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AF60264-2C12-474F-99FD-52C503D7E10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EB207" i="46"/>
  <c r="BM207" i="46" s="1"/>
  <c r="EA207" i="46"/>
  <c r="BL207" i="46" s="1"/>
  <c r="DZ207" i="46"/>
  <c r="BK207" i="46" s="1"/>
  <c r="DY207" i="46"/>
  <c r="DX207" i="46"/>
  <c r="BI207" i="46" s="1"/>
  <c r="DW207" i="46"/>
  <c r="BH207" i="46" s="1"/>
  <c r="DV207" i="46"/>
  <c r="BG207" i="46" s="1"/>
  <c r="DU207" i="46"/>
  <c r="DT207" i="46"/>
  <c r="BE207" i="46" s="1"/>
  <c r="DS207" i="46"/>
  <c r="BD207" i="46" s="1"/>
  <c r="DR207" i="46"/>
  <c r="BC207" i="46" s="1"/>
  <c r="DQ207" i="46"/>
  <c r="DP207" i="46"/>
  <c r="BA207" i="46" s="1"/>
  <c r="DO207" i="46"/>
  <c r="DN207" i="46"/>
  <c r="AY207" i="46" s="1"/>
  <c r="DM207" i="46"/>
  <c r="DL207" i="46"/>
  <c r="AW207" i="46" s="1"/>
  <c r="DK207" i="46"/>
  <c r="AV207" i="46" s="1"/>
  <c r="DJ207" i="46"/>
  <c r="AU207" i="46" s="1"/>
  <c r="DI207" i="46"/>
  <c r="DH207" i="46"/>
  <c r="AS207" i="46" s="1"/>
  <c r="DG207" i="46"/>
  <c r="DF207" i="46"/>
  <c r="AQ207" i="46" s="1"/>
  <c r="DE207" i="46"/>
  <c r="AP207" i="46" s="1"/>
  <c r="DD207" i="46"/>
  <c r="AO207" i="46" s="1"/>
  <c r="DC207" i="46"/>
  <c r="AN207" i="46" s="1"/>
  <c r="DB207" i="46"/>
  <c r="AM207" i="46" s="1"/>
  <c r="DA207" i="46"/>
  <c r="CZ207" i="46"/>
  <c r="AK207" i="46" s="1"/>
  <c r="CY207" i="46"/>
  <c r="AJ207" i="46" s="1"/>
  <c r="CX207" i="46"/>
  <c r="AI207" i="46" s="1"/>
  <c r="CW207" i="46"/>
  <c r="CV207" i="46"/>
  <c r="AG207" i="46" s="1"/>
  <c r="CU207" i="46"/>
  <c r="AF207" i="46" s="1"/>
  <c r="CT207" i="46"/>
  <c r="AE207" i="46" s="1"/>
  <c r="CS207" i="46"/>
  <c r="CR207" i="46"/>
  <c r="AC207" i="46" s="1"/>
  <c r="CQ207" i="46"/>
  <c r="AB207" i="46" s="1"/>
  <c r="CP207" i="46"/>
  <c r="AA207" i="46" s="1"/>
  <c r="CO207" i="46"/>
  <c r="CN207" i="46"/>
  <c r="Y207" i="46" s="1"/>
  <c r="CM207" i="46"/>
  <c r="X207" i="46" s="1"/>
  <c r="CL207" i="46"/>
  <c r="CK207" i="46"/>
  <c r="CJ207" i="46"/>
  <c r="U207" i="46" s="1"/>
  <c r="CI207" i="46"/>
  <c r="T207" i="46" s="1"/>
  <c r="CH207" i="46"/>
  <c r="S207" i="46" s="1"/>
  <c r="CG207" i="46"/>
  <c r="CF207" i="46"/>
  <c r="Q207" i="46" s="1"/>
  <c r="CE207" i="46"/>
  <c r="CD207" i="46"/>
  <c r="O207" i="46" s="1"/>
  <c r="CC207" i="46"/>
  <c r="CB207" i="46"/>
  <c r="M207" i="46" s="1"/>
  <c r="CA207" i="46"/>
  <c r="L207" i="46" s="1"/>
  <c r="BZ207" i="46"/>
  <c r="K207" i="46" s="1"/>
  <c r="BY207" i="46"/>
  <c r="BX207" i="46"/>
  <c r="I207" i="46" s="1"/>
  <c r="BW207" i="46"/>
  <c r="BV207" i="46"/>
  <c r="G207" i="46" s="1"/>
  <c r="BU207" i="46"/>
  <c r="BT207" i="46"/>
  <c r="E207" i="46" s="1"/>
  <c r="BS207" i="46"/>
  <c r="D207" i="46" s="1"/>
  <c r="BO207" i="46"/>
  <c r="B207" i="46"/>
  <c r="B207" i="44" s="1"/>
  <c r="A207" i="46"/>
  <c r="C207" i="46" s="1"/>
  <c r="C207" i="44" s="1"/>
  <c r="EF206" i="46"/>
  <c r="EE206" i="46"/>
  <c r="BP206" i="46" s="1"/>
  <c r="ED206" i="46"/>
  <c r="EC206" i="46"/>
  <c r="EB206" i="46"/>
  <c r="EA206" i="46"/>
  <c r="DZ206" i="46"/>
  <c r="BK206" i="46" s="1"/>
  <c r="DY206" i="46"/>
  <c r="BJ206" i="46" s="1"/>
  <c r="DX206" i="46"/>
  <c r="BI206" i="46" s="1"/>
  <c r="DW206" i="46"/>
  <c r="BH206" i="46" s="1"/>
  <c r="DV206" i="46"/>
  <c r="DU206" i="46"/>
  <c r="BF206" i="46" s="1"/>
  <c r="DT206" i="46"/>
  <c r="DS206" i="46"/>
  <c r="DR206" i="46"/>
  <c r="DQ206" i="46"/>
  <c r="BB206" i="46" s="1"/>
  <c r="DP206" i="46"/>
  <c r="BA206" i="46" s="1"/>
  <c r="DO206" i="46"/>
  <c r="DN206" i="46"/>
  <c r="DM206" i="46"/>
  <c r="DL206" i="46"/>
  <c r="AW206" i="46" s="1"/>
  <c r="DK206" i="46"/>
  <c r="DJ206" i="46"/>
  <c r="AU206" i="46" s="1"/>
  <c r="DI206" i="46"/>
  <c r="AT206" i="46" s="1"/>
  <c r="DH206" i="46"/>
  <c r="AS206" i="46" s="1"/>
  <c r="DG206" i="46"/>
  <c r="AR206" i="46" s="1"/>
  <c r="DF206" i="46"/>
  <c r="DE206" i="46"/>
  <c r="DD206" i="46"/>
  <c r="DC206" i="46"/>
  <c r="DB206" i="46"/>
  <c r="AM206" i="46" s="1"/>
  <c r="DA206" i="46"/>
  <c r="AL206" i="46" s="1"/>
  <c r="CZ206" i="46"/>
  <c r="CY206" i="46"/>
  <c r="AJ206" i="46" s="1"/>
  <c r="CX206" i="46"/>
  <c r="CW206" i="46"/>
  <c r="CV206" i="46"/>
  <c r="AG206" i="46" s="1"/>
  <c r="CU206" i="46"/>
  <c r="CT206" i="46"/>
  <c r="CS206" i="46"/>
  <c r="AD206" i="46" s="1"/>
  <c r="CR206" i="46"/>
  <c r="AC206" i="46" s="1"/>
  <c r="CQ206" i="46"/>
  <c r="CP206" i="46"/>
  <c r="CO206" i="46"/>
  <c r="CN206" i="46"/>
  <c r="CM206" i="46"/>
  <c r="CL206" i="46"/>
  <c r="W206" i="46" s="1"/>
  <c r="CK206" i="46"/>
  <c r="V206" i="46" s="1"/>
  <c r="CJ206" i="46"/>
  <c r="U206" i="46" s="1"/>
  <c r="CI206" i="46"/>
  <c r="T206" i="46" s="1"/>
  <c r="CH206" i="46"/>
  <c r="CG206" i="46"/>
  <c r="R206" i="46" s="1"/>
  <c r="CF206" i="46"/>
  <c r="CE206" i="46"/>
  <c r="CD206" i="46"/>
  <c r="CC206" i="46"/>
  <c r="N206" i="46" s="1"/>
  <c r="CB206" i="46"/>
  <c r="M206" i="46" s="1"/>
  <c r="CA206" i="46"/>
  <c r="BZ206" i="46"/>
  <c r="BY206" i="46"/>
  <c r="BX206" i="46"/>
  <c r="I206" i="46" s="1"/>
  <c r="BW206" i="46"/>
  <c r="BV206" i="46"/>
  <c r="G206" i="46" s="1"/>
  <c r="BU206" i="46"/>
  <c r="F206" i="46" s="1"/>
  <c r="BT206" i="46"/>
  <c r="E206" i="46" s="1"/>
  <c r="BS206" i="46"/>
  <c r="B206" i="46"/>
  <c r="B206" i="44" s="1"/>
  <c r="A206" i="46"/>
  <c r="A206" i="44" s="1"/>
  <c r="EF205" i="46"/>
  <c r="BQ205" i="46" s="1"/>
  <c r="EE205" i="46"/>
  <c r="BP205" i="46" s="1"/>
  <c r="ED205" i="46"/>
  <c r="EC205" i="46"/>
  <c r="EB205" i="46"/>
  <c r="EA205" i="46"/>
  <c r="BL205" i="46" s="1"/>
  <c r="DZ205" i="46"/>
  <c r="DY205" i="46"/>
  <c r="DX205" i="46"/>
  <c r="BI205" i="46" s="1"/>
  <c r="DW205" i="46"/>
  <c r="DV205" i="46"/>
  <c r="DU205" i="46"/>
  <c r="DT205" i="46"/>
  <c r="BE205" i="46" s="1"/>
  <c r="DS205" i="46"/>
  <c r="DR205" i="46"/>
  <c r="DQ205" i="46"/>
  <c r="BB205" i="46" s="1"/>
  <c r="DP205" i="46"/>
  <c r="BA205" i="46" s="1"/>
  <c r="DO205" i="46"/>
  <c r="DN205" i="46"/>
  <c r="AY205" i="46" s="1"/>
  <c r="DM205" i="46"/>
  <c r="DL205" i="46"/>
  <c r="AW205" i="46" s="1"/>
  <c r="DK205" i="46"/>
  <c r="AV205" i="46" s="1"/>
  <c r="DJ205" i="46"/>
  <c r="DI205" i="46"/>
  <c r="AT205" i="46" s="1"/>
  <c r="DH205" i="46"/>
  <c r="DG205" i="46"/>
  <c r="AR205" i="46" s="1"/>
  <c r="DF205" i="46"/>
  <c r="DE205" i="46"/>
  <c r="DD205" i="46"/>
  <c r="AO205" i="46" s="1"/>
  <c r="DC205" i="46"/>
  <c r="DB205" i="46"/>
  <c r="AM205" i="46" s="1"/>
  <c r="DA205" i="46"/>
  <c r="CZ205" i="46"/>
  <c r="AK205" i="46" s="1"/>
  <c r="CY205" i="46"/>
  <c r="AJ205" i="46" s="1"/>
  <c r="CX205" i="46"/>
  <c r="AI205" i="46" s="1"/>
  <c r="CW205" i="46"/>
  <c r="CV205" i="46"/>
  <c r="CU205" i="46"/>
  <c r="AF205" i="46" s="1"/>
  <c r="CT205" i="46"/>
  <c r="CS205" i="46"/>
  <c r="AD205" i="46" s="1"/>
  <c r="CR205" i="46"/>
  <c r="AC205" i="46" s="1"/>
  <c r="CQ205" i="46"/>
  <c r="CP205" i="46"/>
  <c r="CO205" i="46"/>
  <c r="Z205" i="44" s="1"/>
  <c r="CN205" i="46"/>
  <c r="Y205" i="46" s="1"/>
  <c r="CM205" i="46"/>
  <c r="CL205" i="46"/>
  <c r="CK205" i="46"/>
  <c r="V205" i="46" s="1"/>
  <c r="CJ205" i="46"/>
  <c r="U205" i="46" s="1"/>
  <c r="CI205" i="46"/>
  <c r="CH205" i="46"/>
  <c r="CG205" i="46"/>
  <c r="CF205" i="46"/>
  <c r="Q205" i="46" s="1"/>
  <c r="CE205" i="46"/>
  <c r="CD205" i="46"/>
  <c r="O205" i="46" s="1"/>
  <c r="CC205" i="46"/>
  <c r="N205" i="46" s="1"/>
  <c r="CB205" i="46"/>
  <c r="M205" i="46" s="1"/>
  <c r="CA205" i="46"/>
  <c r="L205" i="46" s="1"/>
  <c r="BZ205" i="46"/>
  <c r="K205" i="46" s="1"/>
  <c r="BY205" i="46"/>
  <c r="BX205" i="46"/>
  <c r="I205" i="46" s="1"/>
  <c r="BW205" i="46"/>
  <c r="H205" i="46" s="1"/>
  <c r="BV205" i="46"/>
  <c r="BU205" i="46"/>
  <c r="F205" i="46" s="1"/>
  <c r="BT205" i="46"/>
  <c r="E205" i="46" s="1"/>
  <c r="BS205" i="46"/>
  <c r="D205" i="46" s="1"/>
  <c r="B205" i="46"/>
  <c r="B205" i="44" s="1"/>
  <c r="A205" i="46"/>
  <c r="C205" i="46" s="1"/>
  <c r="C205" i="44" s="1"/>
  <c r="EF204" i="46"/>
  <c r="BQ204" i="46" s="1"/>
  <c r="EE204" i="46"/>
  <c r="ED204" i="46"/>
  <c r="BO204" i="46" s="1"/>
  <c r="EC204" i="46"/>
  <c r="BN204" i="46" s="1"/>
  <c r="EB204" i="46"/>
  <c r="BM204" i="46" s="1"/>
  <c r="EA204" i="46"/>
  <c r="DZ204" i="46"/>
  <c r="DY204" i="46"/>
  <c r="BJ204" i="46" s="1"/>
  <c r="DX204" i="46"/>
  <c r="BI204" i="46" s="1"/>
  <c r="DW204" i="46"/>
  <c r="BH204" i="46" s="1"/>
  <c r="DV204" i="46"/>
  <c r="DU204" i="46"/>
  <c r="DT204" i="46"/>
  <c r="DS204" i="46"/>
  <c r="BD204" i="46" s="1"/>
  <c r="DR204" i="46"/>
  <c r="DQ204" i="46"/>
  <c r="BB204" i="46" s="1"/>
  <c r="DP204" i="46"/>
  <c r="BA204" i="46" s="1"/>
  <c r="DO204" i="46"/>
  <c r="DN204" i="46"/>
  <c r="DM204" i="46"/>
  <c r="DL204" i="46"/>
  <c r="AW204" i="46" s="1"/>
  <c r="DK204" i="46"/>
  <c r="DJ204" i="46"/>
  <c r="DI204" i="46"/>
  <c r="AT204" i="46" s="1"/>
  <c r="DH204" i="46"/>
  <c r="DG204" i="46"/>
  <c r="DF204" i="46"/>
  <c r="AQ204" i="46" s="1"/>
  <c r="DE204" i="46"/>
  <c r="DD204" i="46"/>
  <c r="AO204" i="46" s="1"/>
  <c r="DC204" i="46"/>
  <c r="DB204" i="46"/>
  <c r="DA204" i="46"/>
  <c r="AL204" i="46" s="1"/>
  <c r="CZ204" i="46"/>
  <c r="CY204" i="46"/>
  <c r="CX204" i="46"/>
  <c r="CW204" i="46"/>
  <c r="CV204" i="46"/>
  <c r="CU204" i="46"/>
  <c r="AF204" i="46" s="1"/>
  <c r="CT204" i="46"/>
  <c r="CS204" i="46"/>
  <c r="AD204" i="46" s="1"/>
  <c r="CR204" i="46"/>
  <c r="AC204" i="46" s="1"/>
  <c r="CQ204" i="46"/>
  <c r="AB204" i="46" s="1"/>
  <c r="CP204" i="46"/>
  <c r="AA204" i="46" s="1"/>
  <c r="CO204" i="46"/>
  <c r="CN204" i="46"/>
  <c r="Y204" i="46" s="1"/>
  <c r="CM204" i="46"/>
  <c r="CL204" i="46"/>
  <c r="CK204" i="46"/>
  <c r="V204" i="46" s="1"/>
  <c r="CJ204" i="46"/>
  <c r="U204" i="46" s="1"/>
  <c r="CI204" i="46"/>
  <c r="CH204" i="46"/>
  <c r="S204" i="46" s="1"/>
  <c r="CG204" i="46"/>
  <c r="CF204" i="46"/>
  <c r="Q204" i="46" s="1"/>
  <c r="CE204" i="46"/>
  <c r="P204" i="46" s="1"/>
  <c r="CD204" i="46"/>
  <c r="CC204" i="46"/>
  <c r="N204" i="46" s="1"/>
  <c r="CB204" i="46"/>
  <c r="M204" i="46" s="1"/>
  <c r="CA204" i="46"/>
  <c r="BZ204" i="46"/>
  <c r="K204" i="46" s="1"/>
  <c r="BY204" i="46"/>
  <c r="BX204" i="46"/>
  <c r="BW204" i="46"/>
  <c r="BV204" i="46"/>
  <c r="BU204" i="46"/>
  <c r="F204" i="46" s="1"/>
  <c r="BT204" i="46"/>
  <c r="E204" i="46" s="1"/>
  <c r="BS204" i="46"/>
  <c r="B204" i="46"/>
  <c r="B204" i="44" s="1"/>
  <c r="A204" i="46"/>
  <c r="C204" i="46" s="1"/>
  <c r="C204" i="44" s="1"/>
  <c r="EF203" i="46"/>
  <c r="BQ203" i="46" s="1"/>
  <c r="EE203" i="46"/>
  <c r="BP203" i="46" s="1"/>
  <c r="ED203" i="46"/>
  <c r="BO203" i="44" s="1"/>
  <c r="EC203" i="46"/>
  <c r="BN203" i="46" s="1"/>
  <c r="EB203" i="46"/>
  <c r="EA203" i="46"/>
  <c r="BL203" i="46" s="1"/>
  <c r="DZ203" i="46"/>
  <c r="DY203" i="46"/>
  <c r="BJ203" i="46" s="1"/>
  <c r="DX203" i="46"/>
  <c r="BI203" i="46" s="1"/>
  <c r="DW203" i="46"/>
  <c r="BH203" i="46" s="1"/>
  <c r="DV203" i="46"/>
  <c r="BG203" i="46" s="1"/>
  <c r="DU203" i="46"/>
  <c r="BF203" i="46" s="1"/>
  <c r="DT203" i="46"/>
  <c r="DS203" i="46"/>
  <c r="DR203" i="46"/>
  <c r="DQ203" i="46"/>
  <c r="BB203" i="46" s="1"/>
  <c r="DP203" i="46"/>
  <c r="DO203" i="46"/>
  <c r="DN203" i="46"/>
  <c r="DM203" i="46"/>
  <c r="AX203" i="46" s="1"/>
  <c r="DL203" i="46"/>
  <c r="DK203" i="46"/>
  <c r="DJ203" i="46"/>
  <c r="AU203" i="46" s="1"/>
  <c r="DI203" i="46"/>
  <c r="AT203" i="46" s="1"/>
  <c r="DH203" i="46"/>
  <c r="DG203" i="46"/>
  <c r="DF203" i="46"/>
  <c r="AQ203" i="46" s="1"/>
  <c r="DE203" i="46"/>
  <c r="AP203" i="46" s="1"/>
  <c r="DD203" i="46"/>
  <c r="DC203" i="46"/>
  <c r="AN203" i="46" s="1"/>
  <c r="DB203" i="46"/>
  <c r="DA203" i="46"/>
  <c r="CZ203" i="46"/>
  <c r="AK203" i="46" s="1"/>
  <c r="CY203" i="46"/>
  <c r="CX203" i="46"/>
  <c r="CW203" i="46"/>
  <c r="AH203" i="46" s="1"/>
  <c r="CV203" i="46"/>
  <c r="CU203" i="46"/>
  <c r="CT203" i="46"/>
  <c r="AE203" i="46" s="1"/>
  <c r="CS203" i="46"/>
  <c r="AD203" i="46" s="1"/>
  <c r="CR203" i="46"/>
  <c r="AC203" i="46" s="1"/>
  <c r="CQ203" i="46"/>
  <c r="CP203" i="46"/>
  <c r="AA203" i="46" s="1"/>
  <c r="CO203" i="46"/>
  <c r="Z203" i="46" s="1"/>
  <c r="CN203" i="46"/>
  <c r="CM203" i="46"/>
  <c r="CL203" i="46"/>
  <c r="W203" i="46" s="1"/>
  <c r="CK203" i="46"/>
  <c r="CJ203" i="46"/>
  <c r="CI203" i="46"/>
  <c r="CH203" i="46"/>
  <c r="S203" i="46" s="1"/>
  <c r="CG203" i="46"/>
  <c r="R203" i="46" s="1"/>
  <c r="CF203" i="46"/>
  <c r="CE203" i="46"/>
  <c r="P203" i="46" s="1"/>
  <c r="CD203" i="46"/>
  <c r="CC203" i="46"/>
  <c r="N203" i="46" s="1"/>
  <c r="CB203" i="46"/>
  <c r="M203" i="46" s="1"/>
  <c r="CA203" i="46"/>
  <c r="L203" i="46" s="1"/>
  <c r="BZ203" i="46"/>
  <c r="BY203" i="46"/>
  <c r="J203" i="46" s="1"/>
  <c r="BX203" i="46"/>
  <c r="BW203" i="46"/>
  <c r="H203" i="46" s="1"/>
  <c r="BV203" i="46"/>
  <c r="G203" i="46" s="1"/>
  <c r="BU203" i="46"/>
  <c r="F203" i="46" s="1"/>
  <c r="BT203" i="46"/>
  <c r="BS203" i="46"/>
  <c r="D203" i="46" s="1"/>
  <c r="BO203" i="46"/>
  <c r="B203" i="46"/>
  <c r="B203" i="44" s="1"/>
  <c r="A203" i="46"/>
  <c r="C203" i="46" s="1"/>
  <c r="C203" i="44" s="1"/>
  <c r="EF202" i="46"/>
  <c r="BQ202" i="46" s="1"/>
  <c r="EE202" i="46"/>
  <c r="ED202" i="46"/>
  <c r="EC202" i="46"/>
  <c r="BN202" i="46" s="1"/>
  <c r="EB202" i="46"/>
  <c r="EA202" i="46"/>
  <c r="DZ202" i="46"/>
  <c r="BK202" i="46" s="1"/>
  <c r="DY202" i="46"/>
  <c r="BJ202" i="46" s="1"/>
  <c r="DX202" i="46"/>
  <c r="DW202" i="46"/>
  <c r="DV202" i="46"/>
  <c r="DU202" i="46"/>
  <c r="DT202" i="46"/>
  <c r="BE202" i="46" s="1"/>
  <c r="DS202" i="46"/>
  <c r="DR202" i="46"/>
  <c r="BC202" i="46" s="1"/>
  <c r="DQ202" i="46"/>
  <c r="DP202" i="46"/>
  <c r="BA202" i="46" s="1"/>
  <c r="DO202" i="46"/>
  <c r="AZ202" i="46" s="1"/>
  <c r="DN202" i="46"/>
  <c r="DM202" i="46"/>
  <c r="AX202" i="46" s="1"/>
  <c r="DL202" i="46"/>
  <c r="AW202" i="46" s="1"/>
  <c r="DK202" i="46"/>
  <c r="AV202" i="46" s="1"/>
  <c r="DJ202" i="46"/>
  <c r="AU202" i="46" s="1"/>
  <c r="DI202" i="46"/>
  <c r="DH202" i="46"/>
  <c r="DG202" i="46"/>
  <c r="DF202" i="46"/>
  <c r="DE202" i="46"/>
  <c r="DD202" i="46"/>
  <c r="AO202" i="46" s="1"/>
  <c r="DC202" i="46"/>
  <c r="DB202" i="46"/>
  <c r="AM202" i="46" s="1"/>
  <c r="DA202" i="46"/>
  <c r="CZ202" i="46"/>
  <c r="AK202" i="46" s="1"/>
  <c r="CY202" i="46"/>
  <c r="CX202" i="46"/>
  <c r="CW202" i="46"/>
  <c r="AH202" i="46" s="1"/>
  <c r="CV202" i="46"/>
  <c r="CU202" i="46"/>
  <c r="CT202" i="46"/>
  <c r="AE202" i="46" s="1"/>
  <c r="CS202" i="46"/>
  <c r="AD202" i="46" s="1"/>
  <c r="CR202" i="46"/>
  <c r="CQ202" i="46"/>
  <c r="CP202" i="46"/>
  <c r="CO202" i="46"/>
  <c r="Z202" i="46" s="1"/>
  <c r="CN202" i="46"/>
  <c r="CM202" i="46"/>
  <c r="X202" i="46" s="1"/>
  <c r="CL202" i="46"/>
  <c r="W202" i="46" s="1"/>
  <c r="CK202" i="46"/>
  <c r="V202" i="46" s="1"/>
  <c r="CJ202" i="46"/>
  <c r="CI202" i="46"/>
  <c r="CH202" i="46"/>
  <c r="CG202" i="46"/>
  <c r="R202" i="46" s="1"/>
  <c r="CF202" i="46"/>
  <c r="Q202" i="46" s="1"/>
  <c r="CE202" i="46"/>
  <c r="CD202" i="46"/>
  <c r="O202" i="46" s="1"/>
  <c r="CC202" i="46"/>
  <c r="N202" i="46" s="1"/>
  <c r="CB202" i="46"/>
  <c r="M202" i="46" s="1"/>
  <c r="CA202" i="46"/>
  <c r="BZ202" i="46"/>
  <c r="BY202" i="46"/>
  <c r="J202" i="46" s="1"/>
  <c r="BX202" i="46"/>
  <c r="I202" i="46" s="1"/>
  <c r="BW202" i="46"/>
  <c r="H202" i="46" s="1"/>
  <c r="BV202" i="46"/>
  <c r="G202" i="46" s="1"/>
  <c r="BU202" i="46"/>
  <c r="F202" i="46" s="1"/>
  <c r="BT202" i="46"/>
  <c r="E202" i="46" s="1"/>
  <c r="BS202" i="46"/>
  <c r="B202" i="46"/>
  <c r="B202" i="44" s="1"/>
  <c r="A202" i="46"/>
  <c r="A202" i="44" s="1"/>
  <c r="EF201" i="46"/>
  <c r="EE201" i="46"/>
  <c r="ED201" i="46"/>
  <c r="BO201" i="46" s="1"/>
  <c r="EC201" i="46"/>
  <c r="EB201" i="46"/>
  <c r="EA201" i="46"/>
  <c r="BL201" i="46" s="1"/>
  <c r="DZ201" i="46"/>
  <c r="BK201" i="46" s="1"/>
  <c r="DY201" i="46"/>
  <c r="BJ201" i="46" s="1"/>
  <c r="DX201" i="46"/>
  <c r="BI201" i="46" s="1"/>
  <c r="DW201" i="46"/>
  <c r="BH201" i="46" s="1"/>
  <c r="DV201" i="46"/>
  <c r="BG201" i="44" s="1"/>
  <c r="DU201" i="46"/>
  <c r="DT201" i="46"/>
  <c r="DS201" i="46"/>
  <c r="DR201" i="46"/>
  <c r="DQ201" i="46"/>
  <c r="DP201" i="46"/>
  <c r="DO201" i="46"/>
  <c r="DN201" i="46"/>
  <c r="AY201" i="46" s="1"/>
  <c r="DM201" i="46"/>
  <c r="DL201" i="46"/>
  <c r="DK201" i="46"/>
  <c r="AV201" i="46" s="1"/>
  <c r="DJ201" i="46"/>
  <c r="AU201" i="46" s="1"/>
  <c r="DI201" i="46"/>
  <c r="DH201" i="46"/>
  <c r="AS201" i="46" s="1"/>
  <c r="DG201" i="46"/>
  <c r="AR201" i="46" s="1"/>
  <c r="DF201" i="46"/>
  <c r="AQ201" i="46" s="1"/>
  <c r="DE201" i="46"/>
  <c r="DD201" i="46"/>
  <c r="DC201" i="46"/>
  <c r="DB201" i="46"/>
  <c r="AM201" i="46" s="1"/>
  <c r="DA201" i="46"/>
  <c r="AL201" i="46" s="1"/>
  <c r="CZ201" i="46"/>
  <c r="CY201" i="46"/>
  <c r="AJ201" i="46" s="1"/>
  <c r="CX201" i="46"/>
  <c r="AI201" i="46" s="1"/>
  <c r="CW201" i="46"/>
  <c r="CV201" i="46"/>
  <c r="CU201" i="46"/>
  <c r="AF201" i="46" s="1"/>
  <c r="CT201" i="46"/>
  <c r="CS201" i="46"/>
  <c r="AD201" i="46" s="1"/>
  <c r="CR201" i="46"/>
  <c r="CQ201" i="46"/>
  <c r="AB201" i="46" s="1"/>
  <c r="CP201" i="46"/>
  <c r="AA201" i="46" s="1"/>
  <c r="CO201" i="46"/>
  <c r="CN201" i="46"/>
  <c r="CM201" i="46"/>
  <c r="X201" i="46" s="1"/>
  <c r="CL201" i="46"/>
  <c r="W201" i="46" s="1"/>
  <c r="CK201" i="46"/>
  <c r="CJ201" i="46"/>
  <c r="U201" i="46" s="1"/>
  <c r="CI201" i="46"/>
  <c r="T201" i="46" s="1"/>
  <c r="CH201" i="46"/>
  <c r="S201" i="46" s="1"/>
  <c r="CG201" i="46"/>
  <c r="CF201" i="46"/>
  <c r="CE201" i="46"/>
  <c r="CD201" i="46"/>
  <c r="CC201" i="46"/>
  <c r="N201" i="46" s="1"/>
  <c r="CB201" i="46"/>
  <c r="CA201" i="46"/>
  <c r="BZ201" i="46"/>
  <c r="K201" i="46" s="1"/>
  <c r="BY201" i="46"/>
  <c r="BX201" i="46"/>
  <c r="BW201" i="46"/>
  <c r="BV201" i="46"/>
  <c r="G201" i="46" s="1"/>
  <c r="BU201" i="46"/>
  <c r="BT201" i="46"/>
  <c r="BS201" i="46"/>
  <c r="D201" i="46" s="1"/>
  <c r="BG201" i="46"/>
  <c r="B201" i="46"/>
  <c r="B201" i="44" s="1"/>
  <c r="A201" i="46"/>
  <c r="A201" i="44" s="1"/>
  <c r="EF200" i="46"/>
  <c r="BQ200" i="46" s="1"/>
  <c r="EE200" i="46"/>
  <c r="ED200" i="46"/>
  <c r="BO200" i="46" s="1"/>
  <c r="EC200" i="46"/>
  <c r="BN200" i="46" s="1"/>
  <c r="EB200" i="46"/>
  <c r="EA200" i="46"/>
  <c r="DZ200" i="46"/>
  <c r="DY200" i="46"/>
  <c r="DX200" i="46"/>
  <c r="BI200" i="46" s="1"/>
  <c r="DW200" i="46"/>
  <c r="DV200" i="46"/>
  <c r="BG200" i="46" s="1"/>
  <c r="DU200" i="46"/>
  <c r="BF200" i="46" s="1"/>
  <c r="DT200" i="46"/>
  <c r="DS200" i="46"/>
  <c r="DR200" i="46"/>
  <c r="DQ200" i="46"/>
  <c r="DP200" i="46"/>
  <c r="DO200" i="46"/>
  <c r="AZ200" i="46" s="1"/>
  <c r="DN200" i="46"/>
  <c r="AY200" i="46" s="1"/>
  <c r="DM200" i="46"/>
  <c r="DL200" i="46"/>
  <c r="DK200" i="46"/>
  <c r="AV200" i="46" s="1"/>
  <c r="DJ200" i="46"/>
  <c r="DI200" i="46"/>
  <c r="DH200" i="46"/>
  <c r="AS200" i="46" s="1"/>
  <c r="DG200" i="46"/>
  <c r="DF200" i="46"/>
  <c r="AQ200" i="46" s="1"/>
  <c r="DE200" i="46"/>
  <c r="AP200" i="46" s="1"/>
  <c r="DD200" i="46"/>
  <c r="DC200" i="46"/>
  <c r="DB200" i="46"/>
  <c r="AM200" i="46" s="1"/>
  <c r="DA200" i="46"/>
  <c r="CZ200" i="46"/>
  <c r="AK200" i="46" s="1"/>
  <c r="CY200" i="46"/>
  <c r="AJ200" i="46" s="1"/>
  <c r="CX200" i="46"/>
  <c r="CW200" i="46"/>
  <c r="AH200" i="46" s="1"/>
  <c r="CV200" i="46"/>
  <c r="CU200" i="46"/>
  <c r="CT200" i="46"/>
  <c r="CS200" i="46"/>
  <c r="CR200" i="46"/>
  <c r="AC200" i="46" s="1"/>
  <c r="CQ200" i="46"/>
  <c r="AB200" i="46" s="1"/>
  <c r="CP200" i="46"/>
  <c r="CO200" i="46"/>
  <c r="CN200" i="46"/>
  <c r="CM200" i="46"/>
  <c r="CL200" i="46"/>
  <c r="CK200" i="46"/>
  <c r="CJ200" i="46"/>
  <c r="U200" i="46" s="1"/>
  <c r="CI200" i="46"/>
  <c r="T200" i="46" s="1"/>
  <c r="CH200" i="46"/>
  <c r="CG200" i="46"/>
  <c r="R200" i="46" s="1"/>
  <c r="CF200" i="46"/>
  <c r="Q200" i="46" s="1"/>
  <c r="CE200" i="46"/>
  <c r="CD200" i="46"/>
  <c r="CC200" i="46"/>
  <c r="CB200" i="46"/>
  <c r="CA200" i="46"/>
  <c r="L200" i="46" s="1"/>
  <c r="BZ200" i="46"/>
  <c r="BY200" i="46"/>
  <c r="J200" i="46" s="1"/>
  <c r="BX200" i="46"/>
  <c r="BW200" i="46"/>
  <c r="BV200" i="46"/>
  <c r="BU200" i="46"/>
  <c r="BT200" i="46"/>
  <c r="E200" i="46" s="1"/>
  <c r="BS200" i="46"/>
  <c r="D200" i="46" s="1"/>
  <c r="B200" i="46"/>
  <c r="B200" i="44" s="1"/>
  <c r="A200" i="46"/>
  <c r="C200" i="46" s="1"/>
  <c r="C200" i="44" s="1"/>
  <c r="EF199" i="46"/>
  <c r="EE199" i="46"/>
  <c r="ED199" i="46"/>
  <c r="BO199" i="44" s="1"/>
  <c r="EC199" i="46"/>
  <c r="EB199" i="46"/>
  <c r="BM199" i="46" s="1"/>
  <c r="EA199" i="46"/>
  <c r="DZ199" i="46"/>
  <c r="DY199" i="46"/>
  <c r="BJ199" i="46" s="1"/>
  <c r="DX199" i="46"/>
  <c r="DW199" i="46"/>
  <c r="DV199" i="46"/>
  <c r="BG199" i="46" s="1"/>
  <c r="DU199" i="46"/>
  <c r="DT199" i="46"/>
  <c r="DS199" i="46"/>
  <c r="BD199" i="46" s="1"/>
  <c r="DR199" i="46"/>
  <c r="BC199" i="46" s="1"/>
  <c r="DQ199" i="46"/>
  <c r="DP199" i="46"/>
  <c r="DO199" i="46"/>
  <c r="DN199" i="46"/>
  <c r="AY199" i="46" s="1"/>
  <c r="DM199" i="46"/>
  <c r="DL199" i="46"/>
  <c r="AW199" i="46" s="1"/>
  <c r="DK199" i="46"/>
  <c r="AV199" i="46" s="1"/>
  <c r="DJ199" i="46"/>
  <c r="AU199" i="46" s="1"/>
  <c r="DI199" i="46"/>
  <c r="AT199" i="46" s="1"/>
  <c r="DH199" i="46"/>
  <c r="DG199" i="46"/>
  <c r="AR199" i="46" s="1"/>
  <c r="DF199" i="46"/>
  <c r="DE199" i="46"/>
  <c r="DD199" i="46"/>
  <c r="AO199" i="46" s="1"/>
  <c r="DC199" i="46"/>
  <c r="AN199" i="46" s="1"/>
  <c r="DB199" i="46"/>
  <c r="AM199" i="46" s="1"/>
  <c r="DA199" i="46"/>
  <c r="AL199" i="46" s="1"/>
  <c r="CZ199" i="46"/>
  <c r="CY199" i="46"/>
  <c r="CX199" i="46"/>
  <c r="AI199" i="46" s="1"/>
  <c r="CW199" i="46"/>
  <c r="CV199" i="46"/>
  <c r="CU199" i="46"/>
  <c r="AF199" i="46" s="1"/>
  <c r="CT199" i="46"/>
  <c r="AE199" i="46" s="1"/>
  <c r="CS199" i="46"/>
  <c r="CR199" i="46"/>
  <c r="CQ199" i="46"/>
  <c r="CP199" i="46"/>
  <c r="CO199" i="46"/>
  <c r="CN199" i="46"/>
  <c r="CM199" i="46"/>
  <c r="X199" i="46" s="1"/>
  <c r="CL199" i="46"/>
  <c r="W199" i="46" s="1"/>
  <c r="CK199" i="46"/>
  <c r="V199" i="46" s="1"/>
  <c r="CJ199" i="46"/>
  <c r="U199" i="46" s="1"/>
  <c r="CI199" i="46"/>
  <c r="T199" i="46" s="1"/>
  <c r="CH199" i="46"/>
  <c r="CG199" i="46"/>
  <c r="CF199" i="46"/>
  <c r="Q199" i="46" s="1"/>
  <c r="CE199" i="46"/>
  <c r="P199" i="46" s="1"/>
  <c r="CD199" i="46"/>
  <c r="O199" i="46" s="1"/>
  <c r="CC199" i="46"/>
  <c r="N199" i="46" s="1"/>
  <c r="CB199" i="46"/>
  <c r="CA199" i="46"/>
  <c r="L199" i="46" s="1"/>
  <c r="BZ199" i="46"/>
  <c r="K199" i="46" s="1"/>
  <c r="BY199" i="46"/>
  <c r="BX199" i="46"/>
  <c r="BW199" i="46"/>
  <c r="H199" i="46" s="1"/>
  <c r="BV199" i="46"/>
  <c r="BU199" i="46"/>
  <c r="BT199" i="46"/>
  <c r="BS199" i="46"/>
  <c r="D199" i="46" s="1"/>
  <c r="BO199" i="46"/>
  <c r="B199" i="46"/>
  <c r="B199" i="44" s="1"/>
  <c r="A199" i="46"/>
  <c r="A199" i="44" s="1"/>
  <c r="EF198" i="46"/>
  <c r="EE198" i="46"/>
  <c r="BP198" i="46" s="1"/>
  <c r="ED198" i="46"/>
  <c r="EC198" i="46"/>
  <c r="EB198" i="46"/>
  <c r="EA198" i="46"/>
  <c r="BL198" i="46" s="1"/>
  <c r="DZ198" i="46"/>
  <c r="DY198" i="46"/>
  <c r="BJ198" i="46" s="1"/>
  <c r="DX198" i="46"/>
  <c r="BI198" i="46" s="1"/>
  <c r="DW198" i="46"/>
  <c r="BH198" i="46" s="1"/>
  <c r="DV198" i="46"/>
  <c r="BG198" i="46" s="1"/>
  <c r="DU198" i="46"/>
  <c r="DT198" i="46"/>
  <c r="DS198" i="46"/>
  <c r="BD198" i="46" s="1"/>
  <c r="DR198" i="46"/>
  <c r="BC198" i="46" s="1"/>
  <c r="DQ198" i="46"/>
  <c r="DP198" i="46"/>
  <c r="BA198" i="46" s="1"/>
  <c r="DO198" i="46"/>
  <c r="DN198" i="46"/>
  <c r="DM198" i="46"/>
  <c r="DL198" i="46"/>
  <c r="AW198" i="46" s="1"/>
  <c r="DK198" i="46"/>
  <c r="DJ198" i="46"/>
  <c r="AU198" i="46" s="1"/>
  <c r="DI198" i="46"/>
  <c r="AT198" i="46" s="1"/>
  <c r="DH198" i="46"/>
  <c r="AS198" i="46" s="1"/>
  <c r="DG198" i="46"/>
  <c r="AR198" i="46" s="1"/>
  <c r="DF198" i="46"/>
  <c r="AQ198" i="46" s="1"/>
  <c r="DE198" i="46"/>
  <c r="DD198" i="46"/>
  <c r="DC198" i="46"/>
  <c r="AN198" i="46" s="1"/>
  <c r="DB198" i="46"/>
  <c r="DA198" i="46"/>
  <c r="AL198" i="46" s="1"/>
  <c r="CZ198" i="46"/>
  <c r="AK198" i="46" s="1"/>
  <c r="CY198" i="46"/>
  <c r="AJ198" i="46" s="1"/>
  <c r="CX198" i="46"/>
  <c r="AI198" i="46" s="1"/>
  <c r="CW198" i="46"/>
  <c r="CV198" i="46"/>
  <c r="AG198" i="46" s="1"/>
  <c r="CU198" i="46"/>
  <c r="AF198" i="46" s="1"/>
  <c r="CT198" i="46"/>
  <c r="AE198" i="46" s="1"/>
  <c r="CS198" i="46"/>
  <c r="CR198" i="46"/>
  <c r="CQ198" i="46"/>
  <c r="CP198" i="46"/>
  <c r="AA198" i="46" s="1"/>
  <c r="CO198" i="46"/>
  <c r="CN198" i="46"/>
  <c r="CM198" i="46"/>
  <c r="X198" i="46" s="1"/>
  <c r="CL198" i="46"/>
  <c r="W198" i="46" s="1"/>
  <c r="CK198" i="46"/>
  <c r="CJ198" i="46"/>
  <c r="U198" i="46" s="1"/>
  <c r="CI198" i="46"/>
  <c r="T198" i="46" s="1"/>
  <c r="CH198" i="46"/>
  <c r="CG198" i="46"/>
  <c r="CF198" i="46"/>
  <c r="CE198" i="46"/>
  <c r="P198" i="46" s="1"/>
  <c r="CD198" i="46"/>
  <c r="O198" i="46" s="1"/>
  <c r="CC198" i="46"/>
  <c r="CB198" i="46"/>
  <c r="M198" i="46" s="1"/>
  <c r="CA198" i="46"/>
  <c r="BZ198" i="46"/>
  <c r="K198" i="46" s="1"/>
  <c r="BY198" i="46"/>
  <c r="BX198" i="46"/>
  <c r="I198" i="46" s="1"/>
  <c r="BW198" i="46"/>
  <c r="H198" i="46" s="1"/>
  <c r="BV198" i="46"/>
  <c r="BU198" i="46"/>
  <c r="F198" i="46" s="1"/>
  <c r="BT198" i="46"/>
  <c r="E198" i="46" s="1"/>
  <c r="BS198" i="46"/>
  <c r="D198" i="46" s="1"/>
  <c r="B198" i="46"/>
  <c r="B198" i="44" s="1"/>
  <c r="A198" i="46"/>
  <c r="EF197" i="46"/>
  <c r="BQ197" i="46" s="1"/>
  <c r="EE197" i="46"/>
  <c r="ED197" i="46"/>
  <c r="BO197" i="46" s="1"/>
  <c r="EC197" i="46"/>
  <c r="BN197" i="46" s="1"/>
  <c r="EB197" i="46"/>
  <c r="EA197" i="46"/>
  <c r="DZ197" i="46"/>
  <c r="DY197" i="46"/>
  <c r="DX197" i="46"/>
  <c r="BI197" i="46" s="1"/>
  <c r="DW197" i="46"/>
  <c r="DV197" i="46"/>
  <c r="BG197" i="46" s="1"/>
  <c r="DU197" i="46"/>
  <c r="DT197" i="46"/>
  <c r="BE197" i="46" s="1"/>
  <c r="DS197" i="46"/>
  <c r="DR197" i="46"/>
  <c r="DQ197" i="46"/>
  <c r="BB197" i="46" s="1"/>
  <c r="DP197" i="46"/>
  <c r="BA197" i="46" s="1"/>
  <c r="DO197" i="46"/>
  <c r="AZ197" i="46" s="1"/>
  <c r="DN197" i="46"/>
  <c r="DM197" i="46"/>
  <c r="AX197" i="46" s="1"/>
  <c r="DL197" i="46"/>
  <c r="AW197" i="46" s="1"/>
  <c r="DK197" i="46"/>
  <c r="AV197" i="46" s="1"/>
  <c r="DJ197" i="46"/>
  <c r="DI197" i="46"/>
  <c r="DH197" i="46"/>
  <c r="AS197" i="46" s="1"/>
  <c r="DG197" i="46"/>
  <c r="AR197" i="46" s="1"/>
  <c r="DF197" i="46"/>
  <c r="DE197" i="46"/>
  <c r="AP197" i="46" s="1"/>
  <c r="DD197" i="46"/>
  <c r="AO197" i="46" s="1"/>
  <c r="DC197" i="46"/>
  <c r="DB197" i="46"/>
  <c r="DA197" i="46"/>
  <c r="CZ197" i="46"/>
  <c r="AK197" i="46" s="1"/>
  <c r="CY197" i="46"/>
  <c r="AJ197" i="46" s="1"/>
  <c r="CX197" i="46"/>
  <c r="AI197" i="46" s="1"/>
  <c r="CW197" i="46"/>
  <c r="CV197" i="46"/>
  <c r="AG197" i="46" s="1"/>
  <c r="CU197" i="46"/>
  <c r="AF197" i="46" s="1"/>
  <c r="CT197" i="46"/>
  <c r="CS197" i="46"/>
  <c r="CR197" i="46"/>
  <c r="AC197" i="46" s="1"/>
  <c r="CQ197" i="46"/>
  <c r="CP197" i="46"/>
  <c r="CO197" i="46"/>
  <c r="CN197" i="46"/>
  <c r="Y197" i="46" s="1"/>
  <c r="CM197" i="46"/>
  <c r="X197" i="46" s="1"/>
  <c r="CL197" i="46"/>
  <c r="CK197" i="46"/>
  <c r="CJ197" i="46"/>
  <c r="U197" i="46" s="1"/>
  <c r="CI197" i="46"/>
  <c r="T197" i="46" s="1"/>
  <c r="CH197" i="46"/>
  <c r="CG197" i="46"/>
  <c r="R197" i="46" s="1"/>
  <c r="CF197" i="46"/>
  <c r="CE197" i="46"/>
  <c r="P197" i="46" s="1"/>
  <c r="CD197" i="46"/>
  <c r="CC197" i="46"/>
  <c r="CB197" i="46"/>
  <c r="M197" i="46" s="1"/>
  <c r="CA197" i="46"/>
  <c r="L197" i="46" s="1"/>
  <c r="BZ197" i="46"/>
  <c r="BY197" i="46"/>
  <c r="J197" i="46" s="1"/>
  <c r="BX197" i="46"/>
  <c r="I197" i="46" s="1"/>
  <c r="BW197" i="46"/>
  <c r="H197" i="46" s="1"/>
  <c r="BV197" i="46"/>
  <c r="BU197" i="46"/>
  <c r="F197" i="46" s="1"/>
  <c r="BT197" i="46"/>
  <c r="E197" i="46" s="1"/>
  <c r="BS197" i="46"/>
  <c r="D197" i="46" s="1"/>
  <c r="B197" i="46"/>
  <c r="B197" i="44" s="1"/>
  <c r="A197" i="46"/>
  <c r="A197" i="44" s="1"/>
  <c r="EF196" i="46"/>
  <c r="EE196" i="46"/>
  <c r="ED196" i="46"/>
  <c r="EC196" i="46"/>
  <c r="EB196" i="46"/>
  <c r="BM196" i="46" s="1"/>
  <c r="EA196" i="46"/>
  <c r="DZ196" i="46"/>
  <c r="DY196" i="46"/>
  <c r="BJ196" i="46" s="1"/>
  <c r="DX196" i="46"/>
  <c r="DW196" i="46"/>
  <c r="BH196" i="46" s="1"/>
  <c r="DV196" i="46"/>
  <c r="DU196" i="46"/>
  <c r="BF196" i="46" s="1"/>
  <c r="DT196" i="46"/>
  <c r="BE196" i="46" s="1"/>
  <c r="DS196" i="46"/>
  <c r="DR196" i="46"/>
  <c r="DQ196" i="46"/>
  <c r="BB196" i="46" s="1"/>
  <c r="DP196" i="46"/>
  <c r="DO196" i="46"/>
  <c r="DN196" i="46"/>
  <c r="AY196" i="46" s="1"/>
  <c r="DM196" i="46"/>
  <c r="DL196" i="46"/>
  <c r="AW196" i="46" s="1"/>
  <c r="DK196" i="46"/>
  <c r="AV196" i="46" s="1"/>
  <c r="DJ196" i="46"/>
  <c r="DI196" i="46"/>
  <c r="AT196" i="46" s="1"/>
  <c r="DH196" i="46"/>
  <c r="AS196" i="46" s="1"/>
  <c r="DG196" i="46"/>
  <c r="DF196" i="46"/>
  <c r="DE196" i="46"/>
  <c r="DD196" i="46"/>
  <c r="AO196" i="46" s="1"/>
  <c r="DC196" i="46"/>
  <c r="AN196" i="46" s="1"/>
  <c r="DB196" i="46"/>
  <c r="DA196" i="46"/>
  <c r="AL196" i="46" s="1"/>
  <c r="CZ196" i="46"/>
  <c r="CY196" i="46"/>
  <c r="AJ196" i="46" s="1"/>
  <c r="CX196" i="46"/>
  <c r="CW196" i="46"/>
  <c r="AH196" i="46" s="1"/>
  <c r="CV196" i="46"/>
  <c r="AG196" i="46" s="1"/>
  <c r="CU196" i="46"/>
  <c r="AF196" i="46" s="1"/>
  <c r="CT196" i="46"/>
  <c r="CS196" i="46"/>
  <c r="CR196" i="46"/>
  <c r="CQ196" i="46"/>
  <c r="CP196" i="46"/>
  <c r="AA196" i="46" s="1"/>
  <c r="CO196" i="46"/>
  <c r="Z196" i="46" s="1"/>
  <c r="CN196" i="46"/>
  <c r="Y196" i="46" s="1"/>
  <c r="CM196" i="46"/>
  <c r="CL196" i="46"/>
  <c r="CK196" i="46"/>
  <c r="V196" i="46" s="1"/>
  <c r="CJ196" i="46"/>
  <c r="CI196" i="46"/>
  <c r="CH196" i="46"/>
  <c r="CG196" i="46"/>
  <c r="R196" i="46" s="1"/>
  <c r="CF196" i="46"/>
  <c r="Q196" i="46" s="1"/>
  <c r="CE196" i="46"/>
  <c r="P196" i="46" s="1"/>
  <c r="CD196" i="46"/>
  <c r="CC196" i="46"/>
  <c r="N196" i="46" s="1"/>
  <c r="CB196" i="46"/>
  <c r="CA196" i="46"/>
  <c r="L196" i="46" s="1"/>
  <c r="BZ196" i="46"/>
  <c r="BY196" i="46"/>
  <c r="BX196" i="46"/>
  <c r="I196" i="46" s="1"/>
  <c r="BW196" i="46"/>
  <c r="BV196" i="46"/>
  <c r="BU196" i="46"/>
  <c r="BT196" i="46"/>
  <c r="BS196" i="46"/>
  <c r="B196" i="46"/>
  <c r="B196" i="44" s="1"/>
  <c r="A196" i="46"/>
  <c r="A196" i="44" s="1"/>
  <c r="EF195" i="46"/>
  <c r="BQ195" i="46" s="1"/>
  <c r="EE195" i="46"/>
  <c r="ED195" i="46"/>
  <c r="BO195" i="44" s="1"/>
  <c r="EC195" i="46"/>
  <c r="BN195" i="44" s="1"/>
  <c r="EB195" i="46"/>
  <c r="BM195" i="46" s="1"/>
  <c r="EA195" i="46"/>
  <c r="BL195" i="46" s="1"/>
  <c r="DZ195" i="46"/>
  <c r="DY195" i="46"/>
  <c r="DX195" i="46"/>
  <c r="BI195" i="46" s="1"/>
  <c r="DW195" i="46"/>
  <c r="BH195" i="46" s="1"/>
  <c r="DV195" i="46"/>
  <c r="DU195" i="46"/>
  <c r="BF195" i="46" s="1"/>
  <c r="DT195" i="46"/>
  <c r="BE195" i="46" s="1"/>
  <c r="DS195" i="46"/>
  <c r="BD195" i="46" s="1"/>
  <c r="DR195" i="46"/>
  <c r="DQ195" i="46"/>
  <c r="BB195" i="46" s="1"/>
  <c r="DP195" i="46"/>
  <c r="BA195" i="46" s="1"/>
  <c r="DO195" i="46"/>
  <c r="AZ195" i="46" s="1"/>
  <c r="DN195" i="46"/>
  <c r="DM195" i="46"/>
  <c r="AX195" i="46" s="1"/>
  <c r="DL195" i="46"/>
  <c r="DK195" i="46"/>
  <c r="DJ195" i="46"/>
  <c r="DI195" i="46"/>
  <c r="DH195" i="46"/>
  <c r="AS195" i="46" s="1"/>
  <c r="DG195" i="46"/>
  <c r="AR195" i="46" s="1"/>
  <c r="DF195" i="46"/>
  <c r="DE195" i="46"/>
  <c r="AP195" i="46" s="1"/>
  <c r="DD195" i="46"/>
  <c r="AO195" i="46" s="1"/>
  <c r="DC195" i="46"/>
  <c r="DB195" i="46"/>
  <c r="DA195" i="46"/>
  <c r="CZ195" i="46"/>
  <c r="AK195" i="46" s="1"/>
  <c r="CY195" i="46"/>
  <c r="CX195" i="46"/>
  <c r="CW195" i="46"/>
  <c r="AH195" i="46" s="1"/>
  <c r="CV195" i="46"/>
  <c r="AG195" i="46" s="1"/>
  <c r="CU195" i="46"/>
  <c r="AF195" i="46" s="1"/>
  <c r="CT195" i="46"/>
  <c r="AE195" i="46" s="1"/>
  <c r="CS195" i="46"/>
  <c r="AD195" i="46" s="1"/>
  <c r="CR195" i="46"/>
  <c r="AC195" i="46" s="1"/>
  <c r="CQ195" i="46"/>
  <c r="AB195" i="46" s="1"/>
  <c r="CP195" i="46"/>
  <c r="CO195" i="46"/>
  <c r="Z195" i="46" s="1"/>
  <c r="CN195" i="46"/>
  <c r="Y195" i="46" s="1"/>
  <c r="CM195" i="46"/>
  <c r="CL195" i="46"/>
  <c r="CK195" i="46"/>
  <c r="CJ195" i="46"/>
  <c r="U195" i="46" s="1"/>
  <c r="CI195" i="46"/>
  <c r="T195" i="46" s="1"/>
  <c r="CH195" i="46"/>
  <c r="CG195" i="46"/>
  <c r="R195" i="46" s="1"/>
  <c r="CF195" i="46"/>
  <c r="Q195" i="46" s="1"/>
  <c r="CE195" i="46"/>
  <c r="P195" i="46" s="1"/>
  <c r="CD195" i="46"/>
  <c r="CC195" i="46"/>
  <c r="N195" i="46" s="1"/>
  <c r="CB195" i="46"/>
  <c r="M195" i="46" s="1"/>
  <c r="CA195" i="46"/>
  <c r="L195" i="46" s="1"/>
  <c r="BZ195" i="46"/>
  <c r="BY195" i="46"/>
  <c r="BX195" i="46"/>
  <c r="I195" i="46" s="1"/>
  <c r="BW195" i="46"/>
  <c r="BV195" i="46"/>
  <c r="BU195" i="46"/>
  <c r="BT195" i="46"/>
  <c r="E195" i="46" s="1"/>
  <c r="BS195" i="46"/>
  <c r="D195" i="46" s="1"/>
  <c r="BO195" i="46"/>
  <c r="BN195" i="46"/>
  <c r="B195" i="46"/>
  <c r="B195" i="44" s="1"/>
  <c r="A195" i="46"/>
  <c r="A195" i="44" s="1"/>
  <c r="EF194" i="46"/>
  <c r="EE194" i="46"/>
  <c r="BP194" i="46" s="1"/>
  <c r="ED194" i="46"/>
  <c r="BO194" i="44" s="1"/>
  <c r="EC194" i="46"/>
  <c r="BN194" i="46" s="1"/>
  <c r="EB194" i="46"/>
  <c r="EA194" i="46"/>
  <c r="BL194" i="46" s="1"/>
  <c r="DZ194" i="46"/>
  <c r="BK194" i="46" s="1"/>
  <c r="DY194" i="46"/>
  <c r="BJ194" i="46" s="1"/>
  <c r="DX194" i="46"/>
  <c r="BI194" i="46" s="1"/>
  <c r="DW194" i="46"/>
  <c r="DV194" i="46"/>
  <c r="BG194" i="46" s="1"/>
  <c r="DU194" i="46"/>
  <c r="BF194" i="46" s="1"/>
  <c r="DT194" i="46"/>
  <c r="DS194" i="46"/>
  <c r="DR194" i="46"/>
  <c r="BC194" i="46" s="1"/>
  <c r="DQ194" i="46"/>
  <c r="DP194" i="46"/>
  <c r="DO194" i="46"/>
  <c r="AZ194" i="46" s="1"/>
  <c r="DN194" i="46"/>
  <c r="AY194" i="46" s="1"/>
  <c r="DM194" i="46"/>
  <c r="AX194" i="46" s="1"/>
  <c r="DL194" i="46"/>
  <c r="DK194" i="46"/>
  <c r="AV194" i="46" s="1"/>
  <c r="DJ194" i="46"/>
  <c r="AU194" i="46" s="1"/>
  <c r="DI194" i="46"/>
  <c r="AT194" i="46" s="1"/>
  <c r="DH194" i="46"/>
  <c r="DG194" i="46"/>
  <c r="AR194" i="46" s="1"/>
  <c r="DF194" i="46"/>
  <c r="AQ194" i="46" s="1"/>
  <c r="DE194" i="46"/>
  <c r="DD194" i="46"/>
  <c r="DC194" i="46"/>
  <c r="AN194" i="46" s="1"/>
  <c r="DB194" i="46"/>
  <c r="AM194" i="46" s="1"/>
  <c r="DA194" i="46"/>
  <c r="AL194" i="46" s="1"/>
  <c r="CZ194" i="46"/>
  <c r="AK194" i="46" s="1"/>
  <c r="CY194" i="46"/>
  <c r="CX194" i="46"/>
  <c r="AI194" i="46" s="1"/>
  <c r="CW194" i="46"/>
  <c r="CV194" i="46"/>
  <c r="CU194" i="46"/>
  <c r="AF194" i="46" s="1"/>
  <c r="CT194" i="46"/>
  <c r="AE194" i="46" s="1"/>
  <c r="CS194" i="46"/>
  <c r="AD194" i="46" s="1"/>
  <c r="CR194" i="46"/>
  <c r="CQ194" i="46"/>
  <c r="CP194" i="46"/>
  <c r="AA194" i="46" s="1"/>
  <c r="CO194" i="46"/>
  <c r="Z194" i="46" s="1"/>
  <c r="CN194" i="46"/>
  <c r="CM194" i="46"/>
  <c r="CL194" i="46"/>
  <c r="W194" i="46" s="1"/>
  <c r="CK194" i="46"/>
  <c r="V194" i="46" s="1"/>
  <c r="CJ194" i="46"/>
  <c r="CI194" i="46"/>
  <c r="T194" i="46" s="1"/>
  <c r="CH194" i="46"/>
  <c r="S194" i="46" s="1"/>
  <c r="CG194" i="46"/>
  <c r="R194" i="46" s="1"/>
  <c r="CF194" i="46"/>
  <c r="CE194" i="46"/>
  <c r="CD194" i="46"/>
  <c r="CC194" i="46"/>
  <c r="N194" i="46" s="1"/>
  <c r="CB194" i="46"/>
  <c r="CA194" i="46"/>
  <c r="BZ194" i="46"/>
  <c r="K194" i="46" s="1"/>
  <c r="BY194" i="46"/>
  <c r="J194" i="46" s="1"/>
  <c r="BX194" i="46"/>
  <c r="BW194" i="46"/>
  <c r="H194" i="46" s="1"/>
  <c r="BV194" i="46"/>
  <c r="G194" i="46" s="1"/>
  <c r="BU194" i="46"/>
  <c r="F194" i="46" s="1"/>
  <c r="BT194" i="46"/>
  <c r="E194" i="46" s="1"/>
  <c r="BS194" i="46"/>
  <c r="BO194" i="46"/>
  <c r="B194" i="46"/>
  <c r="B194" i="44" s="1"/>
  <c r="A194" i="46"/>
  <c r="C194" i="46" s="1"/>
  <c r="C194" i="44" s="1"/>
  <c r="EF193" i="46"/>
  <c r="EE193" i="46"/>
  <c r="BP193" i="46" s="1"/>
  <c r="ED193" i="46"/>
  <c r="BO193" i="46" s="1"/>
  <c r="EC193" i="46"/>
  <c r="BN193" i="46" s="1"/>
  <c r="EB193" i="46"/>
  <c r="BM193" i="46" s="1"/>
  <c r="EA193" i="46"/>
  <c r="BL193" i="46" s="1"/>
  <c r="DZ193" i="46"/>
  <c r="DY193" i="46"/>
  <c r="DX193" i="46"/>
  <c r="DW193" i="46"/>
  <c r="BH193" i="46" s="1"/>
  <c r="DV193" i="46"/>
  <c r="BG193" i="46" s="1"/>
  <c r="DU193" i="46"/>
  <c r="DT193" i="46"/>
  <c r="DS193" i="46"/>
  <c r="BD193" i="46" s="1"/>
  <c r="DR193" i="46"/>
  <c r="DQ193" i="46"/>
  <c r="DP193" i="46"/>
  <c r="DO193" i="46"/>
  <c r="AZ193" i="46" s="1"/>
  <c r="DN193" i="46"/>
  <c r="DM193" i="46"/>
  <c r="DL193" i="46"/>
  <c r="AW193" i="46" s="1"/>
  <c r="DK193" i="46"/>
  <c r="AV193" i="46" s="1"/>
  <c r="DJ193" i="46"/>
  <c r="AU193" i="46" s="1"/>
  <c r="DI193" i="46"/>
  <c r="DH193" i="46"/>
  <c r="DG193" i="46"/>
  <c r="AR193" i="46" s="1"/>
  <c r="DF193" i="46"/>
  <c r="DE193" i="46"/>
  <c r="DD193" i="46"/>
  <c r="DC193" i="46"/>
  <c r="AN193" i="46" s="1"/>
  <c r="DB193" i="46"/>
  <c r="AM193" i="46" s="1"/>
  <c r="DA193" i="46"/>
  <c r="CZ193" i="46"/>
  <c r="CY193" i="46"/>
  <c r="CX193" i="46"/>
  <c r="CW193" i="46"/>
  <c r="CV193" i="46"/>
  <c r="AG193" i="46" s="1"/>
  <c r="CU193" i="46"/>
  <c r="AF193" i="46" s="1"/>
  <c r="CT193" i="46"/>
  <c r="AE193" i="46" s="1"/>
  <c r="CS193" i="46"/>
  <c r="CR193" i="46"/>
  <c r="CQ193" i="46"/>
  <c r="AB193" i="46" s="1"/>
  <c r="CP193" i="46"/>
  <c r="AA193" i="46" s="1"/>
  <c r="CO193" i="46"/>
  <c r="CN193" i="46"/>
  <c r="CM193" i="46"/>
  <c r="X193" i="46" s="1"/>
  <c r="CL193" i="46"/>
  <c r="CK193" i="46"/>
  <c r="CJ193" i="46"/>
  <c r="CI193" i="46"/>
  <c r="T193" i="46" s="1"/>
  <c r="CH193" i="46"/>
  <c r="CG193" i="46"/>
  <c r="R193" i="46" s="1"/>
  <c r="CF193" i="46"/>
  <c r="Q193" i="46" s="1"/>
  <c r="CE193" i="46"/>
  <c r="P193" i="46" s="1"/>
  <c r="CD193" i="46"/>
  <c r="O193" i="46" s="1"/>
  <c r="CC193" i="46"/>
  <c r="CB193" i="46"/>
  <c r="CA193" i="46"/>
  <c r="L193" i="46" s="1"/>
  <c r="BZ193" i="46"/>
  <c r="K193" i="46" s="1"/>
  <c r="BY193" i="46"/>
  <c r="BX193" i="46"/>
  <c r="BW193" i="46"/>
  <c r="H193" i="46" s="1"/>
  <c r="BV193" i="46"/>
  <c r="BU193" i="46"/>
  <c r="BT193" i="46"/>
  <c r="BS193" i="46"/>
  <c r="D193" i="46" s="1"/>
  <c r="B193" i="46"/>
  <c r="B193" i="44" s="1"/>
  <c r="A193" i="46"/>
  <c r="A193" i="44" s="1"/>
  <c r="EF192" i="46"/>
  <c r="BQ192" i="46" s="1"/>
  <c r="EE192" i="46"/>
  <c r="ED192" i="46"/>
  <c r="BO192" i="46" s="1"/>
  <c r="EC192" i="46"/>
  <c r="BN192" i="46" s="1"/>
  <c r="EB192" i="46"/>
  <c r="BM192" i="46" s="1"/>
  <c r="EA192" i="46"/>
  <c r="BL192" i="46" s="1"/>
  <c r="DZ192" i="46"/>
  <c r="DY192" i="46"/>
  <c r="BJ192" i="46" s="1"/>
  <c r="DX192" i="46"/>
  <c r="DW192" i="46"/>
  <c r="DV192" i="46"/>
  <c r="BG192" i="46" s="1"/>
  <c r="DU192" i="46"/>
  <c r="BF192" i="46" s="1"/>
  <c r="DT192" i="46"/>
  <c r="BE192" i="46" s="1"/>
  <c r="DS192" i="46"/>
  <c r="DR192" i="46"/>
  <c r="BC192" i="46" s="1"/>
  <c r="DQ192" i="46"/>
  <c r="BB192" i="46" s="1"/>
  <c r="DP192" i="46"/>
  <c r="DO192" i="46"/>
  <c r="DN192" i="46"/>
  <c r="DM192" i="46"/>
  <c r="AX192" i="46" s="1"/>
  <c r="DL192" i="46"/>
  <c r="AW192" i="46" s="1"/>
  <c r="DK192" i="46"/>
  <c r="AV192" i="46" s="1"/>
  <c r="DJ192" i="46"/>
  <c r="AU192" i="46" s="1"/>
  <c r="DI192" i="46"/>
  <c r="DH192" i="46"/>
  <c r="AS192" i="46" s="1"/>
  <c r="DG192" i="46"/>
  <c r="DF192" i="46"/>
  <c r="AQ192" i="46" s="1"/>
  <c r="DE192" i="46"/>
  <c r="DD192" i="46"/>
  <c r="DC192" i="46"/>
  <c r="AN192" i="46" s="1"/>
  <c r="DB192" i="46"/>
  <c r="DA192" i="46"/>
  <c r="AL192" i="46" s="1"/>
  <c r="CZ192" i="46"/>
  <c r="AK192" i="46" s="1"/>
  <c r="CY192" i="46"/>
  <c r="CX192" i="46"/>
  <c r="AI192" i="46" s="1"/>
  <c r="CW192" i="46"/>
  <c r="AH192" i="46" s="1"/>
  <c r="CV192" i="46"/>
  <c r="AG192" i="46" s="1"/>
  <c r="CU192" i="46"/>
  <c r="AF192" i="46" s="1"/>
  <c r="CT192" i="46"/>
  <c r="CS192" i="46"/>
  <c r="CR192" i="46"/>
  <c r="AC192" i="46" s="1"/>
  <c r="CQ192" i="46"/>
  <c r="CP192" i="46"/>
  <c r="AA192" i="46" s="1"/>
  <c r="CO192" i="46"/>
  <c r="CN192" i="46"/>
  <c r="Y192" i="46" s="1"/>
  <c r="CM192" i="46"/>
  <c r="X192" i="46" s="1"/>
  <c r="CL192" i="46"/>
  <c r="CK192" i="46"/>
  <c r="V192" i="46" s="1"/>
  <c r="CJ192" i="46"/>
  <c r="CI192" i="46"/>
  <c r="CH192" i="46"/>
  <c r="S192" i="46" s="1"/>
  <c r="CG192" i="46"/>
  <c r="R192" i="46" s="1"/>
  <c r="CF192" i="46"/>
  <c r="CE192" i="46"/>
  <c r="CD192" i="46"/>
  <c r="O192" i="46" s="1"/>
  <c r="CC192" i="46"/>
  <c r="CB192" i="46"/>
  <c r="M192" i="46" s="1"/>
  <c r="CA192" i="46"/>
  <c r="BZ192" i="46"/>
  <c r="K192" i="46" s="1"/>
  <c r="BY192" i="46"/>
  <c r="J192" i="46" s="1"/>
  <c r="BX192" i="46"/>
  <c r="I192" i="46" s="1"/>
  <c r="BW192" i="46"/>
  <c r="H192" i="46" s="1"/>
  <c r="BV192" i="46"/>
  <c r="BU192" i="46"/>
  <c r="BT192" i="46"/>
  <c r="BS192" i="46"/>
  <c r="B192" i="46"/>
  <c r="B192" i="44" s="1"/>
  <c r="A192" i="46"/>
  <c r="A192" i="44" s="1"/>
  <c r="EF191" i="46"/>
  <c r="BQ191" i="46" s="1"/>
  <c r="EE191" i="46"/>
  <c r="ED191" i="46"/>
  <c r="EC191" i="46"/>
  <c r="EB191" i="46"/>
  <c r="BM191" i="46" s="1"/>
  <c r="EA191" i="46"/>
  <c r="BL191" i="46" s="1"/>
  <c r="DZ191" i="46"/>
  <c r="DY191" i="46"/>
  <c r="DX191" i="46"/>
  <c r="BI191" i="46" s="1"/>
  <c r="DW191" i="46"/>
  <c r="BH191" i="46" s="1"/>
  <c r="DV191" i="46"/>
  <c r="DU191" i="46"/>
  <c r="BF191" i="46" s="1"/>
  <c r="DT191" i="46"/>
  <c r="BE191" i="46" s="1"/>
  <c r="DS191" i="46"/>
  <c r="BD191" i="46" s="1"/>
  <c r="DR191" i="46"/>
  <c r="BC191" i="46" s="1"/>
  <c r="DQ191" i="46"/>
  <c r="BB191" i="46" s="1"/>
  <c r="DP191" i="46"/>
  <c r="DO191" i="46"/>
  <c r="AZ191" i="46" s="1"/>
  <c r="DN191" i="46"/>
  <c r="DM191" i="46"/>
  <c r="DL191" i="46"/>
  <c r="AW191" i="46" s="1"/>
  <c r="DK191" i="46"/>
  <c r="AV191" i="46" s="1"/>
  <c r="DJ191" i="46"/>
  <c r="AU191" i="46" s="1"/>
  <c r="DI191" i="46"/>
  <c r="DH191" i="46"/>
  <c r="AS191" i="46" s="1"/>
  <c r="DG191" i="46"/>
  <c r="AR191" i="46" s="1"/>
  <c r="DF191" i="46"/>
  <c r="AQ191" i="46" s="1"/>
  <c r="DE191" i="46"/>
  <c r="DD191" i="46"/>
  <c r="AO191" i="46" s="1"/>
  <c r="DC191" i="46"/>
  <c r="AN191" i="46" s="1"/>
  <c r="DB191" i="46"/>
  <c r="AM191" i="46" s="1"/>
  <c r="DA191" i="46"/>
  <c r="AL191" i="46" s="1"/>
  <c r="CZ191" i="46"/>
  <c r="AK191" i="46" s="1"/>
  <c r="CY191" i="46"/>
  <c r="CX191" i="46"/>
  <c r="AI191" i="46" s="1"/>
  <c r="CW191" i="46"/>
  <c r="AH191" i="46" s="1"/>
  <c r="CV191" i="46"/>
  <c r="AG191" i="46" s="1"/>
  <c r="CU191" i="46"/>
  <c r="AF191" i="46" s="1"/>
  <c r="CT191" i="46"/>
  <c r="CS191" i="46"/>
  <c r="AD191" i="46" s="1"/>
  <c r="CR191" i="46"/>
  <c r="CQ191" i="46"/>
  <c r="AB191" i="46" s="1"/>
  <c r="CP191" i="46"/>
  <c r="CO191" i="46"/>
  <c r="CN191" i="46"/>
  <c r="Y191" i="46" s="1"/>
  <c r="CM191" i="46"/>
  <c r="X191" i="46" s="1"/>
  <c r="CL191" i="46"/>
  <c r="CK191" i="46"/>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BY191" i="46"/>
  <c r="BX191" i="46"/>
  <c r="I191" i="46" s="1"/>
  <c r="BW191" i="46"/>
  <c r="H191" i="46" s="1"/>
  <c r="BV191" i="46"/>
  <c r="G191" i="46" s="1"/>
  <c r="BU191" i="46"/>
  <c r="F191" i="46" s="1"/>
  <c r="BT191" i="46"/>
  <c r="E191" i="46" s="1"/>
  <c r="BS191" i="46"/>
  <c r="D191" i="46" s="1"/>
  <c r="B191" i="46"/>
  <c r="B191" i="44" s="1"/>
  <c r="A191" i="46"/>
  <c r="C191" i="46" s="1"/>
  <c r="C191" i="44" s="1"/>
  <c r="EF190" i="46"/>
  <c r="EE190" i="46"/>
  <c r="BP190" i="46" s="1"/>
  <c r="ED190" i="46"/>
  <c r="BO190" i="46" s="1"/>
  <c r="EC190" i="46"/>
  <c r="EB190" i="46"/>
  <c r="BM190" i="46" s="1"/>
  <c r="EA190" i="46"/>
  <c r="BL190" i="46" s="1"/>
  <c r="DZ190" i="46"/>
  <c r="BK190" i="46" s="1"/>
  <c r="DY190" i="46"/>
  <c r="BJ190" i="46" s="1"/>
  <c r="DX190" i="46"/>
  <c r="DW190" i="46"/>
  <c r="BH190" i="46" s="1"/>
  <c r="DV190" i="46"/>
  <c r="BG190" i="46" s="1"/>
  <c r="DU190" i="46"/>
  <c r="DT190" i="46"/>
  <c r="DS190" i="46"/>
  <c r="BD190" i="46" s="1"/>
  <c r="DR190" i="46"/>
  <c r="DQ190" i="46"/>
  <c r="DP190" i="46"/>
  <c r="DO190" i="46"/>
  <c r="AZ190" i="46" s="1"/>
  <c r="DN190" i="46"/>
  <c r="AY190" i="46" s="1"/>
  <c r="DM190" i="46"/>
  <c r="AX190" i="46" s="1"/>
  <c r="DL190" i="46"/>
  <c r="DK190" i="46"/>
  <c r="AV190" i="46" s="1"/>
  <c r="DJ190" i="46"/>
  <c r="DI190" i="46"/>
  <c r="AT190" i="46" s="1"/>
  <c r="DH190" i="46"/>
  <c r="DG190" i="46"/>
  <c r="AR190" i="46" s="1"/>
  <c r="DF190" i="46"/>
  <c r="DE190" i="46"/>
  <c r="DD190" i="46"/>
  <c r="AO190" i="46" s="1"/>
  <c r="DC190" i="46"/>
  <c r="DB190" i="46"/>
  <c r="DA190" i="46"/>
  <c r="CZ190" i="46"/>
  <c r="CY190" i="46"/>
  <c r="AJ190" i="46" s="1"/>
  <c r="CX190" i="46"/>
  <c r="CW190" i="46"/>
  <c r="AH190" i="46" s="1"/>
  <c r="CV190" i="46"/>
  <c r="CU190" i="46"/>
  <c r="AF190" i="46" s="1"/>
  <c r="CT190" i="46"/>
  <c r="AE190" i="46" s="1"/>
  <c r="CS190" i="46"/>
  <c r="CR190" i="46"/>
  <c r="CQ190" i="46"/>
  <c r="AB190" i="46" s="1"/>
  <c r="CP190" i="46"/>
  <c r="AA190" i="46" s="1"/>
  <c r="CO190" i="46"/>
  <c r="Z190" i="46" s="1"/>
  <c r="CN190" i="46"/>
  <c r="Y190" i="46" s="1"/>
  <c r="CM190" i="46"/>
  <c r="X190" i="46" s="1"/>
  <c r="CL190" i="46"/>
  <c r="W190" i="46" s="1"/>
  <c r="CK190" i="46"/>
  <c r="V190" i="46" s="1"/>
  <c r="CJ190" i="46"/>
  <c r="CI190" i="46"/>
  <c r="T190" i="46" s="1"/>
  <c r="CH190" i="46"/>
  <c r="S190" i="46" s="1"/>
  <c r="CG190" i="46"/>
  <c r="CF190" i="46"/>
  <c r="CE190" i="46"/>
  <c r="P190" i="46" s="1"/>
  <c r="CD190" i="46"/>
  <c r="CC190" i="46"/>
  <c r="CB190" i="46"/>
  <c r="CA190" i="46"/>
  <c r="L190" i="46" s="1"/>
  <c r="BZ190" i="46"/>
  <c r="K190" i="46" s="1"/>
  <c r="BY190" i="46"/>
  <c r="BX190" i="46"/>
  <c r="I190" i="46" s="1"/>
  <c r="BW190" i="46"/>
  <c r="H190" i="46" s="1"/>
  <c r="BV190" i="46"/>
  <c r="BU190" i="46"/>
  <c r="F190" i="46" s="1"/>
  <c r="BT190" i="46"/>
  <c r="BS190" i="46"/>
  <c r="D190" i="46" s="1"/>
  <c r="B190" i="46"/>
  <c r="B190" i="44" s="1"/>
  <c r="A190" i="46"/>
  <c r="A190" i="44" s="1"/>
  <c r="EF189" i="46"/>
  <c r="BQ189" i="46" s="1"/>
  <c r="EE189" i="46"/>
  <c r="ED189" i="46"/>
  <c r="BO189" i="46" s="1"/>
  <c r="EC189" i="46"/>
  <c r="EB189" i="46"/>
  <c r="EA189" i="46"/>
  <c r="BL189" i="46" s="1"/>
  <c r="DZ189" i="46"/>
  <c r="BK189" i="46" s="1"/>
  <c r="DY189" i="46"/>
  <c r="BJ189" i="46" s="1"/>
  <c r="DX189" i="46"/>
  <c r="DW189" i="46"/>
  <c r="BH189" i="46" s="1"/>
  <c r="DV189" i="46"/>
  <c r="BG189" i="46" s="1"/>
  <c r="DU189" i="46"/>
  <c r="DT189" i="46"/>
  <c r="DS189" i="46"/>
  <c r="BD189" i="46" s="1"/>
  <c r="DR189" i="46"/>
  <c r="DQ189" i="46"/>
  <c r="BB189" i="46" s="1"/>
  <c r="DP189" i="46"/>
  <c r="DO189" i="46"/>
  <c r="AZ189" i="46" s="1"/>
  <c r="DN189" i="46"/>
  <c r="DM189" i="46"/>
  <c r="DL189" i="46"/>
  <c r="AW189" i="46" s="1"/>
  <c r="DK189" i="46"/>
  <c r="AV189" i="46" s="1"/>
  <c r="DJ189" i="46"/>
  <c r="AU189" i="46" s="1"/>
  <c r="DI189" i="46"/>
  <c r="DH189" i="46"/>
  <c r="AS189" i="46" s="1"/>
  <c r="DG189" i="46"/>
  <c r="DF189" i="46"/>
  <c r="AQ189" i="46" s="1"/>
  <c r="DE189" i="46"/>
  <c r="DD189" i="46"/>
  <c r="AO189" i="46" s="1"/>
  <c r="DC189" i="46"/>
  <c r="AN189" i="46" s="1"/>
  <c r="DB189" i="46"/>
  <c r="AM189" i="46" s="1"/>
  <c r="DA189" i="46"/>
  <c r="CZ189" i="46"/>
  <c r="CY189" i="46"/>
  <c r="CX189" i="46"/>
  <c r="AI189" i="46" s="1"/>
  <c r="CW189" i="46"/>
  <c r="CV189" i="46"/>
  <c r="CU189" i="46"/>
  <c r="AF189" i="46" s="1"/>
  <c r="CT189" i="46"/>
  <c r="CS189" i="46"/>
  <c r="AD189" i="46" s="1"/>
  <c r="CR189" i="46"/>
  <c r="AC189" i="46" s="1"/>
  <c r="CQ189" i="46"/>
  <c r="CP189" i="46"/>
  <c r="CO189" i="46"/>
  <c r="CN189" i="46"/>
  <c r="Y189" i="46" s="1"/>
  <c r="CM189" i="46"/>
  <c r="X189" i="46" s="1"/>
  <c r="CL189" i="46"/>
  <c r="W189" i="46" s="1"/>
  <c r="CK189" i="46"/>
  <c r="V189" i="46" s="1"/>
  <c r="CJ189" i="46"/>
  <c r="CI189" i="46"/>
  <c r="T189" i="46" s="1"/>
  <c r="CH189" i="46"/>
  <c r="CG189" i="46"/>
  <c r="CF189" i="46"/>
  <c r="CE189" i="46"/>
  <c r="P189" i="46" s="1"/>
  <c r="CD189" i="46"/>
  <c r="O189" i="46" s="1"/>
  <c r="CC189" i="46"/>
  <c r="CB189" i="46"/>
  <c r="M189" i="46" s="1"/>
  <c r="CA189" i="46"/>
  <c r="BZ189" i="46"/>
  <c r="K189" i="46" s="1"/>
  <c r="BY189" i="46"/>
  <c r="BX189" i="46"/>
  <c r="BW189" i="46"/>
  <c r="H189" i="46" s="1"/>
  <c r="BV189" i="46"/>
  <c r="G189" i="46" s="1"/>
  <c r="BU189" i="46"/>
  <c r="F189" i="46" s="1"/>
  <c r="BT189" i="46"/>
  <c r="E189" i="46" s="1"/>
  <c r="BS189" i="46"/>
  <c r="D189" i="46" s="1"/>
  <c r="B189" i="46"/>
  <c r="B189" i="44" s="1"/>
  <c r="A189" i="46"/>
  <c r="C189" i="46" s="1"/>
  <c r="C189" i="44" s="1"/>
  <c r="EF188" i="46"/>
  <c r="BQ188" i="46" s="1"/>
  <c r="EE188" i="46"/>
  <c r="BP188" i="46" s="1"/>
  <c r="ED188" i="46"/>
  <c r="BO188" i="46" s="1"/>
  <c r="EC188" i="46"/>
  <c r="EB188" i="46"/>
  <c r="BM188" i="46" s="1"/>
  <c r="EA188" i="46"/>
  <c r="DZ188" i="46"/>
  <c r="DY188" i="46"/>
  <c r="DX188" i="46"/>
  <c r="DW188" i="46"/>
  <c r="BH188" i="46" s="1"/>
  <c r="DV188" i="46"/>
  <c r="DU188" i="46"/>
  <c r="DT188" i="46"/>
  <c r="DS188" i="46"/>
  <c r="DR188" i="46"/>
  <c r="DQ188" i="46"/>
  <c r="DP188" i="46"/>
  <c r="BA188" i="46" s="1"/>
  <c r="DO188" i="46"/>
  <c r="AZ188" i="46" s="1"/>
  <c r="DN188" i="46"/>
  <c r="AY188" i="46" s="1"/>
  <c r="DM188" i="46"/>
  <c r="DL188" i="46"/>
  <c r="AW188" i="46" s="1"/>
  <c r="DK188" i="46"/>
  <c r="AV188" i="46" s="1"/>
  <c r="DJ188" i="46"/>
  <c r="DI188" i="46"/>
  <c r="AT188" i="46" s="1"/>
  <c r="DH188" i="46"/>
  <c r="DG188" i="46"/>
  <c r="AR188" i="46" s="1"/>
  <c r="DF188" i="46"/>
  <c r="DE188" i="46"/>
  <c r="DD188" i="46"/>
  <c r="AO188" i="46" s="1"/>
  <c r="DC188" i="46"/>
  <c r="AN188" i="46" s="1"/>
  <c r="DB188" i="46"/>
  <c r="DA188" i="46"/>
  <c r="CZ188" i="46"/>
  <c r="AK188" i="46" s="1"/>
  <c r="CY188" i="46"/>
  <c r="AJ188" i="46" s="1"/>
  <c r="CX188" i="46"/>
  <c r="AI188" i="46" s="1"/>
  <c r="CW188" i="46"/>
  <c r="CV188" i="46"/>
  <c r="AG188" i="46" s="1"/>
  <c r="CU188" i="46"/>
  <c r="AF188" i="46" s="1"/>
  <c r="CT188" i="46"/>
  <c r="CS188" i="46"/>
  <c r="AD188" i="46" s="1"/>
  <c r="CR188" i="46"/>
  <c r="CQ188" i="46"/>
  <c r="AB188" i="46" s="1"/>
  <c r="CP188" i="46"/>
  <c r="CO188" i="46"/>
  <c r="Z188" i="46" s="1"/>
  <c r="CN188" i="46"/>
  <c r="Y188" i="46" s="1"/>
  <c r="CM188" i="46"/>
  <c r="X188" i="46" s="1"/>
  <c r="CL188" i="46"/>
  <c r="W188" i="46" s="1"/>
  <c r="CK188" i="46"/>
  <c r="V188" i="46" s="1"/>
  <c r="CJ188" i="46"/>
  <c r="U188" i="46" s="1"/>
  <c r="CI188" i="46"/>
  <c r="T188" i="46" s="1"/>
  <c r="CH188" i="46"/>
  <c r="S188" i="46" s="1"/>
  <c r="CG188" i="46"/>
  <c r="CF188" i="46"/>
  <c r="Q188" i="46" s="1"/>
  <c r="CE188" i="46"/>
  <c r="P188" i="46" s="1"/>
  <c r="CD188" i="46"/>
  <c r="O188" i="46" s="1"/>
  <c r="CC188" i="46"/>
  <c r="CB188" i="46"/>
  <c r="CA188" i="46"/>
  <c r="L188" i="46" s="1"/>
  <c r="BZ188" i="46"/>
  <c r="K188" i="46" s="1"/>
  <c r="BY188" i="46"/>
  <c r="BX188" i="46"/>
  <c r="I188" i="46" s="1"/>
  <c r="BW188" i="46"/>
  <c r="BV188" i="46"/>
  <c r="G188" i="46" s="1"/>
  <c r="BU188" i="46"/>
  <c r="F188" i="46" s="1"/>
  <c r="BT188" i="46"/>
  <c r="BS188" i="46"/>
  <c r="D188" i="46" s="1"/>
  <c r="B188" i="46"/>
  <c r="B188" i="44" s="1"/>
  <c r="A188" i="46"/>
  <c r="A188" i="44" s="1"/>
  <c r="EF187" i="46"/>
  <c r="BQ187" i="46" s="1"/>
  <c r="EE187" i="46"/>
  <c r="ED187" i="46"/>
  <c r="BO187" i="46" s="1"/>
  <c r="EC187" i="46"/>
  <c r="EB187" i="46"/>
  <c r="EA187" i="46"/>
  <c r="BL187" i="46" s="1"/>
  <c r="DZ187" i="46"/>
  <c r="DY187" i="46"/>
  <c r="BJ187" i="46" s="1"/>
  <c r="DX187" i="46"/>
  <c r="BI187" i="46" s="1"/>
  <c r="DW187" i="46"/>
  <c r="BH187" i="46" s="1"/>
  <c r="DV187" i="46"/>
  <c r="BG187" i="46" s="1"/>
  <c r="DU187" i="46"/>
  <c r="BF187" i="46" s="1"/>
  <c r="DT187" i="46"/>
  <c r="DS187" i="46"/>
  <c r="BD187" i="46" s="1"/>
  <c r="DR187" i="46"/>
  <c r="DQ187" i="46"/>
  <c r="DP187" i="46"/>
  <c r="BA187" i="46" s="1"/>
  <c r="DO187" i="46"/>
  <c r="AZ187" i="46" s="1"/>
  <c r="DN187" i="46"/>
  <c r="DM187" i="46"/>
  <c r="AX187" i="46" s="1"/>
  <c r="DL187" i="46"/>
  <c r="AW187" i="46" s="1"/>
  <c r="DK187" i="46"/>
  <c r="AV187" i="46" s="1"/>
  <c r="DJ187" i="46"/>
  <c r="DI187" i="46"/>
  <c r="DH187" i="46"/>
  <c r="DG187" i="46"/>
  <c r="AR187" i="46" s="1"/>
  <c r="DF187" i="46"/>
  <c r="DE187" i="46"/>
  <c r="DD187" i="46"/>
  <c r="DC187" i="46"/>
  <c r="AN187" i="46" s="1"/>
  <c r="DB187" i="46"/>
  <c r="DA187" i="46"/>
  <c r="CZ187" i="46"/>
  <c r="AK187" i="46" s="1"/>
  <c r="CY187" i="46"/>
  <c r="AJ187" i="46" s="1"/>
  <c r="CX187" i="46"/>
  <c r="AI187" i="46" s="1"/>
  <c r="CW187" i="46"/>
  <c r="CV187" i="46"/>
  <c r="CU187" i="46"/>
  <c r="AF187" i="46" s="1"/>
  <c r="CT187" i="46"/>
  <c r="CS187" i="46"/>
  <c r="AD187" i="46" s="1"/>
  <c r="CR187" i="46"/>
  <c r="AC187" i="46" s="1"/>
  <c r="CQ187" i="46"/>
  <c r="AB187" i="46" s="1"/>
  <c r="CP187" i="46"/>
  <c r="CO187" i="46"/>
  <c r="Z187" i="46" s="1"/>
  <c r="CN187" i="46"/>
  <c r="Y187" i="46" s="1"/>
  <c r="CM187" i="46"/>
  <c r="X187" i="46" s="1"/>
  <c r="CL187" i="46"/>
  <c r="CK187" i="46"/>
  <c r="V187" i="46" s="1"/>
  <c r="CJ187" i="46"/>
  <c r="CI187" i="46"/>
  <c r="CH187" i="46"/>
  <c r="S187" i="46" s="1"/>
  <c r="CG187" i="46"/>
  <c r="R187" i="46" s="1"/>
  <c r="CF187" i="46"/>
  <c r="Q187" i="46" s="1"/>
  <c r="CE187" i="46"/>
  <c r="P187" i="46" s="1"/>
  <c r="CD187" i="46"/>
  <c r="CC187" i="46"/>
  <c r="CB187" i="46"/>
  <c r="M187" i="46" s="1"/>
  <c r="CA187" i="46"/>
  <c r="L187" i="46" s="1"/>
  <c r="BZ187" i="46"/>
  <c r="K187" i="46" s="1"/>
  <c r="BY187" i="46"/>
  <c r="J187" i="46" s="1"/>
  <c r="BX187" i="46"/>
  <c r="I187" i="46" s="1"/>
  <c r="BW187" i="46"/>
  <c r="H187" i="46" s="1"/>
  <c r="BV187" i="46"/>
  <c r="BU187" i="46"/>
  <c r="BT187" i="46"/>
  <c r="E187" i="46" s="1"/>
  <c r="BS187" i="46"/>
  <c r="D187" i="46" s="1"/>
  <c r="B187" i="46"/>
  <c r="B187" i="44" s="1"/>
  <c r="A187" i="46"/>
  <c r="C187" i="46" s="1"/>
  <c r="C187" i="44" s="1"/>
  <c r="EF186" i="46"/>
  <c r="EE186" i="46"/>
  <c r="BP186" i="46" s="1"/>
  <c r="ED186" i="46"/>
  <c r="BO186" i="44" s="1"/>
  <c r="EC186" i="46"/>
  <c r="EB186" i="46"/>
  <c r="BM186" i="46" s="1"/>
  <c r="EA186" i="46"/>
  <c r="BL186" i="46" s="1"/>
  <c r="DZ186" i="46"/>
  <c r="DY186" i="46"/>
  <c r="DX186" i="46"/>
  <c r="DW186" i="46"/>
  <c r="BH186" i="46" s="1"/>
  <c r="DV186" i="46"/>
  <c r="BG186" i="46" s="1"/>
  <c r="DU186" i="46"/>
  <c r="BF186" i="46" s="1"/>
  <c r="DT186" i="46"/>
  <c r="BE186" i="46" s="1"/>
  <c r="DS186" i="46"/>
  <c r="DR186" i="46"/>
  <c r="BC186" i="46" s="1"/>
  <c r="DQ186" i="46"/>
  <c r="DP186" i="46"/>
  <c r="BA186" i="46" s="1"/>
  <c r="DO186" i="46"/>
  <c r="AZ186" i="46" s="1"/>
  <c r="DN186" i="46"/>
  <c r="AY186" i="46" s="1"/>
  <c r="DM186" i="46"/>
  <c r="AX186" i="46" s="1"/>
  <c r="DL186" i="46"/>
  <c r="AW186" i="46" s="1"/>
  <c r="DK186" i="46"/>
  <c r="AV186" i="46" s="1"/>
  <c r="DJ186" i="46"/>
  <c r="AU186" i="46" s="1"/>
  <c r="DI186" i="46"/>
  <c r="DH186" i="46"/>
  <c r="DG186" i="46"/>
  <c r="AR186" i="46" s="1"/>
  <c r="DF186" i="46"/>
  <c r="DE186" i="46"/>
  <c r="DD186" i="46"/>
  <c r="AO186" i="46" s="1"/>
  <c r="DC186" i="46"/>
  <c r="AN186" i="46" s="1"/>
  <c r="DB186" i="46"/>
  <c r="AM186" i="46" s="1"/>
  <c r="DA186" i="46"/>
  <c r="CZ186" i="46"/>
  <c r="AK186" i="46" s="1"/>
  <c r="CY186" i="46"/>
  <c r="AJ186" i="46" s="1"/>
  <c r="CX186" i="46"/>
  <c r="CW186" i="46"/>
  <c r="AH186" i="46" s="1"/>
  <c r="CV186" i="46"/>
  <c r="AG186" i="46" s="1"/>
  <c r="CU186" i="46"/>
  <c r="CT186" i="46"/>
  <c r="AE186" i="46" s="1"/>
  <c r="CS186" i="46"/>
  <c r="CR186" i="46"/>
  <c r="CQ186" i="46"/>
  <c r="AB186" i="46" s="1"/>
  <c r="CP186" i="46"/>
  <c r="CO186" i="46"/>
  <c r="Z186" i="46" s="1"/>
  <c r="CN186" i="46"/>
  <c r="Y186" i="46" s="1"/>
  <c r="CM186" i="46"/>
  <c r="X186" i="46" s="1"/>
  <c r="CL186" i="46"/>
  <c r="CK186" i="46"/>
  <c r="CJ186" i="46"/>
  <c r="CI186" i="46"/>
  <c r="T186" i="46" s="1"/>
  <c r="CH186" i="46"/>
  <c r="CG186" i="46"/>
  <c r="CF186" i="46"/>
  <c r="CE186" i="46"/>
  <c r="P186" i="46" s="1"/>
  <c r="CD186" i="46"/>
  <c r="CC186" i="46"/>
  <c r="CB186" i="46"/>
  <c r="M186" i="46" s="1"/>
  <c r="CA186" i="46"/>
  <c r="L186" i="46" s="1"/>
  <c r="BZ186" i="46"/>
  <c r="BY186" i="46"/>
  <c r="J186" i="46" s="1"/>
  <c r="BX186" i="46"/>
  <c r="I186" i="46" s="1"/>
  <c r="BW186" i="46"/>
  <c r="H186" i="46" s="1"/>
  <c r="BV186" i="46"/>
  <c r="G186" i="46" s="1"/>
  <c r="BU186" i="46"/>
  <c r="BT186" i="46"/>
  <c r="BS186" i="46"/>
  <c r="D186" i="46" s="1"/>
  <c r="BO186" i="46"/>
  <c r="B186" i="46"/>
  <c r="B186" i="44" s="1"/>
  <c r="A186" i="46"/>
  <c r="C186" i="46" s="1"/>
  <c r="C186" i="44" s="1"/>
  <c r="EF185" i="46"/>
  <c r="BQ185" i="46" s="1"/>
  <c r="EE185" i="46"/>
  <c r="ED185" i="46"/>
  <c r="EC185" i="46"/>
  <c r="BN185" i="46" s="1"/>
  <c r="EB185" i="46"/>
  <c r="BM185" i="46" s="1"/>
  <c r="EA185" i="46"/>
  <c r="BL185" i="46" s="1"/>
  <c r="DZ185" i="46"/>
  <c r="DY185" i="46"/>
  <c r="BJ185" i="46" s="1"/>
  <c r="DX185" i="46"/>
  <c r="BI185" i="46" s="1"/>
  <c r="DW185" i="46"/>
  <c r="DV185" i="46"/>
  <c r="BG185" i="46" s="1"/>
  <c r="DU185" i="46"/>
  <c r="DT185" i="46"/>
  <c r="BE185" i="46" s="1"/>
  <c r="DS185" i="46"/>
  <c r="DR185" i="46"/>
  <c r="BC185" i="46" s="1"/>
  <c r="DQ185" i="46"/>
  <c r="DP185" i="46"/>
  <c r="BA185" i="46" s="1"/>
  <c r="DO185" i="46"/>
  <c r="DN185" i="46"/>
  <c r="AY185" i="46" s="1"/>
  <c r="DM185" i="46"/>
  <c r="DL185" i="46"/>
  <c r="AW185" i="46" s="1"/>
  <c r="DK185" i="46"/>
  <c r="AV185" i="46" s="1"/>
  <c r="DJ185" i="46"/>
  <c r="AU185" i="46" s="1"/>
  <c r="DI185" i="46"/>
  <c r="DH185" i="46"/>
  <c r="AS185" i="46" s="1"/>
  <c r="DG185" i="46"/>
  <c r="DF185" i="46"/>
  <c r="DE185" i="46"/>
  <c r="AP185" i="46" s="1"/>
  <c r="DD185" i="46"/>
  <c r="AO185" i="46" s="1"/>
  <c r="DC185" i="46"/>
  <c r="AN185" i="46" s="1"/>
  <c r="DB185" i="46"/>
  <c r="DA185" i="46"/>
  <c r="AL185" i="46" s="1"/>
  <c r="CZ185" i="46"/>
  <c r="CY185" i="46"/>
  <c r="CX185" i="46"/>
  <c r="AI185" i="46" s="1"/>
  <c r="CW185" i="46"/>
  <c r="CV185" i="46"/>
  <c r="AG185" i="46" s="1"/>
  <c r="CU185" i="46"/>
  <c r="AF185" i="46" s="1"/>
  <c r="CT185" i="46"/>
  <c r="AE185" i="46" s="1"/>
  <c r="CS185" i="46"/>
  <c r="AD185" i="46" s="1"/>
  <c r="CR185" i="46"/>
  <c r="AC185" i="46" s="1"/>
  <c r="CQ185" i="46"/>
  <c r="CP185" i="46"/>
  <c r="AA185" i="46" s="1"/>
  <c r="CO185" i="46"/>
  <c r="CN185" i="46"/>
  <c r="Y185" i="46" s="1"/>
  <c r="CM185" i="46"/>
  <c r="X185" i="46" s="1"/>
  <c r="CL185" i="46"/>
  <c r="W185" i="46" s="1"/>
  <c r="CK185" i="46"/>
  <c r="V185" i="46" s="1"/>
  <c r="CJ185" i="46"/>
  <c r="CI185" i="46"/>
  <c r="CH185" i="46"/>
  <c r="CG185" i="46"/>
  <c r="R185" i="46" s="1"/>
  <c r="CF185" i="46"/>
  <c r="Q185" i="46" s="1"/>
  <c r="CE185" i="46"/>
  <c r="P185" i="46" s="1"/>
  <c r="CD185" i="46"/>
  <c r="CC185" i="46"/>
  <c r="N185" i="46" s="1"/>
  <c r="CB185" i="46"/>
  <c r="M185" i="46" s="1"/>
  <c r="CA185" i="46"/>
  <c r="BZ185" i="46"/>
  <c r="BY185" i="46"/>
  <c r="BX185" i="46"/>
  <c r="I185" i="46" s="1"/>
  <c r="BW185" i="46"/>
  <c r="BV185" i="46"/>
  <c r="BU185" i="46"/>
  <c r="BT185" i="46"/>
  <c r="E185" i="46" s="1"/>
  <c r="BS185" i="46"/>
  <c r="B185" i="46"/>
  <c r="B185" i="44" s="1"/>
  <c r="A185" i="46"/>
  <c r="C185" i="46" s="1"/>
  <c r="C185" i="44" s="1"/>
  <c r="EF184" i="46"/>
  <c r="BQ184" i="46" s="1"/>
  <c r="EE184" i="46"/>
  <c r="BP184" i="46" s="1"/>
  <c r="ED184" i="46"/>
  <c r="BO184" i="44" s="1"/>
  <c r="EC184" i="46"/>
  <c r="BN184" i="44" s="1"/>
  <c r="EB184" i="46"/>
  <c r="EA184" i="46"/>
  <c r="DZ184" i="46"/>
  <c r="BK184" i="46" s="1"/>
  <c r="DY184" i="46"/>
  <c r="BJ184" i="46" s="1"/>
  <c r="DX184" i="46"/>
  <c r="BI184" i="46" s="1"/>
  <c r="DW184" i="46"/>
  <c r="BH184" i="46" s="1"/>
  <c r="DV184" i="46"/>
  <c r="DU184" i="46"/>
  <c r="BF184" i="46" s="1"/>
  <c r="DT184" i="46"/>
  <c r="BE184" i="46" s="1"/>
  <c r="DS184" i="46"/>
  <c r="DR184" i="46"/>
  <c r="BC184" i="46" s="1"/>
  <c r="DQ184" i="46"/>
  <c r="BB184" i="46" s="1"/>
  <c r="DP184" i="46"/>
  <c r="BA184" i="46" s="1"/>
  <c r="DO184" i="46"/>
  <c r="AZ184" i="46" s="1"/>
  <c r="DN184" i="46"/>
  <c r="DM184" i="46"/>
  <c r="AX184" i="46" s="1"/>
  <c r="DL184" i="46"/>
  <c r="AW184" i="46" s="1"/>
  <c r="DK184" i="46"/>
  <c r="DJ184" i="46"/>
  <c r="DI184" i="46"/>
  <c r="DH184" i="46"/>
  <c r="AS184" i="46" s="1"/>
  <c r="DG184" i="46"/>
  <c r="AR184" i="46" s="1"/>
  <c r="DF184" i="46"/>
  <c r="AQ184" i="46" s="1"/>
  <c r="DE184" i="46"/>
  <c r="AP184" i="46" s="1"/>
  <c r="DD184" i="46"/>
  <c r="AO184" i="46" s="1"/>
  <c r="DC184" i="46"/>
  <c r="DB184" i="46"/>
  <c r="DA184" i="46"/>
  <c r="CZ184" i="46"/>
  <c r="AK184" i="46" s="1"/>
  <c r="CY184" i="46"/>
  <c r="AJ184" i="46" s="1"/>
  <c r="CX184" i="46"/>
  <c r="AI184" i="46" s="1"/>
  <c r="CW184" i="46"/>
  <c r="CV184" i="46"/>
  <c r="AG184" i="46" s="1"/>
  <c r="CU184" i="46"/>
  <c r="CT184" i="46"/>
  <c r="CS184" i="46"/>
  <c r="AD184" i="46" s="1"/>
  <c r="CR184" i="46"/>
  <c r="AC184" i="46" s="1"/>
  <c r="CQ184" i="46"/>
  <c r="CP184" i="46"/>
  <c r="AA184" i="46" s="1"/>
  <c r="CO184" i="46"/>
  <c r="Z184" i="46" s="1"/>
  <c r="CN184" i="46"/>
  <c r="Y184" i="46" s="1"/>
  <c r="CM184" i="46"/>
  <c r="CL184" i="46"/>
  <c r="W184" i="46" s="1"/>
  <c r="CK184" i="46"/>
  <c r="CJ184" i="46"/>
  <c r="U184" i="46" s="1"/>
  <c r="CI184" i="46"/>
  <c r="T184" i="46" s="1"/>
  <c r="CH184" i="46"/>
  <c r="CG184" i="46"/>
  <c r="CF184" i="46"/>
  <c r="Q184" i="46" s="1"/>
  <c r="CE184" i="46"/>
  <c r="CD184" i="46"/>
  <c r="CC184" i="46"/>
  <c r="CB184" i="46"/>
  <c r="M184" i="46" s="1"/>
  <c r="CA184" i="46"/>
  <c r="BZ184" i="46"/>
  <c r="K184" i="46" s="1"/>
  <c r="BY184" i="46"/>
  <c r="J184" i="46" s="1"/>
  <c r="BX184" i="46"/>
  <c r="I184" i="46" s="1"/>
  <c r="BW184" i="46"/>
  <c r="BV184" i="46"/>
  <c r="G184" i="46" s="1"/>
  <c r="BU184" i="46"/>
  <c r="BT184" i="46"/>
  <c r="E184" i="46" s="1"/>
  <c r="BS184" i="46"/>
  <c r="D184" i="46" s="1"/>
  <c r="BO184" i="46"/>
  <c r="BN184" i="46"/>
  <c r="B184" i="46"/>
  <c r="B184" i="44" s="1"/>
  <c r="A184" i="46"/>
  <c r="A184" i="44" s="1"/>
  <c r="EF183" i="46"/>
  <c r="EE183" i="46"/>
  <c r="ED183" i="46"/>
  <c r="BO183" i="46" s="1"/>
  <c r="EC183" i="46"/>
  <c r="EB183" i="46"/>
  <c r="BM183" i="46" s="1"/>
  <c r="EA183" i="46"/>
  <c r="BL183" i="46" s="1"/>
  <c r="DZ183" i="46"/>
  <c r="DY183" i="46"/>
  <c r="DX183" i="46"/>
  <c r="DW183" i="46"/>
  <c r="BH183" i="46" s="1"/>
  <c r="DV183" i="46"/>
  <c r="BG183" i="46" s="1"/>
  <c r="DU183" i="46"/>
  <c r="DT183" i="46"/>
  <c r="BE183" i="46" s="1"/>
  <c r="DS183" i="46"/>
  <c r="BD183" i="46" s="1"/>
  <c r="DR183" i="46"/>
  <c r="BC183" i="46" s="1"/>
  <c r="DQ183" i="46"/>
  <c r="BB183" i="46" s="1"/>
  <c r="DP183" i="46"/>
  <c r="BA183" i="46" s="1"/>
  <c r="DO183" i="46"/>
  <c r="AZ183" i="46" s="1"/>
  <c r="DN183" i="46"/>
  <c r="AY183" i="46" s="1"/>
  <c r="DM183" i="46"/>
  <c r="AX183" i="46" s="1"/>
  <c r="DL183" i="46"/>
  <c r="DK183" i="46"/>
  <c r="DJ183" i="46"/>
  <c r="DI183" i="46"/>
  <c r="DH183" i="46"/>
  <c r="DG183" i="46"/>
  <c r="AR183" i="46" s="1"/>
  <c r="DF183" i="46"/>
  <c r="AQ183" i="46" s="1"/>
  <c r="DE183" i="46"/>
  <c r="AP183" i="46" s="1"/>
  <c r="DD183" i="46"/>
  <c r="DC183" i="46"/>
  <c r="DB183" i="46"/>
  <c r="DA183" i="46"/>
  <c r="AL183" i="46" s="1"/>
  <c r="CZ183" i="46"/>
  <c r="AK183" i="46" s="1"/>
  <c r="CY183" i="46"/>
  <c r="CX183" i="46"/>
  <c r="AI183" i="46" s="1"/>
  <c r="CW183" i="46"/>
  <c r="CV183" i="46"/>
  <c r="CU183" i="46"/>
  <c r="AF183" i="46" s="1"/>
  <c r="CT183" i="46"/>
  <c r="CS183" i="46"/>
  <c r="CR183" i="46"/>
  <c r="CQ183" i="46"/>
  <c r="AB183" i="46" s="1"/>
  <c r="CP183" i="46"/>
  <c r="AA183" i="46" s="1"/>
  <c r="CO183" i="46"/>
  <c r="CN183" i="46"/>
  <c r="Y183" i="46" s="1"/>
  <c r="CM183" i="46"/>
  <c r="CL183" i="46"/>
  <c r="CK183" i="46"/>
  <c r="V183" i="46" s="1"/>
  <c r="CJ183" i="46"/>
  <c r="CI183" i="46"/>
  <c r="T183" i="46" s="1"/>
  <c r="CH183" i="46"/>
  <c r="S183" i="46" s="1"/>
  <c r="CG183" i="46"/>
  <c r="CF183" i="46"/>
  <c r="CE183" i="46"/>
  <c r="P183" i="46" s="1"/>
  <c r="CD183" i="46"/>
  <c r="CC183" i="46"/>
  <c r="CB183" i="46"/>
  <c r="M183" i="46" s="1"/>
  <c r="CA183" i="46"/>
  <c r="BZ183" i="46"/>
  <c r="K183" i="46" s="1"/>
  <c r="BY183" i="46"/>
  <c r="J183" i="46" s="1"/>
  <c r="BX183" i="46"/>
  <c r="I183" i="46" s="1"/>
  <c r="BW183" i="46"/>
  <c r="H183" i="46" s="1"/>
  <c r="BV183" i="46"/>
  <c r="BU183" i="46"/>
  <c r="F183" i="46" s="1"/>
  <c r="BT183" i="46"/>
  <c r="E183" i="46" s="1"/>
  <c r="BS183" i="46"/>
  <c r="D183" i="46" s="1"/>
  <c r="B183" i="46"/>
  <c r="B183" i="44" s="1"/>
  <c r="A183" i="46"/>
  <c r="C183" i="46" s="1"/>
  <c r="C183" i="44" s="1"/>
  <c r="EF182" i="46"/>
  <c r="BQ182" i="46" s="1"/>
  <c r="EE182" i="46"/>
  <c r="ED182" i="46"/>
  <c r="BO182" i="46" s="1"/>
  <c r="EC182" i="46"/>
  <c r="BN182" i="46" s="1"/>
  <c r="EB182" i="46"/>
  <c r="BM182" i="46" s="1"/>
  <c r="EA182" i="46"/>
  <c r="DZ182" i="46"/>
  <c r="BK182" i="46" s="1"/>
  <c r="DY182" i="46"/>
  <c r="BJ182" i="46" s="1"/>
  <c r="DX182" i="46"/>
  <c r="DW182" i="46"/>
  <c r="DV182" i="46"/>
  <c r="BG182" i="46" s="1"/>
  <c r="DU182" i="46"/>
  <c r="BF182" i="46" s="1"/>
  <c r="DT182" i="46"/>
  <c r="BE182" i="46" s="1"/>
  <c r="DS182" i="46"/>
  <c r="BD182" i="46" s="1"/>
  <c r="DR182" i="46"/>
  <c r="BC182" i="46" s="1"/>
  <c r="DQ182" i="46"/>
  <c r="BB182" i="46" s="1"/>
  <c r="DP182" i="46"/>
  <c r="DO182" i="46"/>
  <c r="AZ182" i="46" s="1"/>
  <c r="DN182" i="46"/>
  <c r="AY182" i="46" s="1"/>
  <c r="DM182" i="46"/>
  <c r="DL182" i="46"/>
  <c r="AW182" i="46" s="1"/>
  <c r="DK182" i="46"/>
  <c r="DJ182" i="46"/>
  <c r="AU182" i="46" s="1"/>
  <c r="DI182" i="46"/>
  <c r="DH182" i="46"/>
  <c r="DG182" i="46"/>
  <c r="DF182" i="46"/>
  <c r="AQ182" i="46" s="1"/>
  <c r="DE182" i="46"/>
  <c r="DD182" i="46"/>
  <c r="AO182" i="46" s="1"/>
  <c r="DC182" i="46"/>
  <c r="AN182" i="46" s="1"/>
  <c r="DB182" i="46"/>
  <c r="AM182" i="46" s="1"/>
  <c r="DA182" i="46"/>
  <c r="AL182" i="46" s="1"/>
  <c r="CZ182" i="46"/>
  <c r="AK182" i="46" s="1"/>
  <c r="CY182" i="46"/>
  <c r="CX182" i="46"/>
  <c r="CW182" i="46"/>
  <c r="AH182" i="46" s="1"/>
  <c r="CV182" i="46"/>
  <c r="AG182" i="46" s="1"/>
  <c r="CU182" i="46"/>
  <c r="CT182" i="46"/>
  <c r="AE182" i="46" s="1"/>
  <c r="CS182" i="46"/>
  <c r="CR182" i="46"/>
  <c r="CQ182" i="46"/>
  <c r="CP182" i="46"/>
  <c r="CO182" i="46"/>
  <c r="Z182" i="46" s="1"/>
  <c r="CN182" i="46"/>
  <c r="Y182" i="46" s="1"/>
  <c r="CM182" i="46"/>
  <c r="X182" i="46" s="1"/>
  <c r="CL182" i="46"/>
  <c r="W182" i="46" s="1"/>
  <c r="CK182" i="46"/>
  <c r="V182" i="46" s="1"/>
  <c r="CJ182" i="46"/>
  <c r="CI182" i="46"/>
  <c r="CH182" i="46"/>
  <c r="S182" i="46" s="1"/>
  <c r="CG182" i="46"/>
  <c r="CF182" i="46"/>
  <c r="Q182" i="44" s="1"/>
  <c r="CE182" i="46"/>
  <c r="CD182" i="46"/>
  <c r="O182" i="46" s="1"/>
  <c r="CC182" i="46"/>
  <c r="CB182" i="46"/>
  <c r="M182" i="46" s="1"/>
  <c r="CA182" i="46"/>
  <c r="L182" i="46" s="1"/>
  <c r="BZ182" i="46"/>
  <c r="K182" i="46" s="1"/>
  <c r="BY182" i="46"/>
  <c r="J182" i="46" s="1"/>
  <c r="BX182" i="46"/>
  <c r="I182" i="46" s="1"/>
  <c r="BW182" i="46"/>
  <c r="BV182" i="46"/>
  <c r="G182" i="46" s="1"/>
  <c r="BU182" i="46"/>
  <c r="F182" i="46" s="1"/>
  <c r="BT182" i="46"/>
  <c r="BS182" i="46"/>
  <c r="B182" i="46"/>
  <c r="B182" i="44" s="1"/>
  <c r="A182" i="46"/>
  <c r="C182" i="46" s="1"/>
  <c r="C182" i="44" s="1"/>
  <c r="EF181" i="46"/>
  <c r="BQ181" i="46" s="1"/>
  <c r="EE181" i="46"/>
  <c r="BP181" i="46" s="1"/>
  <c r="ED181" i="46"/>
  <c r="BO181" i="46" s="1"/>
  <c r="EC181" i="46"/>
  <c r="EB181" i="46"/>
  <c r="EA181" i="46"/>
  <c r="BL181" i="46" s="1"/>
  <c r="DZ181" i="46"/>
  <c r="BK181" i="46" s="1"/>
  <c r="DY181" i="46"/>
  <c r="DX181" i="46"/>
  <c r="DW181" i="46"/>
  <c r="BH181" i="46" s="1"/>
  <c r="DV181" i="46"/>
  <c r="BG181" i="44" s="1"/>
  <c r="DU181" i="46"/>
  <c r="DT181" i="46"/>
  <c r="DS181" i="46"/>
  <c r="BD181" i="46" s="1"/>
  <c r="DR181" i="46"/>
  <c r="BC181" i="46" s="1"/>
  <c r="DQ181" i="46"/>
  <c r="BB181" i="46" s="1"/>
  <c r="DP181" i="46"/>
  <c r="DO181" i="46"/>
  <c r="AZ181" i="46" s="1"/>
  <c r="DN181" i="46"/>
  <c r="AY181" i="46" s="1"/>
  <c r="DM181" i="46"/>
  <c r="DL181" i="46"/>
  <c r="DK181" i="46"/>
  <c r="AV181" i="46" s="1"/>
  <c r="DJ181" i="46"/>
  <c r="AU181" i="46" s="1"/>
  <c r="DI181" i="46"/>
  <c r="AT181" i="46" s="1"/>
  <c r="DH181" i="46"/>
  <c r="AS181" i="46" s="1"/>
  <c r="DG181" i="46"/>
  <c r="DF181" i="46"/>
  <c r="AQ181" i="46" s="1"/>
  <c r="DE181" i="46"/>
  <c r="AP181" i="46" s="1"/>
  <c r="DD181" i="46"/>
  <c r="DC181" i="46"/>
  <c r="AN181" i="46" s="1"/>
  <c r="DB181" i="46"/>
  <c r="AM181" i="46" s="1"/>
  <c r="DA181" i="46"/>
  <c r="AL181" i="46" s="1"/>
  <c r="CZ181" i="46"/>
  <c r="AK181" i="46" s="1"/>
  <c r="CY181" i="46"/>
  <c r="AJ181" i="46" s="1"/>
  <c r="CX181" i="46"/>
  <c r="AI181" i="46" s="1"/>
  <c r="CW181" i="46"/>
  <c r="AH181" i="46" s="1"/>
  <c r="CV181" i="46"/>
  <c r="CU181" i="46"/>
  <c r="AF181" i="46" s="1"/>
  <c r="CT181" i="46"/>
  <c r="AE181" i="46" s="1"/>
  <c r="CS181" i="46"/>
  <c r="AD181" i="46" s="1"/>
  <c r="CR181" i="46"/>
  <c r="AC181" i="46" s="1"/>
  <c r="CQ181" i="46"/>
  <c r="AB181" i="46" s="1"/>
  <c r="CP181" i="46"/>
  <c r="AA181" i="46" s="1"/>
  <c r="CO181" i="46"/>
  <c r="Z181" i="46" s="1"/>
  <c r="CN181" i="46"/>
  <c r="CM181" i="46"/>
  <c r="X181" i="46" s="1"/>
  <c r="CL181" i="46"/>
  <c r="W181" i="46" s="1"/>
  <c r="CK181" i="46"/>
  <c r="V181" i="46" s="1"/>
  <c r="CJ181" i="46"/>
  <c r="CI181" i="46"/>
  <c r="CH181" i="46"/>
  <c r="S181" i="46" s="1"/>
  <c r="CG181" i="46"/>
  <c r="R181" i="46" s="1"/>
  <c r="CF181" i="46"/>
  <c r="CE181" i="46"/>
  <c r="CD181" i="46"/>
  <c r="O181" i="46" s="1"/>
  <c r="CC181" i="46"/>
  <c r="N181" i="46" s="1"/>
  <c r="CB181" i="46"/>
  <c r="CA181" i="46"/>
  <c r="L181" i="46" s="1"/>
  <c r="BZ181" i="46"/>
  <c r="K181" i="46" s="1"/>
  <c r="BY181" i="46"/>
  <c r="J181" i="46" s="1"/>
  <c r="BX181" i="46"/>
  <c r="BW181" i="46"/>
  <c r="H181" i="46" s="1"/>
  <c r="BV181" i="46"/>
  <c r="BU181" i="46"/>
  <c r="F181" i="46" s="1"/>
  <c r="BT181" i="46"/>
  <c r="E181" i="46" s="1"/>
  <c r="BS181" i="46"/>
  <c r="BG181" i="46"/>
  <c r="B181" i="46"/>
  <c r="B181" i="44" s="1"/>
  <c r="A181" i="46"/>
  <c r="A181" i="44" s="1"/>
  <c r="EF180" i="46"/>
  <c r="BQ180" i="46" s="1"/>
  <c r="EE180" i="46"/>
  <c r="ED180" i="46"/>
  <c r="BO180" i="46" s="1"/>
  <c r="EC180" i="46"/>
  <c r="BN180" i="46" s="1"/>
  <c r="EB180" i="46"/>
  <c r="BM180" i="46" s="1"/>
  <c r="EA180" i="46"/>
  <c r="BL180" i="46" s="1"/>
  <c r="DZ180" i="46"/>
  <c r="DY180" i="46"/>
  <c r="DX180" i="46"/>
  <c r="DW180" i="46"/>
  <c r="DV180" i="46"/>
  <c r="BG180" i="46" s="1"/>
  <c r="DU180" i="46"/>
  <c r="DT180" i="46"/>
  <c r="DS180" i="46"/>
  <c r="BD180" i="46" s="1"/>
  <c r="DR180" i="46"/>
  <c r="BC180" i="46" s="1"/>
  <c r="DQ180" i="46"/>
  <c r="DP180" i="46"/>
  <c r="DO180" i="46"/>
  <c r="AZ180" i="46" s="1"/>
  <c r="DN180" i="46"/>
  <c r="DM180" i="46"/>
  <c r="DL180" i="46"/>
  <c r="AW180" i="46" s="1"/>
  <c r="DK180" i="46"/>
  <c r="AV180" i="46" s="1"/>
  <c r="DJ180" i="46"/>
  <c r="AU180" i="46" s="1"/>
  <c r="DI180" i="46"/>
  <c r="DH180" i="46"/>
  <c r="AS180" i="46" s="1"/>
  <c r="DG180" i="46"/>
  <c r="DF180" i="46"/>
  <c r="AQ180" i="46" s="1"/>
  <c r="DE180" i="46"/>
  <c r="AP180" i="46" s="1"/>
  <c r="DD180" i="46"/>
  <c r="DC180" i="46"/>
  <c r="AN180" i="46" s="1"/>
  <c r="DB180" i="46"/>
  <c r="AM180" i="46" s="1"/>
  <c r="DA180" i="46"/>
  <c r="CZ180" i="46"/>
  <c r="AK180" i="46" s="1"/>
  <c r="CY180" i="46"/>
  <c r="CX180" i="46"/>
  <c r="CW180" i="46"/>
  <c r="CV180" i="46"/>
  <c r="AG180" i="46" s="1"/>
  <c r="CU180" i="46"/>
  <c r="AF180" i="46" s="1"/>
  <c r="CT180" i="46"/>
  <c r="AE180" i="46" s="1"/>
  <c r="CS180" i="46"/>
  <c r="CR180" i="46"/>
  <c r="AC180" i="46" s="1"/>
  <c r="CQ180" i="46"/>
  <c r="CP180" i="46"/>
  <c r="AA180" i="46" s="1"/>
  <c r="CO180" i="46"/>
  <c r="Z180" i="46" s="1"/>
  <c r="CN180" i="46"/>
  <c r="Y180" i="46" s="1"/>
  <c r="CM180" i="46"/>
  <c r="X180" i="46" s="1"/>
  <c r="CL180" i="46"/>
  <c r="CK180" i="46"/>
  <c r="CJ180" i="46"/>
  <c r="U180" i="46" s="1"/>
  <c r="CI180" i="46"/>
  <c r="T180" i="46" s="1"/>
  <c r="CH180" i="46"/>
  <c r="S180" i="46" s="1"/>
  <c r="CG180" i="46"/>
  <c r="CF180" i="46"/>
  <c r="CE180" i="46"/>
  <c r="P180" i="46" s="1"/>
  <c r="CD180" i="46"/>
  <c r="O180" i="46" s="1"/>
  <c r="CC180" i="46"/>
  <c r="CB180" i="46"/>
  <c r="M180" i="46" s="1"/>
  <c r="CA180" i="46"/>
  <c r="BZ180" i="46"/>
  <c r="K180" i="46" s="1"/>
  <c r="BY180" i="46"/>
  <c r="BX180" i="46"/>
  <c r="I180" i="46" s="1"/>
  <c r="BW180" i="46"/>
  <c r="H180" i="46" s="1"/>
  <c r="BV180" i="46"/>
  <c r="G180" i="46" s="1"/>
  <c r="BU180" i="46"/>
  <c r="BT180" i="46"/>
  <c r="BS180" i="46"/>
  <c r="B180" i="46"/>
  <c r="B180" i="44" s="1"/>
  <c r="A180" i="46"/>
  <c r="C180" i="46" s="1"/>
  <c r="C180" i="44" s="1"/>
  <c r="EF179" i="46"/>
  <c r="EE179" i="46"/>
  <c r="BP179" i="46" s="1"/>
  <c r="ED179" i="46"/>
  <c r="BO179" i="44" s="1"/>
  <c r="EC179" i="46"/>
  <c r="EB179" i="46"/>
  <c r="BM179" i="46" s="1"/>
  <c r="EA179" i="46"/>
  <c r="BL179" i="46" s="1"/>
  <c r="DZ179" i="46"/>
  <c r="DY179" i="46"/>
  <c r="BJ179" i="46" s="1"/>
  <c r="DX179" i="46"/>
  <c r="BI179" i="46" s="1"/>
  <c r="DW179" i="46"/>
  <c r="BH179" i="46" s="1"/>
  <c r="DV179" i="46"/>
  <c r="BG179" i="46" s="1"/>
  <c r="DU179" i="46"/>
  <c r="DT179" i="46"/>
  <c r="DS179" i="46"/>
  <c r="BD179" i="46" s="1"/>
  <c r="DR179" i="46"/>
  <c r="DQ179" i="46"/>
  <c r="BB179" i="46" s="1"/>
  <c r="DP179" i="46"/>
  <c r="DO179" i="46"/>
  <c r="AZ179" i="46" s="1"/>
  <c r="DN179" i="46"/>
  <c r="AY179" i="46" s="1"/>
  <c r="DM179" i="46"/>
  <c r="AX179" i="44" s="1"/>
  <c r="DL179" i="46"/>
  <c r="AW179" i="46" s="1"/>
  <c r="DK179" i="46"/>
  <c r="AV179" i="46" s="1"/>
  <c r="DJ179" i="46"/>
  <c r="DI179" i="46"/>
  <c r="DH179" i="46"/>
  <c r="AS179" i="46" s="1"/>
  <c r="DG179" i="46"/>
  <c r="AR179" i="46" s="1"/>
  <c r="DF179" i="46"/>
  <c r="DE179" i="46"/>
  <c r="DD179" i="46"/>
  <c r="AO179" i="46" s="1"/>
  <c r="DC179" i="46"/>
  <c r="AN179" i="46" s="1"/>
  <c r="DB179" i="46"/>
  <c r="AM179" i="46" s="1"/>
  <c r="DA179" i="46"/>
  <c r="AL179" i="46" s="1"/>
  <c r="CZ179" i="46"/>
  <c r="AK179" i="46" s="1"/>
  <c r="CY179" i="46"/>
  <c r="AJ179" i="46" s="1"/>
  <c r="CX179" i="46"/>
  <c r="AI179" i="46" s="1"/>
  <c r="CW179" i="46"/>
  <c r="CV179" i="46"/>
  <c r="CU179" i="46"/>
  <c r="AF179" i="46" s="1"/>
  <c r="CT179" i="46"/>
  <c r="AE179" i="46" s="1"/>
  <c r="CS179" i="46"/>
  <c r="CR179" i="46"/>
  <c r="CQ179" i="46"/>
  <c r="AB179" i="46" s="1"/>
  <c r="CP179" i="46"/>
  <c r="AA179" i="46" s="1"/>
  <c r="CO179" i="46"/>
  <c r="Z179" i="46" s="1"/>
  <c r="CN179" i="46"/>
  <c r="Y179" i="46" s="1"/>
  <c r="CM179" i="46"/>
  <c r="CL179" i="46"/>
  <c r="W179" i="46" s="1"/>
  <c r="CK179" i="46"/>
  <c r="V179" i="46" s="1"/>
  <c r="CJ179" i="46"/>
  <c r="U179" i="46" s="1"/>
  <c r="CI179" i="46"/>
  <c r="T179" i="46" s="1"/>
  <c r="CH179" i="46"/>
  <c r="S179" i="46" s="1"/>
  <c r="CG179" i="46"/>
  <c r="CF179" i="46"/>
  <c r="Q179" i="46" s="1"/>
  <c r="CE179" i="46"/>
  <c r="P179" i="46" s="1"/>
  <c r="CD179" i="46"/>
  <c r="CC179" i="46"/>
  <c r="CB179" i="46"/>
  <c r="CA179" i="46"/>
  <c r="L179" i="46" s="1"/>
  <c r="BZ179" i="46"/>
  <c r="K179" i="46" s="1"/>
  <c r="BY179" i="46"/>
  <c r="J179" i="46" s="1"/>
  <c r="BX179" i="46"/>
  <c r="BW179" i="46"/>
  <c r="BV179" i="46"/>
  <c r="G179" i="46" s="1"/>
  <c r="BU179" i="46"/>
  <c r="BT179" i="46"/>
  <c r="E179" i="46" s="1"/>
  <c r="BS179" i="46"/>
  <c r="D179" i="46" s="1"/>
  <c r="BO179" i="46"/>
  <c r="AX179" i="46"/>
  <c r="B179" i="46"/>
  <c r="B179" i="44" s="1"/>
  <c r="A179" i="46"/>
  <c r="C179" i="46" s="1"/>
  <c r="C179" i="44" s="1"/>
  <c r="EF178" i="46"/>
  <c r="BQ178" i="46" s="1"/>
  <c r="EE178" i="46"/>
  <c r="BP178" i="46" s="1"/>
  <c r="ED178" i="46"/>
  <c r="EC178" i="46"/>
  <c r="BN178" i="46" s="1"/>
  <c r="EB178" i="46"/>
  <c r="BM178" i="46" s="1"/>
  <c r="EA178" i="46"/>
  <c r="DZ178" i="46"/>
  <c r="BK178" i="46" s="1"/>
  <c r="DY178" i="46"/>
  <c r="DX178" i="46"/>
  <c r="DW178" i="46"/>
  <c r="BH178" i="46" s="1"/>
  <c r="DV178" i="46"/>
  <c r="BG178" i="46" s="1"/>
  <c r="DU178" i="46"/>
  <c r="BF178" i="46" s="1"/>
  <c r="DT178" i="46"/>
  <c r="BE178" i="46" s="1"/>
  <c r="DS178" i="46"/>
  <c r="DR178" i="46"/>
  <c r="BC178" i="46" s="1"/>
  <c r="DQ178" i="46"/>
  <c r="BB178" i="46" s="1"/>
  <c r="DP178" i="46"/>
  <c r="BA178" i="46" s="1"/>
  <c r="DO178" i="46"/>
  <c r="DN178" i="46"/>
  <c r="DM178" i="46"/>
  <c r="AX178" i="46" s="1"/>
  <c r="DL178" i="46"/>
  <c r="DK178" i="46"/>
  <c r="DJ178" i="46"/>
  <c r="DI178" i="46"/>
  <c r="AT178" i="46" s="1"/>
  <c r="DH178" i="46"/>
  <c r="DG178" i="46"/>
  <c r="AR178" i="46" s="1"/>
  <c r="DF178" i="46"/>
  <c r="AQ178" i="46" s="1"/>
  <c r="DE178" i="46"/>
  <c r="AP178" i="46" s="1"/>
  <c r="DD178" i="46"/>
  <c r="AO178" i="46" s="1"/>
  <c r="DC178" i="46"/>
  <c r="DB178" i="46"/>
  <c r="AM178" i="46" s="1"/>
  <c r="DA178" i="46"/>
  <c r="CZ178" i="46"/>
  <c r="CY178" i="46"/>
  <c r="AJ178" i="46" s="1"/>
  <c r="CX178" i="46"/>
  <c r="CW178" i="46"/>
  <c r="AH178" i="46" s="1"/>
  <c r="CV178" i="46"/>
  <c r="AG178" i="46" s="1"/>
  <c r="CU178" i="46"/>
  <c r="CT178" i="46"/>
  <c r="CS178" i="46"/>
  <c r="CR178" i="46"/>
  <c r="AC178" i="46" s="1"/>
  <c r="CQ178" i="46"/>
  <c r="CP178" i="46"/>
  <c r="AA178" i="46" s="1"/>
  <c r="CO178" i="46"/>
  <c r="Z178" i="46" s="1"/>
  <c r="CN178" i="46"/>
  <c r="Y178" i="46" s="1"/>
  <c r="CM178" i="46"/>
  <c r="CL178" i="46"/>
  <c r="W178" i="46" s="1"/>
  <c r="CK178" i="46"/>
  <c r="V178" i="46" s="1"/>
  <c r="CJ178" i="46"/>
  <c r="U178" i="46" s="1"/>
  <c r="CI178" i="46"/>
  <c r="CH178" i="46"/>
  <c r="S178" i="46" s="1"/>
  <c r="CG178" i="46"/>
  <c r="R178" i="46" s="1"/>
  <c r="CF178" i="46"/>
  <c r="CE178" i="46"/>
  <c r="CD178" i="46"/>
  <c r="O178" i="46" s="1"/>
  <c r="CC178" i="46"/>
  <c r="N178" i="46" s="1"/>
  <c r="CB178" i="46"/>
  <c r="M178" i="46" s="1"/>
  <c r="CA178" i="46"/>
  <c r="L178" i="46" s="1"/>
  <c r="BZ178" i="46"/>
  <c r="BY178" i="46"/>
  <c r="J178" i="46" s="1"/>
  <c r="BX178" i="46"/>
  <c r="I178" i="46" s="1"/>
  <c r="BW178" i="46"/>
  <c r="BV178" i="46"/>
  <c r="BU178" i="46"/>
  <c r="BT178" i="46"/>
  <c r="E178" i="46" s="1"/>
  <c r="BS178" i="46"/>
  <c r="D178" i="46" s="1"/>
  <c r="B178" i="46"/>
  <c r="B178" i="44" s="1"/>
  <c r="A178" i="46"/>
  <c r="C178" i="46" s="1"/>
  <c r="C178" i="44" s="1"/>
  <c r="EF177" i="46"/>
  <c r="BQ177" i="46" s="1"/>
  <c r="EE177" i="46"/>
  <c r="BP177" i="46" s="1"/>
  <c r="ED177" i="46"/>
  <c r="BO177" i="46" s="1"/>
  <c r="EC177" i="46"/>
  <c r="EB177" i="46"/>
  <c r="EA177" i="46"/>
  <c r="BL177" i="46" s="1"/>
  <c r="DZ177" i="46"/>
  <c r="BK177" i="46" s="1"/>
  <c r="DY177" i="46"/>
  <c r="BJ177" i="46" s="1"/>
  <c r="DX177" i="46"/>
  <c r="BI177" i="46" s="1"/>
  <c r="DW177" i="46"/>
  <c r="DV177" i="46"/>
  <c r="DU177" i="46"/>
  <c r="BF177" i="46" s="1"/>
  <c r="DT177" i="46"/>
  <c r="DS177" i="46"/>
  <c r="BD177" i="46" s="1"/>
  <c r="DR177" i="46"/>
  <c r="BC177" i="46" s="1"/>
  <c r="DQ177" i="46"/>
  <c r="BB177" i="46" s="1"/>
  <c r="DP177" i="46"/>
  <c r="BA177" i="46" s="1"/>
  <c r="DO177" i="46"/>
  <c r="DN177" i="46"/>
  <c r="AY177" i="46" s="1"/>
  <c r="DM177" i="46"/>
  <c r="DL177" i="46"/>
  <c r="DK177" i="46"/>
  <c r="DJ177" i="46"/>
  <c r="AU177" i="46" s="1"/>
  <c r="DI177" i="46"/>
  <c r="AT177" i="46" s="1"/>
  <c r="DH177" i="46"/>
  <c r="AS177" i="46" s="1"/>
  <c r="DG177" i="46"/>
  <c r="AR177" i="46" s="1"/>
  <c r="DF177" i="46"/>
  <c r="AQ177" i="46" s="1"/>
  <c r="DE177" i="46"/>
  <c r="AP177" i="46" s="1"/>
  <c r="DD177" i="46"/>
  <c r="AO177" i="46" s="1"/>
  <c r="DC177" i="46"/>
  <c r="DB177" i="46"/>
  <c r="AM177" i="46" s="1"/>
  <c r="DA177" i="46"/>
  <c r="AL177" i="46" s="1"/>
  <c r="CZ177" i="46"/>
  <c r="AK177" i="46" s="1"/>
  <c r="CY177" i="46"/>
  <c r="AJ177" i="46" s="1"/>
  <c r="CX177" i="46"/>
  <c r="AI177" i="46" s="1"/>
  <c r="CW177" i="46"/>
  <c r="CV177" i="46"/>
  <c r="AG177" i="46" s="1"/>
  <c r="CU177" i="46"/>
  <c r="AF177" i="46" s="1"/>
  <c r="CT177" i="46"/>
  <c r="CS177" i="46"/>
  <c r="AD177" i="46" s="1"/>
  <c r="CR177" i="46"/>
  <c r="AC177" i="46" s="1"/>
  <c r="CQ177" i="46"/>
  <c r="AB177" i="46" s="1"/>
  <c r="CP177" i="46"/>
  <c r="CO177" i="46"/>
  <c r="Z177" i="46" s="1"/>
  <c r="CN177" i="46"/>
  <c r="CM177" i="46"/>
  <c r="CL177" i="46"/>
  <c r="W177" i="46" s="1"/>
  <c r="CK177" i="46"/>
  <c r="V177" i="46" s="1"/>
  <c r="CJ177" i="46"/>
  <c r="U177" i="46" s="1"/>
  <c r="CI177" i="46"/>
  <c r="T177" i="46" s="1"/>
  <c r="CH177" i="46"/>
  <c r="CG177" i="46"/>
  <c r="CF177" i="46"/>
  <c r="CE177" i="46"/>
  <c r="P177" i="46" s="1"/>
  <c r="CD177" i="46"/>
  <c r="CC177" i="46"/>
  <c r="N177" i="46" s="1"/>
  <c r="CB177" i="46"/>
  <c r="M177" i="46" s="1"/>
  <c r="CA177" i="46"/>
  <c r="BZ177" i="46"/>
  <c r="K177" i="46" s="1"/>
  <c r="BY177" i="46"/>
  <c r="BX177" i="46"/>
  <c r="BW177" i="46"/>
  <c r="H177" i="46" s="1"/>
  <c r="BV177" i="46"/>
  <c r="G177" i="46" s="1"/>
  <c r="BU177" i="46"/>
  <c r="F177" i="46" s="1"/>
  <c r="BT177" i="46"/>
  <c r="BS177" i="46"/>
  <c r="D177" i="46" s="1"/>
  <c r="B177" i="46"/>
  <c r="B177" i="44" s="1"/>
  <c r="A177" i="46"/>
  <c r="EF176" i="46"/>
  <c r="EE176" i="46"/>
  <c r="BP176" i="46" s="1"/>
  <c r="ED176" i="46"/>
  <c r="BO176" i="46" s="1"/>
  <c r="EC176" i="46"/>
  <c r="BN176" i="46" s="1"/>
  <c r="EB176" i="46"/>
  <c r="BM176" i="46" s="1"/>
  <c r="EA176" i="46"/>
  <c r="BL176" i="46" s="1"/>
  <c r="DZ176" i="46"/>
  <c r="DY176" i="46"/>
  <c r="DX176" i="46"/>
  <c r="DW176" i="46"/>
  <c r="BH176" i="46" s="1"/>
  <c r="DV176" i="46"/>
  <c r="BG176" i="46" s="1"/>
  <c r="DU176" i="46"/>
  <c r="BF176" i="46" s="1"/>
  <c r="DT176" i="46"/>
  <c r="BE176" i="46" s="1"/>
  <c r="DS176" i="46"/>
  <c r="BD176" i="46" s="1"/>
  <c r="DR176" i="46"/>
  <c r="DQ176" i="46"/>
  <c r="BB176" i="46" s="1"/>
  <c r="DP176" i="46"/>
  <c r="DO176" i="46"/>
  <c r="DN176" i="46"/>
  <c r="DM176" i="46"/>
  <c r="AX176" i="46" s="1"/>
  <c r="DL176" i="46"/>
  <c r="AW176" i="46" s="1"/>
  <c r="DK176" i="46"/>
  <c r="AV176" i="46" s="1"/>
  <c r="DJ176" i="46"/>
  <c r="AU176" i="46" s="1"/>
  <c r="DI176" i="46"/>
  <c r="DH176" i="46"/>
  <c r="DG176" i="46"/>
  <c r="AR176" i="46" s="1"/>
  <c r="DF176" i="46"/>
  <c r="AQ176" i="46" s="1"/>
  <c r="DE176" i="46"/>
  <c r="AP176" i="46" s="1"/>
  <c r="DD176" i="46"/>
  <c r="AO176" i="46" s="1"/>
  <c r="DC176" i="46"/>
  <c r="AN176" i="46" s="1"/>
  <c r="DB176" i="46"/>
  <c r="DA176" i="46"/>
  <c r="AL176" i="46" s="1"/>
  <c r="CZ176" i="46"/>
  <c r="CY176" i="46"/>
  <c r="AJ176" i="46" s="1"/>
  <c r="CX176" i="46"/>
  <c r="AI176" i="46" s="1"/>
  <c r="CW176" i="46"/>
  <c r="AH176" i="46" s="1"/>
  <c r="CV176" i="46"/>
  <c r="AG176" i="46" s="1"/>
  <c r="CU176" i="46"/>
  <c r="CT176" i="46"/>
  <c r="CS176" i="46"/>
  <c r="CR176" i="46"/>
  <c r="CQ176" i="46"/>
  <c r="CP176" i="46"/>
  <c r="CO176" i="46"/>
  <c r="Z176" i="46" s="1"/>
  <c r="CN176" i="46"/>
  <c r="Y176" i="46" s="1"/>
  <c r="CM176" i="46"/>
  <c r="X176" i="46" s="1"/>
  <c r="CL176" i="46"/>
  <c r="W176" i="46" s="1"/>
  <c r="CK176" i="46"/>
  <c r="V176" i="46" s="1"/>
  <c r="CJ176" i="46"/>
  <c r="CI176" i="46"/>
  <c r="CH176" i="46"/>
  <c r="S176" i="46" s="1"/>
  <c r="CG176" i="46"/>
  <c r="R176" i="46" s="1"/>
  <c r="CF176" i="46"/>
  <c r="Q176" i="46" s="1"/>
  <c r="CE176" i="46"/>
  <c r="P176" i="46" s="1"/>
  <c r="CD176" i="46"/>
  <c r="O176" i="46" s="1"/>
  <c r="CC176" i="46"/>
  <c r="N176" i="46" s="1"/>
  <c r="CB176" i="46"/>
  <c r="CA176" i="46"/>
  <c r="BZ176" i="46"/>
  <c r="K176" i="46" s="1"/>
  <c r="BY176" i="46"/>
  <c r="J176" i="46" s="1"/>
  <c r="BX176" i="46"/>
  <c r="I176" i="46" s="1"/>
  <c r="BW176" i="46"/>
  <c r="BV176" i="46"/>
  <c r="G176" i="46" s="1"/>
  <c r="BU176" i="46"/>
  <c r="F176" i="46" s="1"/>
  <c r="BT176" i="46"/>
  <c r="BS176" i="46"/>
  <c r="D176" i="46" s="1"/>
  <c r="B176" i="46"/>
  <c r="B176" i="44" s="1"/>
  <c r="A176" i="46"/>
  <c r="C176" i="46" s="1"/>
  <c r="C176" i="44" s="1"/>
  <c r="EF175" i="46"/>
  <c r="BQ175" i="46" s="1"/>
  <c r="EE175" i="46"/>
  <c r="BP175" i="46" s="1"/>
  <c r="ED175" i="46"/>
  <c r="BO175" i="44" s="1"/>
  <c r="EC175" i="46"/>
  <c r="BN175" i="46" s="1"/>
  <c r="EB175" i="46"/>
  <c r="EA175" i="46"/>
  <c r="DZ175" i="46"/>
  <c r="BK175" i="46" s="1"/>
  <c r="DY175" i="46"/>
  <c r="BJ175" i="46" s="1"/>
  <c r="DX175" i="46"/>
  <c r="BI175" i="46" s="1"/>
  <c r="DW175" i="46"/>
  <c r="BH175" i="46" s="1"/>
  <c r="DV175" i="46"/>
  <c r="DU175" i="46"/>
  <c r="DT175" i="46"/>
  <c r="BE175" i="46" s="1"/>
  <c r="DS175" i="46"/>
  <c r="DR175" i="46"/>
  <c r="BC175" i="46" s="1"/>
  <c r="DQ175" i="46"/>
  <c r="BB175" i="46" s="1"/>
  <c r="DP175" i="46"/>
  <c r="DO175" i="46"/>
  <c r="AZ175" i="46" s="1"/>
  <c r="DN175" i="46"/>
  <c r="DM175" i="46"/>
  <c r="AX175" i="46" s="1"/>
  <c r="DL175" i="46"/>
  <c r="DK175" i="46"/>
  <c r="DJ175" i="46"/>
  <c r="DI175" i="46"/>
  <c r="AT175" i="46" s="1"/>
  <c r="DH175" i="46"/>
  <c r="AS175" i="46" s="1"/>
  <c r="DG175" i="46"/>
  <c r="DF175" i="46"/>
  <c r="AQ175" i="46" s="1"/>
  <c r="DE175" i="46"/>
  <c r="AP175" i="46" s="1"/>
  <c r="DD175" i="46"/>
  <c r="DC175" i="46"/>
  <c r="DB175" i="46"/>
  <c r="AM175" i="46" s="1"/>
  <c r="DA175" i="46"/>
  <c r="AL175" i="46" s="1"/>
  <c r="CZ175" i="46"/>
  <c r="AK175" i="46" s="1"/>
  <c r="CY175" i="46"/>
  <c r="CX175" i="46"/>
  <c r="CW175" i="46"/>
  <c r="CV175" i="46"/>
  <c r="AG175" i="46" s="1"/>
  <c r="CU175" i="46"/>
  <c r="CT175" i="46"/>
  <c r="AE175" i="46" s="1"/>
  <c r="CS175" i="46"/>
  <c r="AD175" i="46" s="1"/>
  <c r="CR175" i="46"/>
  <c r="AC175" i="46" s="1"/>
  <c r="CQ175" i="46"/>
  <c r="AB175" i="46" s="1"/>
  <c r="CP175" i="46"/>
  <c r="CO175" i="46"/>
  <c r="CN175" i="46"/>
  <c r="Y175" i="46" s="1"/>
  <c r="CM175" i="46"/>
  <c r="CL175" i="46"/>
  <c r="CK175" i="46"/>
  <c r="V175" i="46" s="1"/>
  <c r="CJ175" i="46"/>
  <c r="U175" i="46" s="1"/>
  <c r="CI175" i="46"/>
  <c r="CH175" i="46"/>
  <c r="S175" i="46" s="1"/>
  <c r="CG175" i="46"/>
  <c r="CF175" i="46"/>
  <c r="CE175" i="46"/>
  <c r="CD175" i="46"/>
  <c r="O175" i="46" s="1"/>
  <c r="CC175" i="46"/>
  <c r="N175" i="46" s="1"/>
  <c r="CB175" i="46"/>
  <c r="CA175" i="46"/>
  <c r="L175" i="46" s="1"/>
  <c r="BZ175" i="46"/>
  <c r="BY175" i="46"/>
  <c r="J175" i="46" s="1"/>
  <c r="BX175" i="46"/>
  <c r="BW175" i="46"/>
  <c r="BV175" i="46"/>
  <c r="G175" i="46" s="1"/>
  <c r="BU175" i="46"/>
  <c r="F175" i="46" s="1"/>
  <c r="BT175" i="46"/>
  <c r="E175" i="46" s="1"/>
  <c r="BS175" i="46"/>
  <c r="D175" i="46" s="1"/>
  <c r="BO175" i="46"/>
  <c r="B175" i="46"/>
  <c r="B175" i="44" s="1"/>
  <c r="A175" i="46"/>
  <c r="A175" i="44" s="1"/>
  <c r="EF174" i="46"/>
  <c r="EE174" i="46"/>
  <c r="BP174" i="46" s="1"/>
  <c r="ED174" i="46"/>
  <c r="BO174" i="46" s="1"/>
  <c r="EC174" i="46"/>
  <c r="BN174" i="46" s="1"/>
  <c r="EB174" i="46"/>
  <c r="EA174" i="46"/>
  <c r="DZ174" i="46"/>
  <c r="DY174" i="46"/>
  <c r="BJ174" i="46" s="1"/>
  <c r="DX174" i="46"/>
  <c r="BI174" i="46" s="1"/>
  <c r="DW174" i="46"/>
  <c r="BH174" i="46" s="1"/>
  <c r="DV174" i="46"/>
  <c r="BG174" i="46" s="1"/>
  <c r="DU174" i="46"/>
  <c r="BF174" i="46" s="1"/>
  <c r="DT174" i="46"/>
  <c r="DS174" i="46"/>
  <c r="BD174" i="46" s="1"/>
  <c r="DR174" i="46"/>
  <c r="BC174" i="46" s="1"/>
  <c r="DQ174" i="46"/>
  <c r="DP174" i="46"/>
  <c r="DO174" i="46"/>
  <c r="AZ174" i="46" s="1"/>
  <c r="DN174" i="46"/>
  <c r="AY174" i="46" s="1"/>
  <c r="DM174" i="46"/>
  <c r="AX174" i="46" s="1"/>
  <c r="DL174" i="46"/>
  <c r="AW174" i="46" s="1"/>
  <c r="DK174" i="46"/>
  <c r="AV174" i="46" s="1"/>
  <c r="DJ174" i="46"/>
  <c r="AU174" i="46" s="1"/>
  <c r="DI174" i="46"/>
  <c r="DH174" i="46"/>
  <c r="AS174" i="46" s="1"/>
  <c r="DG174" i="46"/>
  <c r="AR174" i="46" s="1"/>
  <c r="DF174" i="46"/>
  <c r="AQ174" i="46" s="1"/>
  <c r="DE174" i="46"/>
  <c r="AP174" i="46" s="1"/>
  <c r="DD174" i="46"/>
  <c r="DC174" i="46"/>
  <c r="AN174" i="46" s="1"/>
  <c r="DB174" i="46"/>
  <c r="DA174" i="46"/>
  <c r="CZ174" i="46"/>
  <c r="AK174" i="46" s="1"/>
  <c r="CY174" i="46"/>
  <c r="AJ174" i="46" s="1"/>
  <c r="CX174" i="46"/>
  <c r="AI174" i="46" s="1"/>
  <c r="CW174" i="46"/>
  <c r="AH174" i="46" s="1"/>
  <c r="CV174" i="46"/>
  <c r="AG174" i="46" s="1"/>
  <c r="CU174" i="46"/>
  <c r="CT174" i="46"/>
  <c r="AE174" i="46" s="1"/>
  <c r="CS174" i="46"/>
  <c r="CR174" i="46"/>
  <c r="CQ174" i="46"/>
  <c r="AB174" i="46" s="1"/>
  <c r="CP174" i="46"/>
  <c r="AA174" i="44" s="1"/>
  <c r="CO174" i="46"/>
  <c r="Z174" i="46" s="1"/>
  <c r="CN174" i="46"/>
  <c r="Y174" i="46" s="1"/>
  <c r="CM174" i="46"/>
  <c r="X174" i="46" s="1"/>
  <c r="CL174" i="46"/>
  <c r="CK174" i="46"/>
  <c r="V174" i="46" s="1"/>
  <c r="CJ174" i="46"/>
  <c r="CI174" i="46"/>
  <c r="T174" i="46" s="1"/>
  <c r="CH174" i="46"/>
  <c r="S174" i="46" s="1"/>
  <c r="CG174" i="46"/>
  <c r="R174" i="46" s="1"/>
  <c r="CF174" i="46"/>
  <c r="Q174" i="46" s="1"/>
  <c r="CE174" i="46"/>
  <c r="CD174" i="46"/>
  <c r="O174" i="46" s="1"/>
  <c r="CC174" i="46"/>
  <c r="N174" i="46" s="1"/>
  <c r="CB174" i="46"/>
  <c r="M174" i="46" s="1"/>
  <c r="CA174" i="46"/>
  <c r="L174" i="46" s="1"/>
  <c r="BZ174" i="46"/>
  <c r="BY174" i="46"/>
  <c r="J174" i="46" s="1"/>
  <c r="BX174" i="46"/>
  <c r="BW174" i="46"/>
  <c r="BV174" i="46"/>
  <c r="G174" i="46" s="1"/>
  <c r="BU174" i="46"/>
  <c r="BT174" i="46"/>
  <c r="BS174" i="46"/>
  <c r="D174" i="46" s="1"/>
  <c r="AA174" i="46"/>
  <c r="B174" i="46"/>
  <c r="B174" i="44" s="1"/>
  <c r="A174" i="46"/>
  <c r="A174" i="44" s="1"/>
  <c r="EF173" i="46"/>
  <c r="BQ173" i="46" s="1"/>
  <c r="EE173" i="46"/>
  <c r="ED173" i="46"/>
  <c r="EC173" i="46"/>
  <c r="EB173" i="46"/>
  <c r="EA173" i="46"/>
  <c r="BL173" i="46" s="1"/>
  <c r="DZ173" i="46"/>
  <c r="DY173" i="46"/>
  <c r="DX173" i="46"/>
  <c r="DW173" i="46"/>
  <c r="BH173" i="46" s="1"/>
  <c r="DV173" i="46"/>
  <c r="BG173" i="46" s="1"/>
  <c r="DU173" i="46"/>
  <c r="DT173" i="46"/>
  <c r="DS173" i="46"/>
  <c r="BD173" i="46" s="1"/>
  <c r="DR173" i="46"/>
  <c r="BC173" i="46" s="1"/>
  <c r="DQ173" i="46"/>
  <c r="DP173" i="46"/>
  <c r="BA173" i="46" s="1"/>
  <c r="DO173" i="46"/>
  <c r="DN173" i="46"/>
  <c r="AY173" i="46" s="1"/>
  <c r="DM173" i="46"/>
  <c r="AX173" i="46" s="1"/>
  <c r="DL173" i="46"/>
  <c r="DK173" i="46"/>
  <c r="AV173" i="46" s="1"/>
  <c r="DJ173" i="46"/>
  <c r="AU173" i="46" s="1"/>
  <c r="DI173" i="46"/>
  <c r="DH173" i="46"/>
  <c r="AS173" i="46" s="1"/>
  <c r="DG173" i="46"/>
  <c r="AR173" i="46" s="1"/>
  <c r="DF173" i="46"/>
  <c r="AQ173" i="46" s="1"/>
  <c r="DE173" i="46"/>
  <c r="AP173" i="46" s="1"/>
  <c r="DD173" i="46"/>
  <c r="DC173" i="46"/>
  <c r="DB173" i="46"/>
  <c r="AM173" i="46" s="1"/>
  <c r="DA173" i="46"/>
  <c r="CZ173" i="46"/>
  <c r="AK173" i="46" s="1"/>
  <c r="CY173" i="46"/>
  <c r="AJ173" i="46" s="1"/>
  <c r="CX173" i="46"/>
  <c r="CW173" i="46"/>
  <c r="CV173" i="46"/>
  <c r="CU173" i="46"/>
  <c r="AF173" i="46" s="1"/>
  <c r="CT173" i="46"/>
  <c r="AE173" i="46" s="1"/>
  <c r="CS173" i="46"/>
  <c r="AD173" i="46" s="1"/>
  <c r="CR173" i="46"/>
  <c r="CQ173" i="46"/>
  <c r="AB173" i="46" s="1"/>
  <c r="CP173" i="46"/>
  <c r="AA173" i="46" s="1"/>
  <c r="CO173" i="46"/>
  <c r="CN173" i="46"/>
  <c r="CM173" i="46"/>
  <c r="X173" i="46" s="1"/>
  <c r="CL173" i="46"/>
  <c r="W173" i="46" s="1"/>
  <c r="CK173" i="46"/>
  <c r="V173" i="46" s="1"/>
  <c r="CJ173" i="46"/>
  <c r="U173" i="46" s="1"/>
  <c r="CI173" i="46"/>
  <c r="CH173" i="46"/>
  <c r="CG173" i="46"/>
  <c r="R173" i="46" s="1"/>
  <c r="CF173" i="46"/>
  <c r="CE173" i="46"/>
  <c r="P173" i="46" s="1"/>
  <c r="CD173" i="46"/>
  <c r="O173" i="46" s="1"/>
  <c r="CC173" i="46"/>
  <c r="CB173" i="46"/>
  <c r="M173" i="46" s="1"/>
  <c r="CA173" i="46"/>
  <c r="L173" i="46" s="1"/>
  <c r="BZ173" i="46"/>
  <c r="K173" i="46" s="1"/>
  <c r="BY173" i="46"/>
  <c r="J173" i="46" s="1"/>
  <c r="BX173" i="46"/>
  <c r="BW173" i="46"/>
  <c r="H173" i="46" s="1"/>
  <c r="BV173" i="46"/>
  <c r="G173" i="46" s="1"/>
  <c r="BU173" i="46"/>
  <c r="F173" i="46" s="1"/>
  <c r="BT173" i="46"/>
  <c r="BS173" i="46"/>
  <c r="B173" i="46"/>
  <c r="B173" i="44" s="1"/>
  <c r="A173" i="46"/>
  <c r="A173" i="44" s="1"/>
  <c r="EF172" i="46"/>
  <c r="EE172" i="46"/>
  <c r="BP172" i="46" s="1"/>
  <c r="ED172" i="46"/>
  <c r="BO172" i="46" s="1"/>
  <c r="EC172" i="46"/>
  <c r="EB172" i="46"/>
  <c r="EA172" i="46"/>
  <c r="DZ172" i="46"/>
  <c r="BK172" i="46" s="1"/>
  <c r="DY172" i="46"/>
  <c r="DX172" i="46"/>
  <c r="BI172" i="46" s="1"/>
  <c r="DW172" i="46"/>
  <c r="BH172" i="46" s="1"/>
  <c r="DV172" i="46"/>
  <c r="BG172" i="46" s="1"/>
  <c r="DU172" i="46"/>
  <c r="DT172" i="46"/>
  <c r="BE172" i="46" s="1"/>
  <c r="DS172" i="46"/>
  <c r="DR172" i="46"/>
  <c r="DQ172" i="46"/>
  <c r="DP172" i="46"/>
  <c r="DO172" i="46"/>
  <c r="DN172" i="46"/>
  <c r="DM172" i="46"/>
  <c r="AX172" i="46" s="1"/>
  <c r="DL172" i="46"/>
  <c r="AW172" i="46" s="1"/>
  <c r="DK172" i="46"/>
  <c r="AV172" i="46" s="1"/>
  <c r="DJ172" i="46"/>
  <c r="AU172" i="46" s="1"/>
  <c r="DI172" i="46"/>
  <c r="DH172" i="46"/>
  <c r="AS172" i="46" s="1"/>
  <c r="DG172" i="46"/>
  <c r="AR172" i="46" s="1"/>
  <c r="DF172" i="46"/>
  <c r="AQ172" i="46" s="1"/>
  <c r="DE172" i="46"/>
  <c r="AP172" i="46" s="1"/>
  <c r="DD172" i="46"/>
  <c r="DC172" i="46"/>
  <c r="DB172" i="46"/>
  <c r="AM172" i="46" s="1"/>
  <c r="DA172" i="46"/>
  <c r="CZ172" i="46"/>
  <c r="AK172" i="46" s="1"/>
  <c r="CY172" i="46"/>
  <c r="AJ172" i="46" s="1"/>
  <c r="CX172" i="46"/>
  <c r="CW172" i="46"/>
  <c r="AH172" i="46" s="1"/>
  <c r="CV172" i="46"/>
  <c r="CU172" i="46"/>
  <c r="CT172" i="46"/>
  <c r="AE172" i="46" s="1"/>
  <c r="CS172" i="46"/>
  <c r="CR172" i="46"/>
  <c r="CQ172" i="46"/>
  <c r="AB172" i="46" s="1"/>
  <c r="CP172" i="46"/>
  <c r="CO172" i="46"/>
  <c r="CN172" i="46"/>
  <c r="Y172" i="46" s="1"/>
  <c r="CM172" i="46"/>
  <c r="X172" i="46" s="1"/>
  <c r="CL172" i="46"/>
  <c r="W172" i="46" s="1"/>
  <c r="CK172" i="46"/>
  <c r="CJ172" i="46"/>
  <c r="U172" i="46" s="1"/>
  <c r="CI172" i="46"/>
  <c r="T172" i="46" s="1"/>
  <c r="CH172" i="46"/>
  <c r="CG172" i="46"/>
  <c r="CF172" i="46"/>
  <c r="CE172" i="46"/>
  <c r="CD172" i="46"/>
  <c r="O172" i="46" s="1"/>
  <c r="CC172" i="46"/>
  <c r="N172" i="44" s="1"/>
  <c r="CB172" i="46"/>
  <c r="CA172" i="46"/>
  <c r="L172" i="46" s="1"/>
  <c r="BZ172" i="46"/>
  <c r="K172" i="46" s="1"/>
  <c r="BY172" i="46"/>
  <c r="J172" i="46" s="1"/>
  <c r="BX172" i="46"/>
  <c r="BW172" i="46"/>
  <c r="H172" i="46" s="1"/>
  <c r="BV172" i="46"/>
  <c r="BU172" i="46"/>
  <c r="BT172" i="46"/>
  <c r="E172" i="46" s="1"/>
  <c r="BS172" i="46"/>
  <c r="D172" i="46" s="1"/>
  <c r="B172" i="46"/>
  <c r="B172" i="44" s="1"/>
  <c r="A172" i="46"/>
  <c r="A172" i="44" s="1"/>
  <c r="EF171" i="46"/>
  <c r="BQ171" i="46" s="1"/>
  <c r="EE171" i="46"/>
  <c r="BP171" i="46" s="1"/>
  <c r="ED171" i="46"/>
  <c r="BO171" i="46" s="1"/>
  <c r="EC171" i="46"/>
  <c r="EB171" i="46"/>
  <c r="EA171" i="46"/>
  <c r="DZ171" i="46"/>
  <c r="BK171" i="46" s="1"/>
  <c r="DY171" i="46"/>
  <c r="BJ171" i="46" s="1"/>
  <c r="DX171" i="46"/>
  <c r="DW171" i="46"/>
  <c r="BH171" i="46" s="1"/>
  <c r="DV171" i="46"/>
  <c r="BG171" i="46" s="1"/>
  <c r="DU171" i="46"/>
  <c r="DT171" i="46"/>
  <c r="BE171" i="46" s="1"/>
  <c r="DS171" i="46"/>
  <c r="DR171" i="46"/>
  <c r="BC171" i="46" s="1"/>
  <c r="DQ171" i="46"/>
  <c r="BB171" i="46" s="1"/>
  <c r="DP171" i="46"/>
  <c r="BA171" i="46" s="1"/>
  <c r="DO171" i="46"/>
  <c r="AZ171" i="46" s="1"/>
  <c r="DN171" i="46"/>
  <c r="AY171" i="46" s="1"/>
  <c r="DM171" i="46"/>
  <c r="DL171" i="46"/>
  <c r="AW171" i="46" s="1"/>
  <c r="DK171" i="46"/>
  <c r="DJ171" i="46"/>
  <c r="AU171" i="46" s="1"/>
  <c r="DI171" i="46"/>
  <c r="DH171" i="46"/>
  <c r="AS171" i="46" s="1"/>
  <c r="DG171" i="46"/>
  <c r="DF171" i="46"/>
  <c r="AQ171" i="46" s="1"/>
  <c r="DE171" i="46"/>
  <c r="DD171" i="46"/>
  <c r="AO171" i="46" s="1"/>
  <c r="DC171" i="46"/>
  <c r="DB171" i="46"/>
  <c r="AM171" i="46" s="1"/>
  <c r="DA171" i="46"/>
  <c r="AL171" i="46" s="1"/>
  <c r="CZ171" i="46"/>
  <c r="AK171" i="46" s="1"/>
  <c r="CY171" i="46"/>
  <c r="CX171" i="46"/>
  <c r="CW171" i="46"/>
  <c r="CV171" i="46"/>
  <c r="CU171" i="46"/>
  <c r="AF171" i="46" s="1"/>
  <c r="CT171" i="46"/>
  <c r="CS171" i="46"/>
  <c r="AD171" i="46" s="1"/>
  <c r="CR171" i="46"/>
  <c r="CQ171" i="46"/>
  <c r="AB171" i="46" s="1"/>
  <c r="CP171" i="46"/>
  <c r="CO171" i="46"/>
  <c r="CN171" i="46"/>
  <c r="CM171" i="46"/>
  <c r="X171" i="46" s="1"/>
  <c r="CL171" i="46"/>
  <c r="CK171" i="46"/>
  <c r="CJ171" i="46"/>
  <c r="U171" i="46" s="1"/>
  <c r="CI171" i="46"/>
  <c r="T171" i="46" s="1"/>
  <c r="CH171" i="46"/>
  <c r="CG171" i="46"/>
  <c r="CF171" i="46"/>
  <c r="Q171" i="46" s="1"/>
  <c r="CE171" i="46"/>
  <c r="P171" i="46" s="1"/>
  <c r="CD171" i="46"/>
  <c r="O171" i="46" s="1"/>
  <c r="CC171" i="46"/>
  <c r="CB171" i="46"/>
  <c r="M171" i="46" s="1"/>
  <c r="CA171" i="46"/>
  <c r="BZ171" i="46"/>
  <c r="K171" i="46" s="1"/>
  <c r="BY171" i="46"/>
  <c r="BX171" i="46"/>
  <c r="I171" i="46" s="1"/>
  <c r="BW171" i="46"/>
  <c r="H171" i="46" s="1"/>
  <c r="BV171" i="46"/>
  <c r="G171" i="46" s="1"/>
  <c r="BU171" i="46"/>
  <c r="BT171" i="46"/>
  <c r="BS171" i="46"/>
  <c r="D171" i="46" s="1"/>
  <c r="B171" i="46"/>
  <c r="B171" i="44" s="1"/>
  <c r="A171" i="46"/>
  <c r="C171" i="46" s="1"/>
  <c r="C171" i="44" s="1"/>
  <c r="EF170" i="46"/>
  <c r="BQ170" i="46" s="1"/>
  <c r="EE170" i="46"/>
  <c r="BP170" i="46" s="1"/>
  <c r="ED170" i="46"/>
  <c r="BO170" i="44" s="1"/>
  <c r="EC170" i="46"/>
  <c r="EB170" i="46"/>
  <c r="EA170" i="46"/>
  <c r="DZ170" i="46"/>
  <c r="DY170" i="46"/>
  <c r="DX170" i="46"/>
  <c r="BI170" i="46" s="1"/>
  <c r="DW170" i="46"/>
  <c r="BH170" i="46" s="1"/>
  <c r="DV170" i="46"/>
  <c r="BG170" i="46" s="1"/>
  <c r="DU170" i="46"/>
  <c r="BF170" i="46" s="1"/>
  <c r="DT170" i="46"/>
  <c r="BE170" i="46" s="1"/>
  <c r="DS170" i="46"/>
  <c r="DR170" i="46"/>
  <c r="BC170" i="46" s="1"/>
  <c r="DQ170" i="46"/>
  <c r="DP170" i="46"/>
  <c r="BA170" i="46" s="1"/>
  <c r="DO170" i="46"/>
  <c r="AZ170" i="46" s="1"/>
  <c r="DN170" i="46"/>
  <c r="AY170" i="46" s="1"/>
  <c r="DM170" i="46"/>
  <c r="AX170" i="46" s="1"/>
  <c r="DL170" i="46"/>
  <c r="DK170" i="46"/>
  <c r="AV170" i="46" s="1"/>
  <c r="DJ170" i="46"/>
  <c r="AU170" i="46" s="1"/>
  <c r="DI170" i="46"/>
  <c r="DH170" i="46"/>
  <c r="DG170" i="46"/>
  <c r="AR170" i="46" s="1"/>
  <c r="DF170" i="46"/>
  <c r="AQ170" i="46" s="1"/>
  <c r="DE170" i="46"/>
  <c r="DD170" i="46"/>
  <c r="DC170" i="46"/>
  <c r="DB170" i="46"/>
  <c r="AM170" i="46" s="1"/>
  <c r="DA170" i="46"/>
  <c r="CZ170" i="46"/>
  <c r="AK170" i="46" s="1"/>
  <c r="CY170" i="46"/>
  <c r="AJ170" i="46" s="1"/>
  <c r="CX170" i="46"/>
  <c r="AI170" i="46" s="1"/>
  <c r="CW170" i="46"/>
  <c r="AH170" i="46" s="1"/>
  <c r="CV170" i="46"/>
  <c r="AG170" i="46" s="1"/>
  <c r="CU170" i="46"/>
  <c r="AF170" i="46" s="1"/>
  <c r="CT170" i="46"/>
  <c r="AE170" i="46" s="1"/>
  <c r="CS170" i="46"/>
  <c r="CR170" i="46"/>
  <c r="CQ170" i="46"/>
  <c r="AB170" i="46" s="1"/>
  <c r="CP170" i="46"/>
  <c r="CO170" i="46"/>
  <c r="CN170" i="46"/>
  <c r="CM170" i="46"/>
  <c r="X170" i="46" s="1"/>
  <c r="CL170" i="46"/>
  <c r="CK170" i="46"/>
  <c r="CJ170" i="46"/>
  <c r="U170" i="46" s="1"/>
  <c r="CI170" i="46"/>
  <c r="T170" i="46" s="1"/>
  <c r="CH170" i="46"/>
  <c r="S170" i="46" s="1"/>
  <c r="CG170" i="46"/>
  <c r="CF170" i="46"/>
  <c r="Q170" i="46" s="1"/>
  <c r="CE170" i="46"/>
  <c r="CD170" i="46"/>
  <c r="CC170" i="46"/>
  <c r="CB170" i="46"/>
  <c r="CA170" i="46"/>
  <c r="L170" i="46" s="1"/>
  <c r="BZ170" i="46"/>
  <c r="K170" i="46" s="1"/>
  <c r="BY170" i="46"/>
  <c r="BX170" i="46"/>
  <c r="BW170" i="46"/>
  <c r="H170" i="46" s="1"/>
  <c r="BV170" i="46"/>
  <c r="G170" i="46" s="1"/>
  <c r="BU170" i="46"/>
  <c r="BT170" i="46"/>
  <c r="E170" i="46" s="1"/>
  <c r="BS170" i="46"/>
  <c r="BO170" i="46"/>
  <c r="B170" i="46"/>
  <c r="B170" i="44" s="1"/>
  <c r="A170" i="46"/>
  <c r="C170" i="46" s="1"/>
  <c r="C170" i="44" s="1"/>
  <c r="EF169" i="46"/>
  <c r="EE169" i="46"/>
  <c r="BP169" i="46" s="1"/>
  <c r="ED169" i="46"/>
  <c r="EC169" i="46"/>
  <c r="BN169" i="46" s="1"/>
  <c r="EB169" i="46"/>
  <c r="BM169" i="46" s="1"/>
  <c r="EA169" i="46"/>
  <c r="BL169" i="46" s="1"/>
  <c r="DZ169" i="46"/>
  <c r="BK169" i="46" s="1"/>
  <c r="DY169" i="46"/>
  <c r="DX169" i="46"/>
  <c r="BI169" i="46" s="1"/>
  <c r="DW169" i="46"/>
  <c r="BH169" i="46" s="1"/>
  <c r="DV169" i="46"/>
  <c r="DU169" i="46"/>
  <c r="DT169" i="46"/>
  <c r="BE169" i="46" s="1"/>
  <c r="DS169" i="46"/>
  <c r="BD169" i="46" s="1"/>
  <c r="DR169" i="46"/>
  <c r="DQ169" i="46"/>
  <c r="BB169" i="46" s="1"/>
  <c r="DP169" i="46"/>
  <c r="BA169" i="46" s="1"/>
  <c r="DO169" i="46"/>
  <c r="DN169" i="46"/>
  <c r="DM169" i="46"/>
  <c r="AX169" i="46" s="1"/>
  <c r="DL169" i="46"/>
  <c r="AW169" i="46" s="1"/>
  <c r="DK169" i="46"/>
  <c r="AV169" i="46" s="1"/>
  <c r="DJ169" i="46"/>
  <c r="AU169" i="46" s="1"/>
  <c r="DI169" i="46"/>
  <c r="AT169" i="46" s="1"/>
  <c r="DH169" i="46"/>
  <c r="AS169" i="46" s="1"/>
  <c r="DG169" i="46"/>
  <c r="AR169" i="46" s="1"/>
  <c r="DF169" i="46"/>
  <c r="DE169" i="46"/>
  <c r="DD169" i="46"/>
  <c r="AO169" i="46" s="1"/>
  <c r="DC169" i="46"/>
  <c r="AN169" i="46" s="1"/>
  <c r="DB169" i="46"/>
  <c r="DA169" i="46"/>
  <c r="CZ169" i="46"/>
  <c r="AK169" i="46" s="1"/>
  <c r="CY169" i="46"/>
  <c r="AJ169" i="46" s="1"/>
  <c r="CX169" i="46"/>
  <c r="CW169" i="46"/>
  <c r="AH169" i="46" s="1"/>
  <c r="CV169" i="46"/>
  <c r="AG169" i="46" s="1"/>
  <c r="CU169" i="46"/>
  <c r="AF169" i="46" s="1"/>
  <c r="CT169" i="46"/>
  <c r="CS169" i="46"/>
  <c r="AD169" i="46" s="1"/>
  <c r="CR169" i="46"/>
  <c r="AC169" i="46" s="1"/>
  <c r="CQ169" i="46"/>
  <c r="AB169" i="46" s="1"/>
  <c r="CP169" i="46"/>
  <c r="CO169" i="46"/>
  <c r="CN169" i="46"/>
  <c r="CM169" i="46"/>
  <c r="X169" i="46" s="1"/>
  <c r="CL169" i="46"/>
  <c r="CK169" i="46"/>
  <c r="CJ169" i="46"/>
  <c r="U169" i="46" s="1"/>
  <c r="CI169" i="46"/>
  <c r="T169" i="46" s="1"/>
  <c r="CH169" i="46"/>
  <c r="CG169" i="46"/>
  <c r="R169" i="46" s="1"/>
  <c r="CF169" i="46"/>
  <c r="CE169" i="46"/>
  <c r="P169" i="46" s="1"/>
  <c r="CD169" i="46"/>
  <c r="CC169" i="46"/>
  <c r="N169" i="46" s="1"/>
  <c r="CB169" i="46"/>
  <c r="M169" i="46" s="1"/>
  <c r="CA169" i="46"/>
  <c r="BZ169" i="46"/>
  <c r="BY169" i="46"/>
  <c r="J169" i="46" s="1"/>
  <c r="BX169" i="46"/>
  <c r="I169" i="46" s="1"/>
  <c r="BW169" i="46"/>
  <c r="H169" i="46" s="1"/>
  <c r="BV169" i="46"/>
  <c r="BU169" i="46"/>
  <c r="F169" i="46" s="1"/>
  <c r="BT169" i="46"/>
  <c r="E169" i="46" s="1"/>
  <c r="BS169" i="46"/>
  <c r="D169" i="46" s="1"/>
  <c r="B169" i="46"/>
  <c r="B169" i="44" s="1"/>
  <c r="A169" i="46"/>
  <c r="C169" i="46" s="1"/>
  <c r="C169" i="44" s="1"/>
  <c r="EF168" i="46"/>
  <c r="BQ168" i="46" s="1"/>
  <c r="EE168" i="46"/>
  <c r="BP168" i="46" s="1"/>
  <c r="ED168" i="46"/>
  <c r="BO168" i="44" s="1"/>
  <c r="EC168" i="46"/>
  <c r="BN168" i="46" s="1"/>
  <c r="EB168" i="46"/>
  <c r="BM168" i="46" s="1"/>
  <c r="EA168" i="46"/>
  <c r="BL168" i="46" s="1"/>
  <c r="DZ168" i="46"/>
  <c r="DY168" i="46"/>
  <c r="BJ168" i="46" s="1"/>
  <c r="DX168" i="46"/>
  <c r="BI168" i="46" s="1"/>
  <c r="DW168" i="46"/>
  <c r="BH168" i="46" s="1"/>
  <c r="DV168" i="46"/>
  <c r="DU168" i="46"/>
  <c r="BF168" i="46" s="1"/>
  <c r="DT168" i="46"/>
  <c r="BE168" i="46" s="1"/>
  <c r="DS168" i="46"/>
  <c r="BD168" i="46" s="1"/>
  <c r="DR168" i="46"/>
  <c r="DQ168" i="46"/>
  <c r="BB168" i="46" s="1"/>
  <c r="DP168" i="46"/>
  <c r="BA168" i="46" s="1"/>
  <c r="DO168" i="46"/>
  <c r="DN168" i="46"/>
  <c r="DM168" i="46"/>
  <c r="AX168" i="46" s="1"/>
  <c r="DL168" i="46"/>
  <c r="DK168" i="46"/>
  <c r="AV168" i="46" s="1"/>
  <c r="DJ168" i="46"/>
  <c r="DI168" i="46"/>
  <c r="DH168" i="46"/>
  <c r="AS168" i="46" s="1"/>
  <c r="DG168" i="46"/>
  <c r="AR168" i="46" s="1"/>
  <c r="DF168" i="46"/>
  <c r="DE168" i="46"/>
  <c r="AP168" i="46" s="1"/>
  <c r="DD168" i="46"/>
  <c r="AO168" i="46" s="1"/>
  <c r="DC168" i="46"/>
  <c r="AN168" i="46" s="1"/>
  <c r="DB168" i="46"/>
  <c r="DA168" i="46"/>
  <c r="AL168" i="46" s="1"/>
  <c r="CZ168" i="46"/>
  <c r="AK168" i="46" s="1"/>
  <c r="CY168" i="46"/>
  <c r="AJ168" i="46" s="1"/>
  <c r="CX168" i="46"/>
  <c r="CW168" i="46"/>
  <c r="AH168" i="46" s="1"/>
  <c r="CV168" i="46"/>
  <c r="CU168" i="46"/>
  <c r="AF168" i="46" s="1"/>
  <c r="CT168" i="46"/>
  <c r="CS168" i="46"/>
  <c r="CR168" i="46"/>
  <c r="AC168" i="46" s="1"/>
  <c r="CQ168" i="46"/>
  <c r="AB168" i="46" s="1"/>
  <c r="CP168" i="46"/>
  <c r="CO168" i="46"/>
  <c r="CN168" i="46"/>
  <c r="Y168" i="46" s="1"/>
  <c r="CM168" i="46"/>
  <c r="X168" i="46" s="1"/>
  <c r="CL168" i="46"/>
  <c r="CK168" i="46"/>
  <c r="V168" i="46" s="1"/>
  <c r="CJ168" i="46"/>
  <c r="U168" i="46" s="1"/>
  <c r="CI168" i="46"/>
  <c r="T168" i="46" s="1"/>
  <c r="CH168" i="46"/>
  <c r="CG168" i="46"/>
  <c r="R168" i="46" s="1"/>
  <c r="CF168" i="46"/>
  <c r="Q168" i="46" s="1"/>
  <c r="CE168" i="46"/>
  <c r="P168" i="46" s="1"/>
  <c r="CD168" i="46"/>
  <c r="CC168" i="46"/>
  <c r="N168" i="46" s="1"/>
  <c r="CB168" i="46"/>
  <c r="M168" i="46" s="1"/>
  <c r="CA168" i="46"/>
  <c r="L168" i="46" s="1"/>
  <c r="BZ168" i="46"/>
  <c r="K168" i="46" s="1"/>
  <c r="BY168" i="46"/>
  <c r="J168" i="46" s="1"/>
  <c r="BX168" i="46"/>
  <c r="I168" i="46" s="1"/>
  <c r="BW168" i="46"/>
  <c r="H168" i="46" s="1"/>
  <c r="BV168" i="46"/>
  <c r="BU168" i="46"/>
  <c r="BT168" i="46"/>
  <c r="E168" i="46" s="1"/>
  <c r="BS168" i="46"/>
  <c r="D168" i="46" s="1"/>
  <c r="BO168" i="46"/>
  <c r="B168" i="46"/>
  <c r="B168" i="44" s="1"/>
  <c r="A168" i="46"/>
  <c r="C168" i="46" s="1"/>
  <c r="C168" i="44" s="1"/>
  <c r="EF167" i="46"/>
  <c r="BQ167" i="46" s="1"/>
  <c r="EE167" i="46"/>
  <c r="BP167" i="46" s="1"/>
  <c r="ED167" i="46"/>
  <c r="BO167" i="46" s="1"/>
  <c r="EC167" i="46"/>
  <c r="BN167" i="46" s="1"/>
  <c r="EB167" i="46"/>
  <c r="BM167" i="46" s="1"/>
  <c r="EA167" i="46"/>
  <c r="DZ167" i="46"/>
  <c r="BK167" i="46" s="1"/>
  <c r="DY167" i="46"/>
  <c r="BJ167" i="46" s="1"/>
  <c r="DX167" i="46"/>
  <c r="DW167" i="46"/>
  <c r="BH167" i="46" s="1"/>
  <c r="DV167" i="46"/>
  <c r="DU167" i="46"/>
  <c r="BF167" i="46" s="1"/>
  <c r="DT167" i="46"/>
  <c r="BE167" i="46" s="1"/>
  <c r="DS167" i="46"/>
  <c r="BD167" i="46" s="1"/>
  <c r="DR167" i="46"/>
  <c r="DQ167" i="46"/>
  <c r="DP167" i="46"/>
  <c r="BA167" i="46" s="1"/>
  <c r="DO167" i="46"/>
  <c r="AZ167" i="46" s="1"/>
  <c r="DN167" i="46"/>
  <c r="AY167" i="46" s="1"/>
  <c r="DM167" i="46"/>
  <c r="AX167" i="46" s="1"/>
  <c r="DL167" i="46"/>
  <c r="AW167" i="46" s="1"/>
  <c r="DK167" i="46"/>
  <c r="DJ167" i="46"/>
  <c r="AU167" i="46" s="1"/>
  <c r="DI167" i="46"/>
  <c r="AT167" i="46" s="1"/>
  <c r="DH167" i="46"/>
  <c r="AS167" i="46" s="1"/>
  <c r="DG167" i="46"/>
  <c r="AR167" i="46" s="1"/>
  <c r="DF167" i="46"/>
  <c r="AQ167" i="46" s="1"/>
  <c r="DE167" i="46"/>
  <c r="AP167" i="46" s="1"/>
  <c r="DD167" i="46"/>
  <c r="DC167" i="46"/>
  <c r="DB167" i="46"/>
  <c r="DA167" i="46"/>
  <c r="AL167" i="46" s="1"/>
  <c r="CZ167" i="46"/>
  <c r="CY167" i="46"/>
  <c r="AJ167" i="46" s="1"/>
  <c r="CX167" i="46"/>
  <c r="CW167" i="46"/>
  <c r="AH167" i="46" s="1"/>
  <c r="CV167" i="46"/>
  <c r="AG167" i="46" s="1"/>
  <c r="CU167" i="46"/>
  <c r="AF167" i="46" s="1"/>
  <c r="CT167" i="46"/>
  <c r="AE167" i="46" s="1"/>
  <c r="CS167" i="46"/>
  <c r="AD167" i="46" s="1"/>
  <c r="CR167" i="46"/>
  <c r="AC167" i="46" s="1"/>
  <c r="CQ167" i="46"/>
  <c r="AB167" i="46" s="1"/>
  <c r="CP167" i="46"/>
  <c r="CO167" i="46"/>
  <c r="Z167" i="46" s="1"/>
  <c r="CN167" i="46"/>
  <c r="Y167" i="46" s="1"/>
  <c r="CM167" i="46"/>
  <c r="X167" i="46" s="1"/>
  <c r="CL167" i="46"/>
  <c r="CK167" i="46"/>
  <c r="CJ167" i="46"/>
  <c r="CI167" i="46"/>
  <c r="T167" i="46" s="1"/>
  <c r="CH167" i="46"/>
  <c r="S167" i="46" s="1"/>
  <c r="CG167" i="46"/>
  <c r="R167" i="46" s="1"/>
  <c r="CF167" i="46"/>
  <c r="Q167" i="46" s="1"/>
  <c r="CE167" i="46"/>
  <c r="CD167" i="46"/>
  <c r="O167" i="46" s="1"/>
  <c r="CC167" i="46"/>
  <c r="N167" i="46" s="1"/>
  <c r="CB167" i="46"/>
  <c r="M167" i="46" s="1"/>
  <c r="CA167" i="46"/>
  <c r="L167" i="46" s="1"/>
  <c r="BZ167" i="46"/>
  <c r="BY167" i="46"/>
  <c r="J167" i="46" s="1"/>
  <c r="BX167" i="46"/>
  <c r="I167" i="46" s="1"/>
  <c r="BW167" i="46"/>
  <c r="BV167" i="46"/>
  <c r="G167" i="46" s="1"/>
  <c r="BU167" i="46"/>
  <c r="F167" i="46" s="1"/>
  <c r="BT167" i="46"/>
  <c r="E167" i="46" s="1"/>
  <c r="BS167" i="46"/>
  <c r="D167" i="46" s="1"/>
  <c r="B167" i="46"/>
  <c r="B167" i="44" s="1"/>
  <c r="A167" i="46"/>
  <c r="A167" i="44" s="1"/>
  <c r="EF166" i="46"/>
  <c r="BQ166" i="46" s="1"/>
  <c r="EE166" i="46"/>
  <c r="BP166" i="46" s="1"/>
  <c r="ED166" i="46"/>
  <c r="BO166" i="46" s="1"/>
  <c r="EC166" i="46"/>
  <c r="BN166" i="46" s="1"/>
  <c r="EB166" i="46"/>
  <c r="BM166" i="46" s="1"/>
  <c r="EA166" i="46"/>
  <c r="DZ166" i="46"/>
  <c r="DY166" i="46"/>
  <c r="BJ166" i="46" s="1"/>
  <c r="DX166" i="46"/>
  <c r="DW166" i="46"/>
  <c r="BH166" i="46" s="1"/>
  <c r="DV166" i="46"/>
  <c r="BG166" i="46" s="1"/>
  <c r="DU166" i="46"/>
  <c r="BF166" i="46" s="1"/>
  <c r="DT166" i="46"/>
  <c r="BE166" i="46" s="1"/>
  <c r="DS166" i="46"/>
  <c r="DR166" i="46"/>
  <c r="BC166" i="46" s="1"/>
  <c r="DQ166" i="46"/>
  <c r="BB166" i="46" s="1"/>
  <c r="DP166" i="46"/>
  <c r="BA166" i="46" s="1"/>
  <c r="DO166" i="46"/>
  <c r="AZ166" i="46" s="1"/>
  <c r="DN166" i="46"/>
  <c r="DM166" i="46"/>
  <c r="AX166" i="46" s="1"/>
  <c r="DL166" i="46"/>
  <c r="AW166" i="46" s="1"/>
  <c r="DK166" i="46"/>
  <c r="DJ166" i="46"/>
  <c r="DI166" i="46"/>
  <c r="AT166" i="46" s="1"/>
  <c r="DH166" i="46"/>
  <c r="AS166" i="46" s="1"/>
  <c r="DG166" i="46"/>
  <c r="DF166" i="46"/>
  <c r="AQ166" i="46" s="1"/>
  <c r="DE166" i="46"/>
  <c r="AP166" i="46" s="1"/>
  <c r="DD166" i="46"/>
  <c r="AO166" i="46" s="1"/>
  <c r="DC166" i="46"/>
  <c r="DB166" i="46"/>
  <c r="AM166" i="46" s="1"/>
  <c r="DA166" i="46"/>
  <c r="AL166" i="46" s="1"/>
  <c r="CZ166" i="46"/>
  <c r="AK166" i="46" s="1"/>
  <c r="CY166" i="46"/>
  <c r="CX166" i="46"/>
  <c r="AI166" i="46" s="1"/>
  <c r="CW166" i="46"/>
  <c r="AH166" i="46" s="1"/>
  <c r="CV166" i="46"/>
  <c r="AG166" i="46" s="1"/>
  <c r="CU166" i="46"/>
  <c r="CT166" i="46"/>
  <c r="CS166" i="46"/>
  <c r="AD166" i="46" s="1"/>
  <c r="CR166" i="46"/>
  <c r="AC166" i="46" s="1"/>
  <c r="CQ166" i="46"/>
  <c r="AB166" i="46" s="1"/>
  <c r="CP166" i="46"/>
  <c r="AA166" i="46" s="1"/>
  <c r="CO166" i="46"/>
  <c r="Z166" i="46" s="1"/>
  <c r="CN166" i="46"/>
  <c r="Y166" i="46" s="1"/>
  <c r="CM166" i="46"/>
  <c r="CL166" i="46"/>
  <c r="W166" i="46" s="1"/>
  <c r="CK166" i="46"/>
  <c r="V166" i="46" s="1"/>
  <c r="CJ166" i="46"/>
  <c r="CI166" i="46"/>
  <c r="T166" i="46" s="1"/>
  <c r="CH166" i="46"/>
  <c r="S166" i="46" s="1"/>
  <c r="CG166" i="46"/>
  <c r="R166" i="46" s="1"/>
  <c r="CF166" i="46"/>
  <c r="Q166" i="46" s="1"/>
  <c r="CE166" i="46"/>
  <c r="CD166" i="46"/>
  <c r="CC166" i="46"/>
  <c r="N166" i="46" s="1"/>
  <c r="CB166" i="46"/>
  <c r="M166" i="46" s="1"/>
  <c r="CA166" i="46"/>
  <c r="L166" i="46" s="1"/>
  <c r="BZ166" i="46"/>
  <c r="K166" i="44" s="1"/>
  <c r="BY166" i="46"/>
  <c r="J166" i="46" s="1"/>
  <c r="BX166" i="46"/>
  <c r="BW166" i="46"/>
  <c r="BV166" i="46"/>
  <c r="G166" i="46" s="1"/>
  <c r="BU166" i="46"/>
  <c r="F166" i="46" s="1"/>
  <c r="BT166" i="46"/>
  <c r="BS166" i="46"/>
  <c r="B166" i="46"/>
  <c r="B166" i="44" s="1"/>
  <c r="A166" i="46"/>
  <c r="A166" i="44" s="1"/>
  <c r="EF165" i="46"/>
  <c r="EE165" i="46"/>
  <c r="ED165" i="46"/>
  <c r="BO165" i="46" s="1"/>
  <c r="EC165" i="46"/>
  <c r="BN165" i="46" s="1"/>
  <c r="EB165" i="46"/>
  <c r="EA165" i="46"/>
  <c r="BL165" i="46" s="1"/>
  <c r="DZ165" i="46"/>
  <c r="BK165" i="46" s="1"/>
  <c r="DY165" i="46"/>
  <c r="BJ165" i="46" s="1"/>
  <c r="DX165" i="46"/>
  <c r="DW165" i="46"/>
  <c r="BH165" i="46" s="1"/>
  <c r="DV165" i="46"/>
  <c r="BG165" i="46" s="1"/>
  <c r="DU165" i="46"/>
  <c r="BF165" i="46" s="1"/>
  <c r="DT165" i="46"/>
  <c r="DS165" i="46"/>
  <c r="BD165" i="46" s="1"/>
  <c r="DR165" i="46"/>
  <c r="DQ165" i="46"/>
  <c r="BB165" i="46" s="1"/>
  <c r="DP165" i="46"/>
  <c r="DO165" i="46"/>
  <c r="DN165" i="46"/>
  <c r="AY165" i="46" s="1"/>
  <c r="DM165" i="46"/>
  <c r="DL165" i="46"/>
  <c r="AW165" i="46" s="1"/>
  <c r="DK165" i="46"/>
  <c r="DJ165" i="46"/>
  <c r="AU165" i="46" s="1"/>
  <c r="DI165" i="46"/>
  <c r="AT165" i="46" s="1"/>
  <c r="DH165" i="46"/>
  <c r="DG165" i="46"/>
  <c r="DF165" i="46"/>
  <c r="AQ165" i="46" s="1"/>
  <c r="DE165" i="46"/>
  <c r="DD165" i="46"/>
  <c r="DC165" i="46"/>
  <c r="AN165" i="46" s="1"/>
  <c r="DB165" i="46"/>
  <c r="AM165" i="46" s="1"/>
  <c r="DA165" i="46"/>
  <c r="AL165" i="46" s="1"/>
  <c r="CZ165" i="46"/>
  <c r="CY165" i="46"/>
  <c r="AJ165" i="46" s="1"/>
  <c r="CX165" i="46"/>
  <c r="AI165" i="46" s="1"/>
  <c r="CW165" i="46"/>
  <c r="AH165" i="46" s="1"/>
  <c r="CV165" i="46"/>
  <c r="CU165" i="46"/>
  <c r="AF165" i="46" s="1"/>
  <c r="CT165" i="46"/>
  <c r="CS165" i="46"/>
  <c r="AD165" i="46" s="1"/>
  <c r="CR165" i="46"/>
  <c r="CQ165" i="46"/>
  <c r="CP165" i="46"/>
  <c r="AA165" i="46" s="1"/>
  <c r="CO165" i="46"/>
  <c r="Z165" i="46" s="1"/>
  <c r="CN165" i="46"/>
  <c r="CM165" i="46"/>
  <c r="CL165" i="46"/>
  <c r="W165" i="46" s="1"/>
  <c r="CK165" i="46"/>
  <c r="V165" i="46" s="1"/>
  <c r="CJ165" i="46"/>
  <c r="CI165" i="46"/>
  <c r="T165" i="46" s="1"/>
  <c r="CH165" i="46"/>
  <c r="S165" i="46" s="1"/>
  <c r="CG165" i="46"/>
  <c r="R165" i="46" s="1"/>
  <c r="CF165" i="46"/>
  <c r="Q165" i="46" s="1"/>
  <c r="CE165" i="46"/>
  <c r="P165" i="46" s="1"/>
  <c r="CD165" i="46"/>
  <c r="O165" i="46" s="1"/>
  <c r="CC165" i="46"/>
  <c r="N165" i="46" s="1"/>
  <c r="CB165" i="46"/>
  <c r="CA165" i="46"/>
  <c r="L165" i="46" s="1"/>
  <c r="BZ165" i="46"/>
  <c r="K165" i="46" s="1"/>
  <c r="BY165" i="46"/>
  <c r="BX165" i="46"/>
  <c r="I165" i="46" s="1"/>
  <c r="BW165" i="46"/>
  <c r="H165" i="46" s="1"/>
  <c r="BV165" i="46"/>
  <c r="G165" i="46" s="1"/>
  <c r="BU165" i="46"/>
  <c r="F165" i="46" s="1"/>
  <c r="BT165" i="46"/>
  <c r="BS165" i="46"/>
  <c r="D165" i="46" s="1"/>
  <c r="B165" i="46"/>
  <c r="B165" i="44" s="1"/>
  <c r="A165" i="46"/>
  <c r="C165" i="46" s="1"/>
  <c r="C165" i="44" s="1"/>
  <c r="EF164" i="46"/>
  <c r="BQ164" i="46" s="1"/>
  <c r="EE164" i="46"/>
  <c r="BP164" i="46" s="1"/>
  <c r="ED164" i="46"/>
  <c r="BO164" i="46" s="1"/>
  <c r="EC164" i="46"/>
  <c r="EB164" i="46"/>
  <c r="EA164" i="46"/>
  <c r="BL164" i="46" s="1"/>
  <c r="DZ164" i="46"/>
  <c r="BK164" i="46" s="1"/>
  <c r="DY164" i="46"/>
  <c r="BJ164" i="46" s="1"/>
  <c r="DX164" i="46"/>
  <c r="DW164" i="46"/>
  <c r="DV164" i="46"/>
  <c r="BG164" i="46" s="1"/>
  <c r="DU164" i="46"/>
  <c r="BF164" i="46" s="1"/>
  <c r="DT164" i="46"/>
  <c r="DS164" i="46"/>
  <c r="DR164" i="46"/>
  <c r="BC164" i="46" s="1"/>
  <c r="DQ164" i="46"/>
  <c r="BB164" i="46" s="1"/>
  <c r="DP164" i="46"/>
  <c r="DO164" i="46"/>
  <c r="AZ164" i="46" s="1"/>
  <c r="DN164" i="46"/>
  <c r="DM164" i="46"/>
  <c r="AX164" i="46" s="1"/>
  <c r="DL164" i="46"/>
  <c r="DK164" i="46"/>
  <c r="AV164" i="46" s="1"/>
  <c r="DJ164" i="46"/>
  <c r="AU164" i="46" s="1"/>
  <c r="DI164" i="46"/>
  <c r="AT164" i="46" s="1"/>
  <c r="DH164" i="46"/>
  <c r="DG164" i="46"/>
  <c r="AR164" i="46" s="1"/>
  <c r="DF164" i="46"/>
  <c r="AQ164" i="46" s="1"/>
  <c r="DE164" i="46"/>
  <c r="DD164" i="46"/>
  <c r="AO164" i="46" s="1"/>
  <c r="DC164" i="46"/>
  <c r="DB164" i="46"/>
  <c r="AM164" i="46" s="1"/>
  <c r="DA164" i="46"/>
  <c r="AL164" i="46" s="1"/>
  <c r="CZ164" i="46"/>
  <c r="AK164" i="46" s="1"/>
  <c r="CY164" i="46"/>
  <c r="AJ164" i="46" s="1"/>
  <c r="CX164" i="46"/>
  <c r="AI164" i="46" s="1"/>
  <c r="CW164" i="46"/>
  <c r="AH164" i="46" s="1"/>
  <c r="CV164" i="46"/>
  <c r="CU164" i="46"/>
  <c r="AF164" i="46" s="1"/>
  <c r="CT164" i="46"/>
  <c r="AE164" i="46" s="1"/>
  <c r="CS164" i="46"/>
  <c r="AD164" i="46" s="1"/>
  <c r="CR164" i="46"/>
  <c r="AC164" i="46" s="1"/>
  <c r="CQ164" i="46"/>
  <c r="CP164" i="46"/>
  <c r="AA164" i="46" s="1"/>
  <c r="CO164" i="46"/>
  <c r="Z164" i="46" s="1"/>
  <c r="CN164" i="46"/>
  <c r="CM164" i="46"/>
  <c r="X164" i="46" s="1"/>
  <c r="CL164" i="46"/>
  <c r="W164" i="46" s="1"/>
  <c r="CK164" i="46"/>
  <c r="V164" i="46" s="1"/>
  <c r="CJ164" i="46"/>
  <c r="CI164" i="46"/>
  <c r="T164" i="46" s="1"/>
  <c r="CH164" i="46"/>
  <c r="S164" i="46" s="1"/>
  <c r="CG164" i="46"/>
  <c r="CF164" i="46"/>
  <c r="Q164" i="46" s="1"/>
  <c r="CE164" i="46"/>
  <c r="P164" i="46" s="1"/>
  <c r="CD164" i="46"/>
  <c r="O164" i="46" s="1"/>
  <c r="CC164" i="46"/>
  <c r="N164" i="46" s="1"/>
  <c r="CB164" i="46"/>
  <c r="CA164" i="46"/>
  <c r="BZ164" i="46"/>
  <c r="K164" i="46" s="1"/>
  <c r="BY164" i="46"/>
  <c r="J164" i="46" s="1"/>
  <c r="BX164" i="46"/>
  <c r="BW164" i="46"/>
  <c r="H164" i="46" s="1"/>
  <c r="BV164" i="46"/>
  <c r="G164" i="46" s="1"/>
  <c r="BU164" i="46"/>
  <c r="F164" i="46" s="1"/>
  <c r="BT164" i="46"/>
  <c r="BS164" i="46"/>
  <c r="D164" i="46" s="1"/>
  <c r="B164" i="46"/>
  <c r="B164" i="44" s="1"/>
  <c r="A164" i="46"/>
  <c r="C164" i="46" s="1"/>
  <c r="C164" i="44" s="1"/>
  <c r="EF163" i="46"/>
  <c r="EE163" i="46"/>
  <c r="BP163" i="46" s="1"/>
  <c r="ED163" i="46"/>
  <c r="BO163" i="46" s="1"/>
  <c r="EC163" i="46"/>
  <c r="BN163" i="46" s="1"/>
  <c r="EB163" i="46"/>
  <c r="EA163" i="46"/>
  <c r="BL163" i="46" s="1"/>
  <c r="DZ163" i="46"/>
  <c r="BK163" i="46" s="1"/>
  <c r="DY163" i="46"/>
  <c r="BJ163" i="46" s="1"/>
  <c r="DX163" i="46"/>
  <c r="DW163" i="46"/>
  <c r="BH163" i="46" s="1"/>
  <c r="DV163" i="46"/>
  <c r="BG163" i="46" s="1"/>
  <c r="DU163" i="46"/>
  <c r="DT163" i="46"/>
  <c r="DS163" i="46"/>
  <c r="BD163" i="46" s="1"/>
  <c r="DR163" i="46"/>
  <c r="DQ163" i="46"/>
  <c r="DP163" i="46"/>
  <c r="DO163" i="46"/>
  <c r="DN163" i="46"/>
  <c r="AY163" i="46" s="1"/>
  <c r="DM163" i="46"/>
  <c r="AX163" i="46" s="1"/>
  <c r="DL163" i="46"/>
  <c r="AW163" i="46" s="1"/>
  <c r="DK163" i="46"/>
  <c r="AV163" i="46" s="1"/>
  <c r="DJ163" i="46"/>
  <c r="AU163" i="46" s="1"/>
  <c r="DI163" i="46"/>
  <c r="AT163" i="46" s="1"/>
  <c r="DH163" i="46"/>
  <c r="DG163" i="46"/>
  <c r="AR163" i="46" s="1"/>
  <c r="DF163" i="46"/>
  <c r="AQ163" i="46" s="1"/>
  <c r="DE163" i="46"/>
  <c r="AP163" i="46" s="1"/>
  <c r="DD163" i="46"/>
  <c r="DC163" i="46"/>
  <c r="AN163" i="46" s="1"/>
  <c r="DB163" i="46"/>
  <c r="AM163" i="46" s="1"/>
  <c r="DA163" i="46"/>
  <c r="AL163" i="46" s="1"/>
  <c r="CZ163" i="46"/>
  <c r="CY163" i="46"/>
  <c r="CX163" i="46"/>
  <c r="AI163" i="46" s="1"/>
  <c r="CW163" i="46"/>
  <c r="AH163" i="46" s="1"/>
  <c r="CV163" i="46"/>
  <c r="AG163" i="46" s="1"/>
  <c r="CU163" i="46"/>
  <c r="CT163" i="46"/>
  <c r="AE163" i="46" s="1"/>
  <c r="CS163" i="46"/>
  <c r="AD163" i="46" s="1"/>
  <c r="CR163" i="46"/>
  <c r="CQ163" i="46"/>
  <c r="AB163" i="46" s="1"/>
  <c r="CP163" i="46"/>
  <c r="AA163" i="46" s="1"/>
  <c r="CO163" i="46"/>
  <c r="Z163" i="46" s="1"/>
  <c r="CN163" i="46"/>
  <c r="Y163" i="46" s="1"/>
  <c r="CM163" i="46"/>
  <c r="X163" i="46" s="1"/>
  <c r="CL163" i="46"/>
  <c r="W163" i="46" s="1"/>
  <c r="CK163" i="46"/>
  <c r="CJ163" i="46"/>
  <c r="CI163" i="46"/>
  <c r="T163" i="46" s="1"/>
  <c r="CH163" i="46"/>
  <c r="S163" i="46" s="1"/>
  <c r="CG163" i="46"/>
  <c r="R163" i="46" s="1"/>
  <c r="CF163" i="46"/>
  <c r="Q163" i="46" s="1"/>
  <c r="CE163" i="46"/>
  <c r="P163" i="46" s="1"/>
  <c r="CD163" i="46"/>
  <c r="O163" i="46" s="1"/>
  <c r="CC163" i="46"/>
  <c r="CB163" i="46"/>
  <c r="CA163" i="46"/>
  <c r="BZ163" i="46"/>
  <c r="K163" i="46" s="1"/>
  <c r="BY163" i="46"/>
  <c r="J163" i="46" s="1"/>
  <c r="BX163" i="46"/>
  <c r="BW163" i="46"/>
  <c r="H163" i="46" s="1"/>
  <c r="BV163" i="46"/>
  <c r="BU163" i="46"/>
  <c r="F163" i="46" s="1"/>
  <c r="BT163" i="46"/>
  <c r="BS163" i="46"/>
  <c r="D163" i="46" s="1"/>
  <c r="B163" i="46"/>
  <c r="B163" i="44" s="1"/>
  <c r="A163" i="46"/>
  <c r="C163" i="46" s="1"/>
  <c r="C163" i="44" s="1"/>
  <c r="EF162" i="46"/>
  <c r="BQ162" i="46" s="1"/>
  <c r="EE162" i="46"/>
  <c r="BP162" i="46" s="1"/>
  <c r="ED162" i="46"/>
  <c r="BO162" i="44" s="1"/>
  <c r="EC162" i="46"/>
  <c r="BN162" i="46" s="1"/>
  <c r="EB162" i="46"/>
  <c r="EA162" i="46"/>
  <c r="BL162" i="46" s="1"/>
  <c r="DZ162" i="46"/>
  <c r="BK162" i="46" s="1"/>
  <c r="DY162" i="46"/>
  <c r="BJ162" i="46" s="1"/>
  <c r="DX162" i="46"/>
  <c r="DW162" i="46"/>
  <c r="BH162" i="46" s="1"/>
  <c r="DV162" i="46"/>
  <c r="DU162" i="46"/>
  <c r="BF162" i="46" s="1"/>
  <c r="DT162" i="46"/>
  <c r="DS162" i="46"/>
  <c r="BD162" i="46" s="1"/>
  <c r="DR162" i="46"/>
  <c r="BC162" i="46" s="1"/>
  <c r="DQ162" i="46"/>
  <c r="DP162" i="46"/>
  <c r="BA162" i="46" s="1"/>
  <c r="DO162" i="46"/>
  <c r="AZ162" i="46" s="1"/>
  <c r="DN162" i="46"/>
  <c r="AY162" i="46" s="1"/>
  <c r="DM162" i="46"/>
  <c r="DL162" i="46"/>
  <c r="AW162" i="46" s="1"/>
  <c r="DK162" i="46"/>
  <c r="AV162" i="46" s="1"/>
  <c r="DJ162" i="46"/>
  <c r="AU162" i="46" s="1"/>
  <c r="DI162" i="46"/>
  <c r="AT162" i="46" s="1"/>
  <c r="DH162" i="46"/>
  <c r="DG162" i="46"/>
  <c r="AR162" i="46" s="1"/>
  <c r="DF162" i="46"/>
  <c r="AQ162" i="46" s="1"/>
  <c r="DE162" i="46"/>
  <c r="DD162" i="46"/>
  <c r="DC162" i="46"/>
  <c r="AN162" i="46" s="1"/>
  <c r="DB162" i="46"/>
  <c r="AM162" i="46" s="1"/>
  <c r="DA162" i="46"/>
  <c r="AL162" i="46" s="1"/>
  <c r="CZ162" i="46"/>
  <c r="AK162" i="46" s="1"/>
  <c r="CY162" i="46"/>
  <c r="AJ162" i="46" s="1"/>
  <c r="CX162" i="46"/>
  <c r="CW162" i="46"/>
  <c r="CV162" i="46"/>
  <c r="CU162" i="46"/>
  <c r="AF162" i="46" s="1"/>
  <c r="CT162" i="46"/>
  <c r="AE162" i="46" s="1"/>
  <c r="CS162" i="46"/>
  <c r="AD162" i="46" s="1"/>
  <c r="CR162" i="46"/>
  <c r="CQ162" i="46"/>
  <c r="CP162" i="46"/>
  <c r="AA162" i="46" s="1"/>
  <c r="CO162" i="46"/>
  <c r="Z162" i="46" s="1"/>
  <c r="CN162" i="46"/>
  <c r="CM162" i="46"/>
  <c r="X162" i="46" s="1"/>
  <c r="CL162" i="46"/>
  <c r="W162" i="46" s="1"/>
  <c r="CK162" i="46"/>
  <c r="V162" i="46" s="1"/>
  <c r="CJ162" i="46"/>
  <c r="U162" i="46" s="1"/>
  <c r="CI162" i="46"/>
  <c r="T162" i="46" s="1"/>
  <c r="CH162" i="46"/>
  <c r="CG162" i="46"/>
  <c r="R162" i="46" s="1"/>
  <c r="CF162" i="46"/>
  <c r="CE162" i="46"/>
  <c r="P162" i="46" s="1"/>
  <c r="CD162" i="46"/>
  <c r="O162" i="46" s="1"/>
  <c r="CC162" i="46"/>
  <c r="CB162" i="46"/>
  <c r="CA162" i="46"/>
  <c r="L162" i="46" s="1"/>
  <c r="BZ162" i="46"/>
  <c r="K162" i="46" s="1"/>
  <c r="BY162" i="46"/>
  <c r="J162" i="46" s="1"/>
  <c r="BX162" i="46"/>
  <c r="BW162" i="46"/>
  <c r="H162" i="46" s="1"/>
  <c r="BV162" i="46"/>
  <c r="G162" i="46" s="1"/>
  <c r="BU162" i="46"/>
  <c r="F162" i="46" s="1"/>
  <c r="BT162" i="46"/>
  <c r="E162" i="46" s="1"/>
  <c r="BS162" i="46"/>
  <c r="BO162" i="46"/>
  <c r="B162" i="46"/>
  <c r="B162" i="44" s="1"/>
  <c r="A162" i="46"/>
  <c r="C162" i="46" s="1"/>
  <c r="C162" i="44" s="1"/>
  <c r="EF161" i="46"/>
  <c r="BQ161" i="46" s="1"/>
  <c r="EE161" i="46"/>
  <c r="BP161" i="46" s="1"/>
  <c r="ED161" i="46"/>
  <c r="BO161" i="44" s="1"/>
  <c r="EC161" i="46"/>
  <c r="BN161" i="44" s="1"/>
  <c r="EB161" i="46"/>
  <c r="BM161" i="44" s="1"/>
  <c r="EA161" i="46"/>
  <c r="BL161" i="44" s="1"/>
  <c r="DZ161" i="46"/>
  <c r="DY161" i="46"/>
  <c r="BJ161" i="46" s="1"/>
  <c r="DX161" i="46"/>
  <c r="BI161" i="46" s="1"/>
  <c r="DW161" i="46"/>
  <c r="BH161" i="46" s="1"/>
  <c r="DV161" i="46"/>
  <c r="DU161" i="46"/>
  <c r="BF161" i="46" s="1"/>
  <c r="DT161" i="46"/>
  <c r="DS161" i="46"/>
  <c r="BD161" i="46" s="1"/>
  <c r="DR161" i="46"/>
  <c r="DQ161" i="46"/>
  <c r="BB161" i="46" s="1"/>
  <c r="DP161" i="46"/>
  <c r="BA161" i="46" s="1"/>
  <c r="DO161" i="46"/>
  <c r="AZ161" i="46" s="1"/>
  <c r="DN161" i="46"/>
  <c r="AY161" i="46" s="1"/>
  <c r="DM161" i="46"/>
  <c r="DL161" i="46"/>
  <c r="AW161" i="46" s="1"/>
  <c r="DK161" i="46"/>
  <c r="AV161" i="46" s="1"/>
  <c r="DJ161" i="46"/>
  <c r="DI161" i="46"/>
  <c r="AT161" i="46" s="1"/>
  <c r="DH161" i="46"/>
  <c r="AS161" i="46" s="1"/>
  <c r="DG161" i="46"/>
  <c r="AR161" i="46" s="1"/>
  <c r="DF161" i="46"/>
  <c r="AQ161" i="46" s="1"/>
  <c r="DE161" i="46"/>
  <c r="AP161" i="46" s="1"/>
  <c r="DD161" i="46"/>
  <c r="AO161" i="46" s="1"/>
  <c r="DC161" i="46"/>
  <c r="AN161" i="46" s="1"/>
  <c r="DB161" i="46"/>
  <c r="AM161" i="46" s="1"/>
  <c r="DA161" i="46"/>
  <c r="AL161" i="46" s="1"/>
  <c r="CZ161" i="46"/>
  <c r="AK161" i="46" s="1"/>
  <c r="CY161" i="46"/>
  <c r="AJ161" i="46" s="1"/>
  <c r="CX161" i="46"/>
  <c r="AI161" i="46" s="1"/>
  <c r="CW161" i="46"/>
  <c r="CV161" i="46"/>
  <c r="AG161" i="46" s="1"/>
  <c r="CU161" i="46"/>
  <c r="CT161" i="46"/>
  <c r="CS161" i="46"/>
  <c r="AD161" i="46" s="1"/>
  <c r="CR161" i="46"/>
  <c r="CQ161" i="46"/>
  <c r="AB161" i="46" s="1"/>
  <c r="CP161" i="46"/>
  <c r="AA161" i="46" s="1"/>
  <c r="CO161" i="46"/>
  <c r="Z161" i="46" s="1"/>
  <c r="CN161" i="46"/>
  <c r="CM161" i="46"/>
  <c r="X161" i="46" s="1"/>
  <c r="CL161" i="46"/>
  <c r="W161" i="46" s="1"/>
  <c r="CK161" i="46"/>
  <c r="V161" i="46" s="1"/>
  <c r="CJ161" i="46"/>
  <c r="U161" i="46" s="1"/>
  <c r="CI161" i="46"/>
  <c r="T161" i="46" s="1"/>
  <c r="CH161" i="46"/>
  <c r="S161" i="46" s="1"/>
  <c r="CG161" i="46"/>
  <c r="R161" i="46" s="1"/>
  <c r="CF161" i="46"/>
  <c r="Q161" i="46" s="1"/>
  <c r="CE161" i="46"/>
  <c r="CD161" i="46"/>
  <c r="CC161" i="46"/>
  <c r="N161" i="46" s="1"/>
  <c r="CB161" i="46"/>
  <c r="M161" i="46" s="1"/>
  <c r="CA161" i="46"/>
  <c r="L161" i="46" s="1"/>
  <c r="BZ161" i="46"/>
  <c r="K161" i="46" s="1"/>
  <c r="BY161" i="46"/>
  <c r="J161" i="46" s="1"/>
  <c r="BX161" i="46"/>
  <c r="I161" i="46" s="1"/>
  <c r="BW161" i="46"/>
  <c r="H161" i="46" s="1"/>
  <c r="BV161" i="46"/>
  <c r="G161" i="46" s="1"/>
  <c r="BU161" i="46"/>
  <c r="F161" i="46" s="1"/>
  <c r="BT161" i="46"/>
  <c r="BS161" i="46"/>
  <c r="D161" i="46" s="1"/>
  <c r="BO161" i="46"/>
  <c r="BN161" i="46"/>
  <c r="BM161" i="46"/>
  <c r="BL161" i="46"/>
  <c r="B161" i="46"/>
  <c r="B161" i="44" s="1"/>
  <c r="A161" i="46"/>
  <c r="A161" i="44" s="1"/>
  <c r="EF160" i="46"/>
  <c r="EE160" i="46"/>
  <c r="BP160" i="46" s="1"/>
  <c r="ED160" i="46"/>
  <c r="BO160" i="44" s="1"/>
  <c r="EC160" i="46"/>
  <c r="BN160" i="46" s="1"/>
  <c r="EB160" i="46"/>
  <c r="EA160" i="46"/>
  <c r="DZ160" i="46"/>
  <c r="BK160" i="46" s="1"/>
  <c r="DY160" i="46"/>
  <c r="DX160" i="46"/>
  <c r="BI160" i="46" s="1"/>
  <c r="DW160" i="46"/>
  <c r="BH160" i="46" s="1"/>
  <c r="DV160" i="46"/>
  <c r="DU160" i="46"/>
  <c r="DT160" i="46"/>
  <c r="BE160" i="46" s="1"/>
  <c r="DS160" i="46"/>
  <c r="DR160" i="46"/>
  <c r="BC160" i="46" s="1"/>
  <c r="DQ160" i="46"/>
  <c r="BB160" i="46" s="1"/>
  <c r="DP160" i="46"/>
  <c r="BA160" i="46" s="1"/>
  <c r="DO160" i="46"/>
  <c r="AZ160" i="46" s="1"/>
  <c r="DN160" i="46"/>
  <c r="AY160" i="46" s="1"/>
  <c r="DM160" i="46"/>
  <c r="DL160" i="46"/>
  <c r="AW160" i="46" s="1"/>
  <c r="DK160" i="46"/>
  <c r="DJ160" i="46"/>
  <c r="AU160" i="46" s="1"/>
  <c r="DI160" i="46"/>
  <c r="DH160" i="46"/>
  <c r="DG160" i="46"/>
  <c r="AR160" i="46" s="1"/>
  <c r="DF160" i="46"/>
  <c r="AQ160" i="46" s="1"/>
  <c r="DE160" i="46"/>
  <c r="DD160" i="46"/>
  <c r="AO160" i="46" s="1"/>
  <c r="DC160" i="46"/>
  <c r="DB160" i="46"/>
  <c r="AM160" i="46" s="1"/>
  <c r="DA160" i="46"/>
  <c r="CZ160" i="46"/>
  <c r="CY160" i="46"/>
  <c r="AJ160" i="46" s="1"/>
  <c r="CX160" i="46"/>
  <c r="AI160" i="46" s="1"/>
  <c r="CW160" i="46"/>
  <c r="CV160" i="46"/>
  <c r="AG160" i="46" s="1"/>
  <c r="CU160" i="46"/>
  <c r="CT160" i="46"/>
  <c r="AE160" i="46" s="1"/>
  <c r="CS160" i="46"/>
  <c r="AD160" i="46" s="1"/>
  <c r="CR160" i="46"/>
  <c r="CQ160" i="46"/>
  <c r="AB160" i="46" s="1"/>
  <c r="CP160" i="46"/>
  <c r="AA160" i="46" s="1"/>
  <c r="CO160" i="46"/>
  <c r="Z160" i="46" s="1"/>
  <c r="CN160" i="46"/>
  <c r="Y160" i="46" s="1"/>
  <c r="CM160" i="46"/>
  <c r="CL160" i="46"/>
  <c r="W160" i="46" s="1"/>
  <c r="CK160" i="46"/>
  <c r="CJ160" i="46"/>
  <c r="CI160" i="46"/>
  <c r="T160" i="46" s="1"/>
  <c r="CH160" i="46"/>
  <c r="S160" i="46" s="1"/>
  <c r="CG160" i="46"/>
  <c r="CF160" i="46"/>
  <c r="Q160" i="46" s="1"/>
  <c r="CE160" i="46"/>
  <c r="CD160" i="46"/>
  <c r="CC160" i="46"/>
  <c r="CB160" i="46"/>
  <c r="M160" i="46" s="1"/>
  <c r="CA160" i="46"/>
  <c r="L160" i="46" s="1"/>
  <c r="BZ160" i="46"/>
  <c r="K160" i="46" s="1"/>
  <c r="BY160" i="46"/>
  <c r="BX160" i="46"/>
  <c r="I160" i="46" s="1"/>
  <c r="BW160" i="46"/>
  <c r="BV160" i="46"/>
  <c r="BU160" i="46"/>
  <c r="BT160" i="46"/>
  <c r="BS160" i="46"/>
  <c r="D160" i="46" s="1"/>
  <c r="BO160" i="46"/>
  <c r="B160" i="46"/>
  <c r="B160" i="44" s="1"/>
  <c r="A160" i="46"/>
  <c r="C160" i="46" s="1"/>
  <c r="C160" i="44" s="1"/>
  <c r="EF159" i="46"/>
  <c r="BQ159" i="46" s="1"/>
  <c r="EE159" i="46"/>
  <c r="ED159" i="46"/>
  <c r="BO159" i="46" s="1"/>
  <c r="EC159" i="46"/>
  <c r="EB159" i="46"/>
  <c r="BM159" i="46" s="1"/>
  <c r="EA159" i="46"/>
  <c r="BL159" i="46" s="1"/>
  <c r="DZ159" i="46"/>
  <c r="BK159" i="46" s="1"/>
  <c r="DY159" i="46"/>
  <c r="BJ159" i="46" s="1"/>
  <c r="DX159" i="46"/>
  <c r="BI159" i="46" s="1"/>
  <c r="DW159" i="46"/>
  <c r="DV159" i="46"/>
  <c r="BG159" i="44" s="1"/>
  <c r="DU159" i="46"/>
  <c r="DT159" i="46"/>
  <c r="BE159" i="46" s="1"/>
  <c r="DS159" i="46"/>
  <c r="BD159" i="46" s="1"/>
  <c r="DR159" i="46"/>
  <c r="DQ159" i="46"/>
  <c r="BB159" i="46" s="1"/>
  <c r="DP159" i="46"/>
  <c r="BA159" i="46" s="1"/>
  <c r="DO159" i="46"/>
  <c r="AZ159" i="46" s="1"/>
  <c r="DN159" i="46"/>
  <c r="DM159" i="46"/>
  <c r="AX159" i="46" s="1"/>
  <c r="DL159" i="46"/>
  <c r="AW159" i="46" s="1"/>
  <c r="DK159" i="46"/>
  <c r="AV159" i="46" s="1"/>
  <c r="DJ159" i="46"/>
  <c r="AU159" i="46" s="1"/>
  <c r="DI159" i="46"/>
  <c r="AT159" i="46" s="1"/>
  <c r="DH159" i="46"/>
  <c r="AS159" i="46" s="1"/>
  <c r="DG159" i="46"/>
  <c r="DF159" i="46"/>
  <c r="DE159" i="46"/>
  <c r="DD159" i="46"/>
  <c r="AO159" i="46" s="1"/>
  <c r="DC159" i="46"/>
  <c r="AN159" i="46" s="1"/>
  <c r="DB159" i="46"/>
  <c r="AM159" i="46" s="1"/>
  <c r="DA159" i="46"/>
  <c r="AL159" i="46" s="1"/>
  <c r="CZ159" i="46"/>
  <c r="AK159" i="46" s="1"/>
  <c r="CY159" i="46"/>
  <c r="CX159" i="46"/>
  <c r="CW159" i="46"/>
  <c r="AH159" i="46" s="1"/>
  <c r="CV159" i="46"/>
  <c r="AG159" i="46" s="1"/>
  <c r="CU159" i="46"/>
  <c r="AF159" i="46" s="1"/>
  <c r="CT159" i="46"/>
  <c r="AE159" i="46" s="1"/>
  <c r="CS159" i="46"/>
  <c r="AD159" i="46" s="1"/>
  <c r="CR159" i="46"/>
  <c r="AC159" i="46" s="1"/>
  <c r="CQ159" i="46"/>
  <c r="CP159" i="46"/>
  <c r="CO159" i="46"/>
  <c r="CN159" i="46"/>
  <c r="Y159" i="46" s="1"/>
  <c r="CM159" i="46"/>
  <c r="X159" i="46" s="1"/>
  <c r="CL159" i="46"/>
  <c r="CK159" i="46"/>
  <c r="CJ159" i="46"/>
  <c r="U159" i="46" s="1"/>
  <c r="CI159" i="46"/>
  <c r="CH159" i="46"/>
  <c r="S159" i="46" s="1"/>
  <c r="CG159" i="46"/>
  <c r="R159" i="46" s="1"/>
  <c r="CF159" i="46"/>
  <c r="Q159" i="46" s="1"/>
  <c r="CE159" i="46"/>
  <c r="CD159" i="46"/>
  <c r="O159" i="46" s="1"/>
  <c r="CC159" i="46"/>
  <c r="N159" i="46" s="1"/>
  <c r="CB159" i="46"/>
  <c r="M159" i="46" s="1"/>
  <c r="CA159" i="46"/>
  <c r="L159" i="46" s="1"/>
  <c r="BZ159" i="46"/>
  <c r="BY159" i="46"/>
  <c r="J159" i="46" s="1"/>
  <c r="BX159" i="46"/>
  <c r="I159" i="46" s="1"/>
  <c r="BW159" i="46"/>
  <c r="H159" i="46" s="1"/>
  <c r="BV159" i="46"/>
  <c r="BU159" i="46"/>
  <c r="F159" i="46" s="1"/>
  <c r="BT159" i="46"/>
  <c r="E159" i="46" s="1"/>
  <c r="BS159" i="46"/>
  <c r="BG159" i="46"/>
  <c r="B159" i="46"/>
  <c r="B159" i="44" s="1"/>
  <c r="A159" i="46"/>
  <c r="C159" i="46" s="1"/>
  <c r="C159" i="44" s="1"/>
  <c r="EF158" i="46"/>
  <c r="EE158" i="46"/>
  <c r="ED158" i="46"/>
  <c r="BO158" i="46" s="1"/>
  <c r="EC158" i="46"/>
  <c r="EB158" i="46"/>
  <c r="BM158" i="46" s="1"/>
  <c r="EA158" i="46"/>
  <c r="DZ158" i="46"/>
  <c r="DY158" i="46"/>
  <c r="BJ158" i="46" s="1"/>
  <c r="DX158" i="46"/>
  <c r="BI158" i="46" s="1"/>
  <c r="DW158" i="46"/>
  <c r="DV158" i="46"/>
  <c r="BG158" i="46" s="1"/>
  <c r="DU158" i="46"/>
  <c r="DT158" i="46"/>
  <c r="BE158" i="46" s="1"/>
  <c r="DS158" i="46"/>
  <c r="DR158" i="46"/>
  <c r="BC158" i="46" s="1"/>
  <c r="DQ158" i="46"/>
  <c r="BB158" i="46" s="1"/>
  <c r="DP158" i="46"/>
  <c r="DO158" i="46"/>
  <c r="AZ158" i="46" s="1"/>
  <c r="DN158" i="46"/>
  <c r="AY158" i="46" s="1"/>
  <c r="DM158" i="46"/>
  <c r="DL158" i="46"/>
  <c r="DK158" i="46"/>
  <c r="DJ158" i="46"/>
  <c r="AU158" i="46" s="1"/>
  <c r="DI158" i="46"/>
  <c r="AT158" i="46" s="1"/>
  <c r="DH158" i="46"/>
  <c r="AS158" i="46" s="1"/>
  <c r="DG158" i="46"/>
  <c r="AR158" i="46" s="1"/>
  <c r="DF158" i="46"/>
  <c r="DE158" i="46"/>
  <c r="DD158" i="46"/>
  <c r="DC158" i="46"/>
  <c r="DB158" i="46"/>
  <c r="DA158" i="46"/>
  <c r="AL158" i="46" s="1"/>
  <c r="CZ158" i="46"/>
  <c r="AK158" i="46" s="1"/>
  <c r="CY158" i="46"/>
  <c r="CX158" i="46"/>
  <c r="AI158" i="46" s="1"/>
  <c r="CW158" i="46"/>
  <c r="CV158" i="46"/>
  <c r="CU158" i="46"/>
  <c r="CT158" i="46"/>
  <c r="AE158" i="46" s="1"/>
  <c r="CS158" i="46"/>
  <c r="AD158" i="46" s="1"/>
  <c r="CR158" i="46"/>
  <c r="AC158" i="46" s="1"/>
  <c r="CQ158" i="46"/>
  <c r="CP158" i="46"/>
  <c r="AA158" i="46" s="1"/>
  <c r="CO158" i="46"/>
  <c r="CN158" i="46"/>
  <c r="Y158" i="46" s="1"/>
  <c r="CM158" i="46"/>
  <c r="CL158" i="46"/>
  <c r="CK158" i="46"/>
  <c r="V158" i="46" s="1"/>
  <c r="CJ158" i="46"/>
  <c r="U158" i="46" s="1"/>
  <c r="CI158" i="46"/>
  <c r="T158" i="46" s="1"/>
  <c r="CH158" i="46"/>
  <c r="CG158" i="46"/>
  <c r="CF158" i="46"/>
  <c r="CE158" i="46"/>
  <c r="CD158" i="46"/>
  <c r="O158" i="46" s="1"/>
  <c r="CC158" i="46"/>
  <c r="N158" i="46" s="1"/>
  <c r="CB158" i="46"/>
  <c r="M158" i="46" s="1"/>
  <c r="CA158" i="46"/>
  <c r="BZ158" i="46"/>
  <c r="K158" i="46" s="1"/>
  <c r="BY158" i="46"/>
  <c r="BX158" i="46"/>
  <c r="BW158" i="46"/>
  <c r="BV158" i="46"/>
  <c r="BU158" i="46"/>
  <c r="F158" i="46" s="1"/>
  <c r="BT158" i="46"/>
  <c r="E158" i="46" s="1"/>
  <c r="BS158" i="46"/>
  <c r="B158" i="46"/>
  <c r="B158" i="44" s="1"/>
  <c r="A158" i="46"/>
  <c r="A158" i="44" s="1"/>
  <c r="EF157" i="46"/>
  <c r="BQ157" i="46" s="1"/>
  <c r="EE157" i="46"/>
  <c r="ED157" i="46"/>
  <c r="BO157" i="44" s="1"/>
  <c r="EC157" i="46"/>
  <c r="BN157" i="46" s="1"/>
  <c r="EB157" i="46"/>
  <c r="BM157" i="46" s="1"/>
  <c r="EA157" i="46"/>
  <c r="DZ157" i="46"/>
  <c r="DY157" i="46"/>
  <c r="DX157" i="46"/>
  <c r="BI157" i="46" s="1"/>
  <c r="DW157" i="46"/>
  <c r="DV157" i="46"/>
  <c r="BG157" i="46" s="1"/>
  <c r="DU157" i="46"/>
  <c r="BF157" i="46" s="1"/>
  <c r="DT157" i="46"/>
  <c r="DS157" i="46"/>
  <c r="BD157" i="46" s="1"/>
  <c r="DR157" i="46"/>
  <c r="BC157" i="46" s="1"/>
  <c r="DQ157" i="46"/>
  <c r="DP157" i="46"/>
  <c r="DO157" i="46"/>
  <c r="DN157" i="46"/>
  <c r="AY157" i="46" s="1"/>
  <c r="DM157" i="46"/>
  <c r="AX157" i="46" s="1"/>
  <c r="DL157" i="46"/>
  <c r="AW157" i="46" s="1"/>
  <c r="DK157" i="46"/>
  <c r="DJ157" i="46"/>
  <c r="AU157" i="46" s="1"/>
  <c r="DI157" i="46"/>
  <c r="DH157" i="46"/>
  <c r="DG157" i="46"/>
  <c r="AR157" i="46" s="1"/>
  <c r="DF157" i="46"/>
  <c r="DE157" i="46"/>
  <c r="AP157" i="46" s="1"/>
  <c r="DD157" i="46"/>
  <c r="AO157" i="46" s="1"/>
  <c r="DC157" i="46"/>
  <c r="DB157" i="46"/>
  <c r="DA157" i="46"/>
  <c r="CZ157" i="46"/>
  <c r="AK157" i="46" s="1"/>
  <c r="CY157" i="46"/>
  <c r="CX157" i="46"/>
  <c r="AI157" i="46" s="1"/>
  <c r="CW157" i="46"/>
  <c r="AH157" i="46" s="1"/>
  <c r="CV157" i="46"/>
  <c r="AG157" i="46" s="1"/>
  <c r="CU157" i="46"/>
  <c r="CT157" i="46"/>
  <c r="AE157" i="46" s="1"/>
  <c r="CS157" i="46"/>
  <c r="CR157" i="46"/>
  <c r="AC157" i="46" s="1"/>
  <c r="CQ157" i="46"/>
  <c r="CP157" i="46"/>
  <c r="AA157" i="46" s="1"/>
  <c r="CO157" i="46"/>
  <c r="Z157" i="46" s="1"/>
  <c r="CN157" i="46"/>
  <c r="Y157" i="46" s="1"/>
  <c r="CM157" i="46"/>
  <c r="X157" i="46" s="1"/>
  <c r="CL157" i="46"/>
  <c r="W157" i="46" s="1"/>
  <c r="CK157" i="46"/>
  <c r="CJ157" i="46"/>
  <c r="CI157" i="46"/>
  <c r="CH157" i="46"/>
  <c r="CG157" i="46"/>
  <c r="R157" i="46" s="1"/>
  <c r="CF157" i="46"/>
  <c r="Q157" i="46" s="1"/>
  <c r="CE157" i="46"/>
  <c r="CD157" i="46"/>
  <c r="CC157" i="46"/>
  <c r="CB157" i="46"/>
  <c r="CA157" i="46"/>
  <c r="BZ157" i="46"/>
  <c r="BY157" i="46"/>
  <c r="J157" i="46" s="1"/>
  <c r="BX157" i="46"/>
  <c r="I157" i="46" s="1"/>
  <c r="BW157" i="46"/>
  <c r="BV157" i="46"/>
  <c r="G157" i="46" s="1"/>
  <c r="BU157" i="46"/>
  <c r="BT157" i="46"/>
  <c r="BS157" i="46"/>
  <c r="BO157" i="46"/>
  <c r="B157" i="46"/>
  <c r="B157" i="44" s="1"/>
  <c r="A157" i="46"/>
  <c r="A157" i="44" s="1"/>
  <c r="EF156" i="46"/>
  <c r="BQ156" i="46" s="1"/>
  <c r="EE156" i="46"/>
  <c r="BP156" i="46" s="1"/>
  <c r="ED156" i="46"/>
  <c r="EC156" i="46"/>
  <c r="EB156" i="46"/>
  <c r="EA156" i="46"/>
  <c r="DZ156" i="46"/>
  <c r="BK156" i="46" s="1"/>
  <c r="DY156" i="46"/>
  <c r="DX156" i="46"/>
  <c r="DW156" i="46"/>
  <c r="BH156" i="46" s="1"/>
  <c r="DV156" i="46"/>
  <c r="DU156" i="46"/>
  <c r="BF156" i="46" s="1"/>
  <c r="DT156" i="46"/>
  <c r="DS156" i="46"/>
  <c r="BD156" i="46" s="1"/>
  <c r="DR156" i="46"/>
  <c r="BC156" i="46" s="1"/>
  <c r="DQ156" i="46"/>
  <c r="BB156" i="46" s="1"/>
  <c r="DP156" i="46"/>
  <c r="DO156" i="46"/>
  <c r="AZ156" i="46" s="1"/>
  <c r="DN156" i="46"/>
  <c r="DM156" i="46"/>
  <c r="DL156" i="46"/>
  <c r="DK156" i="46"/>
  <c r="DJ156" i="46"/>
  <c r="AU156" i="46" s="1"/>
  <c r="DI156" i="46"/>
  <c r="AT156" i="46" s="1"/>
  <c r="DH156" i="46"/>
  <c r="AS156" i="46" s="1"/>
  <c r="DG156" i="46"/>
  <c r="AR156" i="46" s="1"/>
  <c r="DF156" i="46"/>
  <c r="DE156" i="46"/>
  <c r="DD156" i="46"/>
  <c r="DC156" i="46"/>
  <c r="AN156" i="46" s="1"/>
  <c r="DB156" i="46"/>
  <c r="AM156" i="46" s="1"/>
  <c r="DA156" i="46"/>
  <c r="AL156" i="46" s="1"/>
  <c r="CZ156" i="46"/>
  <c r="CY156" i="46"/>
  <c r="AJ156" i="46" s="1"/>
  <c r="CX156" i="46"/>
  <c r="CW156" i="46"/>
  <c r="AH156" i="46" s="1"/>
  <c r="CV156" i="46"/>
  <c r="CU156" i="46"/>
  <c r="CT156" i="46"/>
  <c r="AE156" i="46" s="1"/>
  <c r="CS156" i="46"/>
  <c r="AD156" i="46" s="1"/>
  <c r="CR156" i="46"/>
  <c r="CQ156" i="46"/>
  <c r="AB156" i="46" s="1"/>
  <c r="CP156" i="46"/>
  <c r="CO156" i="46"/>
  <c r="CN156" i="46"/>
  <c r="CM156" i="46"/>
  <c r="X156" i="46" s="1"/>
  <c r="CL156" i="46"/>
  <c r="W156" i="46" s="1"/>
  <c r="CK156" i="46"/>
  <c r="V156" i="46" s="1"/>
  <c r="CJ156" i="46"/>
  <c r="CI156" i="46"/>
  <c r="T156" i="46" s="1"/>
  <c r="CH156" i="46"/>
  <c r="CG156" i="46"/>
  <c r="R156" i="46" s="1"/>
  <c r="CF156" i="46"/>
  <c r="CE156" i="46"/>
  <c r="CD156" i="46"/>
  <c r="O156" i="46" s="1"/>
  <c r="CC156" i="46"/>
  <c r="N156" i="46" s="1"/>
  <c r="CB156" i="46"/>
  <c r="CA156" i="46"/>
  <c r="L156" i="46" s="1"/>
  <c r="BZ156" i="46"/>
  <c r="BY156" i="46"/>
  <c r="BX156" i="46"/>
  <c r="BW156" i="46"/>
  <c r="H156" i="46" s="1"/>
  <c r="BV156" i="46"/>
  <c r="G156" i="46" s="1"/>
  <c r="BU156" i="46"/>
  <c r="BT156" i="46"/>
  <c r="E156" i="46" s="1"/>
  <c r="BS156" i="46"/>
  <c r="D156" i="46" s="1"/>
  <c r="B156" i="46"/>
  <c r="B156" i="44" s="1"/>
  <c r="A156" i="46"/>
  <c r="A156" i="44" s="1"/>
  <c r="EF155" i="46"/>
  <c r="EE155" i="46"/>
  <c r="BP155" i="46" s="1"/>
  <c r="ED155" i="46"/>
  <c r="BO155" i="46" s="1"/>
  <c r="EC155" i="46"/>
  <c r="BN155" i="46" s="1"/>
  <c r="EB155" i="46"/>
  <c r="EA155" i="46"/>
  <c r="BL155" i="46" s="1"/>
  <c r="DZ155" i="46"/>
  <c r="DY155" i="46"/>
  <c r="BJ155" i="46" s="1"/>
  <c r="DX155" i="46"/>
  <c r="DW155" i="46"/>
  <c r="BH155" i="46" s="1"/>
  <c r="DV155" i="46"/>
  <c r="BG155" i="46" s="1"/>
  <c r="DU155" i="46"/>
  <c r="BF155" i="46" s="1"/>
  <c r="DT155" i="46"/>
  <c r="DS155" i="46"/>
  <c r="BD155" i="46" s="1"/>
  <c r="DR155" i="46"/>
  <c r="DQ155" i="46"/>
  <c r="DP155" i="46"/>
  <c r="DO155" i="46"/>
  <c r="DN155" i="46"/>
  <c r="AY155" i="46" s="1"/>
  <c r="DM155" i="46"/>
  <c r="DL155" i="46"/>
  <c r="AW155" i="46" s="1"/>
  <c r="DK155" i="46"/>
  <c r="AV155" i="46" s="1"/>
  <c r="DJ155" i="46"/>
  <c r="DI155" i="46"/>
  <c r="DH155" i="46"/>
  <c r="DG155" i="46"/>
  <c r="AR155" i="46" s="1"/>
  <c r="DF155" i="46"/>
  <c r="AQ155" i="46" s="1"/>
  <c r="DE155" i="46"/>
  <c r="AP155" i="46" s="1"/>
  <c r="DD155" i="46"/>
  <c r="DC155" i="46"/>
  <c r="AN155" i="46" s="1"/>
  <c r="DB155" i="46"/>
  <c r="DA155" i="46"/>
  <c r="CZ155" i="46"/>
  <c r="CY155" i="46"/>
  <c r="CX155" i="46"/>
  <c r="AI155" i="46" s="1"/>
  <c r="CW155" i="46"/>
  <c r="CV155" i="46"/>
  <c r="AG155" i="46" s="1"/>
  <c r="CU155" i="46"/>
  <c r="CT155" i="46"/>
  <c r="CS155" i="46"/>
  <c r="CR155" i="46"/>
  <c r="CQ155" i="46"/>
  <c r="AB155" i="46" s="1"/>
  <c r="CP155" i="46"/>
  <c r="AA155" i="46" s="1"/>
  <c r="CO155" i="46"/>
  <c r="Z155" i="46" s="1"/>
  <c r="CN155" i="46"/>
  <c r="CM155" i="46"/>
  <c r="X155" i="46" s="1"/>
  <c r="CL155" i="46"/>
  <c r="CK155" i="46"/>
  <c r="CJ155" i="46"/>
  <c r="U155" i="46" s="1"/>
  <c r="CI155" i="46"/>
  <c r="CH155" i="46"/>
  <c r="S155" i="46" s="1"/>
  <c r="CG155" i="46"/>
  <c r="R155" i="46" s="1"/>
  <c r="CF155" i="46"/>
  <c r="Q155" i="46" s="1"/>
  <c r="CE155" i="46"/>
  <c r="P155" i="46" s="1"/>
  <c r="CD155" i="46"/>
  <c r="CC155" i="46"/>
  <c r="CB155" i="46"/>
  <c r="CA155" i="46"/>
  <c r="BZ155" i="46"/>
  <c r="K155" i="46" s="1"/>
  <c r="BY155" i="46"/>
  <c r="J155" i="46" s="1"/>
  <c r="BX155" i="46"/>
  <c r="BW155" i="46"/>
  <c r="H155" i="46" s="1"/>
  <c r="BV155" i="46"/>
  <c r="BU155" i="46"/>
  <c r="BT155" i="46"/>
  <c r="BS155" i="46"/>
  <c r="B155" i="46"/>
  <c r="B155" i="44" s="1"/>
  <c r="A155" i="46"/>
  <c r="A155" i="44" s="1"/>
  <c r="EF154" i="46"/>
  <c r="BQ154" i="46" s="1"/>
  <c r="EE154" i="46"/>
  <c r="ED154" i="46"/>
  <c r="EC154" i="46"/>
  <c r="EB154" i="46"/>
  <c r="EA154" i="46"/>
  <c r="BL154" i="46" s="1"/>
  <c r="DZ154" i="46"/>
  <c r="BK154" i="46" s="1"/>
  <c r="DY154" i="46"/>
  <c r="DX154" i="46"/>
  <c r="BI154" i="46" s="1"/>
  <c r="DW154" i="46"/>
  <c r="BH154" i="46" s="1"/>
  <c r="DV154" i="46"/>
  <c r="BG154" i="46" s="1"/>
  <c r="DU154" i="46"/>
  <c r="DT154" i="46"/>
  <c r="DS154" i="46"/>
  <c r="BD154" i="46" s="1"/>
  <c r="DR154" i="46"/>
  <c r="BC154" i="46" s="1"/>
  <c r="DQ154" i="46"/>
  <c r="BB154" i="46" s="1"/>
  <c r="DP154" i="46"/>
  <c r="BA154" i="46" s="1"/>
  <c r="DO154" i="46"/>
  <c r="AZ154" i="46" s="1"/>
  <c r="DN154" i="46"/>
  <c r="AY154" i="46" s="1"/>
  <c r="DM154" i="46"/>
  <c r="DL154" i="46"/>
  <c r="DK154" i="46"/>
  <c r="AV154" i="46" s="1"/>
  <c r="DJ154" i="46"/>
  <c r="AU154" i="46" s="1"/>
  <c r="DI154" i="46"/>
  <c r="AT154" i="46" s="1"/>
  <c r="DH154" i="46"/>
  <c r="DG154" i="46"/>
  <c r="AR154" i="46" s="1"/>
  <c r="DF154" i="46"/>
  <c r="AQ154" i="46" s="1"/>
  <c r="DE154" i="46"/>
  <c r="DD154" i="46"/>
  <c r="DC154" i="46"/>
  <c r="AN154" i="46" s="1"/>
  <c r="DB154" i="46"/>
  <c r="AM154" i="46" s="1"/>
  <c r="DA154" i="46"/>
  <c r="AL154" i="46" s="1"/>
  <c r="CZ154" i="46"/>
  <c r="CY154" i="46"/>
  <c r="AJ154" i="46" s="1"/>
  <c r="CX154" i="46"/>
  <c r="AI154" i="46" s="1"/>
  <c r="CW154" i="46"/>
  <c r="CV154" i="46"/>
  <c r="CU154" i="46"/>
  <c r="CT154" i="46"/>
  <c r="AE154" i="46" s="1"/>
  <c r="CS154" i="46"/>
  <c r="CR154" i="46"/>
  <c r="AC154" i="46" s="1"/>
  <c r="CQ154" i="46"/>
  <c r="AB154" i="46" s="1"/>
  <c r="CP154" i="46"/>
  <c r="AA154" i="46" s="1"/>
  <c r="CO154" i="46"/>
  <c r="Z154" i="46" s="1"/>
  <c r="CN154" i="46"/>
  <c r="CM154" i="46"/>
  <c r="X154" i="46" s="1"/>
  <c r="CL154" i="46"/>
  <c r="W154" i="46" s="1"/>
  <c r="CK154" i="46"/>
  <c r="CJ154" i="46"/>
  <c r="U154" i="46" s="1"/>
  <c r="CI154" i="46"/>
  <c r="T154" i="46" s="1"/>
  <c r="CH154" i="46"/>
  <c r="S154" i="46" s="1"/>
  <c r="CG154" i="46"/>
  <c r="R154" i="46" s="1"/>
  <c r="CF154" i="46"/>
  <c r="CE154" i="46"/>
  <c r="P154" i="46" s="1"/>
  <c r="CD154" i="46"/>
  <c r="O154" i="46" s="1"/>
  <c r="CC154" i="46"/>
  <c r="N154" i="46" s="1"/>
  <c r="CB154" i="46"/>
  <c r="CA154" i="46"/>
  <c r="L154" i="46" s="1"/>
  <c r="BZ154" i="46"/>
  <c r="K154" i="46" s="1"/>
  <c r="BY154" i="46"/>
  <c r="BX154" i="46"/>
  <c r="BW154" i="46"/>
  <c r="BV154" i="46"/>
  <c r="G154" i="46" s="1"/>
  <c r="BU154" i="46"/>
  <c r="F154" i="46" s="1"/>
  <c r="BT154" i="46"/>
  <c r="BS154" i="46"/>
  <c r="D154" i="46" s="1"/>
  <c r="B154" i="46"/>
  <c r="B154" i="44" s="1"/>
  <c r="A154" i="46"/>
  <c r="C154" i="46" s="1"/>
  <c r="C154" i="44" s="1"/>
  <c r="EF153" i="46"/>
  <c r="EE153" i="46"/>
  <c r="BP153" i="46" s="1"/>
  <c r="ED153" i="46"/>
  <c r="BO153" i="46" s="1"/>
  <c r="EC153" i="46"/>
  <c r="BN153" i="46" s="1"/>
  <c r="EB153" i="46"/>
  <c r="EA153" i="46"/>
  <c r="BL153" i="46" s="1"/>
  <c r="DZ153" i="46"/>
  <c r="BK153" i="46" s="1"/>
  <c r="DY153" i="46"/>
  <c r="DX153" i="46"/>
  <c r="DW153" i="46"/>
  <c r="DV153" i="46"/>
  <c r="BG153" i="46" s="1"/>
  <c r="DU153" i="46"/>
  <c r="DT153" i="46"/>
  <c r="BE153" i="46" s="1"/>
  <c r="DS153" i="46"/>
  <c r="BD153" i="46" s="1"/>
  <c r="DR153" i="46"/>
  <c r="BC153" i="46" s="1"/>
  <c r="DQ153" i="46"/>
  <c r="BB153" i="46" s="1"/>
  <c r="DP153" i="46"/>
  <c r="DO153" i="46"/>
  <c r="AZ153" i="46" s="1"/>
  <c r="DN153" i="46"/>
  <c r="AY153" i="46" s="1"/>
  <c r="DM153" i="46"/>
  <c r="AX153" i="46" s="1"/>
  <c r="DL153" i="46"/>
  <c r="AW153" i="46" s="1"/>
  <c r="DK153" i="46"/>
  <c r="AV153" i="46" s="1"/>
  <c r="DJ153" i="46"/>
  <c r="AU153" i="46" s="1"/>
  <c r="DI153" i="46"/>
  <c r="DH153" i="46"/>
  <c r="DG153" i="46"/>
  <c r="DF153" i="46"/>
  <c r="AQ153" i="46" s="1"/>
  <c r="DE153" i="46"/>
  <c r="AP153" i="46" s="1"/>
  <c r="DD153" i="46"/>
  <c r="AO153" i="46" s="1"/>
  <c r="DC153" i="46"/>
  <c r="DB153" i="46"/>
  <c r="AM153" i="46" s="1"/>
  <c r="DA153" i="46"/>
  <c r="AL153" i="46" s="1"/>
  <c r="CZ153" i="46"/>
  <c r="CY153" i="46"/>
  <c r="AJ153" i="46" s="1"/>
  <c r="CX153" i="46"/>
  <c r="AI153" i="46" s="1"/>
  <c r="CW153" i="46"/>
  <c r="AH153" i="46" s="1"/>
  <c r="CV153" i="46"/>
  <c r="CU153" i="46"/>
  <c r="AF153" i="46" s="1"/>
  <c r="CT153" i="46"/>
  <c r="AE153" i="46" s="1"/>
  <c r="CS153" i="46"/>
  <c r="CR153" i="46"/>
  <c r="CQ153" i="46"/>
  <c r="CP153" i="46"/>
  <c r="AA153" i="46" s="1"/>
  <c r="CO153" i="46"/>
  <c r="CN153" i="46"/>
  <c r="Y153" i="46" s="1"/>
  <c r="CM153" i="46"/>
  <c r="X153" i="46" s="1"/>
  <c r="CL153" i="46"/>
  <c r="W153" i="46" s="1"/>
  <c r="CK153" i="46"/>
  <c r="V153" i="46" s="1"/>
  <c r="CJ153" i="46"/>
  <c r="CI153" i="46"/>
  <c r="T153" i="46" s="1"/>
  <c r="CH153" i="46"/>
  <c r="S153" i="46" s="1"/>
  <c r="CG153" i="46"/>
  <c r="R153" i="46" s="1"/>
  <c r="CF153" i="46"/>
  <c r="Q153" i="46" s="1"/>
  <c r="CE153" i="46"/>
  <c r="P153" i="46" s="1"/>
  <c r="CD153" i="46"/>
  <c r="O153" i="46" s="1"/>
  <c r="CC153" i="46"/>
  <c r="N153" i="46" s="1"/>
  <c r="CB153" i="46"/>
  <c r="CA153" i="46"/>
  <c r="L153" i="46" s="1"/>
  <c r="BZ153" i="46"/>
  <c r="K153" i="46" s="1"/>
  <c r="BY153" i="46"/>
  <c r="J153" i="46" s="1"/>
  <c r="BX153" i="46"/>
  <c r="I153" i="46" s="1"/>
  <c r="BW153" i="46"/>
  <c r="H153" i="46" s="1"/>
  <c r="BV153" i="46"/>
  <c r="G153" i="46" s="1"/>
  <c r="BU153" i="46"/>
  <c r="BT153" i="46"/>
  <c r="BS153" i="46"/>
  <c r="B153" i="46"/>
  <c r="B153" i="44" s="1"/>
  <c r="A153" i="46"/>
  <c r="EF152" i="46"/>
  <c r="BQ152" i="46" s="1"/>
  <c r="EE152" i="46"/>
  <c r="BP152" i="46" s="1"/>
  <c r="ED152" i="46"/>
  <c r="BO152" i="44" s="1"/>
  <c r="EC152" i="46"/>
  <c r="BN152" i="46" s="1"/>
  <c r="EB152" i="46"/>
  <c r="EA152" i="46"/>
  <c r="DZ152" i="46"/>
  <c r="BK152" i="46" s="1"/>
  <c r="DY152" i="46"/>
  <c r="BJ152" i="46" s="1"/>
  <c r="DX152" i="46"/>
  <c r="DW152" i="46"/>
  <c r="BH152" i="46" s="1"/>
  <c r="DV152" i="46"/>
  <c r="BG152" i="46" s="1"/>
  <c r="DU152" i="46"/>
  <c r="BF152" i="46" s="1"/>
  <c r="DT152" i="46"/>
  <c r="DS152" i="46"/>
  <c r="BD152" i="46" s="1"/>
  <c r="DR152" i="46"/>
  <c r="BC152" i="46" s="1"/>
  <c r="DQ152" i="46"/>
  <c r="BB152" i="46" s="1"/>
  <c r="DP152" i="46"/>
  <c r="DO152" i="46"/>
  <c r="AZ152" i="46" s="1"/>
  <c r="DN152" i="46"/>
  <c r="AY152" i="46" s="1"/>
  <c r="DM152" i="46"/>
  <c r="DL152" i="46"/>
  <c r="DK152" i="46"/>
  <c r="DJ152" i="46"/>
  <c r="AU152" i="46" s="1"/>
  <c r="DI152" i="46"/>
  <c r="AT152" i="46" s="1"/>
  <c r="DH152" i="46"/>
  <c r="AS152" i="46" s="1"/>
  <c r="DG152" i="46"/>
  <c r="AR152" i="46" s="1"/>
  <c r="DF152" i="46"/>
  <c r="DE152" i="46"/>
  <c r="AP152" i="46" s="1"/>
  <c r="DD152" i="46"/>
  <c r="DC152" i="46"/>
  <c r="AN152" i="46" s="1"/>
  <c r="DB152" i="46"/>
  <c r="AM152" i="46" s="1"/>
  <c r="DA152" i="46"/>
  <c r="CZ152" i="46"/>
  <c r="CY152" i="46"/>
  <c r="AJ152" i="46" s="1"/>
  <c r="CX152" i="46"/>
  <c r="AI152" i="46" s="1"/>
  <c r="CW152" i="46"/>
  <c r="AH152" i="46" s="1"/>
  <c r="CV152" i="46"/>
  <c r="CU152" i="46"/>
  <c r="CT152" i="46"/>
  <c r="AE152" i="46" s="1"/>
  <c r="CS152" i="46"/>
  <c r="AD152" i="46" s="1"/>
  <c r="CR152" i="46"/>
  <c r="CQ152" i="46"/>
  <c r="CP152" i="46"/>
  <c r="CO152" i="46"/>
  <c r="Z152" i="46" s="1"/>
  <c r="CN152" i="46"/>
  <c r="CM152" i="46"/>
  <c r="CL152" i="46"/>
  <c r="W152" i="46" s="1"/>
  <c r="CK152" i="46"/>
  <c r="V152" i="46" s="1"/>
  <c r="CJ152" i="46"/>
  <c r="CI152" i="46"/>
  <c r="T152" i="46" s="1"/>
  <c r="CH152" i="46"/>
  <c r="S152" i="46" s="1"/>
  <c r="CG152" i="46"/>
  <c r="CF152" i="46"/>
  <c r="CE152" i="46"/>
  <c r="P152" i="46" s="1"/>
  <c r="CD152" i="46"/>
  <c r="O152" i="46" s="1"/>
  <c r="CC152" i="46"/>
  <c r="N152" i="46" s="1"/>
  <c r="CB152" i="46"/>
  <c r="M152" i="46" s="1"/>
  <c r="CA152" i="46"/>
  <c r="BZ152" i="46"/>
  <c r="K152" i="46" s="1"/>
  <c r="BY152" i="46"/>
  <c r="BX152" i="46"/>
  <c r="BW152" i="46"/>
  <c r="BV152" i="46"/>
  <c r="G152" i="46" s="1"/>
  <c r="BU152" i="46"/>
  <c r="F152" i="46" s="1"/>
  <c r="BT152" i="46"/>
  <c r="E152" i="46" s="1"/>
  <c r="BS152" i="46"/>
  <c r="D152" i="46" s="1"/>
  <c r="BO152" i="46"/>
  <c r="B152" i="46"/>
  <c r="B152" i="44" s="1"/>
  <c r="A152" i="46"/>
  <c r="A152" i="44" s="1"/>
  <c r="EF151" i="46"/>
  <c r="BQ151" i="46" s="1"/>
  <c r="EE151" i="46"/>
  <c r="BP151" i="46" s="1"/>
  <c r="ED151" i="46"/>
  <c r="EC151" i="46"/>
  <c r="EB151" i="46"/>
  <c r="BM151" i="46" s="1"/>
  <c r="EA151" i="46"/>
  <c r="DZ151" i="46"/>
  <c r="DY151" i="46"/>
  <c r="DX151" i="46"/>
  <c r="BI151" i="46" s="1"/>
  <c r="DW151" i="46"/>
  <c r="BH151" i="46" s="1"/>
  <c r="DV151" i="46"/>
  <c r="BG151" i="46" s="1"/>
  <c r="DU151" i="46"/>
  <c r="BF151" i="46" s="1"/>
  <c r="DT151" i="46"/>
  <c r="BE151" i="46" s="1"/>
  <c r="DS151" i="46"/>
  <c r="DR151" i="46"/>
  <c r="DQ151" i="46"/>
  <c r="DP151" i="46"/>
  <c r="BA151" i="46" s="1"/>
  <c r="DO151" i="46"/>
  <c r="AZ151" i="46" s="1"/>
  <c r="DN151" i="46"/>
  <c r="AY151" i="46" s="1"/>
  <c r="DM151" i="46"/>
  <c r="DL151" i="46"/>
  <c r="AW151" i="46" s="1"/>
  <c r="DK151" i="46"/>
  <c r="DJ151" i="46"/>
  <c r="AU151" i="46" s="1"/>
  <c r="DI151" i="46"/>
  <c r="DH151" i="46"/>
  <c r="AS151" i="46" s="1"/>
  <c r="DG151" i="46"/>
  <c r="DF151" i="46"/>
  <c r="AQ151" i="46" s="1"/>
  <c r="DE151" i="46"/>
  <c r="AP151" i="46" s="1"/>
  <c r="DD151" i="46"/>
  <c r="AO151" i="46" s="1"/>
  <c r="DC151" i="46"/>
  <c r="AN151" i="46" s="1"/>
  <c r="DB151" i="46"/>
  <c r="DA151" i="46"/>
  <c r="CZ151" i="46"/>
  <c r="CY151" i="46"/>
  <c r="AJ151" i="46" s="1"/>
  <c r="CX151" i="46"/>
  <c r="CW151" i="46"/>
  <c r="AH151" i="46" s="1"/>
  <c r="CV151" i="46"/>
  <c r="AG151" i="46" s="1"/>
  <c r="CU151" i="46"/>
  <c r="CT151" i="46"/>
  <c r="CS151" i="46"/>
  <c r="CR151" i="46"/>
  <c r="CQ151" i="46"/>
  <c r="AB151" i="46" s="1"/>
  <c r="CP151" i="46"/>
  <c r="AA151" i="46" s="1"/>
  <c r="CO151" i="46"/>
  <c r="Z151" i="46" s="1"/>
  <c r="CN151" i="46"/>
  <c r="Y151" i="46" s="1"/>
  <c r="CM151" i="46"/>
  <c r="CL151" i="46"/>
  <c r="CK151" i="46"/>
  <c r="CJ151" i="46"/>
  <c r="CI151" i="46"/>
  <c r="T151" i="46" s="1"/>
  <c r="CH151" i="46"/>
  <c r="S151" i="46" s="1"/>
  <c r="CG151" i="46"/>
  <c r="R151" i="46" s="1"/>
  <c r="CF151" i="46"/>
  <c r="Q151" i="46" s="1"/>
  <c r="CE151" i="46"/>
  <c r="CD151" i="46"/>
  <c r="CC151" i="46"/>
  <c r="CB151" i="46"/>
  <c r="CA151" i="46"/>
  <c r="L151" i="46" s="1"/>
  <c r="BZ151" i="46"/>
  <c r="BY151" i="46"/>
  <c r="BX151" i="46"/>
  <c r="I151" i="46" s="1"/>
  <c r="BW151" i="46"/>
  <c r="BV151" i="46"/>
  <c r="BU151" i="46"/>
  <c r="BT151" i="46"/>
  <c r="E151" i="46" s="1"/>
  <c r="BS151" i="46"/>
  <c r="D151" i="46" s="1"/>
  <c r="B151" i="46"/>
  <c r="B151" i="44" s="1"/>
  <c r="A151" i="46"/>
  <c r="C151" i="46" s="1"/>
  <c r="C151" i="44" s="1"/>
  <c r="EF150" i="46"/>
  <c r="BQ150" i="46" s="1"/>
  <c r="EE150" i="46"/>
  <c r="BP150" i="46" s="1"/>
  <c r="ED150" i="46"/>
  <c r="BO150" i="44" s="1"/>
  <c r="EC150" i="46"/>
  <c r="BN150" i="44" s="1"/>
  <c r="EB150" i="46"/>
  <c r="BM150" i="44" s="1"/>
  <c r="EA150" i="46"/>
  <c r="BL150" i="46" s="1"/>
  <c r="DZ150" i="46"/>
  <c r="DY150" i="46"/>
  <c r="DX150" i="46"/>
  <c r="DW150" i="46"/>
  <c r="DV150" i="46"/>
  <c r="DU150" i="46"/>
  <c r="DT150" i="46"/>
  <c r="BE150" i="46" s="1"/>
  <c r="DS150" i="46"/>
  <c r="BD150" i="46" s="1"/>
  <c r="DR150" i="46"/>
  <c r="BC150" i="46" s="1"/>
  <c r="DQ150" i="46"/>
  <c r="BB150" i="46" s="1"/>
  <c r="DP150" i="46"/>
  <c r="BA150" i="46" s="1"/>
  <c r="DO150" i="46"/>
  <c r="DN150" i="46"/>
  <c r="AY150" i="46" s="1"/>
  <c r="DM150" i="46"/>
  <c r="DL150" i="46"/>
  <c r="AW150" i="46" s="1"/>
  <c r="DK150" i="46"/>
  <c r="AV150" i="46" s="1"/>
  <c r="DJ150" i="46"/>
  <c r="AU150" i="46" s="1"/>
  <c r="DI150" i="46"/>
  <c r="AT150" i="46" s="1"/>
  <c r="DH150" i="46"/>
  <c r="AS150" i="46" s="1"/>
  <c r="DG150" i="46"/>
  <c r="DF150" i="46"/>
  <c r="DE150" i="46"/>
  <c r="DD150" i="46"/>
  <c r="AO150" i="46" s="1"/>
  <c r="DC150" i="46"/>
  <c r="AN150" i="46" s="1"/>
  <c r="DB150" i="46"/>
  <c r="DA150" i="46"/>
  <c r="AL150" i="46" s="1"/>
  <c r="CZ150" i="46"/>
  <c r="AK150" i="46" s="1"/>
  <c r="CY150" i="46"/>
  <c r="CX150" i="46"/>
  <c r="AI150" i="46" s="1"/>
  <c r="CW150" i="46"/>
  <c r="CV150" i="46"/>
  <c r="AG150" i="46" s="1"/>
  <c r="CU150" i="46"/>
  <c r="AF150" i="46" s="1"/>
  <c r="CT150" i="46"/>
  <c r="CS150" i="46"/>
  <c r="AD150" i="46" s="1"/>
  <c r="CR150" i="46"/>
  <c r="AC150" i="46" s="1"/>
  <c r="CQ150" i="46"/>
  <c r="CP150" i="46"/>
  <c r="AA150" i="46" s="1"/>
  <c r="CO150" i="46"/>
  <c r="CN150" i="46"/>
  <c r="Y150" i="46" s="1"/>
  <c r="CM150" i="46"/>
  <c r="X150" i="46" s="1"/>
  <c r="CL150" i="46"/>
  <c r="W150" i="46" s="1"/>
  <c r="CK150" i="46"/>
  <c r="CJ150" i="46"/>
  <c r="U150" i="46" s="1"/>
  <c r="CI150" i="46"/>
  <c r="CH150" i="46"/>
  <c r="CG150" i="46"/>
  <c r="CF150" i="46"/>
  <c r="Q150" i="46" s="1"/>
  <c r="CE150" i="46"/>
  <c r="P150" i="46" s="1"/>
  <c r="CD150" i="46"/>
  <c r="O150" i="46" s="1"/>
  <c r="CC150" i="46"/>
  <c r="N150" i="46" s="1"/>
  <c r="CB150" i="46"/>
  <c r="M150" i="46" s="1"/>
  <c r="CA150" i="46"/>
  <c r="BZ150" i="46"/>
  <c r="K150" i="46" s="1"/>
  <c r="BY150" i="46"/>
  <c r="J150" i="46" s="1"/>
  <c r="BX150" i="46"/>
  <c r="I150" i="46" s="1"/>
  <c r="BW150" i="46"/>
  <c r="H150" i="46" s="1"/>
  <c r="BV150" i="46"/>
  <c r="G150" i="46" s="1"/>
  <c r="BU150" i="46"/>
  <c r="F150" i="46" s="1"/>
  <c r="BT150" i="46"/>
  <c r="E150" i="46" s="1"/>
  <c r="BS150" i="46"/>
  <c r="D150" i="46" s="1"/>
  <c r="BO150" i="46"/>
  <c r="BN150" i="46"/>
  <c r="BM150" i="46"/>
  <c r="B150" i="46"/>
  <c r="B150" i="44" s="1"/>
  <c r="A150" i="46"/>
  <c r="A150" i="44" s="1"/>
  <c r="EF149" i="46"/>
  <c r="EE149" i="46"/>
  <c r="BP149" i="46" s="1"/>
  <c r="ED149" i="46"/>
  <c r="EC149" i="46"/>
  <c r="BN149" i="46" s="1"/>
  <c r="EB149" i="46"/>
  <c r="EA149" i="46"/>
  <c r="BL149" i="46" s="1"/>
  <c r="DZ149" i="46"/>
  <c r="BK149" i="46" s="1"/>
  <c r="DY149" i="46"/>
  <c r="BJ149" i="46" s="1"/>
  <c r="DX149" i="46"/>
  <c r="BI149" i="46" s="1"/>
  <c r="DW149" i="46"/>
  <c r="BH149" i="46" s="1"/>
  <c r="DV149" i="46"/>
  <c r="DU149" i="46"/>
  <c r="DT149" i="46"/>
  <c r="DS149" i="46"/>
  <c r="BD149" i="46" s="1"/>
  <c r="DR149" i="46"/>
  <c r="BC149" i="46" s="1"/>
  <c r="DQ149" i="46"/>
  <c r="DP149" i="46"/>
  <c r="BA149" i="46" s="1"/>
  <c r="DO149" i="46"/>
  <c r="AZ149" i="46" s="1"/>
  <c r="DN149" i="46"/>
  <c r="DM149" i="46"/>
  <c r="DL149" i="46"/>
  <c r="DK149" i="46"/>
  <c r="AV149" i="46" s="1"/>
  <c r="DJ149" i="46"/>
  <c r="AU149" i="46" s="1"/>
  <c r="DI149" i="46"/>
  <c r="AT149" i="46" s="1"/>
  <c r="DH149" i="46"/>
  <c r="DG149" i="46"/>
  <c r="AR149" i="46" s="1"/>
  <c r="DF149" i="46"/>
  <c r="DE149" i="46"/>
  <c r="AP149" i="46" s="1"/>
  <c r="DD149" i="46"/>
  <c r="DC149" i="46"/>
  <c r="DB149" i="46"/>
  <c r="AM149" i="46" s="1"/>
  <c r="DA149" i="46"/>
  <c r="CZ149" i="46"/>
  <c r="CY149" i="46"/>
  <c r="AJ149" i="46" s="1"/>
  <c r="CX149" i="46"/>
  <c r="CW149" i="46"/>
  <c r="AH149" i="46" s="1"/>
  <c r="CV149" i="46"/>
  <c r="CU149" i="46"/>
  <c r="AF149" i="46" s="1"/>
  <c r="CT149" i="46"/>
  <c r="AE149" i="46" s="1"/>
  <c r="CS149" i="46"/>
  <c r="AD149" i="46" s="1"/>
  <c r="CR149" i="46"/>
  <c r="AC149" i="46" s="1"/>
  <c r="CQ149" i="46"/>
  <c r="CP149" i="46"/>
  <c r="CO149" i="46"/>
  <c r="CN149" i="46"/>
  <c r="CM149" i="46"/>
  <c r="X149" i="46" s="1"/>
  <c r="CL149" i="46"/>
  <c r="W149" i="46" s="1"/>
  <c r="CK149" i="46"/>
  <c r="V149" i="46" s="1"/>
  <c r="CJ149" i="46"/>
  <c r="CI149" i="46"/>
  <c r="T149" i="46" s="1"/>
  <c r="CH149" i="46"/>
  <c r="CG149" i="46"/>
  <c r="R149" i="46" s="1"/>
  <c r="CF149" i="46"/>
  <c r="Q149" i="46" s="1"/>
  <c r="CE149" i="46"/>
  <c r="P149" i="46" s="1"/>
  <c r="CD149" i="46"/>
  <c r="O149" i="46" s="1"/>
  <c r="CC149" i="46"/>
  <c r="N149" i="46" s="1"/>
  <c r="CB149" i="46"/>
  <c r="CA149" i="46"/>
  <c r="L149" i="46" s="1"/>
  <c r="BZ149" i="46"/>
  <c r="BY149" i="46"/>
  <c r="BX149" i="46"/>
  <c r="BW149" i="46"/>
  <c r="BV149" i="46"/>
  <c r="G149" i="46" s="1"/>
  <c r="BU149" i="46"/>
  <c r="F149" i="46" s="1"/>
  <c r="BT149" i="46"/>
  <c r="E149" i="46" s="1"/>
  <c r="BS149" i="46"/>
  <c r="B149" i="46"/>
  <c r="B149" i="44" s="1"/>
  <c r="A149" i="46"/>
  <c r="A147" i="27" s="1"/>
  <c r="EF148" i="46"/>
  <c r="EE148" i="46"/>
  <c r="BP148" i="46" s="1"/>
  <c r="ED148" i="46"/>
  <c r="BO148" i="44" s="1"/>
  <c r="EC148" i="46"/>
  <c r="BN148" i="44" s="1"/>
  <c r="EB148" i="46"/>
  <c r="BM148" i="44" s="1"/>
  <c r="EA148" i="46"/>
  <c r="BL148" i="46" s="1"/>
  <c r="DZ148" i="46"/>
  <c r="DY148" i="46"/>
  <c r="BJ148" i="46" s="1"/>
  <c r="DX148" i="46"/>
  <c r="DW148" i="46"/>
  <c r="DV148" i="46"/>
  <c r="BG148" i="46" s="1"/>
  <c r="DU148" i="46"/>
  <c r="BF148" i="46" s="1"/>
  <c r="DT148" i="46"/>
  <c r="DS148" i="46"/>
  <c r="BD148" i="46" s="1"/>
  <c r="DR148" i="46"/>
  <c r="DQ148" i="46"/>
  <c r="DP148" i="46"/>
  <c r="DO148" i="46"/>
  <c r="DN148" i="46"/>
  <c r="AY148" i="46" s="1"/>
  <c r="DM148" i="46"/>
  <c r="AX148" i="46" s="1"/>
  <c r="DL148" i="46"/>
  <c r="AW148" i="46" s="1"/>
  <c r="DK148" i="46"/>
  <c r="AV148" i="46" s="1"/>
  <c r="DJ148" i="46"/>
  <c r="DI148" i="46"/>
  <c r="DH148" i="46"/>
  <c r="DG148" i="46"/>
  <c r="DF148" i="46"/>
  <c r="AQ148" i="46" s="1"/>
  <c r="DE148" i="46"/>
  <c r="AP148" i="46" s="1"/>
  <c r="DD148" i="46"/>
  <c r="DC148" i="46"/>
  <c r="AN148" i="46" s="1"/>
  <c r="DB148" i="46"/>
  <c r="DA148" i="46"/>
  <c r="CZ148" i="46"/>
  <c r="CY148" i="46"/>
  <c r="CX148" i="46"/>
  <c r="AI148" i="46" s="1"/>
  <c r="CW148" i="46"/>
  <c r="AH148" i="46" s="1"/>
  <c r="CV148" i="46"/>
  <c r="CU148" i="46"/>
  <c r="AF148" i="46" s="1"/>
  <c r="CT148" i="46"/>
  <c r="CS148" i="46"/>
  <c r="AD148" i="46" s="1"/>
  <c r="CR148" i="46"/>
  <c r="CQ148" i="46"/>
  <c r="CP148" i="46"/>
  <c r="AA148" i="46" s="1"/>
  <c r="CO148" i="46"/>
  <c r="Z148" i="46" s="1"/>
  <c r="CN148" i="46"/>
  <c r="Y148" i="46" s="1"/>
  <c r="CM148" i="46"/>
  <c r="CL148" i="46"/>
  <c r="CK148" i="46"/>
  <c r="V148" i="46" s="1"/>
  <c r="CJ148" i="46"/>
  <c r="CI148" i="46"/>
  <c r="CH148" i="46"/>
  <c r="S148" i="46" s="1"/>
  <c r="CG148" i="46"/>
  <c r="R148" i="46" s="1"/>
  <c r="CF148" i="46"/>
  <c r="CE148" i="46"/>
  <c r="P148" i="46" s="1"/>
  <c r="CD148" i="46"/>
  <c r="CC148" i="46"/>
  <c r="CB148" i="46"/>
  <c r="CA148" i="46"/>
  <c r="L148" i="46" s="1"/>
  <c r="BZ148" i="46"/>
  <c r="K148" i="46" s="1"/>
  <c r="BY148" i="46"/>
  <c r="J148" i="46" s="1"/>
  <c r="BX148" i="46"/>
  <c r="I148" i="46" s="1"/>
  <c r="BW148" i="46"/>
  <c r="BV148" i="46"/>
  <c r="BU148" i="46"/>
  <c r="BT148" i="46"/>
  <c r="BS148" i="46"/>
  <c r="D148" i="46" s="1"/>
  <c r="BO148" i="46"/>
  <c r="BN148" i="46"/>
  <c r="BM148" i="46"/>
  <c r="B148" i="46"/>
  <c r="B148" i="44" s="1"/>
  <c r="A148" i="46"/>
  <c r="A148" i="44" s="1"/>
  <c r="EF147" i="46"/>
  <c r="EE147" i="46"/>
  <c r="ED147" i="46"/>
  <c r="EC147" i="46"/>
  <c r="BN147" i="46" s="1"/>
  <c r="EB147" i="46"/>
  <c r="EA147" i="46"/>
  <c r="BL147" i="46" s="1"/>
  <c r="DZ147" i="46"/>
  <c r="BK147" i="46" s="1"/>
  <c r="DY147" i="46"/>
  <c r="DX147" i="46"/>
  <c r="DW147" i="46"/>
  <c r="DV147" i="46"/>
  <c r="BG147" i="46" s="1"/>
  <c r="DU147" i="46"/>
  <c r="BF147" i="46" s="1"/>
  <c r="DT147" i="46"/>
  <c r="BE147" i="46" s="1"/>
  <c r="DS147" i="46"/>
  <c r="DR147" i="46"/>
  <c r="BC147" i="46" s="1"/>
  <c r="DQ147" i="46"/>
  <c r="DP147" i="46"/>
  <c r="BA147" i="46" s="1"/>
  <c r="DO147" i="46"/>
  <c r="DN147" i="46"/>
  <c r="DM147" i="46"/>
  <c r="AX147" i="46" s="1"/>
  <c r="DL147" i="46"/>
  <c r="AW147" i="46" s="1"/>
  <c r="DK147" i="46"/>
  <c r="AV147" i="46" s="1"/>
  <c r="DJ147" i="46"/>
  <c r="AU147" i="46" s="1"/>
  <c r="DI147" i="46"/>
  <c r="DH147" i="46"/>
  <c r="DG147" i="46"/>
  <c r="DF147" i="46"/>
  <c r="AQ147" i="46" s="1"/>
  <c r="DE147" i="46"/>
  <c r="AP147" i="46" s="1"/>
  <c r="DD147" i="46"/>
  <c r="AO147" i="46" s="1"/>
  <c r="DC147" i="46"/>
  <c r="AN147" i="46" s="1"/>
  <c r="DB147" i="46"/>
  <c r="DA147" i="46"/>
  <c r="CZ147" i="46"/>
  <c r="CY147" i="46"/>
  <c r="CX147" i="46"/>
  <c r="AI147" i="46" s="1"/>
  <c r="CW147" i="46"/>
  <c r="AH147" i="46" s="1"/>
  <c r="CV147" i="46"/>
  <c r="AG147" i="46" s="1"/>
  <c r="CU147" i="46"/>
  <c r="AF147" i="46" s="1"/>
  <c r="CT147" i="46"/>
  <c r="AE147" i="46" s="1"/>
  <c r="CS147" i="46"/>
  <c r="CR147" i="46"/>
  <c r="AC147" i="46" s="1"/>
  <c r="CQ147" i="46"/>
  <c r="CP147" i="46"/>
  <c r="CO147" i="46"/>
  <c r="Z147" i="46" s="1"/>
  <c r="CN147" i="46"/>
  <c r="Y147" i="46" s="1"/>
  <c r="CM147" i="46"/>
  <c r="CL147" i="46"/>
  <c r="W147" i="46" s="1"/>
  <c r="CK147" i="46"/>
  <c r="CJ147" i="46"/>
  <c r="U147" i="46" s="1"/>
  <c r="CI147" i="46"/>
  <c r="CH147" i="46"/>
  <c r="S147" i="46" s="1"/>
  <c r="CG147" i="46"/>
  <c r="R147" i="46" s="1"/>
  <c r="CF147" i="46"/>
  <c r="Q147" i="46" s="1"/>
  <c r="CE147" i="46"/>
  <c r="CD147" i="46"/>
  <c r="O147" i="46" s="1"/>
  <c r="CC147" i="46"/>
  <c r="CB147" i="46"/>
  <c r="CA147" i="46"/>
  <c r="BZ147" i="46"/>
  <c r="BY147" i="46"/>
  <c r="J147" i="46" s="1"/>
  <c r="BX147" i="46"/>
  <c r="I147" i="46" s="1"/>
  <c r="BW147" i="46"/>
  <c r="H147" i="46" s="1"/>
  <c r="BV147" i="46"/>
  <c r="G147" i="46" s="1"/>
  <c r="BU147" i="46"/>
  <c r="BT147" i="46"/>
  <c r="E147" i="46" s="1"/>
  <c r="BS147" i="46"/>
  <c r="B147" i="46"/>
  <c r="B147" i="44" s="1"/>
  <c r="A147" i="46"/>
  <c r="A145" i="27" s="1"/>
  <c r="EF146" i="46"/>
  <c r="BQ146" i="46" s="1"/>
  <c r="EE146" i="46"/>
  <c r="ED146" i="46"/>
  <c r="BO146" i="46" s="1"/>
  <c r="EC146" i="46"/>
  <c r="BN146" i="46" s="1"/>
  <c r="EB146" i="46"/>
  <c r="EA146" i="46"/>
  <c r="DZ146" i="46"/>
  <c r="BK146" i="46" s="1"/>
  <c r="DY146" i="46"/>
  <c r="BJ146" i="46" s="1"/>
  <c r="DX146" i="46"/>
  <c r="BI146" i="46" s="1"/>
  <c r="DW146" i="46"/>
  <c r="DV146" i="46"/>
  <c r="DU146" i="46"/>
  <c r="BF146" i="46" s="1"/>
  <c r="DT146" i="46"/>
  <c r="BE146" i="46" s="1"/>
  <c r="DS146" i="46"/>
  <c r="DR146" i="46"/>
  <c r="BC146" i="46" s="1"/>
  <c r="DQ146" i="46"/>
  <c r="BB146" i="46" s="1"/>
  <c r="DP146" i="46"/>
  <c r="BA146" i="46" s="1"/>
  <c r="DO146" i="46"/>
  <c r="AZ146" i="46" s="1"/>
  <c r="DN146" i="46"/>
  <c r="AY146" i="46" s="1"/>
  <c r="DM146" i="46"/>
  <c r="AX146" i="46" s="1"/>
  <c r="DL146" i="46"/>
  <c r="DK146" i="46"/>
  <c r="DJ146" i="46"/>
  <c r="DI146" i="46"/>
  <c r="AT146" i="46" s="1"/>
  <c r="DH146" i="46"/>
  <c r="AS146" i="46" s="1"/>
  <c r="DG146" i="46"/>
  <c r="DF146" i="46"/>
  <c r="DE146" i="46"/>
  <c r="AP146" i="46" s="1"/>
  <c r="DD146" i="46"/>
  <c r="AO146" i="46" s="1"/>
  <c r="DC146" i="46"/>
  <c r="DB146" i="46"/>
  <c r="DA146" i="46"/>
  <c r="AL146" i="46" s="1"/>
  <c r="CZ146" i="46"/>
  <c r="CY146" i="46"/>
  <c r="AJ146" i="46" s="1"/>
  <c r="CX146" i="46"/>
  <c r="AI146" i="46" s="1"/>
  <c r="CW146" i="46"/>
  <c r="AH146" i="46" s="1"/>
  <c r="CV146" i="46"/>
  <c r="CU146" i="46"/>
  <c r="CT146" i="46"/>
  <c r="AE146" i="46" s="1"/>
  <c r="CS146" i="46"/>
  <c r="AD146" i="46" s="1"/>
  <c r="CR146" i="46"/>
  <c r="AC146" i="46" s="1"/>
  <c r="CQ146" i="46"/>
  <c r="AB146" i="46" s="1"/>
  <c r="CP146" i="46"/>
  <c r="AA146" i="46" s="1"/>
  <c r="CO146" i="46"/>
  <c r="CN146" i="46"/>
  <c r="CM146" i="46"/>
  <c r="CL146" i="46"/>
  <c r="CK146" i="46"/>
  <c r="V146" i="46" s="1"/>
  <c r="CJ146" i="46"/>
  <c r="U146" i="46" s="1"/>
  <c r="CI146" i="46"/>
  <c r="T146" i="46" s="1"/>
  <c r="CH146" i="46"/>
  <c r="S146" i="46" s="1"/>
  <c r="CG146" i="46"/>
  <c r="R146" i="46" s="1"/>
  <c r="CF146" i="46"/>
  <c r="Q146" i="46" s="1"/>
  <c r="CE146" i="46"/>
  <c r="CD146" i="46"/>
  <c r="CC146" i="46"/>
  <c r="N146" i="46" s="1"/>
  <c r="CB146" i="46"/>
  <c r="M146" i="46" s="1"/>
  <c r="CA146" i="46"/>
  <c r="BZ146" i="46"/>
  <c r="K146" i="46" s="1"/>
  <c r="BY146" i="46"/>
  <c r="J146" i="46" s="1"/>
  <c r="BX146" i="46"/>
  <c r="I146" i="46" s="1"/>
  <c r="BW146" i="46"/>
  <c r="BV146" i="46"/>
  <c r="BU146" i="46"/>
  <c r="F146" i="46" s="1"/>
  <c r="BT146" i="46"/>
  <c r="E146" i="46" s="1"/>
  <c r="BS146" i="46"/>
  <c r="B146" i="46"/>
  <c r="B146" i="44" s="1"/>
  <c r="A146" i="46"/>
  <c r="A146" i="44" s="1"/>
  <c r="EF145" i="46"/>
  <c r="BQ145" i="46" s="1"/>
  <c r="EE145" i="46"/>
  <c r="ED145" i="46"/>
  <c r="BO145" i="44" s="1"/>
  <c r="EC145" i="46"/>
  <c r="BN145" i="44" s="1"/>
  <c r="EB145" i="46"/>
  <c r="BM145" i="46" s="1"/>
  <c r="EA145" i="46"/>
  <c r="DZ145" i="46"/>
  <c r="BK145" i="46" s="1"/>
  <c r="DY145" i="46"/>
  <c r="DX145" i="46"/>
  <c r="DW145" i="46"/>
  <c r="DV145" i="46"/>
  <c r="BG145" i="46" s="1"/>
  <c r="DU145" i="46"/>
  <c r="BF145" i="46" s="1"/>
  <c r="DT145" i="46"/>
  <c r="BE145" i="46" s="1"/>
  <c r="DS145" i="46"/>
  <c r="BD145" i="46" s="1"/>
  <c r="DR145" i="46"/>
  <c r="BC145" i="46" s="1"/>
  <c r="DQ145" i="46"/>
  <c r="BB145" i="46" s="1"/>
  <c r="DP145" i="46"/>
  <c r="BA145" i="46" s="1"/>
  <c r="DO145" i="46"/>
  <c r="DN145" i="46"/>
  <c r="DM145" i="46"/>
  <c r="AX145" i="46" s="1"/>
  <c r="DL145" i="46"/>
  <c r="AW145" i="46" s="1"/>
  <c r="DK145" i="46"/>
  <c r="AV145" i="46" s="1"/>
  <c r="DJ145" i="46"/>
  <c r="AU145" i="46" s="1"/>
  <c r="DI145" i="46"/>
  <c r="AT145" i="46" s="1"/>
  <c r="DH145" i="46"/>
  <c r="DG145" i="46"/>
  <c r="DF145" i="46"/>
  <c r="AQ145" i="46" s="1"/>
  <c r="DE145" i="46"/>
  <c r="AP145" i="46" s="1"/>
  <c r="DD145" i="46"/>
  <c r="AO145" i="46" s="1"/>
  <c r="DC145" i="46"/>
  <c r="DB145" i="46"/>
  <c r="AM145" i="46" s="1"/>
  <c r="DA145" i="46"/>
  <c r="CZ145" i="46"/>
  <c r="CY145" i="46"/>
  <c r="CX145" i="46"/>
  <c r="CW145" i="46"/>
  <c r="AH145" i="46" s="1"/>
  <c r="CV145" i="46"/>
  <c r="CU145" i="46"/>
  <c r="AF145" i="46" s="1"/>
  <c r="CT145" i="46"/>
  <c r="AE145" i="46" s="1"/>
  <c r="CS145" i="46"/>
  <c r="AD145" i="46" s="1"/>
  <c r="CR145" i="46"/>
  <c r="AC145" i="46" s="1"/>
  <c r="CQ145" i="46"/>
  <c r="CP145" i="46"/>
  <c r="AA145" i="46" s="1"/>
  <c r="CO145" i="46"/>
  <c r="Z145" i="46" s="1"/>
  <c r="CN145" i="46"/>
  <c r="Y145" i="46" s="1"/>
  <c r="CM145" i="46"/>
  <c r="X145" i="46" s="1"/>
  <c r="CL145" i="46"/>
  <c r="W145" i="46" s="1"/>
  <c r="CK145" i="46"/>
  <c r="CJ145" i="46"/>
  <c r="U145" i="46" s="1"/>
  <c r="CI145" i="46"/>
  <c r="CH145" i="46"/>
  <c r="CG145" i="46"/>
  <c r="R145" i="46" s="1"/>
  <c r="CF145" i="46"/>
  <c r="Q145" i="46" s="1"/>
  <c r="CE145" i="46"/>
  <c r="CD145" i="46"/>
  <c r="O145" i="46" s="1"/>
  <c r="CC145" i="46"/>
  <c r="N145" i="46" s="1"/>
  <c r="CB145" i="46"/>
  <c r="CA145" i="46"/>
  <c r="BZ145" i="46"/>
  <c r="BY145" i="46"/>
  <c r="J145" i="46" s="1"/>
  <c r="BX145" i="46"/>
  <c r="I145" i="46" s="1"/>
  <c r="BW145" i="46"/>
  <c r="H145" i="46" s="1"/>
  <c r="BV145" i="46"/>
  <c r="G145" i="46" s="1"/>
  <c r="BU145" i="46"/>
  <c r="F145" i="46" s="1"/>
  <c r="BT145" i="46"/>
  <c r="E145" i="46" s="1"/>
  <c r="BS145" i="46"/>
  <c r="BO145" i="46"/>
  <c r="BN145" i="46"/>
  <c r="B145" i="46"/>
  <c r="B145" i="44" s="1"/>
  <c r="A145" i="46"/>
  <c r="C145" i="46" s="1"/>
  <c r="C145" i="44" s="1"/>
  <c r="EF144" i="46"/>
  <c r="BQ144" i="46" s="1"/>
  <c r="EE144" i="46"/>
  <c r="ED144" i="46"/>
  <c r="EC144" i="46"/>
  <c r="EB144" i="46"/>
  <c r="EA144" i="46"/>
  <c r="BL144" i="46" s="1"/>
  <c r="DZ144" i="46"/>
  <c r="DY144" i="46"/>
  <c r="BJ144" i="46" s="1"/>
  <c r="DX144" i="46"/>
  <c r="BI144" i="46" s="1"/>
  <c r="DW144" i="46"/>
  <c r="DV144" i="46"/>
  <c r="DU144" i="46"/>
  <c r="DT144" i="46"/>
  <c r="BE144" i="46" s="1"/>
  <c r="DS144" i="46"/>
  <c r="BD144" i="46" s="1"/>
  <c r="DR144" i="46"/>
  <c r="BC144" i="46" s="1"/>
  <c r="DQ144" i="46"/>
  <c r="BB144" i="46" s="1"/>
  <c r="DP144" i="46"/>
  <c r="BA144" i="46" s="1"/>
  <c r="DO144" i="46"/>
  <c r="AZ144" i="46" s="1"/>
  <c r="DN144" i="46"/>
  <c r="DM144" i="46"/>
  <c r="DL144" i="46"/>
  <c r="DK144" i="46"/>
  <c r="AV144" i="46" s="1"/>
  <c r="DJ144" i="46"/>
  <c r="DI144" i="46"/>
  <c r="DH144" i="46"/>
  <c r="AS144" i="46" s="1"/>
  <c r="DG144" i="46"/>
  <c r="DF144" i="46"/>
  <c r="DE144" i="46"/>
  <c r="DD144" i="46"/>
  <c r="AO144" i="46" s="1"/>
  <c r="DC144" i="46"/>
  <c r="AN144" i="46" s="1"/>
  <c r="DB144" i="46"/>
  <c r="AM144" i="46" s="1"/>
  <c r="DA144" i="46"/>
  <c r="AL144" i="46" s="1"/>
  <c r="CZ144" i="46"/>
  <c r="AK144" i="46" s="1"/>
  <c r="CY144" i="46"/>
  <c r="AJ144" i="46" s="1"/>
  <c r="CX144" i="46"/>
  <c r="CW144" i="46"/>
  <c r="CV144" i="46"/>
  <c r="CU144" i="46"/>
  <c r="AF144" i="46" s="1"/>
  <c r="CT144" i="46"/>
  <c r="AE144" i="46" s="1"/>
  <c r="CS144" i="46"/>
  <c r="CR144" i="46"/>
  <c r="AC144" i="46" s="1"/>
  <c r="CQ144" i="46"/>
  <c r="AB144" i="46" s="1"/>
  <c r="CP144" i="46"/>
  <c r="CO144" i="46"/>
  <c r="CN144" i="46"/>
  <c r="Y144" i="46" s="1"/>
  <c r="CM144" i="46"/>
  <c r="X144" i="46" s="1"/>
  <c r="CL144" i="46"/>
  <c r="W144" i="46" s="1"/>
  <c r="CK144" i="46"/>
  <c r="CJ144" i="46"/>
  <c r="U144" i="46" s="1"/>
  <c r="CI144" i="46"/>
  <c r="CH144" i="46"/>
  <c r="CG144" i="46"/>
  <c r="CF144" i="46"/>
  <c r="Q144" i="46" s="1"/>
  <c r="CE144" i="46"/>
  <c r="P144" i="46" s="1"/>
  <c r="CD144" i="46"/>
  <c r="O144" i="46" s="1"/>
  <c r="CC144" i="46"/>
  <c r="CB144" i="46"/>
  <c r="M144" i="46" s="1"/>
  <c r="CA144" i="46"/>
  <c r="BZ144" i="46"/>
  <c r="BY144" i="46"/>
  <c r="BX144" i="46"/>
  <c r="BW144" i="46"/>
  <c r="H144" i="46" s="1"/>
  <c r="BV144" i="46"/>
  <c r="G144" i="46" s="1"/>
  <c r="BU144" i="46"/>
  <c r="BT144" i="46"/>
  <c r="E144" i="46" s="1"/>
  <c r="BS144" i="46"/>
  <c r="B144" i="46"/>
  <c r="B144" i="44" s="1"/>
  <c r="A144" i="46"/>
  <c r="A142" i="27" s="1"/>
  <c r="EF143" i="46"/>
  <c r="BQ143" i="46" s="1"/>
  <c r="EE143" i="46"/>
  <c r="BP143" i="46" s="1"/>
  <c r="ED143" i="46"/>
  <c r="BO143" i="44" s="1"/>
  <c r="EC143" i="46"/>
  <c r="BN143" i="44" s="1"/>
  <c r="EB143" i="46"/>
  <c r="BM143" i="46" s="1"/>
  <c r="EA143" i="46"/>
  <c r="DZ143" i="46"/>
  <c r="BK143" i="46" s="1"/>
  <c r="DY143" i="46"/>
  <c r="DX143" i="46"/>
  <c r="DW143" i="46"/>
  <c r="BH143" i="46" s="1"/>
  <c r="DV143" i="46"/>
  <c r="DU143" i="46"/>
  <c r="DT143" i="46"/>
  <c r="BE143" i="46" s="1"/>
  <c r="DS143" i="46"/>
  <c r="DR143" i="46"/>
  <c r="DQ143" i="46"/>
  <c r="DP143" i="46"/>
  <c r="BA143" i="46" s="1"/>
  <c r="DO143" i="46"/>
  <c r="AZ143" i="46" s="1"/>
  <c r="DN143" i="46"/>
  <c r="AY143" i="46" s="1"/>
  <c r="DM143" i="46"/>
  <c r="DL143" i="46"/>
  <c r="AW143" i="46" s="1"/>
  <c r="DK143" i="46"/>
  <c r="DJ143" i="46"/>
  <c r="AU143" i="46" s="1"/>
  <c r="DI143" i="46"/>
  <c r="DH143" i="46"/>
  <c r="AS143" i="46" s="1"/>
  <c r="DG143" i="46"/>
  <c r="AR143" i="46" s="1"/>
  <c r="DF143" i="46"/>
  <c r="AQ143" i="46" s="1"/>
  <c r="DE143" i="46"/>
  <c r="AP143" i="46" s="1"/>
  <c r="DD143" i="46"/>
  <c r="AO143" i="46" s="1"/>
  <c r="DC143" i="46"/>
  <c r="DB143" i="46"/>
  <c r="AM143" i="46" s="1"/>
  <c r="DA143" i="46"/>
  <c r="CZ143" i="46"/>
  <c r="AK143" i="46" s="1"/>
  <c r="CY143" i="46"/>
  <c r="AJ143" i="46" s="1"/>
  <c r="CX143" i="46"/>
  <c r="AI143" i="46" s="1"/>
  <c r="CW143" i="46"/>
  <c r="CV143" i="46"/>
  <c r="AG143" i="46" s="1"/>
  <c r="CU143" i="46"/>
  <c r="CT143" i="46"/>
  <c r="CS143" i="46"/>
  <c r="CR143" i="46"/>
  <c r="CQ143" i="46"/>
  <c r="AB143" i="46" s="1"/>
  <c r="CP143" i="46"/>
  <c r="AA143" i="46" s="1"/>
  <c r="CO143" i="46"/>
  <c r="CN143" i="46"/>
  <c r="Y143" i="46" s="1"/>
  <c r="CM143" i="46"/>
  <c r="CL143" i="46"/>
  <c r="W143" i="46" s="1"/>
  <c r="CK143" i="46"/>
  <c r="CJ143" i="46"/>
  <c r="U143" i="46" s="1"/>
  <c r="CI143" i="46"/>
  <c r="T143" i="46" s="1"/>
  <c r="CH143" i="46"/>
  <c r="CG143" i="46"/>
  <c r="R143" i="46" s="1"/>
  <c r="CF143" i="46"/>
  <c r="Q143" i="46" s="1"/>
  <c r="CE143" i="46"/>
  <c r="CD143" i="46"/>
  <c r="O143" i="46" s="1"/>
  <c r="CC143" i="46"/>
  <c r="CB143" i="46"/>
  <c r="M143" i="46" s="1"/>
  <c r="CA143" i="46"/>
  <c r="L143" i="46" s="1"/>
  <c r="BZ143" i="46"/>
  <c r="BY143" i="46"/>
  <c r="J143" i="46" s="1"/>
  <c r="BX143" i="46"/>
  <c r="I143" i="46" s="1"/>
  <c r="BW143" i="46"/>
  <c r="BV143" i="46"/>
  <c r="G143" i="46" s="1"/>
  <c r="BU143" i="46"/>
  <c r="BT143" i="46"/>
  <c r="E143" i="46" s="1"/>
  <c r="BS143" i="46"/>
  <c r="D143" i="46" s="1"/>
  <c r="BO143" i="46"/>
  <c r="BN143" i="46"/>
  <c r="B143" i="46"/>
  <c r="B143" i="44" s="1"/>
  <c r="A143" i="46"/>
  <c r="A143" i="44" s="1"/>
  <c r="EF142" i="46"/>
  <c r="BQ142" i="46" s="1"/>
  <c r="EE142" i="46"/>
  <c r="ED142" i="46"/>
  <c r="EC142" i="46"/>
  <c r="BN142" i="46" s="1"/>
  <c r="EB142" i="46"/>
  <c r="BM142" i="46" s="1"/>
  <c r="EA142" i="46"/>
  <c r="BL142" i="46" s="1"/>
  <c r="DZ142" i="46"/>
  <c r="BK142" i="46" s="1"/>
  <c r="DY142" i="46"/>
  <c r="DX142" i="46"/>
  <c r="DW142" i="46"/>
  <c r="DV142" i="46"/>
  <c r="BG142" i="44" s="1"/>
  <c r="DU142" i="46"/>
  <c r="BF142" i="46" s="1"/>
  <c r="DT142" i="46"/>
  <c r="BE142" i="46" s="1"/>
  <c r="DS142" i="46"/>
  <c r="DR142" i="46"/>
  <c r="BC142" i="46" s="1"/>
  <c r="DQ142" i="46"/>
  <c r="DP142" i="46"/>
  <c r="DO142" i="46"/>
  <c r="DN142" i="46"/>
  <c r="DM142" i="46"/>
  <c r="AX142" i="46" s="1"/>
  <c r="DL142" i="46"/>
  <c r="DK142" i="46"/>
  <c r="DJ142" i="46"/>
  <c r="AU142" i="46" s="1"/>
  <c r="DI142" i="46"/>
  <c r="DH142" i="46"/>
  <c r="AS142" i="46" s="1"/>
  <c r="DG142" i="46"/>
  <c r="DF142" i="46"/>
  <c r="DE142" i="46"/>
  <c r="AP142" i="46" s="1"/>
  <c r="DD142" i="46"/>
  <c r="AO142" i="46" s="1"/>
  <c r="DC142" i="46"/>
  <c r="DB142" i="46"/>
  <c r="AM142" i="46" s="1"/>
  <c r="DA142" i="46"/>
  <c r="AL142" i="46" s="1"/>
  <c r="CZ142" i="46"/>
  <c r="CY142" i="46"/>
  <c r="CX142" i="46"/>
  <c r="AI142" i="46" s="1"/>
  <c r="CW142" i="46"/>
  <c r="AH142" i="46" s="1"/>
  <c r="CV142" i="46"/>
  <c r="AG142" i="46" s="1"/>
  <c r="CU142" i="46"/>
  <c r="CT142" i="46"/>
  <c r="AE142" i="46" s="1"/>
  <c r="CS142" i="46"/>
  <c r="AD142" i="46" s="1"/>
  <c r="CR142" i="46"/>
  <c r="AC142" i="46" s="1"/>
  <c r="CQ142" i="46"/>
  <c r="CP142" i="46"/>
  <c r="CO142" i="46"/>
  <c r="Z142" i="46" s="1"/>
  <c r="CN142" i="46"/>
  <c r="Y142" i="46" s="1"/>
  <c r="CM142" i="46"/>
  <c r="X142" i="46" s="1"/>
  <c r="CL142" i="46"/>
  <c r="CK142" i="46"/>
  <c r="CJ142" i="46"/>
  <c r="U142" i="46" s="1"/>
  <c r="CI142" i="46"/>
  <c r="CH142" i="46"/>
  <c r="CG142" i="46"/>
  <c r="R142" i="46" s="1"/>
  <c r="CF142" i="46"/>
  <c r="Q142" i="46" s="1"/>
  <c r="CE142" i="46"/>
  <c r="CD142" i="46"/>
  <c r="O142" i="46" s="1"/>
  <c r="CC142" i="46"/>
  <c r="CB142" i="46"/>
  <c r="M142" i="46" s="1"/>
  <c r="CA142" i="46"/>
  <c r="BZ142" i="46"/>
  <c r="BY142" i="46"/>
  <c r="J142" i="46" s="1"/>
  <c r="BX142" i="46"/>
  <c r="I142" i="46" s="1"/>
  <c r="BW142" i="46"/>
  <c r="BV142" i="46"/>
  <c r="G142" i="46" s="1"/>
  <c r="BU142" i="46"/>
  <c r="BT142" i="46"/>
  <c r="BS142" i="46"/>
  <c r="BG142" i="46"/>
  <c r="B142" i="46"/>
  <c r="B142" i="44" s="1"/>
  <c r="A142" i="46"/>
  <c r="A140" i="27" s="1"/>
  <c r="EF141" i="46"/>
  <c r="BQ141" i="46" s="1"/>
  <c r="EE141" i="46"/>
  <c r="BP141" i="46" s="1"/>
  <c r="ED141" i="46"/>
  <c r="BO141" i="46" s="1"/>
  <c r="EC141" i="46"/>
  <c r="EB141" i="46"/>
  <c r="EA141" i="46"/>
  <c r="DZ141" i="46"/>
  <c r="BK141" i="46" s="1"/>
  <c r="DY141" i="46"/>
  <c r="BJ141" i="46" s="1"/>
  <c r="DX141" i="46"/>
  <c r="DW141" i="46"/>
  <c r="BH141" i="46" s="1"/>
  <c r="DV141" i="46"/>
  <c r="BG141" i="46" s="1"/>
  <c r="DU141" i="46"/>
  <c r="DT141" i="46"/>
  <c r="DS141" i="46"/>
  <c r="BD141" i="46" s="1"/>
  <c r="DR141" i="46"/>
  <c r="BC141" i="46" s="1"/>
  <c r="DQ141" i="46"/>
  <c r="BB141" i="46" s="1"/>
  <c r="DP141" i="46"/>
  <c r="DO141" i="46"/>
  <c r="AZ141" i="46" s="1"/>
  <c r="DN141" i="46"/>
  <c r="AY141" i="46" s="1"/>
  <c r="DM141" i="46"/>
  <c r="DL141" i="46"/>
  <c r="DK141" i="46"/>
  <c r="AV141" i="46" s="1"/>
  <c r="DJ141" i="46"/>
  <c r="AU141" i="46" s="1"/>
  <c r="DI141" i="46"/>
  <c r="AT141" i="46" s="1"/>
  <c r="DH141" i="46"/>
  <c r="AS141" i="46" s="1"/>
  <c r="DG141" i="46"/>
  <c r="AR141" i="46" s="1"/>
  <c r="DF141" i="46"/>
  <c r="AQ141" i="46" s="1"/>
  <c r="DE141" i="46"/>
  <c r="DD141" i="46"/>
  <c r="DC141" i="46"/>
  <c r="AN141" i="46" s="1"/>
  <c r="DB141" i="46"/>
  <c r="AM141" i="46" s="1"/>
  <c r="DA141" i="46"/>
  <c r="AL141" i="46" s="1"/>
  <c r="CZ141" i="46"/>
  <c r="CY141" i="46"/>
  <c r="AJ141" i="46" s="1"/>
  <c r="CX141" i="46"/>
  <c r="AI141" i="46" s="1"/>
  <c r="CW141" i="46"/>
  <c r="AH141" i="46" s="1"/>
  <c r="CV141" i="46"/>
  <c r="CU141" i="46"/>
  <c r="CT141" i="46"/>
  <c r="AE141" i="46" s="1"/>
  <c r="CS141" i="46"/>
  <c r="AD141" i="46" s="1"/>
  <c r="CR141" i="46"/>
  <c r="CQ141" i="46"/>
  <c r="AB141" i="46" s="1"/>
  <c r="CP141" i="46"/>
  <c r="AA141" i="46" s="1"/>
  <c r="CO141" i="46"/>
  <c r="CN141" i="46"/>
  <c r="Y141" i="46" s="1"/>
  <c r="CM141" i="46"/>
  <c r="X141" i="46" s="1"/>
  <c r="CL141" i="46"/>
  <c r="W141" i="46" s="1"/>
  <c r="CK141" i="46"/>
  <c r="CJ141" i="46"/>
  <c r="U141" i="46" s="1"/>
  <c r="CI141" i="46"/>
  <c r="T141" i="46" s="1"/>
  <c r="CH141" i="46"/>
  <c r="S141" i="46" s="1"/>
  <c r="CG141" i="46"/>
  <c r="CF141" i="46"/>
  <c r="CE141" i="46"/>
  <c r="CD141" i="46"/>
  <c r="O141" i="46" s="1"/>
  <c r="CC141" i="46"/>
  <c r="CB141" i="46"/>
  <c r="M141" i="46" s="1"/>
  <c r="CA141" i="46"/>
  <c r="L141" i="46" s="1"/>
  <c r="BZ141" i="46"/>
  <c r="K141" i="46" s="1"/>
  <c r="BY141" i="46"/>
  <c r="BX141" i="46"/>
  <c r="BW141" i="46"/>
  <c r="H141" i="46" s="1"/>
  <c r="BV141" i="46"/>
  <c r="G141" i="46" s="1"/>
  <c r="BU141" i="46"/>
  <c r="F141" i="46" s="1"/>
  <c r="BT141" i="46"/>
  <c r="BS141" i="46"/>
  <c r="D141" i="46" s="1"/>
  <c r="B141" i="46"/>
  <c r="B141" i="44" s="1"/>
  <c r="A141" i="46"/>
  <c r="A139" i="27" s="1"/>
  <c r="EF140" i="46"/>
  <c r="EE140" i="46"/>
  <c r="BP140" i="46" s="1"/>
  <c r="ED140" i="46"/>
  <c r="BO140" i="46" s="1"/>
  <c r="EC140" i="46"/>
  <c r="BN140" i="46" s="1"/>
  <c r="EB140" i="46"/>
  <c r="BM140" i="46" s="1"/>
  <c r="EA140" i="46"/>
  <c r="BL140" i="46" s="1"/>
  <c r="DZ140" i="46"/>
  <c r="DY140" i="46"/>
  <c r="BJ140" i="46" s="1"/>
  <c r="DX140" i="46"/>
  <c r="DW140" i="46"/>
  <c r="BH140" i="46" s="1"/>
  <c r="DV140" i="46"/>
  <c r="BG140" i="46" s="1"/>
  <c r="DU140" i="46"/>
  <c r="DT140" i="46"/>
  <c r="BE140" i="46" s="1"/>
  <c r="DS140" i="46"/>
  <c r="BD140" i="46" s="1"/>
  <c r="DR140" i="46"/>
  <c r="DQ140" i="46"/>
  <c r="BB140" i="46" s="1"/>
  <c r="DP140" i="46"/>
  <c r="BA140" i="46" s="1"/>
  <c r="DO140" i="46"/>
  <c r="AZ140" i="46" s="1"/>
  <c r="DN140" i="46"/>
  <c r="AY140" i="46" s="1"/>
  <c r="DM140" i="46"/>
  <c r="AX140" i="46" s="1"/>
  <c r="DL140" i="46"/>
  <c r="AW140" i="46" s="1"/>
  <c r="DK140" i="46"/>
  <c r="AV140" i="46" s="1"/>
  <c r="DJ140" i="46"/>
  <c r="DI140" i="46"/>
  <c r="AT140" i="46" s="1"/>
  <c r="DH140" i="46"/>
  <c r="DG140" i="46"/>
  <c r="AR140" i="46" s="1"/>
  <c r="DF140" i="46"/>
  <c r="AQ140" i="46" s="1"/>
  <c r="DE140" i="46"/>
  <c r="AP140" i="46" s="1"/>
  <c r="DD140" i="46"/>
  <c r="DC140" i="46"/>
  <c r="AN140" i="46" s="1"/>
  <c r="DB140" i="46"/>
  <c r="DA140" i="46"/>
  <c r="CZ140" i="46"/>
  <c r="CY140" i="46"/>
  <c r="CX140" i="46"/>
  <c r="AI140" i="46" s="1"/>
  <c r="CW140" i="46"/>
  <c r="AH140" i="46" s="1"/>
  <c r="CV140" i="46"/>
  <c r="CU140" i="46"/>
  <c r="AF140" i="46" s="1"/>
  <c r="CT140" i="46"/>
  <c r="CS140" i="46"/>
  <c r="CR140" i="46"/>
  <c r="CQ140" i="46"/>
  <c r="CP140" i="46"/>
  <c r="AA140" i="46" s="1"/>
  <c r="CO140" i="46"/>
  <c r="CN140" i="46"/>
  <c r="Y140" i="46" s="1"/>
  <c r="CM140" i="46"/>
  <c r="X140" i="46" s="1"/>
  <c r="CL140" i="46"/>
  <c r="CK140" i="46"/>
  <c r="CJ140" i="46"/>
  <c r="CI140" i="46"/>
  <c r="T140" i="46" s="1"/>
  <c r="CH140" i="46"/>
  <c r="S140" i="46" s="1"/>
  <c r="CG140" i="46"/>
  <c r="R140" i="46" s="1"/>
  <c r="CF140" i="46"/>
  <c r="CE140" i="46"/>
  <c r="P140" i="46" s="1"/>
  <c r="CD140" i="46"/>
  <c r="CC140" i="46"/>
  <c r="N140" i="46" s="1"/>
  <c r="CB140" i="46"/>
  <c r="CA140" i="46"/>
  <c r="L140" i="46" s="1"/>
  <c r="BZ140" i="46"/>
  <c r="K140" i="46" s="1"/>
  <c r="BY140" i="46"/>
  <c r="J140" i="46" s="1"/>
  <c r="BX140" i="46"/>
  <c r="BW140" i="46"/>
  <c r="H140" i="46" s="1"/>
  <c r="BV140" i="46"/>
  <c r="BU140" i="46"/>
  <c r="F140" i="46" s="1"/>
  <c r="BT140" i="46"/>
  <c r="BS140" i="46"/>
  <c r="B140" i="46"/>
  <c r="B140" i="44" s="1"/>
  <c r="A140" i="46"/>
  <c r="A138" i="27" s="1"/>
  <c r="EF139" i="46"/>
  <c r="EE139" i="46"/>
  <c r="BP139" i="46" s="1"/>
  <c r="ED139" i="46"/>
  <c r="BO139" i="44" s="1"/>
  <c r="EC139" i="46"/>
  <c r="EB139" i="46"/>
  <c r="EA139" i="46"/>
  <c r="BL139" i="46" s="1"/>
  <c r="DZ139" i="46"/>
  <c r="BK139" i="46" s="1"/>
  <c r="DY139" i="46"/>
  <c r="BJ139" i="46" s="1"/>
  <c r="DX139" i="46"/>
  <c r="DW139" i="46"/>
  <c r="BH139" i="46" s="1"/>
  <c r="DV139" i="46"/>
  <c r="DU139" i="46"/>
  <c r="BF139" i="46" s="1"/>
  <c r="DT139" i="46"/>
  <c r="DS139" i="46"/>
  <c r="BD139" i="46" s="1"/>
  <c r="DR139" i="46"/>
  <c r="BC139" i="46" s="1"/>
  <c r="DQ139" i="46"/>
  <c r="DP139" i="46"/>
  <c r="BA139" i="46" s="1"/>
  <c r="DO139" i="46"/>
  <c r="AZ139" i="46" s="1"/>
  <c r="DN139" i="46"/>
  <c r="DM139" i="46"/>
  <c r="DL139" i="46"/>
  <c r="DK139" i="46"/>
  <c r="AV139" i="46" s="1"/>
  <c r="DJ139" i="46"/>
  <c r="AU139" i="46" s="1"/>
  <c r="DI139" i="46"/>
  <c r="DH139" i="46"/>
  <c r="DG139" i="46"/>
  <c r="AR139" i="46" s="1"/>
  <c r="DF139" i="46"/>
  <c r="DE139" i="46"/>
  <c r="AP139" i="46" s="1"/>
  <c r="DD139" i="46"/>
  <c r="DC139" i="46"/>
  <c r="AN139" i="46" s="1"/>
  <c r="DB139" i="46"/>
  <c r="AM139" i="46" s="1"/>
  <c r="DA139" i="46"/>
  <c r="AL139" i="46" s="1"/>
  <c r="CZ139" i="46"/>
  <c r="CY139" i="46"/>
  <c r="AJ139" i="46" s="1"/>
  <c r="CX139" i="46"/>
  <c r="CW139" i="46"/>
  <c r="CV139" i="46"/>
  <c r="CU139" i="46"/>
  <c r="AF139" i="46" s="1"/>
  <c r="CT139" i="46"/>
  <c r="AE139" i="46" s="1"/>
  <c r="CS139" i="46"/>
  <c r="AD139" i="46" s="1"/>
  <c r="CR139" i="46"/>
  <c r="AC139" i="46" s="1"/>
  <c r="CQ139" i="46"/>
  <c r="AB139" i="46" s="1"/>
  <c r="CP139" i="46"/>
  <c r="CO139" i="46"/>
  <c r="Z139" i="46" s="1"/>
  <c r="CN139" i="46"/>
  <c r="CM139" i="46"/>
  <c r="X139" i="46" s="1"/>
  <c r="CL139" i="46"/>
  <c r="W139" i="46" s="1"/>
  <c r="CK139" i="46"/>
  <c r="V139" i="46" s="1"/>
  <c r="CJ139" i="46"/>
  <c r="CI139" i="46"/>
  <c r="T139" i="46" s="1"/>
  <c r="CH139" i="46"/>
  <c r="CG139" i="46"/>
  <c r="R139" i="46" s="1"/>
  <c r="CF139" i="46"/>
  <c r="CE139" i="46"/>
  <c r="P139" i="46" s="1"/>
  <c r="CD139" i="46"/>
  <c r="O139" i="46" s="1"/>
  <c r="CC139" i="46"/>
  <c r="N139" i="46" s="1"/>
  <c r="CB139" i="46"/>
  <c r="CA139" i="46"/>
  <c r="L139" i="46" s="1"/>
  <c r="BZ139" i="46"/>
  <c r="BY139" i="46"/>
  <c r="BX139" i="46"/>
  <c r="BW139" i="46"/>
  <c r="H139" i="46" s="1"/>
  <c r="BV139" i="46"/>
  <c r="G139" i="46" s="1"/>
  <c r="BU139" i="46"/>
  <c r="F139" i="46" s="1"/>
  <c r="BT139" i="46"/>
  <c r="BS139" i="46"/>
  <c r="D139" i="46" s="1"/>
  <c r="BO139" i="46"/>
  <c r="B139" i="46"/>
  <c r="B139" i="44" s="1"/>
  <c r="A139" i="46"/>
  <c r="A137" i="27" s="1"/>
  <c r="EF138" i="46"/>
  <c r="BQ138" i="46" s="1"/>
  <c r="EE138" i="46"/>
  <c r="BP138" i="46" s="1"/>
  <c r="ED138" i="46"/>
  <c r="BO138" i="46" s="1"/>
  <c r="EC138" i="46"/>
  <c r="BN138" i="46" s="1"/>
  <c r="EB138" i="46"/>
  <c r="BM138" i="46" s="1"/>
  <c r="EA138" i="46"/>
  <c r="BL138" i="46" s="1"/>
  <c r="DZ138" i="46"/>
  <c r="BK138" i="46" s="1"/>
  <c r="DY138" i="46"/>
  <c r="DX138" i="46"/>
  <c r="BI138" i="46" s="1"/>
  <c r="DW138" i="46"/>
  <c r="BH138" i="46" s="1"/>
  <c r="DV138" i="46"/>
  <c r="BG138" i="46" s="1"/>
  <c r="DU138" i="46"/>
  <c r="DT138" i="46"/>
  <c r="DS138" i="46"/>
  <c r="BD138" i="46" s="1"/>
  <c r="DR138" i="46"/>
  <c r="BC138" i="46" s="1"/>
  <c r="DQ138" i="46"/>
  <c r="DP138" i="46"/>
  <c r="DO138" i="46"/>
  <c r="AZ138" i="46" s="1"/>
  <c r="DN138" i="46"/>
  <c r="DM138" i="46"/>
  <c r="AX138" i="46" s="1"/>
  <c r="DL138" i="46"/>
  <c r="AW138" i="46" s="1"/>
  <c r="DK138" i="46"/>
  <c r="AV138" i="46" s="1"/>
  <c r="DJ138" i="46"/>
  <c r="AU138" i="46" s="1"/>
  <c r="DI138" i="46"/>
  <c r="DH138" i="46"/>
  <c r="AS138" i="46" s="1"/>
  <c r="DG138" i="46"/>
  <c r="AR138" i="46" s="1"/>
  <c r="DF138" i="46"/>
  <c r="AQ138" i="46" s="1"/>
  <c r="DE138" i="46"/>
  <c r="AP138" i="46" s="1"/>
  <c r="DD138" i="46"/>
  <c r="AO138" i="46" s="1"/>
  <c r="DC138" i="46"/>
  <c r="AN138" i="46" s="1"/>
  <c r="DB138" i="46"/>
  <c r="AM138" i="46" s="1"/>
  <c r="DA138" i="46"/>
  <c r="CZ138" i="46"/>
  <c r="CY138" i="46"/>
  <c r="AJ138" i="46" s="1"/>
  <c r="CX138" i="46"/>
  <c r="AI138" i="46" s="1"/>
  <c r="CW138" i="46"/>
  <c r="CV138" i="46"/>
  <c r="AG138" i="46" s="1"/>
  <c r="CU138" i="46"/>
  <c r="AF138" i="46" s="1"/>
  <c r="CT138" i="46"/>
  <c r="AE138" i="46" s="1"/>
  <c r="CS138" i="46"/>
  <c r="CR138" i="46"/>
  <c r="AC138" i="46" s="1"/>
  <c r="CQ138" i="46"/>
  <c r="AB138" i="46" s="1"/>
  <c r="CP138" i="46"/>
  <c r="AA138" i="46" s="1"/>
  <c r="CO138" i="46"/>
  <c r="Z138" i="46" s="1"/>
  <c r="CN138" i="46"/>
  <c r="Y138" i="46" s="1"/>
  <c r="CM138" i="46"/>
  <c r="X138" i="46" s="1"/>
  <c r="CL138" i="46"/>
  <c r="W138" i="46" s="1"/>
  <c r="CK138" i="46"/>
  <c r="CJ138" i="46"/>
  <c r="U138" i="46" s="1"/>
  <c r="CI138" i="46"/>
  <c r="T138" i="46" s="1"/>
  <c r="CH138" i="46"/>
  <c r="S138" i="46" s="1"/>
  <c r="CG138" i="46"/>
  <c r="R138" i="46" s="1"/>
  <c r="CF138" i="46"/>
  <c r="Q138" i="46" s="1"/>
  <c r="CE138" i="46"/>
  <c r="P138" i="46" s="1"/>
  <c r="CD138" i="46"/>
  <c r="O138" i="46" s="1"/>
  <c r="CC138" i="46"/>
  <c r="CB138" i="46"/>
  <c r="M138" i="46" s="1"/>
  <c r="CA138" i="46"/>
  <c r="L138" i="46" s="1"/>
  <c r="BZ138" i="46"/>
  <c r="BY138" i="46"/>
  <c r="J138" i="46" s="1"/>
  <c r="BX138" i="46"/>
  <c r="BW138" i="46"/>
  <c r="H138" i="46" s="1"/>
  <c r="BV138" i="46"/>
  <c r="BU138" i="46"/>
  <c r="BT138" i="46"/>
  <c r="BS138" i="46"/>
  <c r="D138" i="46" s="1"/>
  <c r="B138" i="46"/>
  <c r="B138" i="44" s="1"/>
  <c r="A138" i="46"/>
  <c r="A136" i="27" s="1"/>
  <c r="EF137" i="46"/>
  <c r="BQ137" i="46" s="1"/>
  <c r="EE137" i="46"/>
  <c r="ED137" i="46"/>
  <c r="BO137" i="46" s="1"/>
  <c r="EC137" i="46"/>
  <c r="EB137" i="46"/>
  <c r="BM137" i="46" s="1"/>
  <c r="EA137" i="46"/>
  <c r="BL137" i="46" s="1"/>
  <c r="DZ137" i="46"/>
  <c r="BK137" i="46" s="1"/>
  <c r="DY137" i="46"/>
  <c r="DX137" i="46"/>
  <c r="BI137" i="46" s="1"/>
  <c r="DW137" i="46"/>
  <c r="DV137" i="46"/>
  <c r="DU137" i="46"/>
  <c r="DT137" i="46"/>
  <c r="BE137" i="46" s="1"/>
  <c r="DS137" i="46"/>
  <c r="BD137" i="46" s="1"/>
  <c r="DR137" i="46"/>
  <c r="DQ137" i="46"/>
  <c r="BB137" i="46" s="1"/>
  <c r="DP137" i="46"/>
  <c r="BA137" i="46" s="1"/>
  <c r="DO137" i="46"/>
  <c r="DN137" i="46"/>
  <c r="AY137" i="46" s="1"/>
  <c r="DM137" i="46"/>
  <c r="AX137" i="46" s="1"/>
  <c r="DL137" i="46"/>
  <c r="AW137" i="46" s="1"/>
  <c r="DK137" i="46"/>
  <c r="AV137" i="46" s="1"/>
  <c r="DJ137" i="46"/>
  <c r="AU137" i="46" s="1"/>
  <c r="DI137" i="46"/>
  <c r="DH137" i="46"/>
  <c r="AS137" i="46" s="1"/>
  <c r="DG137" i="46"/>
  <c r="DF137" i="46"/>
  <c r="AQ137" i="46" s="1"/>
  <c r="DE137" i="46"/>
  <c r="DD137" i="46"/>
  <c r="DC137" i="46"/>
  <c r="AN137" i="46" s="1"/>
  <c r="DB137" i="46"/>
  <c r="AM137" i="46" s="1"/>
  <c r="DA137" i="46"/>
  <c r="AL137" i="46" s="1"/>
  <c r="CZ137" i="46"/>
  <c r="AK137" i="46" s="1"/>
  <c r="CY137" i="46"/>
  <c r="CX137" i="46"/>
  <c r="CW137" i="46"/>
  <c r="CV137" i="46"/>
  <c r="AG137" i="46" s="1"/>
  <c r="CU137" i="46"/>
  <c r="AF137" i="46" s="1"/>
  <c r="CT137" i="46"/>
  <c r="CS137" i="46"/>
  <c r="CR137" i="46"/>
  <c r="AC137" i="46" s="1"/>
  <c r="CQ137" i="46"/>
  <c r="CP137" i="46"/>
  <c r="AA137" i="46" s="1"/>
  <c r="CO137" i="46"/>
  <c r="CN137" i="46"/>
  <c r="CM137" i="46"/>
  <c r="X137" i="46" s="1"/>
  <c r="CL137" i="46"/>
  <c r="W137" i="46" s="1"/>
  <c r="CK137" i="46"/>
  <c r="V137" i="46" s="1"/>
  <c r="CJ137" i="46"/>
  <c r="U137" i="46" s="1"/>
  <c r="CI137" i="46"/>
  <c r="CH137" i="46"/>
  <c r="S137" i="46" s="1"/>
  <c r="CG137" i="46"/>
  <c r="CF137" i="46"/>
  <c r="Q137" i="46" s="1"/>
  <c r="CE137" i="46"/>
  <c r="P137" i="46" s="1"/>
  <c r="CD137" i="46"/>
  <c r="O137" i="46" s="1"/>
  <c r="CC137" i="46"/>
  <c r="N137" i="46" s="1"/>
  <c r="CB137" i="46"/>
  <c r="CA137" i="46"/>
  <c r="BZ137" i="46"/>
  <c r="BY137" i="46"/>
  <c r="BX137" i="46"/>
  <c r="BW137" i="46"/>
  <c r="H137" i="46" s="1"/>
  <c r="BV137" i="46"/>
  <c r="G137" i="46" s="1"/>
  <c r="BU137" i="46"/>
  <c r="BT137" i="46"/>
  <c r="E137" i="46" s="1"/>
  <c r="BS137" i="46"/>
  <c r="B137" i="46"/>
  <c r="B137" i="44" s="1"/>
  <c r="A137" i="46"/>
  <c r="A135" i="27" s="1"/>
  <c r="EF136" i="46"/>
  <c r="BQ136" i="46" s="1"/>
  <c r="EE136" i="46"/>
  <c r="BP136" i="46" s="1"/>
  <c r="ED136" i="46"/>
  <c r="BO136" i="46" s="1"/>
  <c r="EC136" i="46"/>
  <c r="EB136" i="46"/>
  <c r="BM136" i="46" s="1"/>
  <c r="EA136" i="46"/>
  <c r="DZ136" i="46"/>
  <c r="DY136" i="46"/>
  <c r="DX136" i="46"/>
  <c r="BI136" i="46" s="1"/>
  <c r="DW136" i="46"/>
  <c r="BH136" i="46" s="1"/>
  <c r="DV136" i="46"/>
  <c r="BG136" i="46" s="1"/>
  <c r="DU136" i="46"/>
  <c r="BF136" i="46" s="1"/>
  <c r="DT136" i="46"/>
  <c r="BE136" i="46" s="1"/>
  <c r="DS136" i="46"/>
  <c r="DR136" i="46"/>
  <c r="BC136" i="46" s="1"/>
  <c r="DQ136" i="46"/>
  <c r="DP136" i="46"/>
  <c r="DO136" i="46"/>
  <c r="AZ136" i="46" s="1"/>
  <c r="DN136" i="46"/>
  <c r="AY136" i="46" s="1"/>
  <c r="DM136" i="46"/>
  <c r="DL136" i="46"/>
  <c r="AW136" i="46" s="1"/>
  <c r="DK136" i="46"/>
  <c r="DJ136" i="46"/>
  <c r="AU136" i="46" s="1"/>
  <c r="DI136" i="46"/>
  <c r="DH136" i="46"/>
  <c r="AS136" i="46" s="1"/>
  <c r="DG136" i="46"/>
  <c r="AR136" i="46" s="1"/>
  <c r="DF136" i="46"/>
  <c r="AQ136" i="46" s="1"/>
  <c r="DE136" i="46"/>
  <c r="DD136" i="46"/>
  <c r="AO136" i="46" s="1"/>
  <c r="DC136" i="46"/>
  <c r="DB136" i="46"/>
  <c r="DA136" i="46"/>
  <c r="CZ136" i="46"/>
  <c r="CY136" i="46"/>
  <c r="AJ136" i="46" s="1"/>
  <c r="CX136" i="46"/>
  <c r="AI136" i="46" s="1"/>
  <c r="CW136" i="46"/>
  <c r="CV136" i="46"/>
  <c r="AG136" i="46" s="1"/>
  <c r="CU136" i="46"/>
  <c r="CT136" i="46"/>
  <c r="AE136" i="46" s="1"/>
  <c r="CS136" i="46"/>
  <c r="CR136" i="46"/>
  <c r="AC136" i="46" s="1"/>
  <c r="CQ136" i="46"/>
  <c r="AB136" i="46" s="1"/>
  <c r="CP136" i="46"/>
  <c r="AA136" i="46" s="1"/>
  <c r="CO136" i="46"/>
  <c r="CN136" i="46"/>
  <c r="Y136" i="46" s="1"/>
  <c r="CM136" i="46"/>
  <c r="CL136" i="46"/>
  <c r="CK136" i="46"/>
  <c r="CJ136" i="46"/>
  <c r="CI136" i="46"/>
  <c r="T136" i="46" s="1"/>
  <c r="CH136" i="46"/>
  <c r="CG136" i="46"/>
  <c r="R136" i="46" s="1"/>
  <c r="CF136" i="46"/>
  <c r="Q136" i="46" s="1"/>
  <c r="CE136" i="46"/>
  <c r="CD136" i="46"/>
  <c r="CC136" i="46"/>
  <c r="CB136" i="46"/>
  <c r="M136" i="46" s="1"/>
  <c r="CA136" i="46"/>
  <c r="L136" i="46" s="1"/>
  <c r="BZ136" i="46"/>
  <c r="K136" i="46" s="1"/>
  <c r="BY136" i="46"/>
  <c r="BX136" i="46"/>
  <c r="I136" i="46" s="1"/>
  <c r="BW136" i="46"/>
  <c r="BV136" i="46"/>
  <c r="BU136" i="46"/>
  <c r="BT136" i="46"/>
  <c r="E136" i="46" s="1"/>
  <c r="BS136" i="46"/>
  <c r="D136" i="46" s="1"/>
  <c r="B136" i="46"/>
  <c r="B136" i="44" s="1"/>
  <c r="A136" i="46"/>
  <c r="EF135" i="46"/>
  <c r="BQ135" i="46" s="1"/>
  <c r="EE135" i="46"/>
  <c r="ED135" i="46"/>
  <c r="BO135" i="44" s="1"/>
  <c r="EC135" i="46"/>
  <c r="EB135" i="46"/>
  <c r="EA135" i="46"/>
  <c r="BL135" i="46" s="1"/>
  <c r="DZ135" i="46"/>
  <c r="DY135" i="46"/>
  <c r="DX135" i="46"/>
  <c r="BI135" i="46" s="1"/>
  <c r="DW135" i="46"/>
  <c r="DV135" i="46"/>
  <c r="DU135" i="46"/>
  <c r="DT135" i="46"/>
  <c r="DS135" i="46"/>
  <c r="BD135" i="46" s="1"/>
  <c r="DR135" i="46"/>
  <c r="BC135" i="46" s="1"/>
  <c r="DQ135" i="46"/>
  <c r="DP135" i="46"/>
  <c r="BA135" i="46" s="1"/>
  <c r="DO135" i="46"/>
  <c r="DN135" i="46"/>
  <c r="DM135" i="46"/>
  <c r="DL135" i="46"/>
  <c r="AW135" i="46" s="1"/>
  <c r="DK135" i="46"/>
  <c r="AV135" i="46" s="1"/>
  <c r="DJ135" i="46"/>
  <c r="AU135" i="46" s="1"/>
  <c r="DI135" i="46"/>
  <c r="DH135" i="46"/>
  <c r="AS135" i="46" s="1"/>
  <c r="DG135" i="46"/>
  <c r="DF135" i="46"/>
  <c r="AQ135" i="46" s="1"/>
  <c r="DE135" i="46"/>
  <c r="DD135" i="46"/>
  <c r="DC135" i="46"/>
  <c r="AN135" i="46" s="1"/>
  <c r="DB135" i="46"/>
  <c r="DA135" i="46"/>
  <c r="CZ135" i="46"/>
  <c r="AK135" i="46" s="1"/>
  <c r="CY135" i="46"/>
  <c r="CX135" i="46"/>
  <c r="AI135" i="46" s="1"/>
  <c r="CW135" i="46"/>
  <c r="CV135" i="46"/>
  <c r="CU135" i="46"/>
  <c r="AF135" i="46" s="1"/>
  <c r="CT135" i="46"/>
  <c r="AE135" i="46" s="1"/>
  <c r="CS135" i="46"/>
  <c r="AD135" i="46" s="1"/>
  <c r="CR135" i="46"/>
  <c r="AC135" i="46" s="1"/>
  <c r="CQ135" i="46"/>
  <c r="CP135" i="46"/>
  <c r="CO135" i="46"/>
  <c r="CN135" i="46"/>
  <c r="Y135" i="46" s="1"/>
  <c r="CM135" i="46"/>
  <c r="X135" i="46" s="1"/>
  <c r="CL135" i="46"/>
  <c r="W135" i="46" s="1"/>
  <c r="CK135" i="46"/>
  <c r="V135" i="46" s="1"/>
  <c r="CJ135" i="46"/>
  <c r="U135" i="46" s="1"/>
  <c r="CI135" i="46"/>
  <c r="CH135" i="46"/>
  <c r="S135" i="46" s="1"/>
  <c r="CG135" i="46"/>
  <c r="CF135" i="46"/>
  <c r="CE135" i="46"/>
  <c r="P135" i="46" s="1"/>
  <c r="CD135" i="46"/>
  <c r="O135" i="46" s="1"/>
  <c r="CC135" i="46"/>
  <c r="CB135" i="46"/>
  <c r="M135" i="46" s="1"/>
  <c r="CA135" i="46"/>
  <c r="BZ135" i="46"/>
  <c r="K135" i="46" s="1"/>
  <c r="BY135" i="46"/>
  <c r="BX135" i="46"/>
  <c r="I135" i="46" s="1"/>
  <c r="BW135" i="46"/>
  <c r="H135" i="46" s="1"/>
  <c r="BV135" i="46"/>
  <c r="G135" i="46" s="1"/>
  <c r="BU135" i="46"/>
  <c r="F135" i="46" s="1"/>
  <c r="BT135" i="46"/>
  <c r="E135" i="46" s="1"/>
  <c r="BS135" i="46"/>
  <c r="BO135" i="46"/>
  <c r="B135" i="46"/>
  <c r="B135" i="44" s="1"/>
  <c r="A135" i="46"/>
  <c r="A133" i="27" s="1"/>
  <c r="EF134" i="46"/>
  <c r="BQ134" i="46" s="1"/>
  <c r="EE134" i="46"/>
  <c r="BP134" i="46" s="1"/>
  <c r="ED134" i="46"/>
  <c r="BO134" i="46" s="1"/>
  <c r="EC134" i="46"/>
  <c r="BN134" i="46" s="1"/>
  <c r="EB134" i="46"/>
  <c r="BM134" i="46" s="1"/>
  <c r="EA134" i="46"/>
  <c r="BL134" i="46" s="1"/>
  <c r="DZ134" i="46"/>
  <c r="DY134" i="46"/>
  <c r="BJ134" i="46" s="1"/>
  <c r="DX134" i="46"/>
  <c r="BI134" i="46" s="1"/>
  <c r="DW134" i="46"/>
  <c r="BH134" i="46" s="1"/>
  <c r="DV134" i="46"/>
  <c r="DU134" i="46"/>
  <c r="BF134" i="46" s="1"/>
  <c r="DT134" i="46"/>
  <c r="BE134" i="46" s="1"/>
  <c r="DS134" i="46"/>
  <c r="DR134" i="46"/>
  <c r="DQ134" i="46"/>
  <c r="DP134" i="46"/>
  <c r="BA134" i="46" s="1"/>
  <c r="DO134" i="46"/>
  <c r="AZ134" i="46" s="1"/>
  <c r="DN134" i="46"/>
  <c r="DM134" i="46"/>
  <c r="AX134" i="46" s="1"/>
  <c r="DL134" i="46"/>
  <c r="DK134" i="46"/>
  <c r="AV134" i="46" s="1"/>
  <c r="DJ134" i="46"/>
  <c r="DI134" i="46"/>
  <c r="AT134" i="46" s="1"/>
  <c r="DH134" i="46"/>
  <c r="AS134" i="46" s="1"/>
  <c r="DG134" i="46"/>
  <c r="AR134" i="46" s="1"/>
  <c r="DF134" i="46"/>
  <c r="DE134" i="46"/>
  <c r="AP134" i="46" s="1"/>
  <c r="DD134" i="46"/>
  <c r="AO134" i="46" s="1"/>
  <c r="DC134" i="46"/>
  <c r="DB134" i="46"/>
  <c r="DA134" i="46"/>
  <c r="CZ134" i="46"/>
  <c r="AK134" i="46" s="1"/>
  <c r="CY134" i="46"/>
  <c r="CX134" i="46"/>
  <c r="CW134" i="46"/>
  <c r="AH134" i="46" s="1"/>
  <c r="CV134" i="46"/>
  <c r="AG134" i="46" s="1"/>
  <c r="CU134" i="46"/>
  <c r="CT134" i="46"/>
  <c r="CS134" i="46"/>
  <c r="CR134" i="46"/>
  <c r="AC134" i="46" s="1"/>
  <c r="CQ134" i="46"/>
  <c r="AB134" i="46" s="1"/>
  <c r="CP134" i="46"/>
  <c r="AA134" i="46" s="1"/>
  <c r="CO134" i="46"/>
  <c r="Z134" i="46" s="1"/>
  <c r="CN134" i="46"/>
  <c r="Y134" i="46" s="1"/>
  <c r="CM134" i="46"/>
  <c r="X134" i="46" s="1"/>
  <c r="CL134" i="46"/>
  <c r="CK134" i="46"/>
  <c r="V134" i="46" s="1"/>
  <c r="CJ134" i="46"/>
  <c r="U134" i="46" s="1"/>
  <c r="CI134" i="46"/>
  <c r="T134" i="46" s="1"/>
  <c r="CH134" i="46"/>
  <c r="S134" i="46" s="1"/>
  <c r="CG134" i="46"/>
  <c r="R134" i="46" s="1"/>
  <c r="CF134" i="46"/>
  <c r="Q134" i="46" s="1"/>
  <c r="CE134" i="46"/>
  <c r="CD134" i="46"/>
  <c r="CC134" i="46"/>
  <c r="N134" i="46" s="1"/>
  <c r="CB134" i="46"/>
  <c r="M134" i="46" s="1"/>
  <c r="CA134" i="46"/>
  <c r="BZ134" i="46"/>
  <c r="K134" i="46" s="1"/>
  <c r="BY134" i="46"/>
  <c r="J134" i="46" s="1"/>
  <c r="BX134" i="46"/>
  <c r="BW134" i="46"/>
  <c r="BV134" i="46"/>
  <c r="BU134" i="46"/>
  <c r="BT134" i="46"/>
  <c r="E134" i="46" s="1"/>
  <c r="BS134" i="46"/>
  <c r="D134" i="46" s="1"/>
  <c r="B134" i="46"/>
  <c r="B134" i="44" s="1"/>
  <c r="A134" i="46"/>
  <c r="A132" i="27" s="1"/>
  <c r="EF133" i="46"/>
  <c r="BQ133" i="46" s="1"/>
  <c r="EE133" i="46"/>
  <c r="ED133" i="46"/>
  <c r="EC133" i="46"/>
  <c r="BN133" i="46" s="1"/>
  <c r="EB133" i="46"/>
  <c r="BM133" i="46" s="1"/>
  <c r="EA133" i="46"/>
  <c r="DZ133" i="46"/>
  <c r="DY133" i="46"/>
  <c r="BJ133" i="46" s="1"/>
  <c r="DX133" i="46"/>
  <c r="BI133" i="46" s="1"/>
  <c r="DW133" i="46"/>
  <c r="DV133" i="46"/>
  <c r="DU133" i="46"/>
  <c r="DT133" i="46"/>
  <c r="BE133" i="46" s="1"/>
  <c r="DS133" i="46"/>
  <c r="BD133" i="46" s="1"/>
  <c r="DR133" i="46"/>
  <c r="BC133" i="46" s="1"/>
  <c r="DQ133" i="46"/>
  <c r="BB133" i="46" s="1"/>
  <c r="DP133" i="46"/>
  <c r="DO133" i="46"/>
  <c r="AZ133" i="46" s="1"/>
  <c r="DN133" i="46"/>
  <c r="DM133" i="46"/>
  <c r="DL133" i="46"/>
  <c r="AW133" i="46" s="1"/>
  <c r="DK133" i="46"/>
  <c r="AV133" i="46" s="1"/>
  <c r="DJ133" i="46"/>
  <c r="DI133" i="46"/>
  <c r="AT133" i="46" s="1"/>
  <c r="DH133" i="46"/>
  <c r="DG133" i="46"/>
  <c r="DF133" i="46"/>
  <c r="DE133" i="46"/>
  <c r="DD133" i="46"/>
  <c r="AO133" i="46" s="1"/>
  <c r="DC133" i="46"/>
  <c r="AN133" i="46" s="1"/>
  <c r="DB133" i="46"/>
  <c r="AM133" i="46" s="1"/>
  <c r="DA133" i="46"/>
  <c r="AL133" i="46" s="1"/>
  <c r="CZ133" i="46"/>
  <c r="CY133" i="46"/>
  <c r="CX133" i="46"/>
  <c r="CW133" i="46"/>
  <c r="CV133" i="46"/>
  <c r="AG133" i="46" s="1"/>
  <c r="CU133" i="46"/>
  <c r="AF133" i="46" s="1"/>
  <c r="CT133" i="46"/>
  <c r="AE133" i="46" s="1"/>
  <c r="CS133" i="46"/>
  <c r="AD133" i="46" s="1"/>
  <c r="CR133" i="46"/>
  <c r="AC133" i="46" s="1"/>
  <c r="CQ133" i="46"/>
  <c r="AB133" i="46" s="1"/>
  <c r="CP133" i="46"/>
  <c r="CO133" i="46"/>
  <c r="Z133" i="46" s="1"/>
  <c r="CN133" i="46"/>
  <c r="Y133" i="46" s="1"/>
  <c r="CM133" i="46"/>
  <c r="X133" i="46" s="1"/>
  <c r="CL133" i="46"/>
  <c r="W133" i="46" s="1"/>
  <c r="CK133" i="46"/>
  <c r="V133" i="46" s="1"/>
  <c r="CJ133" i="46"/>
  <c r="CI133" i="46"/>
  <c r="CH133" i="46"/>
  <c r="CG133" i="46"/>
  <c r="R133" i="46" s="1"/>
  <c r="CF133" i="46"/>
  <c r="Q133" i="46" s="1"/>
  <c r="CE133" i="46"/>
  <c r="P133" i="46" s="1"/>
  <c r="CD133" i="46"/>
  <c r="CC133" i="46"/>
  <c r="N133" i="46" s="1"/>
  <c r="CB133" i="46"/>
  <c r="CA133" i="46"/>
  <c r="BZ133" i="46"/>
  <c r="BY133" i="46"/>
  <c r="J133" i="46" s="1"/>
  <c r="BX133" i="46"/>
  <c r="I133" i="46" s="1"/>
  <c r="BW133" i="46"/>
  <c r="H133" i="46" s="1"/>
  <c r="BV133" i="46"/>
  <c r="BU133" i="46"/>
  <c r="F133" i="46" s="1"/>
  <c r="BT133" i="46"/>
  <c r="BS133" i="46"/>
  <c r="B133" i="46"/>
  <c r="B133" i="44" s="1"/>
  <c r="A133" i="46"/>
  <c r="A131" i="27" s="1"/>
  <c r="EF132" i="46"/>
  <c r="BQ132" i="46" s="1"/>
  <c r="EE132" i="46"/>
  <c r="ED132" i="46"/>
  <c r="EC132" i="46"/>
  <c r="BN132" i="46" s="1"/>
  <c r="EB132" i="46"/>
  <c r="EA132" i="46"/>
  <c r="DZ132" i="46"/>
  <c r="DY132" i="46"/>
  <c r="DX132" i="46"/>
  <c r="BI132" i="46" s="1"/>
  <c r="DW132" i="46"/>
  <c r="BH132" i="46" s="1"/>
  <c r="DV132" i="46"/>
  <c r="BG132" i="44" s="1"/>
  <c r="DU132" i="46"/>
  <c r="BF132" i="46" s="1"/>
  <c r="DT132" i="46"/>
  <c r="BE132" i="46" s="1"/>
  <c r="DS132" i="46"/>
  <c r="DR132" i="46"/>
  <c r="DQ132" i="46"/>
  <c r="BB132" i="46" s="1"/>
  <c r="DP132" i="46"/>
  <c r="BA132" i="46" s="1"/>
  <c r="DO132" i="46"/>
  <c r="AZ132" i="46" s="1"/>
  <c r="DN132" i="46"/>
  <c r="AY132" i="46" s="1"/>
  <c r="DM132" i="46"/>
  <c r="AX132" i="46" s="1"/>
  <c r="DL132" i="46"/>
  <c r="DK132" i="46"/>
  <c r="AV132" i="46" s="1"/>
  <c r="DJ132" i="46"/>
  <c r="DI132" i="46"/>
  <c r="AT132" i="46" s="1"/>
  <c r="DH132" i="46"/>
  <c r="AS132" i="46" s="1"/>
  <c r="DG132" i="46"/>
  <c r="DF132" i="46"/>
  <c r="AQ132" i="46" s="1"/>
  <c r="DE132" i="46"/>
  <c r="AP132" i="46" s="1"/>
  <c r="DD132" i="46"/>
  <c r="AO132" i="46" s="1"/>
  <c r="DC132" i="46"/>
  <c r="DB132" i="46"/>
  <c r="DA132" i="46"/>
  <c r="CZ132" i="46"/>
  <c r="AK132" i="46" s="1"/>
  <c r="CY132" i="46"/>
  <c r="AJ132" i="46" s="1"/>
  <c r="CX132" i="46"/>
  <c r="CW132" i="46"/>
  <c r="AH132" i="46" s="1"/>
  <c r="CV132" i="46"/>
  <c r="CU132" i="46"/>
  <c r="AF132" i="46" s="1"/>
  <c r="CT132" i="46"/>
  <c r="CS132" i="46"/>
  <c r="CR132" i="46"/>
  <c r="AC132" i="46" s="1"/>
  <c r="CQ132" i="46"/>
  <c r="AB132" i="46" s="1"/>
  <c r="CP132" i="46"/>
  <c r="CO132" i="46"/>
  <c r="Z132" i="46" s="1"/>
  <c r="CN132" i="46"/>
  <c r="CM132" i="46"/>
  <c r="CL132" i="46"/>
  <c r="CK132" i="46"/>
  <c r="V132" i="46" s="1"/>
  <c r="CJ132" i="46"/>
  <c r="U132" i="46" s="1"/>
  <c r="CI132" i="46"/>
  <c r="T132" i="46" s="1"/>
  <c r="CH132" i="46"/>
  <c r="S132" i="46" s="1"/>
  <c r="CG132" i="46"/>
  <c r="R132" i="46" s="1"/>
  <c r="CF132" i="46"/>
  <c r="CE132" i="46"/>
  <c r="CD132" i="46"/>
  <c r="CC132" i="46"/>
  <c r="CB132" i="46"/>
  <c r="M132" i="46" s="1"/>
  <c r="CA132" i="46"/>
  <c r="BZ132" i="46"/>
  <c r="K132" i="46" s="1"/>
  <c r="BY132" i="46"/>
  <c r="J132" i="46" s="1"/>
  <c r="BX132" i="46"/>
  <c r="I132" i="46" s="1"/>
  <c r="BW132" i="46"/>
  <c r="BV132" i="46"/>
  <c r="BU132" i="46"/>
  <c r="F132" i="46" s="1"/>
  <c r="BT132" i="46"/>
  <c r="E132" i="46" s="1"/>
  <c r="BS132" i="46"/>
  <c r="D132" i="46" s="1"/>
  <c r="BG132" i="46"/>
  <c r="B132" i="46"/>
  <c r="B132" i="44" s="1"/>
  <c r="A132" i="46"/>
  <c r="A130" i="27" s="1"/>
  <c r="EF131" i="46"/>
  <c r="BQ131" i="46" s="1"/>
  <c r="EE131" i="46"/>
  <c r="ED131" i="46"/>
  <c r="BO131" i="44" s="1"/>
  <c r="EC131" i="46"/>
  <c r="BN131" i="44" s="1"/>
  <c r="EB131" i="46"/>
  <c r="BM131" i="44" s="1"/>
  <c r="EA131" i="46"/>
  <c r="BL131" i="44" s="1"/>
  <c r="DZ131" i="46"/>
  <c r="BK131" i="44" s="1"/>
  <c r="DY131" i="46"/>
  <c r="DX131" i="46"/>
  <c r="BI131" i="46" s="1"/>
  <c r="DW131" i="46"/>
  <c r="DV131" i="46"/>
  <c r="DU131" i="46"/>
  <c r="BF131" i="46" s="1"/>
  <c r="DT131" i="46"/>
  <c r="BE131" i="46" s="1"/>
  <c r="DS131" i="46"/>
  <c r="DR131" i="46"/>
  <c r="BC131" i="46" s="1"/>
  <c r="DQ131" i="46"/>
  <c r="BB131" i="46" s="1"/>
  <c r="DP131" i="46"/>
  <c r="DO131" i="46"/>
  <c r="DN131" i="46"/>
  <c r="DM131" i="46"/>
  <c r="AX131" i="46" s="1"/>
  <c r="DL131" i="46"/>
  <c r="AW131" i="46" s="1"/>
  <c r="DK131" i="46"/>
  <c r="AV131" i="46" s="1"/>
  <c r="DJ131" i="46"/>
  <c r="AU131" i="46" s="1"/>
  <c r="DI131" i="46"/>
  <c r="DH131" i="46"/>
  <c r="AS131" i="46" s="1"/>
  <c r="DG131" i="46"/>
  <c r="DF131" i="46"/>
  <c r="DE131" i="46"/>
  <c r="AP131" i="46" s="1"/>
  <c r="DD131" i="46"/>
  <c r="AO131" i="46" s="1"/>
  <c r="DC131" i="46"/>
  <c r="DB131" i="46"/>
  <c r="AM131" i="46" s="1"/>
  <c r="DA131" i="46"/>
  <c r="AL131" i="46" s="1"/>
  <c r="CZ131" i="46"/>
  <c r="CY131" i="46"/>
  <c r="CX131" i="46"/>
  <c r="AI131" i="46" s="1"/>
  <c r="CW131" i="46"/>
  <c r="AH131" i="46" s="1"/>
  <c r="CV131" i="46"/>
  <c r="AG131" i="46" s="1"/>
  <c r="CU131" i="46"/>
  <c r="AF131" i="46" s="1"/>
  <c r="CT131" i="46"/>
  <c r="AE131" i="46" s="1"/>
  <c r="CS131" i="46"/>
  <c r="CR131" i="46"/>
  <c r="CQ131" i="46"/>
  <c r="CP131" i="46"/>
  <c r="AA131" i="46" s="1"/>
  <c r="CO131" i="46"/>
  <c r="Z131" i="46" s="1"/>
  <c r="CN131" i="46"/>
  <c r="Y131" i="46" s="1"/>
  <c r="CM131" i="46"/>
  <c r="X131" i="46" s="1"/>
  <c r="CL131" i="46"/>
  <c r="W131" i="46" s="1"/>
  <c r="CK131" i="46"/>
  <c r="V131" i="46" s="1"/>
  <c r="CJ131" i="46"/>
  <c r="CI131" i="46"/>
  <c r="CH131" i="46"/>
  <c r="CG131" i="46"/>
  <c r="R131" i="46" s="1"/>
  <c r="CF131" i="46"/>
  <c r="Q131" i="46" s="1"/>
  <c r="CE131" i="46"/>
  <c r="CD131" i="46"/>
  <c r="O131" i="46" s="1"/>
  <c r="CC131" i="46"/>
  <c r="CB131" i="46"/>
  <c r="CA131" i="46"/>
  <c r="BZ131" i="46"/>
  <c r="K131" i="46" s="1"/>
  <c r="BY131" i="46"/>
  <c r="J131" i="46" s="1"/>
  <c r="BX131" i="46"/>
  <c r="I131" i="46" s="1"/>
  <c r="BW131" i="46"/>
  <c r="BV131" i="46"/>
  <c r="G131" i="46" s="1"/>
  <c r="BU131" i="46"/>
  <c r="BT131" i="46"/>
  <c r="BS131" i="46"/>
  <c r="B131" i="46"/>
  <c r="B131" i="44" s="1"/>
  <c r="A131" i="46"/>
  <c r="C131" i="46" s="1"/>
  <c r="C131" i="44" s="1"/>
  <c r="EF130" i="46"/>
  <c r="EE130" i="46"/>
  <c r="BP130" i="46" s="1"/>
  <c r="ED130" i="46"/>
  <c r="BO130" i="46" s="1"/>
  <c r="EC130" i="46"/>
  <c r="BN130" i="46" s="1"/>
  <c r="EB130" i="46"/>
  <c r="BM130" i="46" s="1"/>
  <c r="EA130" i="46"/>
  <c r="BL130" i="46" s="1"/>
  <c r="DZ130" i="46"/>
  <c r="BK130" i="46" s="1"/>
  <c r="DY130" i="46"/>
  <c r="DX130" i="46"/>
  <c r="DW130" i="46"/>
  <c r="BH130" i="46" s="1"/>
  <c r="DV130" i="46"/>
  <c r="DU130" i="46"/>
  <c r="DT130" i="46"/>
  <c r="BE130" i="46" s="1"/>
  <c r="DS130" i="46"/>
  <c r="BD130" i="46" s="1"/>
  <c r="DR130" i="46"/>
  <c r="BC130" i="46" s="1"/>
  <c r="DQ130" i="46"/>
  <c r="BB130" i="46" s="1"/>
  <c r="DP130" i="46"/>
  <c r="DO130" i="46"/>
  <c r="DN130" i="46"/>
  <c r="AY130" i="46" s="1"/>
  <c r="DM130" i="46"/>
  <c r="AX130" i="46" s="1"/>
  <c r="DL130" i="46"/>
  <c r="AW130" i="46" s="1"/>
  <c r="DK130" i="46"/>
  <c r="AV130" i="46" s="1"/>
  <c r="DJ130" i="46"/>
  <c r="DI130" i="46"/>
  <c r="DH130" i="46"/>
  <c r="DG130" i="46"/>
  <c r="AR130" i="46" s="1"/>
  <c r="DF130" i="46"/>
  <c r="AQ130" i="46" s="1"/>
  <c r="DE130" i="46"/>
  <c r="AP130" i="46" s="1"/>
  <c r="DD130" i="46"/>
  <c r="AO130" i="46" s="1"/>
  <c r="DC130" i="46"/>
  <c r="AN130" i="46" s="1"/>
  <c r="DB130" i="46"/>
  <c r="DA130" i="46"/>
  <c r="CZ130" i="46"/>
  <c r="CY130" i="46"/>
  <c r="CX130" i="46"/>
  <c r="AI130" i="46" s="1"/>
  <c r="CW130" i="46"/>
  <c r="AH130" i="46" s="1"/>
  <c r="CV130" i="46"/>
  <c r="AG130" i="46" s="1"/>
  <c r="CU130" i="46"/>
  <c r="AF130" i="46" s="1"/>
  <c r="CT130" i="46"/>
  <c r="AE130" i="46" s="1"/>
  <c r="CS130" i="46"/>
  <c r="CR130" i="46"/>
  <c r="CQ130" i="46"/>
  <c r="AB130" i="46" s="1"/>
  <c r="CP130" i="46"/>
  <c r="AA130" i="46" s="1"/>
  <c r="CO130" i="46"/>
  <c r="Z130" i="46" s="1"/>
  <c r="CN130" i="46"/>
  <c r="Y130" i="46" s="1"/>
  <c r="CM130" i="46"/>
  <c r="X130" i="46" s="1"/>
  <c r="CL130" i="46"/>
  <c r="W130" i="46" s="1"/>
  <c r="CK130" i="46"/>
  <c r="CJ130" i="46"/>
  <c r="CI130" i="46"/>
  <c r="T130" i="46" s="1"/>
  <c r="CH130" i="46"/>
  <c r="CG130" i="46"/>
  <c r="CF130" i="46"/>
  <c r="Q130" i="46" s="1"/>
  <c r="CE130" i="46"/>
  <c r="P130" i="46" s="1"/>
  <c r="CD130" i="46"/>
  <c r="CC130" i="46"/>
  <c r="N130" i="46" s="1"/>
  <c r="CB130" i="46"/>
  <c r="CA130" i="46"/>
  <c r="L130" i="46" s="1"/>
  <c r="BZ130" i="46"/>
  <c r="K130" i="46" s="1"/>
  <c r="BY130" i="46"/>
  <c r="J130" i="46" s="1"/>
  <c r="BX130" i="46"/>
  <c r="I130" i="46" s="1"/>
  <c r="BW130" i="46"/>
  <c r="H130" i="46" s="1"/>
  <c r="BV130" i="46"/>
  <c r="BU130" i="46"/>
  <c r="BT130" i="46"/>
  <c r="BS130" i="46"/>
  <c r="D130" i="46" s="1"/>
  <c r="B130" i="46"/>
  <c r="B130" i="44" s="1"/>
  <c r="A130" i="46"/>
  <c r="A130" i="44" s="1"/>
  <c r="EF129" i="46"/>
  <c r="EE129" i="46"/>
  <c r="BP129" i="46" s="1"/>
  <c r="ED129" i="46"/>
  <c r="EC129" i="46"/>
  <c r="EB129" i="46"/>
  <c r="EA129" i="46"/>
  <c r="BL129" i="46" s="1"/>
  <c r="DZ129" i="46"/>
  <c r="BK129" i="46" s="1"/>
  <c r="DY129" i="46"/>
  <c r="BJ129" i="46" s="1"/>
  <c r="DX129" i="46"/>
  <c r="BI129" i="46" s="1"/>
  <c r="DW129" i="46"/>
  <c r="BH129" i="46" s="1"/>
  <c r="DV129" i="46"/>
  <c r="BG129" i="44" s="1"/>
  <c r="DU129" i="46"/>
  <c r="DT129" i="46"/>
  <c r="DS129" i="46"/>
  <c r="BD129" i="46" s="1"/>
  <c r="DR129" i="46"/>
  <c r="BC129" i="46" s="1"/>
  <c r="DQ129" i="46"/>
  <c r="BB129" i="46" s="1"/>
  <c r="DP129" i="46"/>
  <c r="DO129" i="46"/>
  <c r="AZ129" i="46" s="1"/>
  <c r="DN129" i="46"/>
  <c r="DM129" i="46"/>
  <c r="AX129" i="46" s="1"/>
  <c r="DL129" i="46"/>
  <c r="DK129" i="46"/>
  <c r="AV129" i="46" s="1"/>
  <c r="DJ129" i="46"/>
  <c r="AU129" i="46" s="1"/>
  <c r="DI129" i="46"/>
  <c r="AT129" i="46" s="1"/>
  <c r="DH129" i="46"/>
  <c r="AS129" i="46" s="1"/>
  <c r="DG129" i="46"/>
  <c r="AR129" i="46" s="1"/>
  <c r="DF129" i="46"/>
  <c r="AQ129" i="46" s="1"/>
  <c r="DE129" i="46"/>
  <c r="DD129" i="46"/>
  <c r="DC129" i="46"/>
  <c r="AN129" i="46" s="1"/>
  <c r="DB129" i="46"/>
  <c r="AM129" i="46" s="1"/>
  <c r="DA129" i="46"/>
  <c r="AL129" i="46" s="1"/>
  <c r="CZ129" i="46"/>
  <c r="AK129" i="46" s="1"/>
  <c r="CY129" i="46"/>
  <c r="AJ129" i="46" s="1"/>
  <c r="CX129" i="46"/>
  <c r="AI129" i="46" s="1"/>
  <c r="CW129" i="46"/>
  <c r="CV129" i="46"/>
  <c r="CU129" i="46"/>
  <c r="AF129" i="46" s="1"/>
  <c r="CT129" i="46"/>
  <c r="AE129" i="46" s="1"/>
  <c r="CS129" i="46"/>
  <c r="AD129" i="46" s="1"/>
  <c r="CR129" i="46"/>
  <c r="AC129" i="46" s="1"/>
  <c r="CQ129" i="46"/>
  <c r="AB129" i="46" s="1"/>
  <c r="CP129" i="46"/>
  <c r="CO129" i="46"/>
  <c r="CN129" i="46"/>
  <c r="CM129" i="46"/>
  <c r="X129" i="46" s="1"/>
  <c r="CL129" i="46"/>
  <c r="CK129" i="46"/>
  <c r="V129" i="46" s="1"/>
  <c r="CJ129" i="46"/>
  <c r="U129" i="46" s="1"/>
  <c r="CI129" i="46"/>
  <c r="T129" i="46" s="1"/>
  <c r="CH129" i="46"/>
  <c r="S129" i="46" s="1"/>
  <c r="CG129" i="46"/>
  <c r="R129" i="46" s="1"/>
  <c r="CF129" i="46"/>
  <c r="CE129" i="46"/>
  <c r="CD129" i="46"/>
  <c r="O129" i="46" s="1"/>
  <c r="CC129" i="46"/>
  <c r="N129" i="46" s="1"/>
  <c r="CB129" i="46"/>
  <c r="CA129" i="46"/>
  <c r="L129" i="46" s="1"/>
  <c r="BZ129" i="46"/>
  <c r="BY129" i="46"/>
  <c r="BX129" i="46"/>
  <c r="BW129" i="46"/>
  <c r="H129" i="46" s="1"/>
  <c r="BV129" i="46"/>
  <c r="G129" i="46" s="1"/>
  <c r="BU129" i="46"/>
  <c r="F129" i="46" s="1"/>
  <c r="BT129" i="46"/>
  <c r="E129" i="46" s="1"/>
  <c r="BS129" i="46"/>
  <c r="D129" i="46" s="1"/>
  <c r="BG129" i="46"/>
  <c r="B129" i="46"/>
  <c r="B129" i="44" s="1"/>
  <c r="A129" i="46"/>
  <c r="C129" i="46" s="1"/>
  <c r="C129" i="44" s="1"/>
  <c r="EF128" i="46"/>
  <c r="BQ128" i="46" s="1"/>
  <c r="EE128" i="46"/>
  <c r="BP128" i="46" s="1"/>
  <c r="ED128" i="46"/>
  <c r="BO128" i="46" s="1"/>
  <c r="EC128" i="46"/>
  <c r="BN128" i="46" s="1"/>
  <c r="EB128" i="46"/>
  <c r="BM128" i="46" s="1"/>
  <c r="EA128" i="46"/>
  <c r="DZ128" i="46"/>
  <c r="DY128" i="46"/>
  <c r="BJ128" i="46" s="1"/>
  <c r="DX128" i="46"/>
  <c r="BI128" i="46" s="1"/>
  <c r="DW128" i="46"/>
  <c r="BH128" i="46" s="1"/>
  <c r="DV128" i="46"/>
  <c r="BG128" i="46" s="1"/>
  <c r="DU128" i="46"/>
  <c r="BF128" i="46" s="1"/>
  <c r="DT128" i="46"/>
  <c r="BE128" i="46" s="1"/>
  <c r="DS128" i="46"/>
  <c r="BD128" i="46" s="1"/>
  <c r="DR128" i="46"/>
  <c r="DQ128" i="46"/>
  <c r="BB128" i="46" s="1"/>
  <c r="DP128" i="46"/>
  <c r="DO128" i="46"/>
  <c r="AZ128" i="46" s="1"/>
  <c r="DN128" i="46"/>
  <c r="DM128" i="46"/>
  <c r="DL128" i="46"/>
  <c r="AW128" i="46" s="1"/>
  <c r="DK128" i="46"/>
  <c r="DJ128" i="46"/>
  <c r="DI128" i="46"/>
  <c r="AT128" i="46" s="1"/>
  <c r="DH128" i="46"/>
  <c r="AS128" i="46" s="1"/>
  <c r="DG128" i="46"/>
  <c r="AR128" i="46" s="1"/>
  <c r="DF128" i="46"/>
  <c r="AQ128" i="46" s="1"/>
  <c r="DE128" i="46"/>
  <c r="DD128" i="46"/>
  <c r="AO128" i="46" s="1"/>
  <c r="DC128" i="46"/>
  <c r="AN128" i="46" s="1"/>
  <c r="DB128" i="46"/>
  <c r="AM128" i="46" s="1"/>
  <c r="DA128" i="46"/>
  <c r="AL128" i="46" s="1"/>
  <c r="CZ128" i="46"/>
  <c r="CY128" i="46"/>
  <c r="AJ128" i="46" s="1"/>
  <c r="CX128" i="46"/>
  <c r="AI128" i="46" s="1"/>
  <c r="CW128" i="46"/>
  <c r="AH128" i="46" s="1"/>
  <c r="CV128" i="46"/>
  <c r="AG128" i="46" s="1"/>
  <c r="CU128" i="46"/>
  <c r="AF128" i="46" s="1"/>
  <c r="CT128" i="46"/>
  <c r="AE128" i="46" s="1"/>
  <c r="CS128" i="46"/>
  <c r="AD128" i="46" s="1"/>
  <c r="CR128" i="46"/>
  <c r="AC128" i="46" s="1"/>
  <c r="CQ128" i="46"/>
  <c r="CP128" i="46"/>
  <c r="AA128" i="46" s="1"/>
  <c r="CO128" i="46"/>
  <c r="Z128" i="46" s="1"/>
  <c r="CN128" i="46"/>
  <c r="Y128" i="46" s="1"/>
  <c r="CM128" i="46"/>
  <c r="CL128" i="46"/>
  <c r="CK128" i="46"/>
  <c r="V128" i="46" s="1"/>
  <c r="CJ128" i="46"/>
  <c r="CI128" i="46"/>
  <c r="T128" i="46" s="1"/>
  <c r="CH128" i="46"/>
  <c r="CG128" i="46"/>
  <c r="CF128" i="46"/>
  <c r="Q128" i="46" s="1"/>
  <c r="CE128" i="46"/>
  <c r="CD128" i="46"/>
  <c r="CC128" i="46"/>
  <c r="N128" i="46" s="1"/>
  <c r="CB128" i="46"/>
  <c r="CA128" i="46"/>
  <c r="L128" i="46" s="1"/>
  <c r="BZ128" i="46"/>
  <c r="K128" i="46" s="1"/>
  <c r="BY128" i="46"/>
  <c r="J128" i="46" s="1"/>
  <c r="BX128" i="46"/>
  <c r="I128" i="46" s="1"/>
  <c r="BW128" i="46"/>
  <c r="H128" i="46" s="1"/>
  <c r="BV128" i="46"/>
  <c r="BU128" i="46"/>
  <c r="F128" i="46" s="1"/>
  <c r="BT128" i="46"/>
  <c r="E128" i="46" s="1"/>
  <c r="BS128" i="46"/>
  <c r="D128" i="46" s="1"/>
  <c r="B128" i="46"/>
  <c r="B128" i="44" s="1"/>
  <c r="A128" i="46"/>
  <c r="A126" i="27" s="1"/>
  <c r="EF127" i="46"/>
  <c r="BQ127" i="46" s="1"/>
  <c r="EE127" i="46"/>
  <c r="ED127" i="46"/>
  <c r="BO127" i="44" s="1"/>
  <c r="EC127" i="46"/>
  <c r="BN127" i="44" s="1"/>
  <c r="EB127" i="46"/>
  <c r="BM127" i="46" s="1"/>
  <c r="EA127" i="46"/>
  <c r="BL127" i="46" s="1"/>
  <c r="DZ127" i="46"/>
  <c r="BK127" i="46" s="1"/>
  <c r="DY127" i="46"/>
  <c r="DX127" i="46"/>
  <c r="BI127" i="46" s="1"/>
  <c r="DW127" i="46"/>
  <c r="DV127" i="46"/>
  <c r="DU127" i="46"/>
  <c r="DT127" i="46"/>
  <c r="BE127" i="46" s="1"/>
  <c r="DS127" i="46"/>
  <c r="BD127" i="46" s="1"/>
  <c r="DR127" i="46"/>
  <c r="BC127" i="46" s="1"/>
  <c r="DQ127" i="46"/>
  <c r="BB127" i="46" s="1"/>
  <c r="DP127" i="46"/>
  <c r="BA127" i="46" s="1"/>
  <c r="DO127" i="46"/>
  <c r="AZ127" i="46" s="1"/>
  <c r="DN127" i="46"/>
  <c r="DM127" i="46"/>
  <c r="DL127" i="46"/>
  <c r="AW127" i="46" s="1"/>
  <c r="DK127" i="46"/>
  <c r="DJ127" i="46"/>
  <c r="AU127" i="46" s="1"/>
  <c r="DI127" i="46"/>
  <c r="DH127" i="46"/>
  <c r="AS127" i="46" s="1"/>
  <c r="DG127" i="46"/>
  <c r="DF127" i="46"/>
  <c r="AQ127" i="46" s="1"/>
  <c r="DE127" i="46"/>
  <c r="DD127" i="46"/>
  <c r="AO127" i="46" s="1"/>
  <c r="DC127" i="46"/>
  <c r="AN127" i="46" s="1"/>
  <c r="DB127" i="46"/>
  <c r="AM127" i="46" s="1"/>
  <c r="DA127" i="46"/>
  <c r="AL127" i="46" s="1"/>
  <c r="CZ127" i="46"/>
  <c r="AK127" i="46" s="1"/>
  <c r="CY127" i="46"/>
  <c r="CX127" i="46"/>
  <c r="CW127" i="46"/>
  <c r="CV127" i="46"/>
  <c r="CU127" i="46"/>
  <c r="AF127" i="46" s="1"/>
  <c r="CT127" i="46"/>
  <c r="AE127" i="46" s="1"/>
  <c r="CS127" i="46"/>
  <c r="CR127" i="46"/>
  <c r="AC127" i="46" s="1"/>
  <c r="CQ127" i="46"/>
  <c r="CP127" i="46"/>
  <c r="CO127" i="46"/>
  <c r="CN127" i="46"/>
  <c r="Y127" i="46" s="1"/>
  <c r="CM127" i="46"/>
  <c r="X127" i="46" s="1"/>
  <c r="CL127" i="46"/>
  <c r="W127" i="46" s="1"/>
  <c r="CK127" i="46"/>
  <c r="CJ127" i="46"/>
  <c r="U127" i="46" s="1"/>
  <c r="CI127" i="46"/>
  <c r="CH127" i="46"/>
  <c r="CG127" i="46"/>
  <c r="CF127" i="46"/>
  <c r="CE127" i="46"/>
  <c r="P127" i="46" s="1"/>
  <c r="CD127" i="46"/>
  <c r="O127" i="46" s="1"/>
  <c r="CC127" i="46"/>
  <c r="N127" i="46" s="1"/>
  <c r="CB127" i="46"/>
  <c r="M127" i="46" s="1"/>
  <c r="CA127" i="46"/>
  <c r="L127" i="46" s="1"/>
  <c r="BZ127" i="46"/>
  <c r="BY127" i="46"/>
  <c r="BX127" i="46"/>
  <c r="I127" i="46" s="1"/>
  <c r="BW127" i="46"/>
  <c r="H127" i="46" s="1"/>
  <c r="BV127" i="46"/>
  <c r="G127" i="46" s="1"/>
  <c r="BU127" i="46"/>
  <c r="F127" i="46" s="1"/>
  <c r="BT127" i="46"/>
  <c r="E127" i="46" s="1"/>
  <c r="BS127" i="46"/>
  <c r="BO127" i="46"/>
  <c r="BN127" i="46"/>
  <c r="B127" i="46"/>
  <c r="B127" i="44" s="1"/>
  <c r="A127" i="46"/>
  <c r="EF126" i="46"/>
  <c r="BQ126" i="46" s="1"/>
  <c r="EE126" i="46"/>
  <c r="BP126" i="46" s="1"/>
  <c r="ED126" i="46"/>
  <c r="BO126" i="46" s="1"/>
  <c r="EC126" i="46"/>
  <c r="BN126" i="46" s="1"/>
  <c r="EB126" i="46"/>
  <c r="EA126" i="46"/>
  <c r="DZ126" i="46"/>
  <c r="BK126" i="46" s="1"/>
  <c r="DY126" i="46"/>
  <c r="BJ126" i="46" s="1"/>
  <c r="DX126" i="46"/>
  <c r="BI126" i="46" s="1"/>
  <c r="DW126" i="46"/>
  <c r="BH126" i="46" s="1"/>
  <c r="DV126" i="46"/>
  <c r="BG126" i="46" s="1"/>
  <c r="DU126" i="46"/>
  <c r="DT126" i="46"/>
  <c r="DS126" i="46"/>
  <c r="DR126" i="46"/>
  <c r="DQ126" i="46"/>
  <c r="BB126" i="46" s="1"/>
  <c r="DP126" i="46"/>
  <c r="DO126" i="46"/>
  <c r="DN126" i="46"/>
  <c r="AY126" i="46" s="1"/>
  <c r="DM126" i="46"/>
  <c r="DL126" i="46"/>
  <c r="DK126" i="46"/>
  <c r="DJ126" i="46"/>
  <c r="AU126" i="46" s="1"/>
  <c r="DI126" i="46"/>
  <c r="DH126" i="46"/>
  <c r="AS126" i="46" s="1"/>
  <c r="DG126" i="46"/>
  <c r="AR126" i="46" s="1"/>
  <c r="DF126" i="46"/>
  <c r="AQ126" i="46" s="1"/>
  <c r="DE126" i="46"/>
  <c r="DD126" i="46"/>
  <c r="DC126" i="46"/>
  <c r="DB126" i="46"/>
  <c r="DA126" i="46"/>
  <c r="AL126" i="46" s="1"/>
  <c r="CZ126" i="46"/>
  <c r="AK126" i="46" s="1"/>
  <c r="CY126" i="46"/>
  <c r="CX126" i="46"/>
  <c r="AI126" i="46" s="1"/>
  <c r="CW126" i="46"/>
  <c r="AH126" i="46" s="1"/>
  <c r="CV126" i="46"/>
  <c r="AG126" i="46" s="1"/>
  <c r="CU126" i="46"/>
  <c r="CT126" i="46"/>
  <c r="CS126" i="46"/>
  <c r="AD126" i="46" s="1"/>
  <c r="CR126" i="46"/>
  <c r="CQ126" i="46"/>
  <c r="AB126" i="46" s="1"/>
  <c r="CP126" i="46"/>
  <c r="AA126" i="46" s="1"/>
  <c r="CO126" i="46"/>
  <c r="Z126" i="46" s="1"/>
  <c r="CN126" i="46"/>
  <c r="Y126" i="46" s="1"/>
  <c r="CM126" i="46"/>
  <c r="CL126" i="46"/>
  <c r="W126" i="46" s="1"/>
  <c r="CK126" i="46"/>
  <c r="V126" i="46" s="1"/>
  <c r="CJ126" i="46"/>
  <c r="U126" i="46" s="1"/>
  <c r="CI126" i="46"/>
  <c r="CH126" i="46"/>
  <c r="S126" i="46" s="1"/>
  <c r="CG126" i="46"/>
  <c r="CF126" i="46"/>
  <c r="CE126" i="46"/>
  <c r="CD126" i="46"/>
  <c r="CC126" i="46"/>
  <c r="N126" i="46" s="1"/>
  <c r="CB126" i="46"/>
  <c r="M126" i="46" s="1"/>
  <c r="CA126" i="46"/>
  <c r="BZ126" i="46"/>
  <c r="K126" i="46" s="1"/>
  <c r="BY126" i="46"/>
  <c r="BX126" i="46"/>
  <c r="BW126" i="46"/>
  <c r="BV126" i="46"/>
  <c r="G126" i="46" s="1"/>
  <c r="BU126" i="46"/>
  <c r="BT126" i="46"/>
  <c r="E126" i="46" s="1"/>
  <c r="BS126" i="46"/>
  <c r="D126" i="46" s="1"/>
  <c r="B126" i="46"/>
  <c r="B126" i="44" s="1"/>
  <c r="A126" i="46"/>
  <c r="A124" i="27" s="1"/>
  <c r="EF125" i="46"/>
  <c r="EE125" i="46"/>
  <c r="BP125" i="46" s="1"/>
  <c r="ED125" i="46"/>
  <c r="BO125" i="44" s="1"/>
  <c r="EC125" i="46"/>
  <c r="BN125" i="44" s="1"/>
  <c r="EB125" i="46"/>
  <c r="BM125" i="46" s="1"/>
  <c r="EA125" i="46"/>
  <c r="DZ125" i="46"/>
  <c r="BK125" i="46" s="1"/>
  <c r="DY125" i="46"/>
  <c r="DX125" i="46"/>
  <c r="DW125" i="46"/>
  <c r="DV125" i="46"/>
  <c r="BG125" i="46" s="1"/>
  <c r="DU125" i="46"/>
  <c r="BF125" i="46" s="1"/>
  <c r="DT125" i="46"/>
  <c r="DS125" i="46"/>
  <c r="BD125" i="46" s="1"/>
  <c r="DR125" i="46"/>
  <c r="BC125" i="46" s="1"/>
  <c r="DQ125" i="46"/>
  <c r="DP125" i="46"/>
  <c r="BA125" i="46" s="1"/>
  <c r="DO125" i="46"/>
  <c r="DN125" i="46"/>
  <c r="DM125" i="46"/>
  <c r="AX125" i="46" s="1"/>
  <c r="DL125" i="46"/>
  <c r="AW125" i="46" s="1"/>
  <c r="DK125" i="46"/>
  <c r="DJ125" i="46"/>
  <c r="AU125" i="46" s="1"/>
  <c r="DI125" i="46"/>
  <c r="DH125" i="46"/>
  <c r="DG125" i="46"/>
  <c r="DF125" i="46"/>
  <c r="AQ125" i="46" s="1"/>
  <c r="DE125" i="46"/>
  <c r="AP125" i="46" s="1"/>
  <c r="DD125" i="46"/>
  <c r="AO125" i="46" s="1"/>
  <c r="DC125" i="46"/>
  <c r="AN125" i="46" s="1"/>
  <c r="DB125" i="46"/>
  <c r="AM125" i="46" s="1"/>
  <c r="DA125" i="46"/>
  <c r="CZ125" i="46"/>
  <c r="CY125" i="46"/>
  <c r="CX125" i="46"/>
  <c r="AI125" i="46" s="1"/>
  <c r="CW125" i="46"/>
  <c r="AH125" i="46" s="1"/>
  <c r="CV125" i="46"/>
  <c r="AG125" i="46" s="1"/>
  <c r="CU125" i="46"/>
  <c r="AF125" i="46" s="1"/>
  <c r="CT125" i="46"/>
  <c r="AE125" i="46" s="1"/>
  <c r="CS125" i="46"/>
  <c r="CR125" i="46"/>
  <c r="AC125" i="46" s="1"/>
  <c r="CQ125" i="46"/>
  <c r="CP125" i="46"/>
  <c r="CO125" i="46"/>
  <c r="CN125" i="46"/>
  <c r="Y125" i="46" s="1"/>
  <c r="CM125" i="46"/>
  <c r="CL125" i="46"/>
  <c r="W125" i="46" s="1"/>
  <c r="CK125" i="46"/>
  <c r="CJ125" i="46"/>
  <c r="CI125" i="46"/>
  <c r="CH125" i="46"/>
  <c r="S125" i="46" s="1"/>
  <c r="CG125" i="46"/>
  <c r="R125" i="46" s="1"/>
  <c r="CF125" i="46"/>
  <c r="Q125" i="46" s="1"/>
  <c r="CE125" i="46"/>
  <c r="CD125" i="46"/>
  <c r="O125" i="46" s="1"/>
  <c r="CC125" i="46"/>
  <c r="CB125" i="46"/>
  <c r="CA125" i="46"/>
  <c r="L125" i="46" s="1"/>
  <c r="BZ125" i="46"/>
  <c r="BY125" i="46"/>
  <c r="J125" i="46" s="1"/>
  <c r="BX125" i="46"/>
  <c r="I125" i="46" s="1"/>
  <c r="BW125" i="46"/>
  <c r="H125" i="46" s="1"/>
  <c r="BV125" i="46"/>
  <c r="G125" i="46" s="1"/>
  <c r="BU125" i="46"/>
  <c r="BT125" i="46"/>
  <c r="BS125" i="46"/>
  <c r="BO125" i="46"/>
  <c r="BN125" i="46"/>
  <c r="B125" i="46"/>
  <c r="B125" i="44" s="1"/>
  <c r="A125" i="46"/>
  <c r="A123" i="27" s="1"/>
  <c r="EF124" i="46"/>
  <c r="BQ124" i="46" s="1"/>
  <c r="EE124" i="46"/>
  <c r="ED124" i="46"/>
  <c r="EC124" i="46"/>
  <c r="EB124" i="46"/>
  <c r="EA124" i="46"/>
  <c r="BL124" i="46" s="1"/>
  <c r="DZ124" i="46"/>
  <c r="BK124" i="46" s="1"/>
  <c r="DY124" i="46"/>
  <c r="BJ124" i="46" s="1"/>
  <c r="DX124" i="46"/>
  <c r="BI124" i="46" s="1"/>
  <c r="DW124" i="46"/>
  <c r="DV124" i="46"/>
  <c r="DU124" i="46"/>
  <c r="DT124" i="46"/>
  <c r="BE124" i="46" s="1"/>
  <c r="DS124" i="46"/>
  <c r="BD124" i="46" s="1"/>
  <c r="DR124" i="46"/>
  <c r="BC124" i="46" s="1"/>
  <c r="DQ124" i="46"/>
  <c r="BB124" i="46" s="1"/>
  <c r="DP124" i="46"/>
  <c r="BA124" i="46" s="1"/>
  <c r="DO124" i="46"/>
  <c r="DN124" i="46"/>
  <c r="DM124" i="46"/>
  <c r="DL124" i="46"/>
  <c r="AW124" i="46" s="1"/>
  <c r="DK124" i="46"/>
  <c r="AV124" i="46" s="1"/>
  <c r="DJ124" i="46"/>
  <c r="AU124" i="46" s="1"/>
  <c r="DI124" i="46"/>
  <c r="DH124" i="46"/>
  <c r="AS124" i="46" s="1"/>
  <c r="DG124" i="46"/>
  <c r="AR124" i="46" s="1"/>
  <c r="DF124" i="46"/>
  <c r="DE124" i="46"/>
  <c r="DD124" i="46"/>
  <c r="AO124" i="46" s="1"/>
  <c r="DC124" i="46"/>
  <c r="DB124" i="46"/>
  <c r="AM124" i="46" s="1"/>
  <c r="DA124" i="46"/>
  <c r="CZ124" i="46"/>
  <c r="AK124" i="46" s="1"/>
  <c r="CY124" i="46"/>
  <c r="AJ124" i="46" s="1"/>
  <c r="CX124" i="46"/>
  <c r="CW124" i="46"/>
  <c r="CV124" i="46"/>
  <c r="CU124" i="46"/>
  <c r="AF124" i="46" s="1"/>
  <c r="CT124" i="46"/>
  <c r="AE124" i="46" s="1"/>
  <c r="CS124" i="46"/>
  <c r="CR124" i="46"/>
  <c r="AC124" i="46" s="1"/>
  <c r="CQ124" i="46"/>
  <c r="CP124" i="46"/>
  <c r="CO124" i="46"/>
  <c r="CN124" i="46"/>
  <c r="Y124" i="46" s="1"/>
  <c r="CM124" i="46"/>
  <c r="X124" i="46" s="1"/>
  <c r="CL124" i="46"/>
  <c r="W124" i="46" s="1"/>
  <c r="CK124" i="46"/>
  <c r="V124" i="46" s="1"/>
  <c r="CJ124" i="46"/>
  <c r="U124" i="46" s="1"/>
  <c r="CI124" i="46"/>
  <c r="CH124" i="46"/>
  <c r="CG124" i="46"/>
  <c r="CF124" i="46"/>
  <c r="CE124" i="46"/>
  <c r="P124" i="46" s="1"/>
  <c r="CD124" i="46"/>
  <c r="O124" i="46" s="1"/>
  <c r="CC124" i="46"/>
  <c r="N124" i="46" s="1"/>
  <c r="CB124" i="46"/>
  <c r="M124" i="46" s="1"/>
  <c r="CA124" i="46"/>
  <c r="BZ124" i="46"/>
  <c r="BY124" i="46"/>
  <c r="BX124" i="46"/>
  <c r="I124" i="46" s="1"/>
  <c r="BW124" i="46"/>
  <c r="H124" i="46" s="1"/>
  <c r="BV124" i="46"/>
  <c r="G124" i="46" s="1"/>
  <c r="BU124" i="46"/>
  <c r="BT124" i="46"/>
  <c r="E124" i="46" s="1"/>
  <c r="BS124" i="46"/>
  <c r="D124" i="46" s="1"/>
  <c r="B124" i="46"/>
  <c r="B124" i="44" s="1"/>
  <c r="A124" i="46"/>
  <c r="A122" i="27" s="1"/>
  <c r="EF123" i="46"/>
  <c r="EE123" i="46"/>
  <c r="BP123" i="46" s="1"/>
  <c r="ED123" i="46"/>
  <c r="BO123" i="44" s="1"/>
  <c r="EC123" i="46"/>
  <c r="BN123" i="46" s="1"/>
  <c r="EB123" i="46"/>
  <c r="BM123" i="46" s="1"/>
  <c r="EA123" i="46"/>
  <c r="BL123" i="46" s="1"/>
  <c r="DZ123" i="46"/>
  <c r="BK123" i="46" s="1"/>
  <c r="DY123" i="46"/>
  <c r="DX123" i="46"/>
  <c r="BI123" i="46" s="1"/>
  <c r="DW123" i="46"/>
  <c r="BH123" i="46" s="1"/>
  <c r="DV123" i="46"/>
  <c r="BG123" i="46" s="1"/>
  <c r="DU123" i="46"/>
  <c r="DT123" i="46"/>
  <c r="BE123" i="46" s="1"/>
  <c r="DS123" i="46"/>
  <c r="DR123" i="46"/>
  <c r="BC123" i="46" s="1"/>
  <c r="DQ123" i="46"/>
  <c r="DP123" i="46"/>
  <c r="BA123" i="46" s="1"/>
  <c r="DO123" i="46"/>
  <c r="AZ123" i="46" s="1"/>
  <c r="DN123" i="46"/>
  <c r="AY123" i="46" s="1"/>
  <c r="DM123" i="46"/>
  <c r="AX123" i="46" s="1"/>
  <c r="DL123" i="46"/>
  <c r="AW123" i="46" s="1"/>
  <c r="DK123" i="46"/>
  <c r="AV123" i="46" s="1"/>
  <c r="DJ123" i="46"/>
  <c r="AU123" i="46" s="1"/>
  <c r="DI123" i="46"/>
  <c r="DH123" i="46"/>
  <c r="DG123" i="46"/>
  <c r="AR123" i="46" s="1"/>
  <c r="DF123" i="46"/>
  <c r="DE123" i="46"/>
  <c r="DD123" i="46"/>
  <c r="AO123" i="46" s="1"/>
  <c r="DC123" i="46"/>
  <c r="AN123" i="46" s="1"/>
  <c r="DB123" i="46"/>
  <c r="AM123" i="46" s="1"/>
  <c r="DA123" i="46"/>
  <c r="CZ123" i="46"/>
  <c r="AK123" i="46" s="1"/>
  <c r="CY123" i="46"/>
  <c r="CX123" i="46"/>
  <c r="AI123" i="46" s="1"/>
  <c r="CW123" i="46"/>
  <c r="AH123" i="46" s="1"/>
  <c r="CV123" i="46"/>
  <c r="AG123" i="46" s="1"/>
  <c r="CU123" i="46"/>
  <c r="CT123" i="46"/>
  <c r="AE123" i="46" s="1"/>
  <c r="CS123" i="46"/>
  <c r="CR123" i="46"/>
  <c r="AC123" i="46" s="1"/>
  <c r="CQ123" i="46"/>
  <c r="AB123" i="46" s="1"/>
  <c r="CP123" i="46"/>
  <c r="AA123" i="46" s="1"/>
  <c r="CO123" i="46"/>
  <c r="Z123" i="46" s="1"/>
  <c r="CN123" i="46"/>
  <c r="Y123" i="46" s="1"/>
  <c r="CM123" i="46"/>
  <c r="X123" i="46" s="1"/>
  <c r="CL123" i="46"/>
  <c r="W123" i="46" s="1"/>
  <c r="CK123" i="46"/>
  <c r="CJ123" i="46"/>
  <c r="CI123" i="46"/>
  <c r="T123" i="46" s="1"/>
  <c r="CH123" i="46"/>
  <c r="S123" i="46" s="1"/>
  <c r="CG123" i="46"/>
  <c r="CF123" i="46"/>
  <c r="Q123" i="46" s="1"/>
  <c r="CE123" i="46"/>
  <c r="P123" i="46" s="1"/>
  <c r="CD123" i="46"/>
  <c r="O123" i="46" s="1"/>
  <c r="CC123" i="46"/>
  <c r="CB123" i="46"/>
  <c r="M123" i="46" s="1"/>
  <c r="CA123" i="46"/>
  <c r="L123" i="46" s="1"/>
  <c r="BZ123" i="46"/>
  <c r="K123" i="46" s="1"/>
  <c r="BY123" i="46"/>
  <c r="BX123" i="46"/>
  <c r="I123" i="46" s="1"/>
  <c r="BW123" i="46"/>
  <c r="H123" i="46" s="1"/>
  <c r="BV123" i="46"/>
  <c r="G123" i="46" s="1"/>
  <c r="BU123" i="46"/>
  <c r="BT123" i="46"/>
  <c r="BS123" i="46"/>
  <c r="BO123" i="46"/>
  <c r="B123" i="46"/>
  <c r="B123" i="44" s="1"/>
  <c r="A123" i="46"/>
  <c r="A121" i="27" s="1"/>
  <c r="EF122" i="46"/>
  <c r="BQ122" i="46" s="1"/>
  <c r="EE122" i="46"/>
  <c r="ED122" i="46"/>
  <c r="BO122" i="46" s="1"/>
  <c r="EC122" i="46"/>
  <c r="BN122" i="46" s="1"/>
  <c r="EB122" i="46"/>
  <c r="BM122" i="46" s="1"/>
  <c r="EA122" i="46"/>
  <c r="BL122" i="46" s="1"/>
  <c r="DZ122" i="46"/>
  <c r="DY122" i="46"/>
  <c r="BJ122" i="46" s="1"/>
  <c r="DX122" i="46"/>
  <c r="DW122" i="46"/>
  <c r="BH122" i="46" s="1"/>
  <c r="DV122" i="46"/>
  <c r="BG122" i="46" s="1"/>
  <c r="DU122" i="46"/>
  <c r="DT122" i="46"/>
  <c r="BE122" i="46" s="1"/>
  <c r="DS122" i="46"/>
  <c r="BD122" i="46" s="1"/>
  <c r="DR122" i="46"/>
  <c r="DQ122" i="46"/>
  <c r="BB122" i="46" s="1"/>
  <c r="DP122" i="46"/>
  <c r="DO122" i="46"/>
  <c r="AZ122" i="46" s="1"/>
  <c r="DN122" i="46"/>
  <c r="AY122" i="46" s="1"/>
  <c r="DM122" i="46"/>
  <c r="AX122" i="46" s="1"/>
  <c r="DL122" i="46"/>
  <c r="AW122" i="46" s="1"/>
  <c r="DK122" i="46"/>
  <c r="AV122" i="46" s="1"/>
  <c r="DJ122" i="46"/>
  <c r="DI122" i="46"/>
  <c r="AT122" i="46" s="1"/>
  <c r="DH122" i="46"/>
  <c r="DG122" i="46"/>
  <c r="DF122" i="46"/>
  <c r="AQ122" i="46" s="1"/>
  <c r="DE122" i="46"/>
  <c r="DD122" i="46"/>
  <c r="AO122" i="46" s="1"/>
  <c r="DC122" i="46"/>
  <c r="DB122" i="46"/>
  <c r="AM122" i="46" s="1"/>
  <c r="DA122" i="46"/>
  <c r="AL122" i="46" s="1"/>
  <c r="CZ122" i="46"/>
  <c r="AK122" i="46" s="1"/>
  <c r="CY122" i="46"/>
  <c r="AJ122" i="46" s="1"/>
  <c r="CX122" i="46"/>
  <c r="AI122" i="46" s="1"/>
  <c r="CW122" i="46"/>
  <c r="AH122" i="46" s="1"/>
  <c r="CV122" i="46"/>
  <c r="AG122" i="46" s="1"/>
  <c r="CU122" i="46"/>
  <c r="AF122" i="46" s="1"/>
  <c r="CT122" i="46"/>
  <c r="CS122" i="46"/>
  <c r="AD122" i="46" s="1"/>
  <c r="CR122" i="46"/>
  <c r="AC122" i="46" s="1"/>
  <c r="CQ122" i="46"/>
  <c r="CP122" i="46"/>
  <c r="AA122" i="46" s="1"/>
  <c r="CO122" i="46"/>
  <c r="CN122" i="46"/>
  <c r="CM122" i="46"/>
  <c r="X122" i="46" s="1"/>
  <c r="CL122" i="46"/>
  <c r="W122" i="46" s="1"/>
  <c r="CK122" i="46"/>
  <c r="V122" i="46" s="1"/>
  <c r="CJ122" i="46"/>
  <c r="CI122" i="46"/>
  <c r="T122" i="46" s="1"/>
  <c r="CH122" i="46"/>
  <c r="S122" i="46" s="1"/>
  <c r="CG122" i="46"/>
  <c r="R122" i="46" s="1"/>
  <c r="CF122" i="46"/>
  <c r="Q122" i="46" s="1"/>
  <c r="CE122" i="46"/>
  <c r="P122" i="46" s="1"/>
  <c r="CD122" i="46"/>
  <c r="O122" i="46" s="1"/>
  <c r="CC122" i="46"/>
  <c r="N122" i="46" s="1"/>
  <c r="CB122" i="46"/>
  <c r="CA122" i="46"/>
  <c r="BZ122" i="46"/>
  <c r="K122" i="46" s="1"/>
  <c r="BY122" i="46"/>
  <c r="BX122" i="46"/>
  <c r="I122" i="46" s="1"/>
  <c r="BW122" i="46"/>
  <c r="H122" i="46" s="1"/>
  <c r="BV122" i="46"/>
  <c r="BU122" i="46"/>
  <c r="F122" i="46" s="1"/>
  <c r="BT122" i="46"/>
  <c r="E122" i="46" s="1"/>
  <c r="BS122" i="46"/>
  <c r="B122" i="46"/>
  <c r="B122" i="44" s="1"/>
  <c r="A122" i="46"/>
  <c r="A120" i="27" s="1"/>
  <c r="EF121" i="46"/>
  <c r="BQ121" i="46" s="1"/>
  <c r="EE121" i="46"/>
  <c r="BP121" i="46" s="1"/>
  <c r="ED121" i="46"/>
  <c r="BO121" i="44" s="1"/>
  <c r="EC121" i="46"/>
  <c r="BN121" i="46" s="1"/>
  <c r="EB121" i="46"/>
  <c r="BM121" i="46" s="1"/>
  <c r="EA121" i="46"/>
  <c r="BL121" i="46" s="1"/>
  <c r="DZ121" i="46"/>
  <c r="DY121" i="46"/>
  <c r="DX121" i="46"/>
  <c r="DW121" i="46"/>
  <c r="BH121" i="46" s="1"/>
  <c r="DV121" i="46"/>
  <c r="DU121" i="46"/>
  <c r="BF121" i="46" s="1"/>
  <c r="DT121" i="46"/>
  <c r="DS121" i="46"/>
  <c r="BD121" i="46" s="1"/>
  <c r="DR121" i="46"/>
  <c r="DQ121" i="46"/>
  <c r="BB121" i="46" s="1"/>
  <c r="DP121" i="46"/>
  <c r="BA121" i="46" s="1"/>
  <c r="DO121" i="46"/>
  <c r="DN121" i="46"/>
  <c r="AY121" i="46" s="1"/>
  <c r="DM121" i="46"/>
  <c r="AX121" i="46" s="1"/>
  <c r="DL121" i="46"/>
  <c r="DK121" i="46"/>
  <c r="AV121" i="46" s="1"/>
  <c r="DJ121" i="46"/>
  <c r="DI121" i="46"/>
  <c r="DH121" i="46"/>
  <c r="AS121" i="46" s="1"/>
  <c r="DG121" i="46"/>
  <c r="AR121" i="46" s="1"/>
  <c r="DF121" i="46"/>
  <c r="DE121" i="46"/>
  <c r="AP121" i="46" s="1"/>
  <c r="DD121" i="46"/>
  <c r="DC121" i="46"/>
  <c r="AN121" i="46" s="1"/>
  <c r="DB121" i="46"/>
  <c r="DA121" i="46"/>
  <c r="AL121" i="46" s="1"/>
  <c r="CZ121" i="46"/>
  <c r="AK121" i="46" s="1"/>
  <c r="CY121" i="46"/>
  <c r="AJ121" i="46" s="1"/>
  <c r="CX121" i="46"/>
  <c r="CW121" i="46"/>
  <c r="AH121" i="46" s="1"/>
  <c r="CV121" i="46"/>
  <c r="AG121" i="46" s="1"/>
  <c r="CU121" i="46"/>
  <c r="AF121" i="46" s="1"/>
  <c r="CT121" i="46"/>
  <c r="CS121" i="46"/>
  <c r="AD121" i="46" s="1"/>
  <c r="CR121" i="46"/>
  <c r="AC121" i="46" s="1"/>
  <c r="CQ121" i="46"/>
  <c r="CP121" i="46"/>
  <c r="CO121" i="46"/>
  <c r="Z121" i="46" s="1"/>
  <c r="CN121" i="46"/>
  <c r="CM121" i="46"/>
  <c r="X121" i="46" s="1"/>
  <c r="CL121" i="46"/>
  <c r="CK121" i="46"/>
  <c r="V121" i="46" s="1"/>
  <c r="CJ121" i="46"/>
  <c r="CI121" i="46"/>
  <c r="T121" i="46" s="1"/>
  <c r="CH121" i="46"/>
  <c r="S121" i="46" s="1"/>
  <c r="CG121" i="46"/>
  <c r="R121" i="46" s="1"/>
  <c r="CF121" i="46"/>
  <c r="Q121" i="46" s="1"/>
  <c r="CE121" i="46"/>
  <c r="P121" i="46" s="1"/>
  <c r="CD121" i="46"/>
  <c r="O121" i="46" s="1"/>
  <c r="CC121" i="46"/>
  <c r="N121" i="46" s="1"/>
  <c r="CB121" i="46"/>
  <c r="M121" i="46" s="1"/>
  <c r="CA121" i="46"/>
  <c r="L121" i="46" s="1"/>
  <c r="BZ121" i="46"/>
  <c r="BY121" i="46"/>
  <c r="J121" i="46" s="1"/>
  <c r="BX121" i="46"/>
  <c r="I121" i="46" s="1"/>
  <c r="BW121" i="46"/>
  <c r="H121" i="46" s="1"/>
  <c r="BV121" i="46"/>
  <c r="BU121" i="46"/>
  <c r="BT121" i="46"/>
  <c r="E121" i="46" s="1"/>
  <c r="BS121" i="46"/>
  <c r="D121" i="46" s="1"/>
  <c r="BO121" i="46"/>
  <c r="B121" i="46"/>
  <c r="B121" i="44" s="1"/>
  <c r="A121" i="46"/>
  <c r="A119" i="27" s="1"/>
  <c r="EF120" i="46"/>
  <c r="EE120" i="46"/>
  <c r="ED120" i="46"/>
  <c r="BO120" i="46" s="1"/>
  <c r="EC120" i="46"/>
  <c r="BN120" i="46" s="1"/>
  <c r="EB120" i="46"/>
  <c r="BM120" i="46" s="1"/>
  <c r="EA120" i="46"/>
  <c r="BL120" i="46" s="1"/>
  <c r="DZ120" i="46"/>
  <c r="DY120" i="46"/>
  <c r="BJ120" i="46" s="1"/>
  <c r="DX120" i="46"/>
  <c r="BI120" i="46" s="1"/>
  <c r="DW120" i="46"/>
  <c r="DV120" i="46"/>
  <c r="BG120" i="46" s="1"/>
  <c r="DU120" i="46"/>
  <c r="BF120" i="46" s="1"/>
  <c r="DT120" i="46"/>
  <c r="BE120" i="46" s="1"/>
  <c r="DS120" i="46"/>
  <c r="DR120" i="46"/>
  <c r="DQ120" i="46"/>
  <c r="BB120" i="46" s="1"/>
  <c r="DP120" i="46"/>
  <c r="DO120" i="46"/>
  <c r="DN120" i="46"/>
  <c r="AY120" i="46" s="1"/>
  <c r="DM120" i="46"/>
  <c r="AX120" i="46" s="1"/>
  <c r="DL120" i="46"/>
  <c r="AW120" i="46" s="1"/>
  <c r="DK120" i="46"/>
  <c r="DJ120" i="46"/>
  <c r="DI120" i="46"/>
  <c r="AT120" i="46" s="1"/>
  <c r="DH120" i="46"/>
  <c r="DG120" i="46"/>
  <c r="DF120" i="46"/>
  <c r="AQ120" i="46" s="1"/>
  <c r="DE120" i="46"/>
  <c r="AP120" i="46" s="1"/>
  <c r="DD120" i="46"/>
  <c r="AO120" i="46" s="1"/>
  <c r="DC120" i="46"/>
  <c r="AN120" i="46" s="1"/>
  <c r="DB120" i="46"/>
  <c r="DA120" i="46"/>
  <c r="AL120" i="46" s="1"/>
  <c r="CZ120" i="46"/>
  <c r="CY120" i="46"/>
  <c r="CX120" i="46"/>
  <c r="AI120" i="46" s="1"/>
  <c r="CW120" i="46"/>
  <c r="AH120" i="46" s="1"/>
  <c r="CV120" i="46"/>
  <c r="AG120" i="46" s="1"/>
  <c r="CU120" i="46"/>
  <c r="CT120" i="46"/>
  <c r="CS120" i="46"/>
  <c r="CR120" i="46"/>
  <c r="AC120" i="46" s="1"/>
  <c r="CQ120" i="46"/>
  <c r="CP120" i="46"/>
  <c r="AA120" i="46" s="1"/>
  <c r="CO120" i="46"/>
  <c r="Z120" i="46" s="1"/>
  <c r="CN120" i="46"/>
  <c r="Y120" i="46" s="1"/>
  <c r="CM120" i="46"/>
  <c r="CL120" i="46"/>
  <c r="CK120" i="46"/>
  <c r="V120" i="46" s="1"/>
  <c r="CJ120" i="46"/>
  <c r="U120" i="46" s="1"/>
  <c r="CI120" i="46"/>
  <c r="CH120" i="46"/>
  <c r="S120" i="46" s="1"/>
  <c r="CG120" i="46"/>
  <c r="CF120" i="46"/>
  <c r="Q120" i="46" s="1"/>
  <c r="CE120" i="46"/>
  <c r="P120" i="46" s="1"/>
  <c r="CD120" i="46"/>
  <c r="CC120" i="46"/>
  <c r="CB120" i="46"/>
  <c r="CA120" i="46"/>
  <c r="BZ120" i="46"/>
  <c r="K120" i="46" s="1"/>
  <c r="BY120" i="46"/>
  <c r="J120" i="46" s="1"/>
  <c r="BX120" i="46"/>
  <c r="I120" i="46" s="1"/>
  <c r="BW120" i="46"/>
  <c r="H120" i="46" s="1"/>
  <c r="BV120" i="46"/>
  <c r="BU120" i="46"/>
  <c r="F120" i="46" s="1"/>
  <c r="BT120" i="46"/>
  <c r="E120" i="46" s="1"/>
  <c r="BS120" i="46"/>
  <c r="B120" i="46"/>
  <c r="B120" i="44" s="1"/>
  <c r="A120" i="46"/>
  <c r="A118" i="27" s="1"/>
  <c r="EF119" i="46"/>
  <c r="BQ119" i="46" s="1"/>
  <c r="EE119" i="46"/>
  <c r="BP119" i="46" s="1"/>
  <c r="ED119" i="46"/>
  <c r="BO119" i="44" s="1"/>
  <c r="EC119" i="46"/>
  <c r="BN119" i="44" s="1"/>
  <c r="EB119" i="46"/>
  <c r="BM119" i="46" s="1"/>
  <c r="EA119" i="46"/>
  <c r="DZ119" i="46"/>
  <c r="BK119" i="46" s="1"/>
  <c r="DY119" i="46"/>
  <c r="BJ119" i="46" s="1"/>
  <c r="DX119" i="46"/>
  <c r="BI119" i="46" s="1"/>
  <c r="DW119" i="46"/>
  <c r="DV119" i="46"/>
  <c r="BG119" i="46" s="1"/>
  <c r="DU119" i="46"/>
  <c r="DT119" i="46"/>
  <c r="BE119" i="46" s="1"/>
  <c r="DS119" i="46"/>
  <c r="DR119" i="46"/>
  <c r="BC119" i="46" s="1"/>
  <c r="DQ119" i="46"/>
  <c r="BB119" i="46" s="1"/>
  <c r="DP119" i="46"/>
  <c r="BA119" i="46" s="1"/>
  <c r="DO119" i="46"/>
  <c r="DN119" i="46"/>
  <c r="AY119" i="46" s="1"/>
  <c r="DM119" i="46"/>
  <c r="DL119" i="46"/>
  <c r="AW119" i="46" s="1"/>
  <c r="DK119" i="46"/>
  <c r="DJ119" i="46"/>
  <c r="DI119" i="46"/>
  <c r="DH119" i="46"/>
  <c r="AS119" i="46" s="1"/>
  <c r="DG119" i="46"/>
  <c r="DF119" i="46"/>
  <c r="AQ119" i="46" s="1"/>
  <c r="DE119" i="46"/>
  <c r="DD119" i="46"/>
  <c r="DC119" i="46"/>
  <c r="DB119" i="46"/>
  <c r="DA119" i="46"/>
  <c r="AL119" i="46" s="1"/>
  <c r="CZ119" i="46"/>
  <c r="AK119" i="46" s="1"/>
  <c r="CY119" i="46"/>
  <c r="CX119" i="46"/>
  <c r="AI119" i="46" s="1"/>
  <c r="CW119" i="46"/>
  <c r="CV119" i="46"/>
  <c r="CU119" i="46"/>
  <c r="CT119" i="46"/>
  <c r="AE119" i="46" s="1"/>
  <c r="CS119" i="46"/>
  <c r="AD119" i="46" s="1"/>
  <c r="CR119" i="46"/>
  <c r="AC119" i="46" s="1"/>
  <c r="CQ119" i="46"/>
  <c r="CP119" i="46"/>
  <c r="AA119" i="46" s="1"/>
  <c r="CO119" i="46"/>
  <c r="CN119" i="46"/>
  <c r="CM119" i="46"/>
  <c r="CL119" i="46"/>
  <c r="CK119" i="46"/>
  <c r="V119" i="46" s="1"/>
  <c r="CJ119" i="46"/>
  <c r="U119" i="46" s="1"/>
  <c r="CI119" i="46"/>
  <c r="T119" i="46" s="1"/>
  <c r="CH119" i="46"/>
  <c r="S119" i="46" s="1"/>
  <c r="CG119" i="46"/>
  <c r="CF119" i="46"/>
  <c r="CE119" i="46"/>
  <c r="CD119" i="46"/>
  <c r="CC119" i="46"/>
  <c r="N119" i="46" s="1"/>
  <c r="CB119" i="46"/>
  <c r="M119" i="46" s="1"/>
  <c r="CA119" i="46"/>
  <c r="BZ119" i="46"/>
  <c r="K119" i="46" s="1"/>
  <c r="BY119" i="46"/>
  <c r="BX119" i="46"/>
  <c r="BW119" i="46"/>
  <c r="BV119" i="46"/>
  <c r="G119" i="46" s="1"/>
  <c r="BU119" i="46"/>
  <c r="F119" i="46" s="1"/>
  <c r="BT119" i="46"/>
  <c r="E119" i="46" s="1"/>
  <c r="BS119" i="46"/>
  <c r="B119" i="46"/>
  <c r="B119" i="44" s="1"/>
  <c r="A119" i="46"/>
  <c r="A117" i="27" s="1"/>
  <c r="EF118" i="46"/>
  <c r="BQ118" i="46" s="1"/>
  <c r="EE118" i="46"/>
  <c r="BP118" i="46" s="1"/>
  <c r="ED118" i="46"/>
  <c r="BO118" i="46" s="1"/>
  <c r="EC118" i="46"/>
  <c r="BN118" i="46" s="1"/>
  <c r="EB118" i="46"/>
  <c r="BM118" i="46" s="1"/>
  <c r="EA118" i="46"/>
  <c r="DZ118" i="46"/>
  <c r="DY118" i="46"/>
  <c r="DX118" i="46"/>
  <c r="BI118" i="46" s="1"/>
  <c r="DW118" i="46"/>
  <c r="DV118" i="46"/>
  <c r="BG118" i="46" s="1"/>
  <c r="DU118" i="46"/>
  <c r="BF118" i="46" s="1"/>
  <c r="DT118" i="46"/>
  <c r="BE118" i="46" s="1"/>
  <c r="DS118" i="46"/>
  <c r="DR118" i="46"/>
  <c r="DQ118" i="46"/>
  <c r="DP118" i="46"/>
  <c r="DO118" i="46"/>
  <c r="AZ118" i="46" s="1"/>
  <c r="DN118" i="46"/>
  <c r="AY118" i="46" s="1"/>
  <c r="DM118" i="46"/>
  <c r="AX118" i="46" s="1"/>
  <c r="DL118" i="46"/>
  <c r="AW118" i="46" s="1"/>
  <c r="DK118" i="46"/>
  <c r="DJ118" i="46"/>
  <c r="AU118" i="46" s="1"/>
  <c r="DI118" i="46"/>
  <c r="DH118" i="46"/>
  <c r="AS118" i="46" s="1"/>
  <c r="DG118" i="46"/>
  <c r="AR118" i="46" s="1"/>
  <c r="DF118" i="46"/>
  <c r="AQ118" i="46" s="1"/>
  <c r="DE118" i="46"/>
  <c r="AP118" i="46" s="1"/>
  <c r="DD118" i="46"/>
  <c r="AO118" i="46" s="1"/>
  <c r="DC118" i="46"/>
  <c r="DB118" i="46"/>
  <c r="DA118" i="46"/>
  <c r="CZ118" i="46"/>
  <c r="CY118" i="46"/>
  <c r="AJ118" i="46" s="1"/>
  <c r="CX118" i="46"/>
  <c r="AI118" i="46" s="1"/>
  <c r="CW118" i="46"/>
  <c r="AH118" i="46" s="1"/>
  <c r="CV118" i="46"/>
  <c r="AG118" i="46" s="1"/>
  <c r="CU118" i="46"/>
  <c r="AF118" i="46" s="1"/>
  <c r="CT118" i="46"/>
  <c r="CS118" i="46"/>
  <c r="CR118" i="46"/>
  <c r="AC118" i="46" s="1"/>
  <c r="CQ118" i="46"/>
  <c r="AB118" i="46" s="1"/>
  <c r="CP118" i="46"/>
  <c r="AA118" i="46" s="1"/>
  <c r="CO118" i="46"/>
  <c r="Z118" i="46" s="1"/>
  <c r="CN118" i="46"/>
  <c r="Y118" i="46" s="1"/>
  <c r="CM118" i="46"/>
  <c r="X118" i="46" s="1"/>
  <c r="CL118" i="46"/>
  <c r="CK118" i="46"/>
  <c r="CJ118" i="46"/>
  <c r="U118" i="46" s="1"/>
  <c r="CI118" i="46"/>
  <c r="T118" i="46" s="1"/>
  <c r="CH118" i="46"/>
  <c r="S118" i="46" s="1"/>
  <c r="CG118" i="46"/>
  <c r="R118" i="46" s="1"/>
  <c r="CF118" i="46"/>
  <c r="Q118" i="46" s="1"/>
  <c r="CE118" i="46"/>
  <c r="CD118" i="46"/>
  <c r="CC118" i="46"/>
  <c r="N118" i="46" s="1"/>
  <c r="CB118" i="46"/>
  <c r="M118" i="46" s="1"/>
  <c r="CA118" i="46"/>
  <c r="L118" i="46" s="1"/>
  <c r="BZ118" i="46"/>
  <c r="K118" i="46" s="1"/>
  <c r="BY118" i="46"/>
  <c r="J118" i="46" s="1"/>
  <c r="BX118" i="46"/>
  <c r="I118" i="46" s="1"/>
  <c r="BW118" i="46"/>
  <c r="BV118" i="46"/>
  <c r="G118" i="46" s="1"/>
  <c r="BU118" i="46"/>
  <c r="BT118" i="46"/>
  <c r="BS118" i="46"/>
  <c r="D118" i="46" s="1"/>
  <c r="B118" i="46"/>
  <c r="B118" i="44" s="1"/>
  <c r="A118" i="46"/>
  <c r="C118" i="46" s="1"/>
  <c r="C118" i="44" s="1"/>
  <c r="EF117" i="46"/>
  <c r="EE117" i="46"/>
  <c r="BP117" i="46" s="1"/>
  <c r="ED117" i="46"/>
  <c r="BO117" i="44" s="1"/>
  <c r="EC117" i="46"/>
  <c r="BN117" i="44" s="1"/>
  <c r="EB117" i="46"/>
  <c r="BM117" i="46" s="1"/>
  <c r="EA117" i="46"/>
  <c r="BL117" i="46" s="1"/>
  <c r="DZ117" i="46"/>
  <c r="BK117" i="46" s="1"/>
  <c r="DY117" i="46"/>
  <c r="BJ117" i="46" s="1"/>
  <c r="DX117" i="46"/>
  <c r="DW117" i="46"/>
  <c r="DV117" i="46"/>
  <c r="DU117" i="46"/>
  <c r="DT117" i="46"/>
  <c r="BE117" i="46" s="1"/>
  <c r="DS117" i="46"/>
  <c r="BD117" i="46" s="1"/>
  <c r="DR117" i="46"/>
  <c r="BC117" i="46" s="1"/>
  <c r="DQ117" i="46"/>
  <c r="BB117" i="46" s="1"/>
  <c r="DP117" i="46"/>
  <c r="DO117" i="46"/>
  <c r="DN117" i="46"/>
  <c r="AY117" i="46" s="1"/>
  <c r="DM117" i="46"/>
  <c r="DL117" i="46"/>
  <c r="AW117" i="46" s="1"/>
  <c r="DK117" i="46"/>
  <c r="AV117" i="46" s="1"/>
  <c r="DJ117" i="46"/>
  <c r="AU117" i="46" s="1"/>
  <c r="DI117" i="46"/>
  <c r="DH117" i="46"/>
  <c r="DG117" i="46"/>
  <c r="AR117" i="46" s="1"/>
  <c r="DF117" i="46"/>
  <c r="AQ117" i="46" s="1"/>
  <c r="DE117" i="46"/>
  <c r="DD117" i="46"/>
  <c r="AO117" i="46" s="1"/>
  <c r="DC117" i="46"/>
  <c r="AN117" i="46" s="1"/>
  <c r="DB117" i="46"/>
  <c r="AM117" i="46" s="1"/>
  <c r="DA117" i="46"/>
  <c r="AL117" i="46" s="1"/>
  <c r="CZ117" i="46"/>
  <c r="CY117" i="46"/>
  <c r="CX117" i="46"/>
  <c r="CW117" i="46"/>
  <c r="CV117" i="46"/>
  <c r="AG117" i="46" s="1"/>
  <c r="CU117" i="46"/>
  <c r="AF117" i="46" s="1"/>
  <c r="CT117" i="46"/>
  <c r="AE117" i="46" s="1"/>
  <c r="CS117" i="46"/>
  <c r="AD117" i="46" s="1"/>
  <c r="CR117" i="46"/>
  <c r="CQ117" i="46"/>
  <c r="CP117" i="46"/>
  <c r="AA117" i="46" s="1"/>
  <c r="CO117" i="46"/>
  <c r="CN117" i="46"/>
  <c r="CM117" i="46"/>
  <c r="X117" i="46" s="1"/>
  <c r="CL117" i="46"/>
  <c r="W117" i="46" s="1"/>
  <c r="CK117" i="46"/>
  <c r="V117" i="46" s="1"/>
  <c r="CJ117" i="46"/>
  <c r="CI117" i="46"/>
  <c r="CH117" i="46"/>
  <c r="CG117" i="46"/>
  <c r="CF117" i="46"/>
  <c r="Q117" i="46" s="1"/>
  <c r="CE117" i="46"/>
  <c r="P117" i="46" s="1"/>
  <c r="CD117" i="46"/>
  <c r="O117" i="46" s="1"/>
  <c r="CC117" i="46"/>
  <c r="N117" i="46" s="1"/>
  <c r="CB117" i="46"/>
  <c r="CA117" i="46"/>
  <c r="BZ117" i="46"/>
  <c r="K117" i="46" s="1"/>
  <c r="BY117" i="46"/>
  <c r="BX117" i="46"/>
  <c r="I117" i="46" s="1"/>
  <c r="BW117" i="46"/>
  <c r="H117" i="46" s="1"/>
  <c r="BV117" i="46"/>
  <c r="G117" i="46" s="1"/>
  <c r="BU117" i="46"/>
  <c r="F117" i="46" s="1"/>
  <c r="BT117" i="46"/>
  <c r="BS117" i="46"/>
  <c r="D117" i="46" s="1"/>
  <c r="BO117" i="46"/>
  <c r="BN117" i="46"/>
  <c r="B117" i="46"/>
  <c r="B117" i="44" s="1"/>
  <c r="A117" i="46"/>
  <c r="A115" i="27" s="1"/>
  <c r="EF116" i="46"/>
  <c r="BQ116" i="46" s="1"/>
  <c r="EE116" i="46"/>
  <c r="BP116" i="46" s="1"/>
  <c r="ED116" i="46"/>
  <c r="BO116" i="46" s="1"/>
  <c r="EC116" i="46"/>
  <c r="EB116" i="46"/>
  <c r="EA116" i="46"/>
  <c r="DZ116" i="46"/>
  <c r="BK116" i="46" s="1"/>
  <c r="DY116" i="46"/>
  <c r="BJ116" i="46" s="1"/>
  <c r="DX116" i="46"/>
  <c r="BI116" i="46" s="1"/>
  <c r="DW116" i="46"/>
  <c r="BH116" i="46" s="1"/>
  <c r="DV116" i="46"/>
  <c r="BG116" i="46" s="1"/>
  <c r="DU116" i="46"/>
  <c r="DT116" i="46"/>
  <c r="DS116" i="46"/>
  <c r="DR116" i="46"/>
  <c r="BC116" i="46" s="1"/>
  <c r="DQ116" i="46"/>
  <c r="BB116" i="46" s="1"/>
  <c r="DP116" i="46"/>
  <c r="BA116" i="46" s="1"/>
  <c r="DO116" i="46"/>
  <c r="AZ116" i="46" s="1"/>
  <c r="DN116" i="46"/>
  <c r="AY116" i="46" s="1"/>
  <c r="DM116" i="46"/>
  <c r="AX116" i="46" s="1"/>
  <c r="DL116" i="46"/>
  <c r="AW116" i="46" s="1"/>
  <c r="DK116" i="46"/>
  <c r="DJ116" i="46"/>
  <c r="AU116" i="46" s="1"/>
  <c r="DI116" i="46"/>
  <c r="AT116" i="46" s="1"/>
  <c r="DH116" i="46"/>
  <c r="DG116" i="46"/>
  <c r="AR116" i="46" s="1"/>
  <c r="DF116" i="46"/>
  <c r="AQ116" i="46" s="1"/>
  <c r="DE116" i="46"/>
  <c r="DD116" i="46"/>
  <c r="DC116" i="46"/>
  <c r="DB116" i="46"/>
  <c r="AM116" i="46" s="1"/>
  <c r="DA116" i="46"/>
  <c r="AL116" i="46" s="1"/>
  <c r="CZ116" i="46"/>
  <c r="CY116" i="46"/>
  <c r="AJ116" i="46" s="1"/>
  <c r="CX116" i="46"/>
  <c r="AI116" i="46" s="1"/>
  <c r="CW116" i="46"/>
  <c r="AH116" i="46" s="1"/>
  <c r="CV116" i="46"/>
  <c r="CU116" i="46"/>
  <c r="CT116" i="46"/>
  <c r="CS116" i="46"/>
  <c r="AD116" i="46" s="1"/>
  <c r="CR116" i="46"/>
  <c r="CQ116" i="46"/>
  <c r="AB116" i="46" s="1"/>
  <c r="CP116" i="46"/>
  <c r="AA116" i="46" s="1"/>
  <c r="CO116" i="46"/>
  <c r="Z116" i="46" s="1"/>
  <c r="CN116" i="46"/>
  <c r="Y116" i="46" s="1"/>
  <c r="CM116" i="46"/>
  <c r="CL116" i="46"/>
  <c r="W116" i="46" s="1"/>
  <c r="CK116" i="46"/>
  <c r="V116" i="46" s="1"/>
  <c r="CJ116" i="46"/>
  <c r="U116" i="46" s="1"/>
  <c r="CI116" i="46"/>
  <c r="T116" i="46" s="1"/>
  <c r="CH116" i="46"/>
  <c r="S116" i="46" s="1"/>
  <c r="CG116" i="46"/>
  <c r="CF116" i="46"/>
  <c r="CE116" i="46"/>
  <c r="CD116" i="46"/>
  <c r="CC116" i="46"/>
  <c r="N116" i="46" s="1"/>
  <c r="CB116" i="46"/>
  <c r="M116" i="46" s="1"/>
  <c r="CA116" i="46"/>
  <c r="L116" i="46" s="1"/>
  <c r="BZ116" i="46"/>
  <c r="K116" i="46" s="1"/>
  <c r="BY116" i="46"/>
  <c r="BX116" i="46"/>
  <c r="BW116" i="46"/>
  <c r="BV116" i="46"/>
  <c r="BU116" i="46"/>
  <c r="F116" i="46" s="1"/>
  <c r="BT116" i="46"/>
  <c r="E116" i="46" s="1"/>
  <c r="BS116" i="46"/>
  <c r="D116" i="46" s="1"/>
  <c r="B116" i="46"/>
  <c r="B116" i="44" s="1"/>
  <c r="A116" i="46"/>
  <c r="A114" i="27" s="1"/>
  <c r="EF115" i="46"/>
  <c r="EE115" i="46"/>
  <c r="ED115" i="46"/>
  <c r="BO115" i="46" s="1"/>
  <c r="EC115" i="46"/>
  <c r="BN115" i="46" s="1"/>
  <c r="EB115" i="46"/>
  <c r="EA115" i="46"/>
  <c r="BL115" i="46" s="1"/>
  <c r="DZ115" i="46"/>
  <c r="BK115" i="46" s="1"/>
  <c r="DY115" i="46"/>
  <c r="BJ115" i="46" s="1"/>
  <c r="DX115" i="46"/>
  <c r="BI115" i="46" s="1"/>
  <c r="DW115" i="46"/>
  <c r="DV115" i="46"/>
  <c r="BG115" i="46" s="1"/>
  <c r="DU115" i="46"/>
  <c r="BF115" i="46" s="1"/>
  <c r="DT115" i="46"/>
  <c r="DS115" i="46"/>
  <c r="BD115" i="46" s="1"/>
  <c r="DR115" i="46"/>
  <c r="BC115" i="46" s="1"/>
  <c r="DQ115" i="46"/>
  <c r="DP115" i="46"/>
  <c r="BA115" i="46" s="1"/>
  <c r="DO115" i="46"/>
  <c r="DN115" i="46"/>
  <c r="AY115" i="46" s="1"/>
  <c r="DM115" i="46"/>
  <c r="AX115" i="46" s="1"/>
  <c r="DL115" i="46"/>
  <c r="DK115" i="46"/>
  <c r="AV115" i="46" s="1"/>
  <c r="DJ115" i="46"/>
  <c r="AU115" i="46" s="1"/>
  <c r="DI115" i="46"/>
  <c r="AT115" i="46" s="1"/>
  <c r="DH115" i="46"/>
  <c r="AS115" i="46" s="1"/>
  <c r="DG115" i="46"/>
  <c r="DF115" i="46"/>
  <c r="DE115" i="46"/>
  <c r="AP115" i="46" s="1"/>
  <c r="DD115" i="46"/>
  <c r="AO115" i="46" s="1"/>
  <c r="DC115" i="46"/>
  <c r="AN115" i="46" s="1"/>
  <c r="DB115" i="46"/>
  <c r="AM115" i="46" s="1"/>
  <c r="DA115" i="46"/>
  <c r="CZ115" i="46"/>
  <c r="AK115" i="46" s="1"/>
  <c r="CY115" i="46"/>
  <c r="CX115" i="46"/>
  <c r="AI115" i="46" s="1"/>
  <c r="CW115" i="46"/>
  <c r="AH115" i="46" s="1"/>
  <c r="CV115" i="46"/>
  <c r="CU115" i="46"/>
  <c r="AF115" i="46" s="1"/>
  <c r="CT115" i="46"/>
  <c r="AE115" i="46" s="1"/>
  <c r="CS115" i="46"/>
  <c r="CR115" i="46"/>
  <c r="CQ115" i="46"/>
  <c r="CP115" i="46"/>
  <c r="AA115" i="46" s="1"/>
  <c r="CO115" i="46"/>
  <c r="Z115" i="46" s="1"/>
  <c r="CN115" i="46"/>
  <c r="Y115" i="46" s="1"/>
  <c r="CM115" i="46"/>
  <c r="X115" i="46" s="1"/>
  <c r="CL115" i="46"/>
  <c r="W115" i="46" s="1"/>
  <c r="CK115" i="46"/>
  <c r="CJ115" i="46"/>
  <c r="U115" i="46" s="1"/>
  <c r="CI115" i="46"/>
  <c r="CH115" i="46"/>
  <c r="CG115" i="46"/>
  <c r="CF115" i="46"/>
  <c r="CE115" i="46"/>
  <c r="P115" i="46" s="1"/>
  <c r="CD115" i="46"/>
  <c r="O115" i="46" s="1"/>
  <c r="CC115" i="46"/>
  <c r="N115" i="46" s="1"/>
  <c r="CB115" i="46"/>
  <c r="CA115" i="46"/>
  <c r="BZ115" i="46"/>
  <c r="BY115" i="46"/>
  <c r="J115" i="46" s="1"/>
  <c r="BX115" i="46"/>
  <c r="I115" i="46" s="1"/>
  <c r="BW115" i="46"/>
  <c r="H115" i="46" s="1"/>
  <c r="BV115" i="46"/>
  <c r="G115" i="46" s="1"/>
  <c r="BU115" i="46"/>
  <c r="F115" i="46" s="1"/>
  <c r="BT115" i="46"/>
  <c r="BS115" i="46"/>
  <c r="B115" i="46"/>
  <c r="B115" i="44" s="1"/>
  <c r="A115" i="46"/>
  <c r="A113" i="27" s="1"/>
  <c r="EF114" i="46"/>
  <c r="BQ114" i="46" s="1"/>
  <c r="EE114" i="46"/>
  <c r="ED114" i="46"/>
  <c r="BO114" i="46" s="1"/>
  <c r="EC114" i="46"/>
  <c r="EB114" i="46"/>
  <c r="BM114" i="46" s="1"/>
  <c r="EA114" i="46"/>
  <c r="BL114" i="46" s="1"/>
  <c r="DZ114" i="46"/>
  <c r="BK114" i="46" s="1"/>
  <c r="DY114" i="46"/>
  <c r="BJ114" i="46" s="1"/>
  <c r="DX114" i="46"/>
  <c r="BI114" i="46" s="1"/>
  <c r="DW114" i="46"/>
  <c r="BH114" i="46" s="1"/>
  <c r="DV114" i="46"/>
  <c r="BG114" i="46" s="1"/>
  <c r="DU114" i="46"/>
  <c r="DT114" i="46"/>
  <c r="BE114" i="46" s="1"/>
  <c r="DS114" i="46"/>
  <c r="DR114" i="46"/>
  <c r="DQ114" i="46"/>
  <c r="BB114" i="46" s="1"/>
  <c r="DP114" i="46"/>
  <c r="BA114" i="46" s="1"/>
  <c r="DO114" i="46"/>
  <c r="DN114" i="46"/>
  <c r="AY114" i="46" s="1"/>
  <c r="DM114" i="46"/>
  <c r="DL114" i="46"/>
  <c r="AW114" i="46" s="1"/>
  <c r="DK114" i="46"/>
  <c r="DJ114" i="46"/>
  <c r="AU114" i="46" s="1"/>
  <c r="DI114" i="46"/>
  <c r="AT114" i="46" s="1"/>
  <c r="DH114" i="46"/>
  <c r="AS114" i="46" s="1"/>
  <c r="DG114" i="46"/>
  <c r="DF114" i="46"/>
  <c r="AQ114" i="46" s="1"/>
  <c r="DE114" i="46"/>
  <c r="DD114" i="46"/>
  <c r="DC114" i="46"/>
  <c r="DB114" i="46"/>
  <c r="DA114" i="46"/>
  <c r="AL114" i="46" s="1"/>
  <c r="CZ114" i="46"/>
  <c r="AK114" i="46" s="1"/>
  <c r="CY114" i="46"/>
  <c r="CX114" i="46"/>
  <c r="AI114" i="46" s="1"/>
  <c r="CW114" i="46"/>
  <c r="AH114" i="46" s="1"/>
  <c r="CV114" i="46"/>
  <c r="AG114" i="46" s="1"/>
  <c r="CU114" i="46"/>
  <c r="CT114" i="46"/>
  <c r="CS114" i="46"/>
  <c r="AD114" i="46" s="1"/>
  <c r="CR114" i="46"/>
  <c r="AC114" i="46" s="1"/>
  <c r="CQ114" i="46"/>
  <c r="CP114" i="46"/>
  <c r="AA114" i="46" s="1"/>
  <c r="CO114" i="46"/>
  <c r="CN114" i="46"/>
  <c r="CM114" i="46"/>
  <c r="CL114" i="46"/>
  <c r="CK114" i="46"/>
  <c r="V114" i="46" s="1"/>
  <c r="CJ114" i="46"/>
  <c r="U114" i="46" s="1"/>
  <c r="CI114" i="46"/>
  <c r="CH114" i="46"/>
  <c r="S114" i="46" s="1"/>
  <c r="CG114" i="46"/>
  <c r="R114" i="46" s="1"/>
  <c r="CF114" i="46"/>
  <c r="CE114" i="46"/>
  <c r="CD114" i="46"/>
  <c r="O114" i="46" s="1"/>
  <c r="CC114" i="46"/>
  <c r="N114" i="46" s="1"/>
  <c r="CB114" i="46"/>
  <c r="M114" i="46" s="1"/>
  <c r="CA114" i="46"/>
  <c r="BZ114" i="46"/>
  <c r="K114" i="46" s="1"/>
  <c r="BY114" i="46"/>
  <c r="J114" i="46" s="1"/>
  <c r="BX114" i="46"/>
  <c r="I114" i="46" s="1"/>
  <c r="BW114" i="46"/>
  <c r="BV114" i="46"/>
  <c r="BU114" i="46"/>
  <c r="F114" i="46" s="1"/>
  <c r="BT114" i="46"/>
  <c r="E114" i="46" s="1"/>
  <c r="BS114" i="46"/>
  <c r="D114" i="46" s="1"/>
  <c r="B114" i="46"/>
  <c r="B114" i="44" s="1"/>
  <c r="A114" i="46"/>
  <c r="A112" i="27" s="1"/>
  <c r="EF113" i="46"/>
  <c r="EE113" i="46"/>
  <c r="BP113" i="46" s="1"/>
  <c r="ED113" i="46"/>
  <c r="BO113" i="44" s="1"/>
  <c r="EC113" i="46"/>
  <c r="BN113" i="44" s="1"/>
  <c r="EB113" i="46"/>
  <c r="BM113" i="46" s="1"/>
  <c r="EA113" i="46"/>
  <c r="DZ113" i="46"/>
  <c r="BK113" i="46" s="1"/>
  <c r="DY113" i="46"/>
  <c r="DX113" i="46"/>
  <c r="BI113" i="46" s="1"/>
  <c r="DW113" i="46"/>
  <c r="DV113" i="46"/>
  <c r="DU113" i="46"/>
  <c r="BF113" i="46" s="1"/>
  <c r="DT113" i="46"/>
  <c r="BE113" i="46" s="1"/>
  <c r="DS113" i="46"/>
  <c r="DR113" i="46"/>
  <c r="BC113" i="46" s="1"/>
  <c r="DQ113" i="46"/>
  <c r="DP113" i="46"/>
  <c r="BA113" i="46" s="1"/>
  <c r="DO113" i="46"/>
  <c r="DN113" i="46"/>
  <c r="DM113" i="46"/>
  <c r="AX113" i="46" s="1"/>
  <c r="DL113" i="46"/>
  <c r="AW113" i="46" s="1"/>
  <c r="DK113" i="46"/>
  <c r="DJ113" i="46"/>
  <c r="AU113" i="46" s="1"/>
  <c r="DI113" i="46"/>
  <c r="DH113" i="46"/>
  <c r="DG113" i="46"/>
  <c r="DF113" i="46"/>
  <c r="DE113" i="46"/>
  <c r="AP113" i="46" s="1"/>
  <c r="DD113" i="46"/>
  <c r="AO113" i="46" s="1"/>
  <c r="DC113" i="46"/>
  <c r="DB113" i="46"/>
  <c r="AM113" i="46" s="1"/>
  <c r="DA113" i="46"/>
  <c r="CZ113" i="46"/>
  <c r="CY113" i="46"/>
  <c r="CX113" i="46"/>
  <c r="AI113" i="46" s="1"/>
  <c r="CW113" i="46"/>
  <c r="AH113" i="46" s="1"/>
  <c r="CV113" i="46"/>
  <c r="AG113" i="46" s="1"/>
  <c r="CU113" i="46"/>
  <c r="AF113" i="46" s="1"/>
  <c r="CT113" i="46"/>
  <c r="AE113" i="46" s="1"/>
  <c r="CS113" i="46"/>
  <c r="CR113" i="46"/>
  <c r="CQ113" i="46"/>
  <c r="CP113" i="46"/>
  <c r="AA113" i="46" s="1"/>
  <c r="CO113" i="46"/>
  <c r="Z113" i="46" s="1"/>
  <c r="CN113" i="46"/>
  <c r="Y113" i="46" s="1"/>
  <c r="CM113" i="46"/>
  <c r="CL113" i="46"/>
  <c r="W113" i="46" s="1"/>
  <c r="CK113" i="46"/>
  <c r="V113" i="46" s="1"/>
  <c r="CJ113" i="46"/>
  <c r="U113" i="46" s="1"/>
  <c r="CI113" i="46"/>
  <c r="CH113" i="46"/>
  <c r="S113" i="46" s="1"/>
  <c r="CG113" i="46"/>
  <c r="R113" i="46" s="1"/>
  <c r="CF113" i="46"/>
  <c r="Q113" i="46" s="1"/>
  <c r="CE113" i="46"/>
  <c r="CD113" i="46"/>
  <c r="O113" i="46" s="1"/>
  <c r="CC113" i="46"/>
  <c r="N113" i="46" s="1"/>
  <c r="CB113" i="46"/>
  <c r="M113" i="46" s="1"/>
  <c r="CA113" i="46"/>
  <c r="BZ113" i="46"/>
  <c r="K113" i="46" s="1"/>
  <c r="BY113" i="46"/>
  <c r="J113" i="46" s="1"/>
  <c r="BX113" i="46"/>
  <c r="I113" i="46" s="1"/>
  <c r="BW113" i="46"/>
  <c r="H113" i="46" s="1"/>
  <c r="BV113" i="46"/>
  <c r="G113" i="46" s="1"/>
  <c r="BU113" i="46"/>
  <c r="BT113" i="46"/>
  <c r="BS113" i="46"/>
  <c r="BO113" i="46"/>
  <c r="BN113" i="46"/>
  <c r="B113" i="46"/>
  <c r="B113" i="44" s="1"/>
  <c r="A113" i="46"/>
  <c r="A113" i="44" s="1"/>
  <c r="EF112" i="46"/>
  <c r="BQ112" i="46" s="1"/>
  <c r="EE112" i="46"/>
  <c r="BP112" i="46" s="1"/>
  <c r="ED112" i="46"/>
  <c r="BO112" i="46" s="1"/>
  <c r="EC112" i="46"/>
  <c r="EB112" i="46"/>
  <c r="EA112" i="46"/>
  <c r="BL112" i="46" s="1"/>
  <c r="DZ112" i="46"/>
  <c r="BK112" i="46" s="1"/>
  <c r="DY112" i="46"/>
  <c r="DX112" i="46"/>
  <c r="BI112" i="46" s="1"/>
  <c r="DW112" i="46"/>
  <c r="DV112" i="46"/>
  <c r="DU112" i="46"/>
  <c r="DT112" i="46"/>
  <c r="BE112" i="46" s="1"/>
  <c r="DS112" i="46"/>
  <c r="BD112" i="46" s="1"/>
  <c r="DR112" i="46"/>
  <c r="BC112" i="46" s="1"/>
  <c r="DQ112" i="46"/>
  <c r="DP112" i="46"/>
  <c r="BA112" i="46" s="1"/>
  <c r="DO112" i="46"/>
  <c r="DN112" i="46"/>
  <c r="DM112" i="46"/>
  <c r="DL112" i="46"/>
  <c r="AW112" i="46" s="1"/>
  <c r="DK112" i="46"/>
  <c r="AV112" i="46" s="1"/>
  <c r="DJ112" i="46"/>
  <c r="AU112" i="46" s="1"/>
  <c r="DI112" i="46"/>
  <c r="AT112" i="46" s="1"/>
  <c r="DH112" i="46"/>
  <c r="AS112" i="46" s="1"/>
  <c r="DG112" i="46"/>
  <c r="DF112" i="46"/>
  <c r="DE112" i="46"/>
  <c r="DD112" i="46"/>
  <c r="DC112" i="46"/>
  <c r="AN112" i="46" s="1"/>
  <c r="DB112" i="46"/>
  <c r="AM112" i="46" s="1"/>
  <c r="DA112" i="46"/>
  <c r="AL112" i="46" s="1"/>
  <c r="CZ112" i="46"/>
  <c r="AK112" i="46" s="1"/>
  <c r="CY112" i="46"/>
  <c r="AJ112" i="46" s="1"/>
  <c r="CX112" i="46"/>
  <c r="AI112" i="46" s="1"/>
  <c r="CW112" i="46"/>
  <c r="CV112" i="46"/>
  <c r="AG112" i="46" s="1"/>
  <c r="CU112" i="46"/>
  <c r="AF112" i="46" s="1"/>
  <c r="CT112" i="46"/>
  <c r="AE112" i="46" s="1"/>
  <c r="CS112" i="46"/>
  <c r="CR112" i="46"/>
  <c r="AC112" i="46" s="1"/>
  <c r="CQ112" i="46"/>
  <c r="CP112" i="46"/>
  <c r="AA112" i="46" s="1"/>
  <c r="CO112" i="46"/>
  <c r="CN112" i="46"/>
  <c r="CM112" i="46"/>
  <c r="X112" i="46" s="1"/>
  <c r="CL112" i="46"/>
  <c r="W112" i="46" s="1"/>
  <c r="CK112" i="46"/>
  <c r="CJ112" i="46"/>
  <c r="U112" i="46" s="1"/>
  <c r="CI112" i="46"/>
  <c r="CH112" i="46"/>
  <c r="S112" i="46" s="1"/>
  <c r="CG112" i="46"/>
  <c r="CF112" i="46"/>
  <c r="Q112" i="46" s="1"/>
  <c r="CE112" i="46"/>
  <c r="P112" i="46" s="1"/>
  <c r="CD112" i="46"/>
  <c r="O112" i="46" s="1"/>
  <c r="CC112" i="46"/>
  <c r="N112" i="46" s="1"/>
  <c r="CB112" i="46"/>
  <c r="M112" i="46" s="1"/>
  <c r="CA112" i="46"/>
  <c r="BZ112" i="46"/>
  <c r="BY112" i="46"/>
  <c r="BX112" i="46"/>
  <c r="I112" i="46" s="1"/>
  <c r="BW112" i="46"/>
  <c r="H112" i="46" s="1"/>
  <c r="BV112" i="46"/>
  <c r="G112" i="46" s="1"/>
  <c r="BU112" i="46"/>
  <c r="F112" i="46" s="1"/>
  <c r="BT112" i="46"/>
  <c r="E112" i="46" s="1"/>
  <c r="BS112" i="46"/>
  <c r="D112" i="46" s="1"/>
  <c r="B112" i="46"/>
  <c r="B112" i="44" s="1"/>
  <c r="A112" i="46"/>
  <c r="A110" i="27" s="1"/>
  <c r="EF111" i="46"/>
  <c r="EE111" i="46"/>
  <c r="BP111" i="46" s="1"/>
  <c r="ED111" i="46"/>
  <c r="BO111" i="44" s="1"/>
  <c r="EC111" i="46"/>
  <c r="EB111" i="46"/>
  <c r="BM111" i="46" s="1"/>
  <c r="EA111" i="46"/>
  <c r="DZ111" i="46"/>
  <c r="DY111" i="46"/>
  <c r="DX111" i="46"/>
  <c r="BI111" i="46" s="1"/>
  <c r="DW111" i="46"/>
  <c r="BH111" i="46" s="1"/>
  <c r="DV111" i="46"/>
  <c r="BG111" i="46" s="1"/>
  <c r="DU111" i="46"/>
  <c r="BF111" i="46" s="1"/>
  <c r="DT111" i="46"/>
  <c r="BE111" i="46" s="1"/>
  <c r="DS111" i="46"/>
  <c r="DR111" i="46"/>
  <c r="BC111" i="46" s="1"/>
  <c r="DQ111" i="46"/>
  <c r="DP111" i="46"/>
  <c r="BA111" i="46" s="1"/>
  <c r="DO111" i="46"/>
  <c r="AZ111" i="46" s="1"/>
  <c r="DN111" i="46"/>
  <c r="AY111" i="46" s="1"/>
  <c r="DM111" i="46"/>
  <c r="DL111" i="46"/>
  <c r="AW111" i="46" s="1"/>
  <c r="DK111" i="46"/>
  <c r="AV111" i="46" s="1"/>
  <c r="DJ111" i="46"/>
  <c r="DI111" i="46"/>
  <c r="DH111" i="46"/>
  <c r="AS111" i="46" s="1"/>
  <c r="DG111" i="46"/>
  <c r="AR111" i="46" s="1"/>
  <c r="DF111" i="46"/>
  <c r="AQ111" i="46" s="1"/>
  <c r="DE111" i="46"/>
  <c r="DD111" i="46"/>
  <c r="AO111" i="46" s="1"/>
  <c r="DC111" i="46"/>
  <c r="DB111" i="46"/>
  <c r="DA111" i="46"/>
  <c r="CZ111" i="46"/>
  <c r="CY111" i="46"/>
  <c r="AJ111" i="46" s="1"/>
  <c r="CX111" i="46"/>
  <c r="AI111" i="46" s="1"/>
  <c r="CW111" i="46"/>
  <c r="CV111" i="46"/>
  <c r="AG111" i="46" s="1"/>
  <c r="CU111" i="46"/>
  <c r="CT111" i="46"/>
  <c r="CS111" i="46"/>
  <c r="CR111" i="46"/>
  <c r="AC111" i="46" s="1"/>
  <c r="CQ111" i="46"/>
  <c r="AB111" i="46" s="1"/>
  <c r="CP111" i="46"/>
  <c r="AA111" i="46" s="1"/>
  <c r="CO111" i="46"/>
  <c r="CN111" i="46"/>
  <c r="Y111" i="46" s="1"/>
  <c r="CM111" i="46"/>
  <c r="CL111" i="46"/>
  <c r="CK111" i="46"/>
  <c r="CJ111" i="46"/>
  <c r="U111" i="46" s="1"/>
  <c r="CI111" i="46"/>
  <c r="T111" i="46" s="1"/>
  <c r="CH111" i="46"/>
  <c r="S111" i="46" s="1"/>
  <c r="CG111" i="46"/>
  <c r="CF111" i="46"/>
  <c r="Q111" i="46" s="1"/>
  <c r="CE111" i="46"/>
  <c r="CD111" i="46"/>
  <c r="CC111" i="46"/>
  <c r="CB111" i="46"/>
  <c r="M111" i="46" s="1"/>
  <c r="CA111" i="46"/>
  <c r="L111" i="46" s="1"/>
  <c r="BZ111" i="46"/>
  <c r="K111" i="46" s="1"/>
  <c r="BY111" i="46"/>
  <c r="BX111" i="46"/>
  <c r="I111" i="46" s="1"/>
  <c r="BW111" i="46"/>
  <c r="H111" i="46" s="1"/>
  <c r="BV111" i="46"/>
  <c r="BU111" i="46"/>
  <c r="BT111" i="46"/>
  <c r="E111" i="46" s="1"/>
  <c r="BS111" i="46"/>
  <c r="D111" i="46" s="1"/>
  <c r="BO111" i="46"/>
  <c r="B111" i="46"/>
  <c r="B111" i="44" s="1"/>
  <c r="A111" i="46"/>
  <c r="A109" i="27" s="1"/>
  <c r="EF110" i="46"/>
  <c r="EE110" i="46"/>
  <c r="BP110" i="46" s="1"/>
  <c r="ED110" i="46"/>
  <c r="EC110" i="46"/>
  <c r="BN110" i="46" s="1"/>
  <c r="EB110" i="46"/>
  <c r="BM110" i="46" s="1"/>
  <c r="EA110" i="46"/>
  <c r="BL110" i="46" s="1"/>
  <c r="DZ110" i="46"/>
  <c r="DY110" i="46"/>
  <c r="BJ110" i="46" s="1"/>
  <c r="DX110" i="46"/>
  <c r="DW110" i="46"/>
  <c r="DV110" i="46"/>
  <c r="DU110" i="46"/>
  <c r="BF110" i="46" s="1"/>
  <c r="DT110" i="46"/>
  <c r="BE110" i="46" s="1"/>
  <c r="DS110" i="46"/>
  <c r="BD110" i="46" s="1"/>
  <c r="DR110" i="46"/>
  <c r="DQ110" i="46"/>
  <c r="BB110" i="46" s="1"/>
  <c r="DP110" i="46"/>
  <c r="DO110" i="46"/>
  <c r="DN110" i="46"/>
  <c r="DM110" i="46"/>
  <c r="AX110" i="46" s="1"/>
  <c r="DL110" i="46"/>
  <c r="AW110" i="46" s="1"/>
  <c r="DK110" i="46"/>
  <c r="AV110" i="46" s="1"/>
  <c r="DJ110" i="46"/>
  <c r="DI110" i="46"/>
  <c r="AT110" i="46" s="1"/>
  <c r="DH110" i="46"/>
  <c r="DG110" i="46"/>
  <c r="DF110" i="46"/>
  <c r="AQ110" i="46" s="1"/>
  <c r="DE110" i="46"/>
  <c r="AP110" i="46" s="1"/>
  <c r="DD110" i="46"/>
  <c r="AO110" i="46" s="1"/>
  <c r="DC110" i="46"/>
  <c r="AN110" i="46" s="1"/>
  <c r="DB110" i="46"/>
  <c r="DA110" i="46"/>
  <c r="AL110" i="46" s="1"/>
  <c r="CZ110" i="46"/>
  <c r="AK110" i="46" s="1"/>
  <c r="CY110" i="46"/>
  <c r="AJ110" i="46" s="1"/>
  <c r="CX110" i="46"/>
  <c r="CW110" i="46"/>
  <c r="AH110" i="46" s="1"/>
  <c r="CV110" i="46"/>
  <c r="AG110" i="46" s="1"/>
  <c r="CU110" i="46"/>
  <c r="AF110" i="46" s="1"/>
  <c r="CT110" i="46"/>
  <c r="CS110" i="46"/>
  <c r="AD110" i="46" s="1"/>
  <c r="CR110" i="46"/>
  <c r="AC110" i="46" s="1"/>
  <c r="CQ110" i="46"/>
  <c r="CP110" i="46"/>
  <c r="CO110" i="46"/>
  <c r="Z110" i="46" s="1"/>
  <c r="CN110" i="46"/>
  <c r="Y110" i="46" s="1"/>
  <c r="CM110" i="46"/>
  <c r="X110" i="46" s="1"/>
  <c r="CL110" i="46"/>
  <c r="CK110" i="46"/>
  <c r="V110" i="46" s="1"/>
  <c r="CJ110" i="46"/>
  <c r="CI110" i="46"/>
  <c r="CH110" i="46"/>
  <c r="CG110" i="46"/>
  <c r="R110" i="46" s="1"/>
  <c r="CF110" i="46"/>
  <c r="Q110" i="46" s="1"/>
  <c r="CE110" i="46"/>
  <c r="P110" i="46" s="1"/>
  <c r="CD110" i="46"/>
  <c r="CC110" i="46"/>
  <c r="N110" i="46" s="1"/>
  <c r="CB110" i="46"/>
  <c r="M110" i="46" s="1"/>
  <c r="CA110" i="46"/>
  <c r="L110" i="46" s="1"/>
  <c r="BZ110" i="46"/>
  <c r="BY110" i="46"/>
  <c r="BX110" i="46"/>
  <c r="I110" i="46" s="1"/>
  <c r="BW110" i="46"/>
  <c r="H110" i="46" s="1"/>
  <c r="BV110" i="46"/>
  <c r="BU110" i="46"/>
  <c r="F110" i="46" s="1"/>
  <c r="BT110" i="46"/>
  <c r="E110" i="46" s="1"/>
  <c r="BS110" i="46"/>
  <c r="B110" i="46"/>
  <c r="B110" i="44" s="1"/>
  <c r="A110" i="46"/>
  <c r="A108" i="27" s="1"/>
  <c r="EF109" i="46"/>
  <c r="BQ109" i="46" s="1"/>
  <c r="EE109" i="46"/>
  <c r="BP109" i="46" s="1"/>
  <c r="ED109" i="46"/>
  <c r="BO109" i="44" s="1"/>
  <c r="EC109" i="46"/>
  <c r="BN109" i="44" s="1"/>
  <c r="EB109" i="46"/>
  <c r="EA109" i="46"/>
  <c r="DZ109" i="46"/>
  <c r="DY109" i="46"/>
  <c r="BJ109" i="46" s="1"/>
  <c r="DX109" i="46"/>
  <c r="BI109" i="46" s="1"/>
  <c r="DW109" i="46"/>
  <c r="BH109" i="46" s="1"/>
  <c r="DV109" i="46"/>
  <c r="DU109" i="46"/>
  <c r="BF109" i="46" s="1"/>
  <c r="DT109" i="46"/>
  <c r="DS109" i="46"/>
  <c r="BD109" i="46" s="1"/>
  <c r="DR109" i="46"/>
  <c r="DQ109" i="46"/>
  <c r="BB109" i="46" s="1"/>
  <c r="DP109" i="46"/>
  <c r="BA109" i="46" s="1"/>
  <c r="DO109" i="46"/>
  <c r="AZ109" i="46" s="1"/>
  <c r="DN109" i="46"/>
  <c r="DM109" i="46"/>
  <c r="AX109" i="46" s="1"/>
  <c r="DL109" i="46"/>
  <c r="DK109" i="46"/>
  <c r="DJ109" i="46"/>
  <c r="DI109" i="46"/>
  <c r="DH109" i="46"/>
  <c r="AS109" i="46" s="1"/>
  <c r="DG109" i="46"/>
  <c r="AR109" i="46" s="1"/>
  <c r="DF109" i="46"/>
  <c r="AQ109" i="46" s="1"/>
  <c r="DE109" i="46"/>
  <c r="AP109" i="46" s="1"/>
  <c r="DD109" i="46"/>
  <c r="DC109" i="46"/>
  <c r="DB109" i="46"/>
  <c r="DA109" i="46"/>
  <c r="AL109" i="46" s="1"/>
  <c r="CZ109" i="46"/>
  <c r="AK109" i="46" s="1"/>
  <c r="CY109" i="46"/>
  <c r="AJ109" i="46" s="1"/>
  <c r="CX109" i="46"/>
  <c r="AI109" i="46" s="1"/>
  <c r="CW109" i="46"/>
  <c r="AH109" i="46" s="1"/>
  <c r="CV109" i="46"/>
  <c r="CU109" i="46"/>
  <c r="CT109" i="46"/>
  <c r="CS109" i="46"/>
  <c r="CR109" i="46"/>
  <c r="AC109" i="46" s="1"/>
  <c r="CQ109" i="46"/>
  <c r="AB109" i="46" s="1"/>
  <c r="CP109" i="46"/>
  <c r="AA109" i="46" s="1"/>
  <c r="CO109" i="46"/>
  <c r="Z109" i="46" s="1"/>
  <c r="CN109" i="46"/>
  <c r="Y109" i="46" s="1"/>
  <c r="CM109" i="46"/>
  <c r="CL109" i="46"/>
  <c r="CK109" i="46"/>
  <c r="CJ109" i="46"/>
  <c r="U109" i="46" s="1"/>
  <c r="CI109" i="46"/>
  <c r="T109" i="46" s="1"/>
  <c r="CH109" i="46"/>
  <c r="CG109" i="46"/>
  <c r="R109" i="46" s="1"/>
  <c r="CF109" i="46"/>
  <c r="CE109" i="46"/>
  <c r="CD109" i="46"/>
  <c r="CC109" i="46"/>
  <c r="N109" i="46" s="1"/>
  <c r="CB109" i="46"/>
  <c r="M109" i="46" s="1"/>
  <c r="CA109" i="46"/>
  <c r="L109" i="46" s="1"/>
  <c r="BZ109" i="46"/>
  <c r="BY109" i="46"/>
  <c r="J109" i="46" s="1"/>
  <c r="BX109" i="46"/>
  <c r="I109" i="46" s="1"/>
  <c r="BW109" i="46"/>
  <c r="BV109" i="46"/>
  <c r="BU109" i="46"/>
  <c r="BT109" i="46"/>
  <c r="E109" i="46" s="1"/>
  <c r="BS109" i="46"/>
  <c r="D109" i="46" s="1"/>
  <c r="BO109" i="46"/>
  <c r="B109" i="46"/>
  <c r="B109" i="44" s="1"/>
  <c r="A109" i="46"/>
  <c r="A107" i="27" s="1"/>
  <c r="EF108" i="46"/>
  <c r="EE108" i="46"/>
  <c r="ED108" i="46"/>
  <c r="BO108" i="46" s="1"/>
  <c r="EC108" i="46"/>
  <c r="BN108" i="46" s="1"/>
  <c r="EB108" i="46"/>
  <c r="EA108" i="46"/>
  <c r="BL108" i="46" s="1"/>
  <c r="DZ108" i="46"/>
  <c r="BK108" i="46" s="1"/>
  <c r="DY108" i="46"/>
  <c r="DX108" i="46"/>
  <c r="DW108" i="46"/>
  <c r="BH108" i="46" s="1"/>
  <c r="DV108" i="46"/>
  <c r="BG108" i="46" s="1"/>
  <c r="DU108" i="46"/>
  <c r="DT108" i="46"/>
  <c r="BE108" i="46" s="1"/>
  <c r="DS108" i="46"/>
  <c r="BD108" i="46" s="1"/>
  <c r="DR108" i="46"/>
  <c r="BC108" i="46" s="1"/>
  <c r="DQ108" i="46"/>
  <c r="DP108" i="46"/>
  <c r="DO108" i="46"/>
  <c r="DN108" i="46"/>
  <c r="AY108" i="46" s="1"/>
  <c r="DM108" i="46"/>
  <c r="AX108" i="46" s="1"/>
  <c r="DL108" i="46"/>
  <c r="AW108" i="46" s="1"/>
  <c r="DK108" i="46"/>
  <c r="AV108" i="46" s="1"/>
  <c r="DJ108" i="46"/>
  <c r="AU108" i="46" s="1"/>
  <c r="DI108" i="46"/>
  <c r="DH108" i="46"/>
  <c r="DG108" i="46"/>
  <c r="DF108" i="46"/>
  <c r="AQ108" i="46" s="1"/>
  <c r="DE108" i="46"/>
  <c r="AP108" i="46" s="1"/>
  <c r="DD108" i="46"/>
  <c r="DC108" i="46"/>
  <c r="AN108" i="46" s="1"/>
  <c r="DB108" i="46"/>
  <c r="DA108" i="46"/>
  <c r="AL108" i="46" s="1"/>
  <c r="CZ108" i="46"/>
  <c r="CY108" i="46"/>
  <c r="CX108" i="46"/>
  <c r="AI108" i="46" s="1"/>
  <c r="CW108" i="46"/>
  <c r="CV108" i="46"/>
  <c r="AG108" i="46" s="1"/>
  <c r="CU108" i="46"/>
  <c r="AF108" i="46" s="1"/>
  <c r="CT108" i="46"/>
  <c r="AE108" i="46" s="1"/>
  <c r="CS108" i="46"/>
  <c r="CR108" i="46"/>
  <c r="CQ108" i="46"/>
  <c r="AB108" i="46" s="1"/>
  <c r="CP108" i="46"/>
  <c r="AA108" i="46" s="1"/>
  <c r="CO108" i="46"/>
  <c r="Z108" i="46" s="1"/>
  <c r="CN108" i="46"/>
  <c r="Y108" i="46" s="1"/>
  <c r="CM108" i="46"/>
  <c r="X108" i="46" s="1"/>
  <c r="CL108" i="46"/>
  <c r="CK108" i="46"/>
  <c r="V108" i="46" s="1"/>
  <c r="CJ108" i="46"/>
  <c r="CI108" i="46"/>
  <c r="CH108" i="46"/>
  <c r="S108" i="46" s="1"/>
  <c r="CG108" i="46"/>
  <c r="CF108" i="46"/>
  <c r="Q108" i="46" s="1"/>
  <c r="CE108" i="46"/>
  <c r="P108" i="46" s="1"/>
  <c r="CD108" i="46"/>
  <c r="O108" i="46" s="1"/>
  <c r="CC108" i="46"/>
  <c r="CB108" i="46"/>
  <c r="CA108" i="46"/>
  <c r="L108" i="46" s="1"/>
  <c r="BZ108" i="46"/>
  <c r="K108" i="46" s="1"/>
  <c r="BY108" i="46"/>
  <c r="J108" i="46" s="1"/>
  <c r="BX108" i="46"/>
  <c r="BW108" i="46"/>
  <c r="H108" i="46" s="1"/>
  <c r="BV108" i="46"/>
  <c r="G108" i="46" s="1"/>
  <c r="BU108" i="46"/>
  <c r="BT108" i="46"/>
  <c r="BS108" i="46"/>
  <c r="D108" i="46" s="1"/>
  <c r="B108" i="46"/>
  <c r="B108" i="44" s="1"/>
  <c r="A108" i="46"/>
  <c r="A106" i="27" s="1"/>
  <c r="EF107" i="46"/>
  <c r="EE107" i="46"/>
  <c r="BP107" i="46" s="1"/>
  <c r="ED107" i="46"/>
  <c r="EC107" i="46"/>
  <c r="EB107" i="46"/>
  <c r="BM107" i="46" s="1"/>
  <c r="EA107" i="46"/>
  <c r="DZ107" i="46"/>
  <c r="BK107" i="46" s="1"/>
  <c r="DY107" i="46"/>
  <c r="DX107" i="46"/>
  <c r="DW107" i="46"/>
  <c r="BH107" i="46" s="1"/>
  <c r="DV107" i="46"/>
  <c r="DU107" i="46"/>
  <c r="DT107" i="46"/>
  <c r="DS107" i="46"/>
  <c r="BD107" i="46" s="1"/>
  <c r="DR107" i="46"/>
  <c r="BC107" i="46" s="1"/>
  <c r="DQ107" i="46"/>
  <c r="DP107" i="46"/>
  <c r="BA107" i="46" s="1"/>
  <c r="DO107" i="46"/>
  <c r="AZ107" i="46" s="1"/>
  <c r="DN107" i="46"/>
  <c r="DM107" i="46"/>
  <c r="DL107" i="46"/>
  <c r="DK107" i="46"/>
  <c r="DJ107" i="46"/>
  <c r="AU107" i="46" s="1"/>
  <c r="DI107" i="46"/>
  <c r="AT107" i="46" s="1"/>
  <c r="DH107" i="46"/>
  <c r="DG107" i="46"/>
  <c r="AR107" i="46" s="1"/>
  <c r="DF107" i="46"/>
  <c r="DE107" i="46"/>
  <c r="AP107" i="46" s="1"/>
  <c r="DD107" i="46"/>
  <c r="DC107" i="46"/>
  <c r="AN107" i="46" s="1"/>
  <c r="DB107" i="46"/>
  <c r="AM107" i="46" s="1"/>
  <c r="DA107" i="46"/>
  <c r="CZ107" i="46"/>
  <c r="CY107" i="46"/>
  <c r="AJ107" i="46" s="1"/>
  <c r="CX107" i="46"/>
  <c r="CW107" i="46"/>
  <c r="CV107" i="46"/>
  <c r="CU107" i="46"/>
  <c r="CT107" i="46"/>
  <c r="AE107" i="46" s="1"/>
  <c r="CS107" i="46"/>
  <c r="CR107" i="46"/>
  <c r="CQ107" i="46"/>
  <c r="AB107" i="46" s="1"/>
  <c r="CP107" i="46"/>
  <c r="AA107" i="46" s="1"/>
  <c r="CO107" i="46"/>
  <c r="CN107" i="46"/>
  <c r="CM107" i="46"/>
  <c r="X107" i="46" s="1"/>
  <c r="CL107" i="46"/>
  <c r="W107" i="46" s="1"/>
  <c r="CK107" i="46"/>
  <c r="V107" i="46" s="1"/>
  <c r="CJ107" i="46"/>
  <c r="CI107" i="46"/>
  <c r="T107" i="46" s="1"/>
  <c r="CH107" i="46"/>
  <c r="CG107" i="46"/>
  <c r="CF107" i="46"/>
  <c r="CE107" i="46"/>
  <c r="P107" i="46" s="1"/>
  <c r="CD107" i="46"/>
  <c r="O107" i="46" s="1"/>
  <c r="CC107" i="46"/>
  <c r="CB107" i="46"/>
  <c r="CA107" i="46"/>
  <c r="L107" i="46" s="1"/>
  <c r="BZ107" i="46"/>
  <c r="BY107" i="46"/>
  <c r="BX107" i="46"/>
  <c r="BW107" i="46"/>
  <c r="BV107" i="46"/>
  <c r="G107" i="46" s="1"/>
  <c r="BU107" i="46"/>
  <c r="BT107" i="46"/>
  <c r="E107" i="46" s="1"/>
  <c r="BS107" i="46"/>
  <c r="D107" i="46" s="1"/>
  <c r="B107" i="46"/>
  <c r="B107" i="44" s="1"/>
  <c r="A107" i="46"/>
  <c r="C107" i="46" s="1"/>
  <c r="C107" i="44" s="1"/>
  <c r="EF106" i="46"/>
  <c r="EE106" i="46"/>
  <c r="ED106" i="46"/>
  <c r="BO106" i="46" s="1"/>
  <c r="EC106" i="46"/>
  <c r="EB106" i="46"/>
  <c r="EA106" i="46"/>
  <c r="BL106" i="46" s="1"/>
  <c r="DZ106" i="46"/>
  <c r="DY106" i="46"/>
  <c r="DX106" i="46"/>
  <c r="DW106" i="46"/>
  <c r="DV106" i="46"/>
  <c r="BG106" i="46" s="1"/>
  <c r="DU106" i="46"/>
  <c r="BF106" i="46" s="1"/>
  <c r="DT106" i="46"/>
  <c r="DS106" i="46"/>
  <c r="BD106" i="46" s="1"/>
  <c r="DR106" i="46"/>
  <c r="DQ106" i="46"/>
  <c r="DP106" i="46"/>
  <c r="DO106" i="46"/>
  <c r="AZ106" i="46" s="1"/>
  <c r="DN106" i="46"/>
  <c r="AY106" i="46" s="1"/>
  <c r="DM106" i="46"/>
  <c r="AX106" i="46" s="1"/>
  <c r="DL106" i="46"/>
  <c r="AW106" i="46" s="1"/>
  <c r="DK106" i="46"/>
  <c r="AV106" i="46" s="1"/>
  <c r="DJ106" i="46"/>
  <c r="DI106" i="46"/>
  <c r="DH106" i="46"/>
  <c r="DG106" i="46"/>
  <c r="DF106" i="46"/>
  <c r="AQ106" i="46" s="1"/>
  <c r="DE106" i="46"/>
  <c r="DD106" i="46"/>
  <c r="DC106" i="46"/>
  <c r="AN106" i="46" s="1"/>
  <c r="DB106" i="46"/>
  <c r="AM106" i="46" s="1"/>
  <c r="DA106" i="46"/>
  <c r="CZ106" i="46"/>
  <c r="CY106" i="46"/>
  <c r="AJ106" i="46" s="1"/>
  <c r="CX106" i="46"/>
  <c r="AI106" i="46" s="1"/>
  <c r="CW106" i="46"/>
  <c r="AH106" i="46" s="1"/>
  <c r="CV106" i="46"/>
  <c r="AG106" i="46" s="1"/>
  <c r="CU106" i="46"/>
  <c r="AF106" i="46" s="1"/>
  <c r="CT106" i="46"/>
  <c r="AE106" i="46" s="1"/>
  <c r="CS106" i="46"/>
  <c r="AD106" i="46" s="1"/>
  <c r="CR106" i="46"/>
  <c r="AC106" i="46" s="1"/>
  <c r="CQ106" i="46"/>
  <c r="AB106" i="46" s="1"/>
  <c r="CP106" i="46"/>
  <c r="AA106" i="46" s="1"/>
  <c r="CO106" i="46"/>
  <c r="Z106" i="46" s="1"/>
  <c r="CN106" i="46"/>
  <c r="CM106" i="46"/>
  <c r="X106" i="46" s="1"/>
  <c r="CL106" i="46"/>
  <c r="CK106" i="46"/>
  <c r="CJ106" i="46"/>
  <c r="CI106" i="46"/>
  <c r="CH106" i="46"/>
  <c r="S106" i="46" s="1"/>
  <c r="CG106" i="46"/>
  <c r="R106" i="46" s="1"/>
  <c r="CF106" i="46"/>
  <c r="Q106" i="46" s="1"/>
  <c r="CE106" i="46"/>
  <c r="P106" i="46" s="1"/>
  <c r="CD106" i="46"/>
  <c r="O106" i="46" s="1"/>
  <c r="CC106" i="46"/>
  <c r="CB106" i="46"/>
  <c r="CA106" i="46"/>
  <c r="L106" i="46" s="1"/>
  <c r="BZ106" i="46"/>
  <c r="K106" i="46" s="1"/>
  <c r="BY106" i="46"/>
  <c r="BX106" i="46"/>
  <c r="BW106" i="46"/>
  <c r="H106" i="46" s="1"/>
  <c r="BV106" i="46"/>
  <c r="BU106" i="46"/>
  <c r="BT106" i="46"/>
  <c r="BS106" i="46"/>
  <c r="B106" i="46"/>
  <c r="B106" i="44" s="1"/>
  <c r="A106" i="46"/>
  <c r="A104" i="27" s="1"/>
  <c r="EF105" i="46"/>
  <c r="BQ105" i="46" s="1"/>
  <c r="EE105" i="46"/>
  <c r="BP105" i="46" s="1"/>
  <c r="ED105" i="46"/>
  <c r="EC105" i="46"/>
  <c r="EB105" i="46"/>
  <c r="EA105" i="46"/>
  <c r="BL105" i="46" s="1"/>
  <c r="DZ105" i="46"/>
  <c r="BK105" i="46" s="1"/>
  <c r="DY105" i="46"/>
  <c r="DX105" i="46"/>
  <c r="DW105" i="46"/>
  <c r="BH105" i="46" s="1"/>
  <c r="DV105" i="46"/>
  <c r="BG105" i="46" s="1"/>
  <c r="DU105" i="46"/>
  <c r="BF105" i="46" s="1"/>
  <c r="DT105" i="46"/>
  <c r="DS105" i="46"/>
  <c r="DR105" i="46"/>
  <c r="BC105" i="46" s="1"/>
  <c r="DQ105" i="46"/>
  <c r="BB105" i="46" s="1"/>
  <c r="DP105" i="46"/>
  <c r="BA105" i="46" s="1"/>
  <c r="DO105" i="46"/>
  <c r="AZ105" i="46" s="1"/>
  <c r="DN105" i="46"/>
  <c r="DM105" i="46"/>
  <c r="DL105" i="46"/>
  <c r="DK105" i="46"/>
  <c r="AV105" i="46" s="1"/>
  <c r="DJ105" i="46"/>
  <c r="AU105" i="46" s="1"/>
  <c r="DI105" i="46"/>
  <c r="DH105" i="46"/>
  <c r="DG105" i="46"/>
  <c r="AR105" i="46" s="1"/>
  <c r="DF105" i="46"/>
  <c r="DE105" i="46"/>
  <c r="DD105" i="46"/>
  <c r="DC105" i="46"/>
  <c r="DB105" i="46"/>
  <c r="AM105" i="46" s="1"/>
  <c r="DA105" i="46"/>
  <c r="AL105" i="46" s="1"/>
  <c r="CZ105" i="46"/>
  <c r="CY105" i="46"/>
  <c r="AJ105" i="46" s="1"/>
  <c r="CX105" i="46"/>
  <c r="AI105" i="46" s="1"/>
  <c r="CW105" i="46"/>
  <c r="CV105" i="46"/>
  <c r="CU105" i="46"/>
  <c r="AF105" i="46" s="1"/>
  <c r="CT105" i="46"/>
  <c r="AE105" i="46" s="1"/>
  <c r="CS105" i="46"/>
  <c r="CR105" i="46"/>
  <c r="CQ105" i="46"/>
  <c r="AB105" i="46" s="1"/>
  <c r="CP105" i="46"/>
  <c r="CO105" i="46"/>
  <c r="CN105" i="46"/>
  <c r="CM105" i="46"/>
  <c r="X105" i="46" s="1"/>
  <c r="CL105" i="46"/>
  <c r="W105" i="46" s="1"/>
  <c r="CK105" i="46"/>
  <c r="V105" i="46" s="1"/>
  <c r="CJ105" i="46"/>
  <c r="U105" i="46" s="1"/>
  <c r="CI105" i="46"/>
  <c r="T105" i="46" s="1"/>
  <c r="CH105" i="46"/>
  <c r="CG105" i="46"/>
  <c r="CF105" i="46"/>
  <c r="CE105" i="46"/>
  <c r="CD105" i="46"/>
  <c r="O105" i="46" s="1"/>
  <c r="CC105" i="46"/>
  <c r="CB105" i="46"/>
  <c r="M105" i="46" s="1"/>
  <c r="CA105" i="46"/>
  <c r="L105" i="46" s="1"/>
  <c r="BZ105" i="46"/>
  <c r="BY105" i="46"/>
  <c r="BX105" i="46"/>
  <c r="BW105" i="46"/>
  <c r="BV105" i="46"/>
  <c r="G105" i="46" s="1"/>
  <c r="BU105" i="46"/>
  <c r="F105" i="46" s="1"/>
  <c r="BT105" i="46"/>
  <c r="BS105" i="46"/>
  <c r="D105" i="46" s="1"/>
  <c r="B105" i="46"/>
  <c r="B105" i="44" s="1"/>
  <c r="A105" i="46"/>
  <c r="A103" i="27" s="1"/>
  <c r="EF104" i="46"/>
  <c r="EE104" i="46"/>
  <c r="ED104" i="46"/>
  <c r="BO104" i="46" s="1"/>
  <c r="EC104" i="46"/>
  <c r="BN104" i="46" s="1"/>
  <c r="EB104" i="46"/>
  <c r="BM104" i="46" s="1"/>
  <c r="EA104" i="46"/>
  <c r="BL104" i="46" s="1"/>
  <c r="DZ104" i="46"/>
  <c r="DY104" i="46"/>
  <c r="BJ104" i="46" s="1"/>
  <c r="DX104" i="46"/>
  <c r="DW104" i="46"/>
  <c r="BH104" i="46" s="1"/>
  <c r="DV104" i="46"/>
  <c r="BG104" i="46" s="1"/>
  <c r="DU104" i="46"/>
  <c r="BF104" i="46" s="1"/>
  <c r="DT104" i="46"/>
  <c r="BE104" i="46" s="1"/>
  <c r="DS104" i="46"/>
  <c r="BD104" i="46" s="1"/>
  <c r="DR104" i="46"/>
  <c r="DQ104" i="46"/>
  <c r="BB104" i="46" s="1"/>
  <c r="DP104" i="46"/>
  <c r="DO104" i="46"/>
  <c r="DN104" i="46"/>
  <c r="AY104" i="46" s="1"/>
  <c r="DM104" i="46"/>
  <c r="AX104" i="46" s="1"/>
  <c r="DL104" i="46"/>
  <c r="AW104" i="46" s="1"/>
  <c r="DK104" i="46"/>
  <c r="AV104" i="46" s="1"/>
  <c r="DJ104" i="46"/>
  <c r="DI104" i="46"/>
  <c r="AT104" i="46" s="1"/>
  <c r="DH104" i="46"/>
  <c r="DG104" i="46"/>
  <c r="AR104" i="46" s="1"/>
  <c r="DF104" i="46"/>
  <c r="AQ104" i="46" s="1"/>
  <c r="DE104" i="46"/>
  <c r="DD104" i="46"/>
  <c r="DC104" i="46"/>
  <c r="AN104" i="46" s="1"/>
  <c r="DB104" i="46"/>
  <c r="DA104" i="46"/>
  <c r="AL104" i="46" s="1"/>
  <c r="CZ104" i="46"/>
  <c r="AK104" i="46" s="1"/>
  <c r="CY104" i="46"/>
  <c r="CX104" i="46"/>
  <c r="AI104" i="46" s="1"/>
  <c r="CW104" i="46"/>
  <c r="AH104" i="46" s="1"/>
  <c r="CV104" i="46"/>
  <c r="AG104" i="46" s="1"/>
  <c r="CU104" i="46"/>
  <c r="AF104" i="46" s="1"/>
  <c r="CT104" i="46"/>
  <c r="AE104" i="46" s="1"/>
  <c r="CS104" i="46"/>
  <c r="AD104" i="46" s="1"/>
  <c r="CR104" i="46"/>
  <c r="CQ104" i="46"/>
  <c r="AB104" i="46" s="1"/>
  <c r="CP104" i="46"/>
  <c r="AA104" i="46" s="1"/>
  <c r="CO104" i="46"/>
  <c r="CN104" i="46"/>
  <c r="Y104" i="46" s="1"/>
  <c r="CM104" i="46"/>
  <c r="X104" i="46" s="1"/>
  <c r="CL104" i="46"/>
  <c r="CK104" i="46"/>
  <c r="V104" i="46" s="1"/>
  <c r="CJ104" i="46"/>
  <c r="CI104" i="46"/>
  <c r="T104" i="46" s="1"/>
  <c r="CH104" i="46"/>
  <c r="S104" i="46" s="1"/>
  <c r="CG104" i="46"/>
  <c r="R104" i="46" s="1"/>
  <c r="CF104" i="46"/>
  <c r="Q104" i="46" s="1"/>
  <c r="CE104" i="46"/>
  <c r="P104" i="46" s="1"/>
  <c r="CD104" i="46"/>
  <c r="CC104" i="46"/>
  <c r="N104" i="46" s="1"/>
  <c r="CB104" i="46"/>
  <c r="CA104" i="46"/>
  <c r="L104" i="46" s="1"/>
  <c r="BZ104" i="46"/>
  <c r="K104" i="46" s="1"/>
  <c r="BY104" i="46"/>
  <c r="J104" i="46" s="1"/>
  <c r="BX104" i="46"/>
  <c r="BW104" i="46"/>
  <c r="H104" i="46" s="1"/>
  <c r="BV104" i="46"/>
  <c r="BU104" i="46"/>
  <c r="F104" i="46" s="1"/>
  <c r="BT104" i="46"/>
  <c r="BS104" i="46"/>
  <c r="D104" i="46" s="1"/>
  <c r="B104" i="46"/>
  <c r="B104" i="44" s="1"/>
  <c r="A104" i="46"/>
  <c r="C104" i="46" s="1"/>
  <c r="C104" i="44" s="1"/>
  <c r="EF103" i="46"/>
  <c r="EE103" i="46"/>
  <c r="BP103" i="46" s="1"/>
  <c r="ED103" i="46"/>
  <c r="BO103" i="44" s="1"/>
  <c r="EC103" i="46"/>
  <c r="BN103" i="46" s="1"/>
  <c r="EB103" i="46"/>
  <c r="EA103" i="46"/>
  <c r="BL103" i="46" s="1"/>
  <c r="DZ103" i="46"/>
  <c r="BK103" i="46" s="1"/>
  <c r="DY103" i="46"/>
  <c r="DX103" i="46"/>
  <c r="DW103" i="46"/>
  <c r="BH103" i="46" s="1"/>
  <c r="DV103" i="46"/>
  <c r="BG103" i="46" s="1"/>
  <c r="DU103" i="46"/>
  <c r="DT103" i="46"/>
  <c r="DS103" i="46"/>
  <c r="DR103" i="46"/>
  <c r="BC103" i="46" s="1"/>
  <c r="DQ103" i="46"/>
  <c r="BB103" i="46" s="1"/>
  <c r="DP103" i="46"/>
  <c r="BA103" i="46" s="1"/>
  <c r="DO103" i="46"/>
  <c r="AZ103" i="46" s="1"/>
  <c r="DN103" i="46"/>
  <c r="AY103" i="46" s="1"/>
  <c r="DM103" i="46"/>
  <c r="AX103" i="46" s="1"/>
  <c r="DL103" i="46"/>
  <c r="AW103" i="46" s="1"/>
  <c r="DK103" i="46"/>
  <c r="AV103" i="46" s="1"/>
  <c r="DJ103" i="46"/>
  <c r="AU103" i="46" s="1"/>
  <c r="DI103" i="46"/>
  <c r="DH103" i="46"/>
  <c r="AS103" i="46" s="1"/>
  <c r="DG103" i="46"/>
  <c r="AR103" i="46" s="1"/>
  <c r="DF103" i="46"/>
  <c r="AQ103" i="46" s="1"/>
  <c r="DE103" i="46"/>
  <c r="AP103" i="46" s="1"/>
  <c r="DD103" i="46"/>
  <c r="DC103" i="46"/>
  <c r="DB103" i="46"/>
  <c r="AM103" i="46" s="1"/>
  <c r="DA103" i="46"/>
  <c r="AL103" i="46" s="1"/>
  <c r="CZ103" i="46"/>
  <c r="CY103" i="46"/>
  <c r="AJ103" i="46" s="1"/>
  <c r="CX103" i="46"/>
  <c r="AI103" i="46" s="1"/>
  <c r="CW103" i="46"/>
  <c r="AH103" i="46" s="1"/>
  <c r="CV103" i="46"/>
  <c r="CU103" i="46"/>
  <c r="AF103" i="46" s="1"/>
  <c r="CT103" i="46"/>
  <c r="AE103" i="46" s="1"/>
  <c r="CS103" i="46"/>
  <c r="CR103" i="46"/>
  <c r="AC103" i="46" s="1"/>
  <c r="CQ103" i="46"/>
  <c r="AB103" i="46" s="1"/>
  <c r="CP103" i="46"/>
  <c r="AA103" i="46" s="1"/>
  <c r="CO103" i="46"/>
  <c r="Z103" i="46" s="1"/>
  <c r="CN103" i="46"/>
  <c r="CM103" i="46"/>
  <c r="X103" i="46" s="1"/>
  <c r="CL103" i="46"/>
  <c r="W103" i="46" s="1"/>
  <c r="CK103" i="46"/>
  <c r="V103" i="46" s="1"/>
  <c r="CJ103" i="46"/>
  <c r="U103" i="46" s="1"/>
  <c r="CI103" i="46"/>
  <c r="T103" i="46" s="1"/>
  <c r="CH103" i="46"/>
  <c r="S103" i="46" s="1"/>
  <c r="CG103" i="46"/>
  <c r="R103" i="46" s="1"/>
  <c r="CF103" i="46"/>
  <c r="CE103" i="46"/>
  <c r="CD103" i="46"/>
  <c r="O103" i="46" s="1"/>
  <c r="CC103" i="46"/>
  <c r="N103" i="46" s="1"/>
  <c r="CB103" i="46"/>
  <c r="M103" i="46" s="1"/>
  <c r="CA103" i="46"/>
  <c r="L103" i="46" s="1"/>
  <c r="BZ103" i="46"/>
  <c r="K103" i="46" s="1"/>
  <c r="BY103" i="46"/>
  <c r="J103" i="46" s="1"/>
  <c r="BX103" i="46"/>
  <c r="BW103" i="46"/>
  <c r="BV103" i="46"/>
  <c r="G103" i="46" s="1"/>
  <c r="BU103" i="46"/>
  <c r="F103" i="46" s="1"/>
  <c r="BT103" i="46"/>
  <c r="E103" i="46" s="1"/>
  <c r="BS103" i="46"/>
  <c r="D103" i="46" s="1"/>
  <c r="BO103" i="46"/>
  <c r="B103" i="46"/>
  <c r="B103" i="44" s="1"/>
  <c r="A103" i="46"/>
  <c r="A101" i="27" s="1"/>
  <c r="EF102" i="46"/>
  <c r="EE102" i="46"/>
  <c r="BP102" i="46" s="1"/>
  <c r="ED102" i="46"/>
  <c r="BO102" i="46" s="1"/>
  <c r="EC102" i="46"/>
  <c r="EB102" i="46"/>
  <c r="BM102" i="46" s="1"/>
  <c r="EA102" i="46"/>
  <c r="BL102" i="46" s="1"/>
  <c r="DZ102" i="46"/>
  <c r="BK102" i="46" s="1"/>
  <c r="DY102" i="46"/>
  <c r="DX102" i="46"/>
  <c r="BI102" i="46" s="1"/>
  <c r="DW102" i="46"/>
  <c r="BH102" i="46" s="1"/>
  <c r="DV102" i="46"/>
  <c r="BG102" i="46" s="1"/>
  <c r="DU102" i="46"/>
  <c r="DT102" i="46"/>
  <c r="BE102" i="46" s="1"/>
  <c r="DS102" i="46"/>
  <c r="BD102" i="46" s="1"/>
  <c r="DR102" i="46"/>
  <c r="BC102" i="46" s="1"/>
  <c r="DQ102" i="46"/>
  <c r="DP102" i="46"/>
  <c r="DO102" i="46"/>
  <c r="AZ102" i="46" s="1"/>
  <c r="DN102" i="46"/>
  <c r="AY102" i="46" s="1"/>
  <c r="DM102" i="46"/>
  <c r="AX102" i="46" s="1"/>
  <c r="DL102" i="46"/>
  <c r="AW102" i="46" s="1"/>
  <c r="DK102" i="46"/>
  <c r="AV102" i="46" s="1"/>
  <c r="DJ102" i="46"/>
  <c r="AU102" i="46" s="1"/>
  <c r="DI102" i="46"/>
  <c r="DH102" i="46"/>
  <c r="AS102" i="46" s="1"/>
  <c r="DG102" i="46"/>
  <c r="AR102" i="46" s="1"/>
  <c r="DF102" i="46"/>
  <c r="AQ102" i="46" s="1"/>
  <c r="DE102" i="46"/>
  <c r="DD102" i="46"/>
  <c r="AO102" i="46" s="1"/>
  <c r="DC102" i="46"/>
  <c r="AN102" i="46" s="1"/>
  <c r="DB102" i="46"/>
  <c r="AM102" i="46" s="1"/>
  <c r="DA102" i="46"/>
  <c r="CZ102" i="46"/>
  <c r="CY102" i="46"/>
  <c r="AJ102" i="46" s="1"/>
  <c r="CX102" i="46"/>
  <c r="AI102" i="46" s="1"/>
  <c r="CW102" i="46"/>
  <c r="AH102" i="46" s="1"/>
  <c r="CV102" i="46"/>
  <c r="AG102" i="46" s="1"/>
  <c r="CU102" i="46"/>
  <c r="AF102" i="46" s="1"/>
  <c r="CT102" i="46"/>
  <c r="AE102" i="46" s="1"/>
  <c r="CS102" i="46"/>
  <c r="CR102" i="46"/>
  <c r="AC102" i="46" s="1"/>
  <c r="CQ102" i="46"/>
  <c r="AB102" i="46" s="1"/>
  <c r="CP102" i="46"/>
  <c r="AA102" i="46" s="1"/>
  <c r="CO102" i="46"/>
  <c r="CN102" i="46"/>
  <c r="Y102" i="46" s="1"/>
  <c r="CM102" i="46"/>
  <c r="X102" i="46" s="1"/>
  <c r="CL102" i="46"/>
  <c r="W102" i="46" s="1"/>
  <c r="CK102" i="46"/>
  <c r="CJ102" i="46"/>
  <c r="CI102" i="46"/>
  <c r="T102" i="46" s="1"/>
  <c r="CH102" i="46"/>
  <c r="S102" i="46" s="1"/>
  <c r="CG102" i="46"/>
  <c r="CF102" i="46"/>
  <c r="Q102" i="46" s="1"/>
  <c r="CE102" i="46"/>
  <c r="P102" i="46" s="1"/>
  <c r="CD102" i="46"/>
  <c r="CC102" i="46"/>
  <c r="CB102" i="46"/>
  <c r="M102" i="46" s="1"/>
  <c r="CA102" i="46"/>
  <c r="L102" i="46" s="1"/>
  <c r="BZ102" i="46"/>
  <c r="K102" i="46" s="1"/>
  <c r="BY102" i="46"/>
  <c r="J102" i="46" s="1"/>
  <c r="BX102" i="46"/>
  <c r="I102" i="46" s="1"/>
  <c r="BW102" i="46"/>
  <c r="H102" i="46" s="1"/>
  <c r="BV102" i="46"/>
  <c r="G102" i="46" s="1"/>
  <c r="BU102" i="46"/>
  <c r="BT102" i="46"/>
  <c r="E102" i="46" s="1"/>
  <c r="BS102" i="46"/>
  <c r="D102" i="46" s="1"/>
  <c r="B102" i="46"/>
  <c r="B102" i="44" s="1"/>
  <c r="A102" i="46"/>
  <c r="A100" i="27" s="1"/>
  <c r="EF101" i="46"/>
  <c r="BQ101" i="46" s="1"/>
  <c r="EE101" i="46"/>
  <c r="BP101" i="46" s="1"/>
  <c r="ED101" i="46"/>
  <c r="EC101" i="46"/>
  <c r="BN101" i="46" s="1"/>
  <c r="EB101" i="46"/>
  <c r="BM101" i="46" s="1"/>
  <c r="EA101" i="46"/>
  <c r="BL101" i="46" s="1"/>
  <c r="DZ101" i="46"/>
  <c r="BK101" i="46" s="1"/>
  <c r="DY101" i="46"/>
  <c r="DX101" i="46"/>
  <c r="BI101" i="46" s="1"/>
  <c r="DW101" i="46"/>
  <c r="DV101" i="46"/>
  <c r="DU101" i="46"/>
  <c r="DT101" i="46"/>
  <c r="DS101" i="46"/>
  <c r="BD101" i="46" s="1"/>
  <c r="DR101" i="46"/>
  <c r="BC101" i="46" s="1"/>
  <c r="DQ101" i="46"/>
  <c r="DP101" i="46"/>
  <c r="BA101" i="46" s="1"/>
  <c r="DO101" i="46"/>
  <c r="DN101" i="46"/>
  <c r="DM101" i="46"/>
  <c r="DL101" i="46"/>
  <c r="DK101" i="46"/>
  <c r="AV101" i="46" s="1"/>
  <c r="DJ101" i="46"/>
  <c r="AU101" i="46" s="1"/>
  <c r="DI101" i="46"/>
  <c r="AT101" i="46" s="1"/>
  <c r="DH101" i="46"/>
  <c r="AS101" i="46" s="1"/>
  <c r="DG101" i="46"/>
  <c r="DF101" i="46"/>
  <c r="DE101" i="46"/>
  <c r="DD101" i="46"/>
  <c r="AO101" i="46" s="1"/>
  <c r="DC101" i="46"/>
  <c r="AN101" i="46" s="1"/>
  <c r="DB101" i="46"/>
  <c r="AM101" i="46" s="1"/>
  <c r="DA101" i="46"/>
  <c r="CZ101" i="46"/>
  <c r="AK101" i="46" s="1"/>
  <c r="CY101" i="46"/>
  <c r="CX101" i="46"/>
  <c r="AI101" i="46" s="1"/>
  <c r="CW101" i="46"/>
  <c r="CV101" i="46"/>
  <c r="AG101" i="46" s="1"/>
  <c r="CU101" i="46"/>
  <c r="AF101" i="46" s="1"/>
  <c r="CT101" i="46"/>
  <c r="AE101" i="46" s="1"/>
  <c r="CS101" i="46"/>
  <c r="CR101" i="46"/>
  <c r="AC101" i="46" s="1"/>
  <c r="CQ101" i="46"/>
  <c r="CP101" i="46"/>
  <c r="CO101" i="46"/>
  <c r="CN101" i="46"/>
  <c r="Y101" i="46" s="1"/>
  <c r="CM101" i="46"/>
  <c r="X101" i="46" s="1"/>
  <c r="CL101" i="46"/>
  <c r="W101" i="46" s="1"/>
  <c r="CK101" i="46"/>
  <c r="V101" i="46" s="1"/>
  <c r="CJ101" i="46"/>
  <c r="U101" i="46" s="1"/>
  <c r="CI101" i="46"/>
  <c r="CH101" i="46"/>
  <c r="CG101" i="46"/>
  <c r="CF101" i="46"/>
  <c r="CE101" i="46"/>
  <c r="P101" i="46" s="1"/>
  <c r="CD101" i="46"/>
  <c r="O101" i="46" s="1"/>
  <c r="CC101" i="46"/>
  <c r="N101" i="46" s="1"/>
  <c r="CB101" i="46"/>
  <c r="M101" i="46" s="1"/>
  <c r="CA101" i="46"/>
  <c r="BZ101" i="46"/>
  <c r="BY101" i="46"/>
  <c r="BX101" i="46"/>
  <c r="I101" i="46" s="1"/>
  <c r="BW101" i="46"/>
  <c r="H101" i="46" s="1"/>
  <c r="BV101" i="46"/>
  <c r="G101" i="46" s="1"/>
  <c r="BU101" i="46"/>
  <c r="BT101" i="46"/>
  <c r="E101" i="46" s="1"/>
  <c r="BS101" i="46"/>
  <c r="B101" i="46"/>
  <c r="B101" i="44" s="1"/>
  <c r="A101" i="46"/>
  <c r="A99" i="27" s="1"/>
  <c r="EF100" i="46"/>
  <c r="BQ100" i="46" s="1"/>
  <c r="EE100" i="46"/>
  <c r="BP100" i="46" s="1"/>
  <c r="ED100" i="46"/>
  <c r="BO100" i="44" s="1"/>
  <c r="EC100" i="46"/>
  <c r="BN100" i="44" s="1"/>
  <c r="EB100" i="46"/>
  <c r="BM100" i="46" s="1"/>
  <c r="EA100" i="46"/>
  <c r="BL100" i="46" s="1"/>
  <c r="DZ100" i="46"/>
  <c r="DY100" i="46"/>
  <c r="DX100" i="46"/>
  <c r="DW100" i="46"/>
  <c r="BH100" i="46" s="1"/>
  <c r="DV100" i="46"/>
  <c r="BG100" i="46" s="1"/>
  <c r="DU100" i="46"/>
  <c r="BF100" i="46" s="1"/>
  <c r="DT100" i="46"/>
  <c r="BE100" i="46" s="1"/>
  <c r="DS100" i="46"/>
  <c r="DR100" i="46"/>
  <c r="DQ100" i="46"/>
  <c r="DP100" i="46"/>
  <c r="BA100" i="46" s="1"/>
  <c r="DO100" i="46"/>
  <c r="AZ100" i="46" s="1"/>
  <c r="DN100" i="46"/>
  <c r="AY100" i="46" s="1"/>
  <c r="DM100" i="46"/>
  <c r="DL100" i="46"/>
  <c r="AW100" i="46" s="1"/>
  <c r="DK100" i="46"/>
  <c r="DJ100" i="46"/>
  <c r="AU100" i="46" s="1"/>
  <c r="DI100" i="46"/>
  <c r="DH100" i="46"/>
  <c r="AS100" i="46" s="1"/>
  <c r="DG100" i="46"/>
  <c r="AR100" i="46" s="1"/>
  <c r="DF100" i="46"/>
  <c r="AQ100" i="46" s="1"/>
  <c r="DE100" i="46"/>
  <c r="DD100" i="46"/>
  <c r="AO100" i="46" s="1"/>
  <c r="DC100" i="46"/>
  <c r="AN100" i="46" s="1"/>
  <c r="DB100" i="46"/>
  <c r="DA100" i="46"/>
  <c r="CZ100" i="46"/>
  <c r="CY100" i="46"/>
  <c r="AJ100" i="46" s="1"/>
  <c r="CX100" i="46"/>
  <c r="AI100" i="46" s="1"/>
  <c r="CW100" i="46"/>
  <c r="AH100" i="46" s="1"/>
  <c r="CV100" i="46"/>
  <c r="AG100" i="46" s="1"/>
  <c r="CU100" i="46"/>
  <c r="AF100" i="46" s="1"/>
  <c r="CT100" i="46"/>
  <c r="CS100" i="46"/>
  <c r="CR100" i="46"/>
  <c r="AC100" i="46" s="1"/>
  <c r="CQ100" i="46"/>
  <c r="AB100" i="46" s="1"/>
  <c r="CP100" i="46"/>
  <c r="AA100" i="46" s="1"/>
  <c r="CO100" i="46"/>
  <c r="Z100" i="46" s="1"/>
  <c r="CN100" i="46"/>
  <c r="Y100" i="46" s="1"/>
  <c r="CM100" i="46"/>
  <c r="X100" i="46" s="1"/>
  <c r="CL100" i="46"/>
  <c r="W100" i="46" s="1"/>
  <c r="CK100" i="46"/>
  <c r="CJ100" i="46"/>
  <c r="CI100" i="46"/>
  <c r="T100" i="46" s="1"/>
  <c r="CH100" i="46"/>
  <c r="S100" i="46" s="1"/>
  <c r="CG100" i="46"/>
  <c r="CF100" i="46"/>
  <c r="Q100" i="46" s="1"/>
  <c r="CE100" i="46"/>
  <c r="CD100" i="46"/>
  <c r="CC100" i="46"/>
  <c r="CB100" i="46"/>
  <c r="M100" i="46" s="1"/>
  <c r="CA100" i="46"/>
  <c r="L100" i="46" s="1"/>
  <c r="BZ100" i="46"/>
  <c r="K100" i="46" s="1"/>
  <c r="BY100" i="46"/>
  <c r="BX100" i="46"/>
  <c r="I100" i="46" s="1"/>
  <c r="BW100" i="46"/>
  <c r="H100" i="46" s="1"/>
  <c r="BV100" i="46"/>
  <c r="G100" i="46" s="1"/>
  <c r="BU100" i="46"/>
  <c r="BT100" i="46"/>
  <c r="BS100" i="46"/>
  <c r="D100" i="46" s="1"/>
  <c r="BO100" i="46"/>
  <c r="BN100" i="46"/>
  <c r="B100" i="46"/>
  <c r="B100" i="44" s="1"/>
  <c r="A100" i="46"/>
  <c r="A100" i="44" s="1"/>
  <c r="EF99" i="46"/>
  <c r="EE99" i="46"/>
  <c r="ED99" i="46"/>
  <c r="BO99" i="46" s="1"/>
  <c r="EC99" i="46"/>
  <c r="BN99" i="46" s="1"/>
  <c r="EB99" i="46"/>
  <c r="EA99" i="46"/>
  <c r="BL99" i="46" s="1"/>
  <c r="DZ99" i="46"/>
  <c r="BK99" i="46" s="1"/>
  <c r="DY99" i="46"/>
  <c r="DX99" i="46"/>
  <c r="DW99" i="46"/>
  <c r="DV99" i="46"/>
  <c r="DU99" i="46"/>
  <c r="BF99" i="46" s="1"/>
  <c r="DT99" i="46"/>
  <c r="BE99" i="46" s="1"/>
  <c r="DS99" i="46"/>
  <c r="DR99" i="46"/>
  <c r="BC99" i="46" s="1"/>
  <c r="DQ99" i="46"/>
  <c r="BB99" i="46" s="1"/>
  <c r="DP99" i="46"/>
  <c r="BA99" i="46" s="1"/>
  <c r="DO99" i="46"/>
  <c r="DN99" i="46"/>
  <c r="AY99" i="46" s="1"/>
  <c r="DM99" i="46"/>
  <c r="AX99" i="46" s="1"/>
  <c r="DL99" i="46"/>
  <c r="AW99" i="46" s="1"/>
  <c r="DK99" i="46"/>
  <c r="DJ99" i="46"/>
  <c r="AU99" i="46" s="1"/>
  <c r="DI99" i="46"/>
  <c r="AT99" i="46" s="1"/>
  <c r="DH99" i="46"/>
  <c r="DG99" i="46"/>
  <c r="DF99" i="46"/>
  <c r="AQ99" i="46" s="1"/>
  <c r="DE99" i="46"/>
  <c r="AP99" i="46" s="1"/>
  <c r="DD99" i="46"/>
  <c r="AO99" i="46" s="1"/>
  <c r="DC99" i="46"/>
  <c r="DB99" i="46"/>
  <c r="AM99" i="46" s="1"/>
  <c r="DA99" i="46"/>
  <c r="CZ99" i="46"/>
  <c r="CY99" i="46"/>
  <c r="CX99" i="46"/>
  <c r="AI99" i="46" s="1"/>
  <c r="CW99" i="46"/>
  <c r="AH99" i="46" s="1"/>
  <c r="CV99" i="46"/>
  <c r="AG99" i="46" s="1"/>
  <c r="CU99" i="46"/>
  <c r="CT99" i="46"/>
  <c r="AE99" i="46" s="1"/>
  <c r="CS99" i="46"/>
  <c r="CR99" i="46"/>
  <c r="CQ99" i="46"/>
  <c r="CP99" i="46"/>
  <c r="AA99" i="46" s="1"/>
  <c r="CO99" i="46"/>
  <c r="Z99" i="46" s="1"/>
  <c r="CN99" i="46"/>
  <c r="CM99" i="46"/>
  <c r="CL99" i="46"/>
  <c r="W99" i="46" s="1"/>
  <c r="CK99" i="46"/>
  <c r="V99" i="46" s="1"/>
  <c r="CJ99" i="46"/>
  <c r="CI99" i="46"/>
  <c r="CH99" i="46"/>
  <c r="S99" i="46" s="1"/>
  <c r="CG99" i="46"/>
  <c r="R99" i="46" s="1"/>
  <c r="CF99" i="46"/>
  <c r="Q99" i="46" s="1"/>
  <c r="CE99" i="46"/>
  <c r="P99" i="46" s="1"/>
  <c r="CD99" i="46"/>
  <c r="O99" i="46" s="1"/>
  <c r="CC99" i="46"/>
  <c r="N99" i="46" s="1"/>
  <c r="CB99" i="46"/>
  <c r="M99" i="46" s="1"/>
  <c r="CA99" i="46"/>
  <c r="BZ99" i="46"/>
  <c r="K99" i="46" s="1"/>
  <c r="BY99" i="46"/>
  <c r="J99" i="46" s="1"/>
  <c r="BX99" i="46"/>
  <c r="I99" i="46" s="1"/>
  <c r="BW99" i="46"/>
  <c r="BV99" i="46"/>
  <c r="G99" i="46" s="1"/>
  <c r="BU99" i="46"/>
  <c r="BT99" i="46"/>
  <c r="BS99" i="46"/>
  <c r="B99" i="46"/>
  <c r="B99" i="44" s="1"/>
  <c r="A99" i="46"/>
  <c r="C99" i="46" s="1"/>
  <c r="C99" i="44" s="1"/>
  <c r="EF98" i="46"/>
  <c r="BQ98" i="46" s="1"/>
  <c r="EE98" i="46"/>
  <c r="BP98" i="46" s="1"/>
  <c r="ED98" i="46"/>
  <c r="BO98" i="46" s="1"/>
  <c r="EC98" i="46"/>
  <c r="BN98" i="46" s="1"/>
  <c r="EB98" i="46"/>
  <c r="EA98" i="46"/>
  <c r="DZ98" i="46"/>
  <c r="BK98" i="46" s="1"/>
  <c r="DY98" i="46"/>
  <c r="BJ98" i="46" s="1"/>
  <c r="DX98" i="46"/>
  <c r="BI98" i="46" s="1"/>
  <c r="DW98" i="46"/>
  <c r="DV98" i="46"/>
  <c r="BG98" i="46" s="1"/>
  <c r="DU98" i="46"/>
  <c r="DT98" i="46"/>
  <c r="DS98" i="46"/>
  <c r="DR98" i="46"/>
  <c r="BC98" i="46" s="1"/>
  <c r="DQ98" i="46"/>
  <c r="BB98" i="46" s="1"/>
  <c r="DP98" i="46"/>
  <c r="BA98" i="46" s="1"/>
  <c r="DO98" i="46"/>
  <c r="AZ98" i="46" s="1"/>
  <c r="DN98" i="46"/>
  <c r="AY98" i="46" s="1"/>
  <c r="DM98" i="46"/>
  <c r="DL98" i="46"/>
  <c r="DK98" i="46"/>
  <c r="DJ98" i="46"/>
  <c r="AU98" i="46" s="1"/>
  <c r="DI98" i="46"/>
  <c r="AT98" i="46" s="1"/>
  <c r="DH98" i="46"/>
  <c r="DG98" i="46"/>
  <c r="AR98" i="46" s="1"/>
  <c r="DF98" i="46"/>
  <c r="AQ98" i="46" s="1"/>
  <c r="DE98" i="46"/>
  <c r="AP98" i="46" s="1"/>
  <c r="DD98" i="46"/>
  <c r="DC98" i="46"/>
  <c r="DB98" i="46"/>
  <c r="AM98" i="46" s="1"/>
  <c r="DA98" i="46"/>
  <c r="AL98" i="46" s="1"/>
  <c r="CZ98" i="46"/>
  <c r="AK98" i="46" s="1"/>
  <c r="CY98" i="46"/>
  <c r="AJ98" i="46" s="1"/>
  <c r="CX98" i="46"/>
  <c r="AI98" i="46" s="1"/>
  <c r="CW98" i="46"/>
  <c r="AH98" i="46" s="1"/>
  <c r="CV98" i="46"/>
  <c r="CU98" i="46"/>
  <c r="CT98" i="46"/>
  <c r="CS98" i="46"/>
  <c r="AD98" i="46" s="1"/>
  <c r="CR98" i="46"/>
  <c r="AC98" i="46" s="1"/>
  <c r="CQ98" i="46"/>
  <c r="CP98" i="46"/>
  <c r="AA98" i="46" s="1"/>
  <c r="CO98" i="46"/>
  <c r="Z98" i="46" s="1"/>
  <c r="CN98" i="46"/>
  <c r="CM98" i="46"/>
  <c r="CL98" i="46"/>
  <c r="W98" i="46" s="1"/>
  <c r="CK98" i="46"/>
  <c r="V98" i="46" s="1"/>
  <c r="CJ98" i="46"/>
  <c r="U98" i="46" s="1"/>
  <c r="CI98" i="46"/>
  <c r="CH98" i="46"/>
  <c r="S98" i="46" s="1"/>
  <c r="CG98" i="46"/>
  <c r="R98" i="46" s="1"/>
  <c r="CF98" i="46"/>
  <c r="Q98" i="46" s="1"/>
  <c r="CE98" i="46"/>
  <c r="CD98" i="46"/>
  <c r="CC98" i="46"/>
  <c r="N98" i="46" s="1"/>
  <c r="CB98" i="46"/>
  <c r="M98" i="46" s="1"/>
  <c r="CA98" i="46"/>
  <c r="BZ98" i="46"/>
  <c r="K98" i="46" s="1"/>
  <c r="BY98" i="46"/>
  <c r="BX98" i="46"/>
  <c r="BW98" i="46"/>
  <c r="BV98" i="46"/>
  <c r="G98" i="46" s="1"/>
  <c r="BU98" i="46"/>
  <c r="F98" i="46" s="1"/>
  <c r="BT98" i="46"/>
  <c r="BS98" i="46"/>
  <c r="D98" i="46" s="1"/>
  <c r="B98" i="46"/>
  <c r="B98" i="44" s="1"/>
  <c r="A98" i="46"/>
  <c r="A96" i="27" s="1"/>
  <c r="EF97" i="46"/>
  <c r="EE97" i="46"/>
  <c r="ED97" i="46"/>
  <c r="BO97" i="46" s="1"/>
  <c r="EC97" i="46"/>
  <c r="BN97" i="46" s="1"/>
  <c r="EB97" i="46"/>
  <c r="BM97" i="46" s="1"/>
  <c r="EA97" i="46"/>
  <c r="DZ97" i="46"/>
  <c r="BK97" i="46" s="1"/>
  <c r="DY97" i="46"/>
  <c r="DX97" i="46"/>
  <c r="DW97" i="46"/>
  <c r="DV97" i="46"/>
  <c r="BG97" i="44" s="1"/>
  <c r="DU97" i="46"/>
  <c r="BF97" i="44" s="1"/>
  <c r="DT97" i="46"/>
  <c r="BE97" i="46" s="1"/>
  <c r="DS97" i="46"/>
  <c r="DR97" i="46"/>
  <c r="BC97" i="46" s="1"/>
  <c r="DQ97" i="46"/>
  <c r="DP97" i="46"/>
  <c r="DO97" i="46"/>
  <c r="DN97" i="46"/>
  <c r="AY97" i="46" s="1"/>
  <c r="DM97" i="46"/>
  <c r="AX97" i="46" s="1"/>
  <c r="DL97" i="46"/>
  <c r="DK97" i="46"/>
  <c r="AV97" i="46" s="1"/>
  <c r="DJ97" i="46"/>
  <c r="AU97" i="46" s="1"/>
  <c r="DI97" i="46"/>
  <c r="AT97" i="46" s="1"/>
  <c r="DH97" i="46"/>
  <c r="DG97" i="46"/>
  <c r="DF97" i="46"/>
  <c r="DE97" i="46"/>
  <c r="AP97" i="46" s="1"/>
  <c r="DD97" i="46"/>
  <c r="AO97" i="46" s="1"/>
  <c r="DC97" i="46"/>
  <c r="DB97" i="46"/>
  <c r="AM97" i="46" s="1"/>
  <c r="DA97" i="46"/>
  <c r="AL97" i="46" s="1"/>
  <c r="CZ97" i="46"/>
  <c r="CY97" i="46"/>
  <c r="CX97" i="46"/>
  <c r="AI97" i="46" s="1"/>
  <c r="CW97" i="46"/>
  <c r="AH97" i="46" s="1"/>
  <c r="CV97" i="46"/>
  <c r="CU97" i="46"/>
  <c r="AF97" i="46" s="1"/>
  <c r="CT97" i="46"/>
  <c r="AE97" i="46" s="1"/>
  <c r="CS97" i="46"/>
  <c r="AD97" i="46" s="1"/>
  <c r="CR97" i="46"/>
  <c r="CQ97" i="46"/>
  <c r="CP97" i="46"/>
  <c r="AA97" i="46" s="1"/>
  <c r="CO97" i="46"/>
  <c r="Z97" i="46" s="1"/>
  <c r="CN97" i="46"/>
  <c r="CM97" i="46"/>
  <c r="X97" i="46" s="1"/>
  <c r="CL97" i="46"/>
  <c r="W97" i="46" s="1"/>
  <c r="CK97" i="46"/>
  <c r="CJ97" i="46"/>
  <c r="CI97" i="46"/>
  <c r="CH97" i="46"/>
  <c r="CG97" i="46"/>
  <c r="R97" i="46" s="1"/>
  <c r="CF97" i="46"/>
  <c r="Q97" i="46" s="1"/>
  <c r="CE97" i="46"/>
  <c r="P97" i="46" s="1"/>
  <c r="CD97" i="46"/>
  <c r="O97" i="46" s="1"/>
  <c r="CC97" i="46"/>
  <c r="CB97" i="46"/>
  <c r="CA97" i="46"/>
  <c r="BZ97" i="46"/>
  <c r="BY97" i="46"/>
  <c r="J97" i="46" s="1"/>
  <c r="BX97" i="46"/>
  <c r="I97" i="46" s="1"/>
  <c r="BW97" i="46"/>
  <c r="BV97" i="46"/>
  <c r="G97" i="46" s="1"/>
  <c r="BU97" i="46"/>
  <c r="F97" i="46" s="1"/>
  <c r="BT97" i="46"/>
  <c r="E97" i="46" s="1"/>
  <c r="BS97" i="46"/>
  <c r="BG97" i="46"/>
  <c r="BF97" i="46"/>
  <c r="B97" i="46"/>
  <c r="B97" i="44" s="1"/>
  <c r="A97" i="46"/>
  <c r="A97" i="44" s="1"/>
  <c r="EF96" i="46"/>
  <c r="BQ96" i="46" s="1"/>
  <c r="EE96" i="46"/>
  <c r="ED96" i="46"/>
  <c r="EC96" i="46"/>
  <c r="BN96" i="46" s="1"/>
  <c r="EB96" i="46"/>
  <c r="BM96" i="46" s="1"/>
  <c r="EA96" i="46"/>
  <c r="BL96" i="46" s="1"/>
  <c r="DZ96" i="46"/>
  <c r="BK96" i="46" s="1"/>
  <c r="DY96" i="46"/>
  <c r="BJ96" i="46" s="1"/>
  <c r="DX96" i="46"/>
  <c r="BI96" i="46" s="1"/>
  <c r="DW96" i="46"/>
  <c r="DV96" i="46"/>
  <c r="DU96" i="46"/>
  <c r="BF96" i="46" s="1"/>
  <c r="DT96" i="46"/>
  <c r="DS96" i="46"/>
  <c r="BD96" i="46" s="1"/>
  <c r="DR96" i="46"/>
  <c r="DQ96" i="46"/>
  <c r="BB96" i="46" s="1"/>
  <c r="DP96" i="46"/>
  <c r="BA96" i="46" s="1"/>
  <c r="DO96" i="46"/>
  <c r="DN96" i="46"/>
  <c r="AY96" i="44" s="1"/>
  <c r="DM96" i="46"/>
  <c r="AX96" i="46" s="1"/>
  <c r="DL96" i="46"/>
  <c r="AW96" i="46" s="1"/>
  <c r="DK96" i="46"/>
  <c r="AV96" i="46" s="1"/>
  <c r="DJ96" i="46"/>
  <c r="DI96" i="46"/>
  <c r="DH96" i="46"/>
  <c r="AS96" i="46" s="1"/>
  <c r="DG96" i="46"/>
  <c r="DF96" i="46"/>
  <c r="DE96" i="46"/>
  <c r="AP96" i="46" s="1"/>
  <c r="DD96" i="46"/>
  <c r="DC96" i="46"/>
  <c r="AN96" i="46" s="1"/>
  <c r="DB96" i="46"/>
  <c r="AM96" i="46" s="1"/>
  <c r="DA96" i="46"/>
  <c r="AL96" i="46" s="1"/>
  <c r="CZ96" i="46"/>
  <c r="AK96" i="46" s="1"/>
  <c r="CY96" i="46"/>
  <c r="CX96" i="46"/>
  <c r="CW96" i="46"/>
  <c r="AH96" i="46" s="1"/>
  <c r="CV96" i="46"/>
  <c r="CU96" i="46"/>
  <c r="AF96" i="46" s="1"/>
  <c r="CT96" i="46"/>
  <c r="AE96" i="46" s="1"/>
  <c r="CS96" i="46"/>
  <c r="CR96" i="46"/>
  <c r="AC96" i="46" s="1"/>
  <c r="CQ96" i="46"/>
  <c r="AB96" i="46" s="1"/>
  <c r="CP96" i="46"/>
  <c r="AA96" i="46" s="1"/>
  <c r="CO96" i="46"/>
  <c r="Z96" i="46" s="1"/>
  <c r="CN96" i="46"/>
  <c r="CM96" i="46"/>
  <c r="X96" i="46" s="1"/>
  <c r="CL96" i="46"/>
  <c r="W96" i="46" s="1"/>
  <c r="CK96" i="46"/>
  <c r="V96" i="46" s="1"/>
  <c r="CJ96" i="46"/>
  <c r="U96" i="46" s="1"/>
  <c r="CI96" i="46"/>
  <c r="T96" i="46" s="1"/>
  <c r="CH96" i="46"/>
  <c r="CG96" i="46"/>
  <c r="R96" i="46" s="1"/>
  <c r="CF96" i="46"/>
  <c r="CE96" i="46"/>
  <c r="P96" i="46" s="1"/>
  <c r="CD96" i="46"/>
  <c r="CC96" i="46"/>
  <c r="CB96" i="46"/>
  <c r="M96" i="46" s="1"/>
  <c r="CA96" i="46"/>
  <c r="L96" i="46" s="1"/>
  <c r="BZ96" i="46"/>
  <c r="K96" i="46" s="1"/>
  <c r="BY96" i="46"/>
  <c r="J96" i="46" s="1"/>
  <c r="BX96" i="46"/>
  <c r="I96" i="46" s="1"/>
  <c r="BW96" i="46"/>
  <c r="H96" i="46" s="1"/>
  <c r="BV96" i="46"/>
  <c r="G96" i="46" s="1"/>
  <c r="BU96" i="46"/>
  <c r="F96" i="46" s="1"/>
  <c r="BT96" i="46"/>
  <c r="E96" i="46" s="1"/>
  <c r="BS96" i="46"/>
  <c r="AY96" i="46"/>
  <c r="B96" i="46"/>
  <c r="B96" i="44" s="1"/>
  <c r="A96" i="46"/>
  <c r="A94" i="27" s="1"/>
  <c r="EF95" i="46"/>
  <c r="BQ95" i="46" s="1"/>
  <c r="EE95" i="46"/>
  <c r="BP95" i="46" s="1"/>
  <c r="ED95" i="46"/>
  <c r="BO95" i="44" s="1"/>
  <c r="EC95" i="46"/>
  <c r="BN95" i="46" s="1"/>
  <c r="EB95" i="46"/>
  <c r="BM95" i="46" s="1"/>
  <c r="EA95" i="46"/>
  <c r="BL95" i="46" s="1"/>
  <c r="DZ95" i="46"/>
  <c r="DY95" i="46"/>
  <c r="DX95" i="46"/>
  <c r="BI95" i="46" s="1"/>
  <c r="DW95" i="46"/>
  <c r="DV95" i="46"/>
  <c r="BG95" i="46" s="1"/>
  <c r="DU95" i="46"/>
  <c r="BF95" i="46" s="1"/>
  <c r="DT95" i="46"/>
  <c r="DS95" i="46"/>
  <c r="DR95" i="46"/>
  <c r="DQ95" i="46"/>
  <c r="BB95" i="46" s="1"/>
  <c r="DP95" i="46"/>
  <c r="BA95" i="46" s="1"/>
  <c r="DO95" i="46"/>
  <c r="AZ95" i="46" s="1"/>
  <c r="DN95" i="46"/>
  <c r="DM95" i="46"/>
  <c r="AX95" i="46" s="1"/>
  <c r="DL95" i="46"/>
  <c r="DK95" i="46"/>
  <c r="AV95" i="46" s="1"/>
  <c r="DJ95" i="46"/>
  <c r="DI95" i="46"/>
  <c r="DH95" i="46"/>
  <c r="AS95" i="46" s="1"/>
  <c r="DG95" i="46"/>
  <c r="AR95" i="46" s="1"/>
  <c r="DF95" i="46"/>
  <c r="AQ95" i="46" s="1"/>
  <c r="DE95" i="46"/>
  <c r="AP95" i="46" s="1"/>
  <c r="DD95" i="46"/>
  <c r="DC95" i="46"/>
  <c r="DB95" i="46"/>
  <c r="DA95" i="46"/>
  <c r="CZ95" i="46"/>
  <c r="AK95" i="46" s="1"/>
  <c r="CY95" i="46"/>
  <c r="CX95" i="46"/>
  <c r="AI95" i="46" s="1"/>
  <c r="CW95" i="46"/>
  <c r="AH95" i="46" s="1"/>
  <c r="CV95" i="46"/>
  <c r="CU95" i="46"/>
  <c r="CT95" i="46"/>
  <c r="CS95" i="46"/>
  <c r="AD95" i="46" s="1"/>
  <c r="CR95" i="46"/>
  <c r="AC95" i="46" s="1"/>
  <c r="CQ95" i="46"/>
  <c r="AB95" i="46" s="1"/>
  <c r="CP95" i="46"/>
  <c r="CO95" i="46"/>
  <c r="Z95" i="46" s="1"/>
  <c r="CN95" i="46"/>
  <c r="CM95" i="46"/>
  <c r="CL95" i="46"/>
  <c r="CK95" i="46"/>
  <c r="V95" i="46" s="1"/>
  <c r="CJ95" i="46"/>
  <c r="U95" i="46" s="1"/>
  <c r="CI95" i="46"/>
  <c r="T95" i="46" s="1"/>
  <c r="CH95" i="46"/>
  <c r="CG95" i="46"/>
  <c r="R95" i="46" s="1"/>
  <c r="CF95" i="46"/>
  <c r="Q95" i="46" s="1"/>
  <c r="CE95" i="46"/>
  <c r="P95" i="46" s="1"/>
  <c r="CD95" i="46"/>
  <c r="CC95" i="46"/>
  <c r="N95" i="46" s="1"/>
  <c r="CB95" i="46"/>
  <c r="M95" i="46" s="1"/>
  <c r="CA95" i="46"/>
  <c r="L95" i="46" s="1"/>
  <c r="BZ95" i="46"/>
  <c r="K95" i="46" s="1"/>
  <c r="BY95" i="46"/>
  <c r="J95" i="46" s="1"/>
  <c r="BX95" i="46"/>
  <c r="BW95" i="46"/>
  <c r="BV95" i="46"/>
  <c r="BU95" i="46"/>
  <c r="F95" i="46" s="1"/>
  <c r="BT95" i="46"/>
  <c r="E95" i="46" s="1"/>
  <c r="BS95" i="46"/>
  <c r="D95" i="46" s="1"/>
  <c r="BO95" i="46"/>
  <c r="B95" i="46"/>
  <c r="B95" i="44" s="1"/>
  <c r="A95" i="46"/>
  <c r="C95" i="46" s="1"/>
  <c r="C95" i="44" s="1"/>
  <c r="EF94" i="46"/>
  <c r="BQ94" i="46" s="1"/>
  <c r="EE94" i="46"/>
  <c r="ED94" i="46"/>
  <c r="EC94" i="46"/>
  <c r="BN94" i="46" s="1"/>
  <c r="EB94" i="46"/>
  <c r="BM94" i="46" s="1"/>
  <c r="EA94" i="46"/>
  <c r="DZ94" i="46"/>
  <c r="BK94" i="46" s="1"/>
  <c r="DY94" i="46"/>
  <c r="DX94" i="46"/>
  <c r="DW94" i="46"/>
  <c r="DV94" i="46"/>
  <c r="BG94" i="46" s="1"/>
  <c r="DU94" i="46"/>
  <c r="BF94" i="46" s="1"/>
  <c r="DT94" i="46"/>
  <c r="BE94" i="46" s="1"/>
  <c r="DS94" i="46"/>
  <c r="DR94" i="46"/>
  <c r="BC94" i="46" s="1"/>
  <c r="DQ94" i="46"/>
  <c r="BB94" i="46" s="1"/>
  <c r="DP94" i="46"/>
  <c r="DO94" i="46"/>
  <c r="DN94" i="46"/>
  <c r="DM94" i="46"/>
  <c r="AX94" i="46" s="1"/>
  <c r="DL94" i="46"/>
  <c r="AW94" i="46" s="1"/>
  <c r="DK94" i="46"/>
  <c r="AV94" i="46" s="1"/>
  <c r="DJ94" i="46"/>
  <c r="AU94" i="46" s="1"/>
  <c r="DI94" i="46"/>
  <c r="AT94" i="46" s="1"/>
  <c r="DH94" i="46"/>
  <c r="DG94" i="46"/>
  <c r="DF94" i="46"/>
  <c r="DE94" i="46"/>
  <c r="AP94" i="46" s="1"/>
  <c r="DD94" i="46"/>
  <c r="AO94" i="46" s="1"/>
  <c r="DC94" i="46"/>
  <c r="DB94" i="46"/>
  <c r="AM94" i="46" s="1"/>
  <c r="DA94" i="46"/>
  <c r="CZ94" i="46"/>
  <c r="CY94" i="46"/>
  <c r="CX94" i="46"/>
  <c r="CW94" i="46"/>
  <c r="AH94" i="46" s="1"/>
  <c r="CV94" i="46"/>
  <c r="AG94" i="46" s="1"/>
  <c r="CU94" i="46"/>
  <c r="AF94" i="46" s="1"/>
  <c r="CT94" i="46"/>
  <c r="AE94" i="46" s="1"/>
  <c r="CS94" i="46"/>
  <c r="CR94" i="46"/>
  <c r="CQ94" i="46"/>
  <c r="CP94" i="46"/>
  <c r="AA94" i="46" s="1"/>
  <c r="CO94" i="46"/>
  <c r="Z94" i="46" s="1"/>
  <c r="CN94" i="46"/>
  <c r="CM94" i="46"/>
  <c r="X94" i="46" s="1"/>
  <c r="CL94" i="46"/>
  <c r="W94" i="46" s="1"/>
  <c r="CK94" i="46"/>
  <c r="V94" i="46" s="1"/>
  <c r="CJ94" i="46"/>
  <c r="CI94" i="46"/>
  <c r="CH94" i="46"/>
  <c r="CG94" i="46"/>
  <c r="R94" i="46" s="1"/>
  <c r="CF94" i="46"/>
  <c r="Q94" i="46" s="1"/>
  <c r="CE94" i="46"/>
  <c r="P94" i="46" s="1"/>
  <c r="CD94" i="46"/>
  <c r="O94" i="46" s="1"/>
  <c r="CC94" i="46"/>
  <c r="CB94" i="46"/>
  <c r="M94" i="46" s="1"/>
  <c r="CA94" i="46"/>
  <c r="BZ94" i="46"/>
  <c r="BY94" i="46"/>
  <c r="J94" i="46" s="1"/>
  <c r="BX94" i="46"/>
  <c r="BW94" i="46"/>
  <c r="BV94" i="46"/>
  <c r="G94" i="46" s="1"/>
  <c r="BU94" i="46"/>
  <c r="BT94" i="46"/>
  <c r="BS94" i="46"/>
  <c r="B94" i="46"/>
  <c r="B94" i="44" s="1"/>
  <c r="A94" i="46"/>
  <c r="A92" i="27" s="1"/>
  <c r="EF93" i="46"/>
  <c r="BQ93" i="46" s="1"/>
  <c r="EE93" i="46"/>
  <c r="ED93" i="46"/>
  <c r="BO93" i="44" s="1"/>
  <c r="EC93" i="46"/>
  <c r="EB93" i="46"/>
  <c r="EA93" i="46"/>
  <c r="DZ93" i="46"/>
  <c r="DY93" i="46"/>
  <c r="BJ93" i="46" s="1"/>
  <c r="DX93" i="46"/>
  <c r="BI93" i="46" s="1"/>
  <c r="DW93" i="46"/>
  <c r="BH93" i="46" s="1"/>
  <c r="DV93" i="46"/>
  <c r="BG93" i="46" s="1"/>
  <c r="DU93" i="46"/>
  <c r="DT93" i="46"/>
  <c r="DS93" i="46"/>
  <c r="DR93" i="46"/>
  <c r="BC93" i="46" s="1"/>
  <c r="DQ93" i="46"/>
  <c r="BB93" i="46" s="1"/>
  <c r="DP93" i="46"/>
  <c r="DO93" i="46"/>
  <c r="AZ93" i="46" s="1"/>
  <c r="DN93" i="46"/>
  <c r="AY93" i="46" s="1"/>
  <c r="DM93" i="46"/>
  <c r="AX93" i="46" s="1"/>
  <c r="DL93" i="46"/>
  <c r="AW93" i="46" s="1"/>
  <c r="DK93" i="46"/>
  <c r="DJ93" i="46"/>
  <c r="AU93" i="46" s="1"/>
  <c r="DI93" i="46"/>
  <c r="AT93" i="46" s="1"/>
  <c r="DH93" i="46"/>
  <c r="AS93" i="46" s="1"/>
  <c r="DG93" i="46"/>
  <c r="DF93" i="46"/>
  <c r="AQ93" i="46" s="1"/>
  <c r="DE93" i="46"/>
  <c r="DD93" i="46"/>
  <c r="AO93" i="46" s="1"/>
  <c r="DC93" i="46"/>
  <c r="DB93" i="46"/>
  <c r="AM93" i="46" s="1"/>
  <c r="DA93" i="46"/>
  <c r="AL93" i="46" s="1"/>
  <c r="CZ93" i="46"/>
  <c r="AK93" i="46" s="1"/>
  <c r="CY93" i="46"/>
  <c r="CX93" i="46"/>
  <c r="AI93" i="46" s="1"/>
  <c r="CW93" i="46"/>
  <c r="CV93" i="46"/>
  <c r="CU93" i="46"/>
  <c r="CT93" i="46"/>
  <c r="AE93" i="46" s="1"/>
  <c r="CS93" i="46"/>
  <c r="AD93" i="46" s="1"/>
  <c r="CR93" i="46"/>
  <c r="AC93" i="46" s="1"/>
  <c r="CQ93" i="46"/>
  <c r="AB93" i="46" s="1"/>
  <c r="CP93" i="46"/>
  <c r="AA93" i="46" s="1"/>
  <c r="CO93" i="46"/>
  <c r="Z93" i="46" s="1"/>
  <c r="CN93" i="46"/>
  <c r="Y93" i="46" s="1"/>
  <c r="CM93" i="46"/>
  <c r="CL93" i="46"/>
  <c r="CK93" i="46"/>
  <c r="V93" i="46" s="1"/>
  <c r="CJ93" i="46"/>
  <c r="U93" i="46" s="1"/>
  <c r="CI93" i="46"/>
  <c r="CH93" i="46"/>
  <c r="S93" i="46" s="1"/>
  <c r="CG93" i="46"/>
  <c r="CF93" i="46"/>
  <c r="Q93" i="46" s="1"/>
  <c r="CE93" i="46"/>
  <c r="CD93" i="46"/>
  <c r="CC93" i="46"/>
  <c r="N93" i="46" s="1"/>
  <c r="CB93" i="46"/>
  <c r="M93" i="46" s="1"/>
  <c r="CA93" i="46"/>
  <c r="L93" i="46" s="1"/>
  <c r="BZ93" i="46"/>
  <c r="K93" i="46" s="1"/>
  <c r="BY93" i="46"/>
  <c r="BX93" i="46"/>
  <c r="BW93" i="46"/>
  <c r="BV93" i="46"/>
  <c r="G93" i="46" s="1"/>
  <c r="BU93" i="46"/>
  <c r="F93" i="46" s="1"/>
  <c r="BT93" i="46"/>
  <c r="E93" i="46" s="1"/>
  <c r="BS93" i="46"/>
  <c r="D93" i="46" s="1"/>
  <c r="B93" i="46"/>
  <c r="B93" i="44" s="1"/>
  <c r="A93" i="46"/>
  <c r="C93" i="46" s="1"/>
  <c r="C93" i="44" s="1"/>
  <c r="EF92" i="46"/>
  <c r="EE92" i="46"/>
  <c r="BP92" i="46" s="1"/>
  <c r="ED92" i="46"/>
  <c r="BO92" i="46" s="1"/>
  <c r="EC92" i="46"/>
  <c r="BN92" i="46" s="1"/>
  <c r="EB92" i="46"/>
  <c r="EA92" i="46"/>
  <c r="BL92" i="46" s="1"/>
  <c r="DZ92" i="46"/>
  <c r="DY92" i="46"/>
  <c r="DX92" i="46"/>
  <c r="DW92" i="46"/>
  <c r="BH92" i="46" s="1"/>
  <c r="DV92" i="46"/>
  <c r="BG92" i="46" s="1"/>
  <c r="DU92" i="46"/>
  <c r="BF92" i="46" s="1"/>
  <c r="DT92" i="46"/>
  <c r="BE92" i="46" s="1"/>
  <c r="DS92" i="46"/>
  <c r="BD92" i="46" s="1"/>
  <c r="DR92" i="46"/>
  <c r="BC92" i="46" s="1"/>
  <c r="DQ92" i="46"/>
  <c r="BB92" i="46" s="1"/>
  <c r="DP92" i="46"/>
  <c r="DO92" i="46"/>
  <c r="AZ92" i="46" s="1"/>
  <c r="DN92" i="46"/>
  <c r="AY92" i="46" s="1"/>
  <c r="DM92" i="46"/>
  <c r="AX92" i="46" s="1"/>
  <c r="DL92" i="46"/>
  <c r="DK92" i="46"/>
  <c r="AV92" i="46" s="1"/>
  <c r="DJ92" i="46"/>
  <c r="AU92" i="46" s="1"/>
  <c r="DI92" i="46"/>
  <c r="DH92" i="46"/>
  <c r="DG92" i="46"/>
  <c r="AR92" i="46" s="1"/>
  <c r="DF92" i="46"/>
  <c r="AQ92" i="46" s="1"/>
  <c r="DE92" i="46"/>
  <c r="DD92" i="46"/>
  <c r="AO92" i="46" s="1"/>
  <c r="DC92" i="46"/>
  <c r="AN92" i="46" s="1"/>
  <c r="DB92" i="46"/>
  <c r="DA92" i="46"/>
  <c r="AL92" i="46" s="1"/>
  <c r="CZ92" i="46"/>
  <c r="CY92" i="46"/>
  <c r="CX92" i="46"/>
  <c r="AI92" i="46" s="1"/>
  <c r="CW92" i="46"/>
  <c r="AH92" i="46" s="1"/>
  <c r="CV92" i="46"/>
  <c r="AG92" i="46" s="1"/>
  <c r="CU92" i="46"/>
  <c r="AF92" i="46" s="1"/>
  <c r="CT92" i="46"/>
  <c r="CS92" i="46"/>
  <c r="CR92" i="46"/>
  <c r="CQ92" i="46"/>
  <c r="AB92" i="46" s="1"/>
  <c r="CP92" i="46"/>
  <c r="AA92" i="46" s="1"/>
  <c r="CO92" i="46"/>
  <c r="Z92" i="46" s="1"/>
  <c r="CN92" i="46"/>
  <c r="Y92" i="46" s="1"/>
  <c r="CM92" i="46"/>
  <c r="X92" i="46" s="1"/>
  <c r="CL92" i="46"/>
  <c r="W92" i="46" s="1"/>
  <c r="CK92" i="46"/>
  <c r="V92" i="46" s="1"/>
  <c r="CJ92" i="46"/>
  <c r="CI92" i="46"/>
  <c r="T92" i="46" s="1"/>
  <c r="CH92" i="46"/>
  <c r="CG92" i="46"/>
  <c r="R92" i="46" s="1"/>
  <c r="CF92" i="46"/>
  <c r="CE92" i="46"/>
  <c r="P92" i="46" s="1"/>
  <c r="CD92" i="46"/>
  <c r="CC92" i="46"/>
  <c r="N92" i="46" s="1"/>
  <c r="CB92" i="46"/>
  <c r="CA92" i="46"/>
  <c r="L92" i="46" s="1"/>
  <c r="BZ92" i="46"/>
  <c r="K92" i="46" s="1"/>
  <c r="BY92" i="46"/>
  <c r="J92" i="46" s="1"/>
  <c r="BX92" i="46"/>
  <c r="BW92" i="46"/>
  <c r="H92" i="46" s="1"/>
  <c r="BV92" i="46"/>
  <c r="BU92" i="46"/>
  <c r="BT92" i="46"/>
  <c r="BS92" i="46"/>
  <c r="D92" i="46" s="1"/>
  <c r="B92" i="46"/>
  <c r="B92" i="44" s="1"/>
  <c r="A92" i="46"/>
  <c r="C92" i="46" s="1"/>
  <c r="C92" i="44" s="1"/>
  <c r="EF91" i="46"/>
  <c r="BQ91" i="46" s="1"/>
  <c r="EE91" i="46"/>
  <c r="BP91" i="46" s="1"/>
  <c r="ED91" i="46"/>
  <c r="BO91" i="46" s="1"/>
  <c r="EC91" i="46"/>
  <c r="EB91" i="46"/>
  <c r="EA91" i="46"/>
  <c r="BL91" i="46" s="1"/>
  <c r="DZ91" i="46"/>
  <c r="BK91" i="46" s="1"/>
  <c r="DY91" i="46"/>
  <c r="BJ91" i="46" s="1"/>
  <c r="DX91" i="46"/>
  <c r="BI91" i="46" s="1"/>
  <c r="DW91" i="46"/>
  <c r="BH91" i="46" s="1"/>
  <c r="DV91" i="46"/>
  <c r="DU91" i="46"/>
  <c r="DT91" i="46"/>
  <c r="DS91" i="46"/>
  <c r="DR91" i="46"/>
  <c r="BC91" i="46" s="1"/>
  <c r="DQ91" i="46"/>
  <c r="BB91" i="46" s="1"/>
  <c r="DP91" i="46"/>
  <c r="DO91" i="46"/>
  <c r="AZ91" i="46" s="1"/>
  <c r="DN91" i="46"/>
  <c r="DM91" i="46"/>
  <c r="AX91" i="46" s="1"/>
  <c r="DL91" i="46"/>
  <c r="DK91" i="46"/>
  <c r="DJ91" i="46"/>
  <c r="AU91" i="46" s="1"/>
  <c r="DI91" i="46"/>
  <c r="AT91" i="46" s="1"/>
  <c r="DH91" i="46"/>
  <c r="AS91" i="46" s="1"/>
  <c r="DG91" i="46"/>
  <c r="AR91" i="46" s="1"/>
  <c r="DF91" i="46"/>
  <c r="AQ91" i="46" s="1"/>
  <c r="DE91" i="46"/>
  <c r="DD91" i="46"/>
  <c r="DC91" i="46"/>
  <c r="AN91" i="46" s="1"/>
  <c r="DB91" i="46"/>
  <c r="DA91" i="46"/>
  <c r="AL91" i="46" s="1"/>
  <c r="CZ91" i="46"/>
  <c r="AK91" i="46" s="1"/>
  <c r="CY91" i="46"/>
  <c r="AJ91" i="46" s="1"/>
  <c r="CX91" i="46"/>
  <c r="CW91" i="46"/>
  <c r="AH91" i="46" s="1"/>
  <c r="CV91" i="46"/>
  <c r="CU91" i="46"/>
  <c r="AF91" i="46" s="1"/>
  <c r="CT91" i="46"/>
  <c r="AE91" i="46" s="1"/>
  <c r="CS91" i="46"/>
  <c r="AD91" i="46" s="1"/>
  <c r="CR91" i="46"/>
  <c r="CQ91" i="46"/>
  <c r="AB91" i="46" s="1"/>
  <c r="CP91" i="46"/>
  <c r="CO91" i="46"/>
  <c r="CN91" i="46"/>
  <c r="CM91" i="46"/>
  <c r="X91" i="46" s="1"/>
  <c r="CL91" i="46"/>
  <c r="W91" i="46" s="1"/>
  <c r="CK91" i="46"/>
  <c r="V91" i="46" s="1"/>
  <c r="CJ91" i="46"/>
  <c r="U91" i="46" s="1"/>
  <c r="CI91" i="46"/>
  <c r="T91" i="46" s="1"/>
  <c r="CH91" i="46"/>
  <c r="S91" i="46" s="1"/>
  <c r="CG91" i="46"/>
  <c r="CF91" i="46"/>
  <c r="CE91" i="46"/>
  <c r="CD91" i="46"/>
  <c r="O91" i="46" s="1"/>
  <c r="CC91" i="46"/>
  <c r="CB91" i="46"/>
  <c r="CA91" i="46"/>
  <c r="L91" i="46" s="1"/>
  <c r="BZ91" i="46"/>
  <c r="BY91" i="46"/>
  <c r="J91" i="46" s="1"/>
  <c r="BX91" i="46"/>
  <c r="BW91" i="46"/>
  <c r="BV91" i="46"/>
  <c r="G91" i="46" s="1"/>
  <c r="BU91" i="46"/>
  <c r="F91" i="46" s="1"/>
  <c r="BT91" i="46"/>
  <c r="E91" i="46" s="1"/>
  <c r="BS91" i="46"/>
  <c r="D91" i="46" s="1"/>
  <c r="B91" i="46"/>
  <c r="B91" i="44" s="1"/>
  <c r="A91" i="46"/>
  <c r="A91" i="44" s="1"/>
  <c r="EF90" i="46"/>
  <c r="EE90" i="46"/>
  <c r="BP90" i="46" s="1"/>
  <c r="ED90" i="46"/>
  <c r="BO90" i="46" s="1"/>
  <c r="EC90" i="46"/>
  <c r="BN90" i="46" s="1"/>
  <c r="EB90" i="46"/>
  <c r="BM90" i="46" s="1"/>
  <c r="EA90" i="46"/>
  <c r="BL90" i="46" s="1"/>
  <c r="DZ90" i="46"/>
  <c r="BK90" i="46" s="1"/>
  <c r="DY90" i="46"/>
  <c r="BJ90" i="46" s="1"/>
  <c r="DX90" i="46"/>
  <c r="DW90" i="46"/>
  <c r="BH90" i="46" s="1"/>
  <c r="DV90" i="46"/>
  <c r="BG90" i="44" s="1"/>
  <c r="DU90" i="46"/>
  <c r="BF90" i="46" s="1"/>
  <c r="DT90" i="46"/>
  <c r="BE90" i="46" s="1"/>
  <c r="DS90" i="46"/>
  <c r="BD90" i="46" s="1"/>
  <c r="DR90" i="46"/>
  <c r="DQ90" i="46"/>
  <c r="BB90" i="46" s="1"/>
  <c r="DP90" i="46"/>
  <c r="DO90" i="46"/>
  <c r="DN90" i="46"/>
  <c r="AY90" i="46" s="1"/>
  <c r="DM90" i="46"/>
  <c r="AX90" i="46" s="1"/>
  <c r="DL90" i="46"/>
  <c r="DK90" i="46"/>
  <c r="AV90" i="46" s="1"/>
  <c r="DJ90" i="46"/>
  <c r="DI90" i="46"/>
  <c r="DH90" i="46"/>
  <c r="DG90" i="46"/>
  <c r="AR90" i="46" s="1"/>
  <c r="DF90" i="46"/>
  <c r="AQ90" i="46" s="1"/>
  <c r="DE90" i="46"/>
  <c r="DD90" i="46"/>
  <c r="AO90" i="46" s="1"/>
  <c r="DC90" i="46"/>
  <c r="AN90" i="46" s="1"/>
  <c r="DB90" i="46"/>
  <c r="DA90" i="46"/>
  <c r="CZ90" i="46"/>
  <c r="CY90" i="46"/>
  <c r="AJ90" i="46" s="1"/>
  <c r="CX90" i="46"/>
  <c r="AI90" i="46" s="1"/>
  <c r="CW90" i="46"/>
  <c r="AH90" i="46" s="1"/>
  <c r="CV90" i="46"/>
  <c r="AG90" i="46" s="1"/>
  <c r="CU90" i="46"/>
  <c r="AF90" i="46" s="1"/>
  <c r="CT90" i="46"/>
  <c r="AE90" i="46" s="1"/>
  <c r="CS90" i="46"/>
  <c r="AD90" i="46" s="1"/>
  <c r="CR90" i="46"/>
  <c r="CQ90" i="46"/>
  <c r="AB90" i="46" s="1"/>
  <c r="CP90" i="46"/>
  <c r="AA90" i="46" s="1"/>
  <c r="CO90" i="46"/>
  <c r="Z90" i="46" s="1"/>
  <c r="CN90" i="46"/>
  <c r="CM90" i="46"/>
  <c r="X90" i="46" s="1"/>
  <c r="CL90" i="46"/>
  <c r="W90" i="46" s="1"/>
  <c r="CK90" i="46"/>
  <c r="V90" i="46" s="1"/>
  <c r="CJ90" i="46"/>
  <c r="CI90" i="46"/>
  <c r="CH90" i="46"/>
  <c r="S90" i="46" s="1"/>
  <c r="CG90" i="46"/>
  <c r="R90" i="46" s="1"/>
  <c r="CF90" i="46"/>
  <c r="CE90" i="46"/>
  <c r="P90" i="46" s="1"/>
  <c r="CD90" i="46"/>
  <c r="CC90" i="46"/>
  <c r="CB90" i="46"/>
  <c r="CA90" i="46"/>
  <c r="L90" i="46" s="1"/>
  <c r="BZ90" i="46"/>
  <c r="K90" i="46" s="1"/>
  <c r="BY90" i="46"/>
  <c r="BX90" i="46"/>
  <c r="BW90" i="46"/>
  <c r="H90" i="46" s="1"/>
  <c r="BV90" i="46"/>
  <c r="G90" i="46" s="1"/>
  <c r="BU90" i="46"/>
  <c r="F90" i="46" s="1"/>
  <c r="BT90" i="46"/>
  <c r="BS90" i="46"/>
  <c r="BG90" i="46"/>
  <c r="B90" i="46"/>
  <c r="B90" i="44" s="1"/>
  <c r="A90" i="46"/>
  <c r="EF89" i="46"/>
  <c r="BQ89" i="46" s="1"/>
  <c r="EE89" i="46"/>
  <c r="ED89" i="46"/>
  <c r="BO89" i="44" s="1"/>
  <c r="EC89" i="46"/>
  <c r="EB89" i="46"/>
  <c r="BM89" i="46" s="1"/>
  <c r="EA89" i="46"/>
  <c r="BL89" i="46" s="1"/>
  <c r="DZ89" i="46"/>
  <c r="BK89" i="46" s="1"/>
  <c r="DY89" i="46"/>
  <c r="DX89" i="46"/>
  <c r="BI89" i="46" s="1"/>
  <c r="DW89" i="46"/>
  <c r="DV89" i="46"/>
  <c r="DU89" i="46"/>
  <c r="DT89" i="46"/>
  <c r="BE89" i="46" s="1"/>
  <c r="DS89" i="46"/>
  <c r="BD89" i="46" s="1"/>
  <c r="DR89" i="46"/>
  <c r="BC89" i="46" s="1"/>
  <c r="DQ89" i="46"/>
  <c r="DP89" i="46"/>
  <c r="BA89" i="46" s="1"/>
  <c r="DO89" i="46"/>
  <c r="AZ89" i="46" s="1"/>
  <c r="DN89" i="46"/>
  <c r="DM89" i="46"/>
  <c r="DL89" i="46"/>
  <c r="AW89" i="46" s="1"/>
  <c r="DK89" i="46"/>
  <c r="AV89" i="46" s="1"/>
  <c r="DJ89" i="46"/>
  <c r="AU89" i="46" s="1"/>
  <c r="DI89" i="46"/>
  <c r="AT89" i="46" s="1"/>
  <c r="DH89" i="46"/>
  <c r="AS89" i="46" s="1"/>
  <c r="DG89" i="46"/>
  <c r="AR89" i="46" s="1"/>
  <c r="DF89" i="46"/>
  <c r="DE89" i="46"/>
  <c r="DD89" i="46"/>
  <c r="AO89" i="46" s="1"/>
  <c r="DC89" i="46"/>
  <c r="AN89" i="46" s="1"/>
  <c r="DB89" i="46"/>
  <c r="AM89" i="46" s="1"/>
  <c r="DA89" i="46"/>
  <c r="AL89" i="46" s="1"/>
  <c r="CZ89" i="46"/>
  <c r="AK89" i="46" s="1"/>
  <c r="CY89" i="46"/>
  <c r="AJ89" i="46" s="1"/>
  <c r="CX89" i="46"/>
  <c r="CW89" i="46"/>
  <c r="CV89" i="46"/>
  <c r="AG89" i="46" s="1"/>
  <c r="CU89" i="46"/>
  <c r="AF89" i="46" s="1"/>
  <c r="CT89" i="46"/>
  <c r="AE89" i="46" s="1"/>
  <c r="CS89" i="46"/>
  <c r="AD89" i="46" s="1"/>
  <c r="CR89" i="46"/>
  <c r="AC89" i="46" s="1"/>
  <c r="CQ89" i="46"/>
  <c r="AB89" i="46" s="1"/>
  <c r="CP89" i="46"/>
  <c r="CO89" i="46"/>
  <c r="CN89" i="46"/>
  <c r="CM89" i="46"/>
  <c r="CL89" i="46"/>
  <c r="W89" i="46" s="1"/>
  <c r="CK89" i="46"/>
  <c r="V89" i="46" s="1"/>
  <c r="CJ89" i="46"/>
  <c r="U89" i="46" s="1"/>
  <c r="CI89" i="46"/>
  <c r="T89" i="46" s="1"/>
  <c r="CH89" i="46"/>
  <c r="CG89" i="46"/>
  <c r="CF89" i="46"/>
  <c r="Q89" i="46" s="1"/>
  <c r="CE89" i="46"/>
  <c r="P89" i="46" s="1"/>
  <c r="CD89" i="46"/>
  <c r="O89" i="46" s="1"/>
  <c r="CC89" i="46"/>
  <c r="CB89" i="46"/>
  <c r="M89" i="46" s="1"/>
  <c r="CA89" i="46"/>
  <c r="BZ89" i="46"/>
  <c r="K89" i="46" s="1"/>
  <c r="BY89" i="46"/>
  <c r="BX89" i="46"/>
  <c r="BW89" i="46"/>
  <c r="H89" i="46" s="1"/>
  <c r="BV89" i="46"/>
  <c r="BU89" i="46"/>
  <c r="BT89" i="46"/>
  <c r="E89" i="46" s="1"/>
  <c r="BS89" i="46"/>
  <c r="BO89" i="46"/>
  <c r="B89" i="46"/>
  <c r="B89" i="44" s="1"/>
  <c r="A89" i="46"/>
  <c r="A87" i="27" s="1"/>
  <c r="EF88" i="46"/>
  <c r="BQ88" i="46" s="1"/>
  <c r="EE88" i="46"/>
  <c r="BP88" i="46" s="1"/>
  <c r="ED88" i="46"/>
  <c r="BO88" i="44" s="1"/>
  <c r="EC88" i="46"/>
  <c r="BN88" i="46" s="1"/>
  <c r="EB88" i="46"/>
  <c r="EA88" i="46"/>
  <c r="DZ88" i="46"/>
  <c r="DY88" i="46"/>
  <c r="BJ88" i="46" s="1"/>
  <c r="DX88" i="46"/>
  <c r="BI88" i="46" s="1"/>
  <c r="DW88" i="46"/>
  <c r="DV88" i="46"/>
  <c r="BG88" i="46" s="1"/>
  <c r="DU88" i="46"/>
  <c r="BF88" i="46" s="1"/>
  <c r="DT88" i="46"/>
  <c r="BE88" i="46" s="1"/>
  <c r="DS88" i="46"/>
  <c r="BD88" i="46" s="1"/>
  <c r="DR88" i="46"/>
  <c r="DQ88" i="46"/>
  <c r="DP88" i="46"/>
  <c r="BA88" i="46" s="1"/>
  <c r="DO88" i="46"/>
  <c r="AZ88" i="46" s="1"/>
  <c r="DN88" i="46"/>
  <c r="AY88" i="46" s="1"/>
  <c r="DM88" i="46"/>
  <c r="AX88" i="46" s="1"/>
  <c r="DL88" i="46"/>
  <c r="DK88" i="46"/>
  <c r="DJ88" i="46"/>
  <c r="DI88" i="46"/>
  <c r="DH88" i="46"/>
  <c r="DG88" i="46"/>
  <c r="DF88" i="46"/>
  <c r="DE88" i="46"/>
  <c r="AP88" i="46" s="1"/>
  <c r="DD88" i="46"/>
  <c r="DC88" i="46"/>
  <c r="DB88" i="46"/>
  <c r="DA88" i="46"/>
  <c r="AL88" i="46" s="1"/>
  <c r="CZ88" i="46"/>
  <c r="AK88" i="46" s="1"/>
  <c r="CY88" i="46"/>
  <c r="AJ88" i="46" s="1"/>
  <c r="CX88" i="46"/>
  <c r="CW88" i="46"/>
  <c r="AH88" i="46" s="1"/>
  <c r="CV88" i="46"/>
  <c r="CU88" i="46"/>
  <c r="CT88" i="46"/>
  <c r="CS88" i="46"/>
  <c r="AD88" i="46" s="1"/>
  <c r="CR88" i="46"/>
  <c r="AC88" i="46" s="1"/>
  <c r="CQ88" i="46"/>
  <c r="CP88" i="46"/>
  <c r="AA88" i="46" s="1"/>
  <c r="CO88" i="46"/>
  <c r="Z88" i="46" s="1"/>
  <c r="CN88" i="46"/>
  <c r="Y88" i="46" s="1"/>
  <c r="CM88" i="46"/>
  <c r="CL88" i="46"/>
  <c r="CK88" i="46"/>
  <c r="V88" i="46" s="1"/>
  <c r="CJ88" i="46"/>
  <c r="U88" i="46" s="1"/>
  <c r="CI88" i="46"/>
  <c r="T88" i="46" s="1"/>
  <c r="CH88" i="46"/>
  <c r="CG88" i="46"/>
  <c r="R88" i="46" s="1"/>
  <c r="CF88" i="46"/>
  <c r="CE88" i="46"/>
  <c r="CD88" i="46"/>
  <c r="CC88" i="46"/>
  <c r="N88" i="46" s="1"/>
  <c r="CB88" i="46"/>
  <c r="M88" i="46" s="1"/>
  <c r="CA88" i="46"/>
  <c r="L88" i="46" s="1"/>
  <c r="BZ88" i="46"/>
  <c r="K88" i="46" s="1"/>
  <c r="BY88" i="46"/>
  <c r="J88" i="46" s="1"/>
  <c r="BX88" i="46"/>
  <c r="BW88" i="46"/>
  <c r="BV88" i="46"/>
  <c r="BU88" i="46"/>
  <c r="F88" i="46" s="1"/>
  <c r="BT88" i="46"/>
  <c r="E88" i="46" s="1"/>
  <c r="BS88" i="46"/>
  <c r="D88" i="46" s="1"/>
  <c r="BO88" i="46"/>
  <c r="B88" i="46"/>
  <c r="B88" i="44" s="1"/>
  <c r="A88" i="46"/>
  <c r="A86" i="27" s="1"/>
  <c r="EF87" i="46"/>
  <c r="EE87" i="46"/>
  <c r="ED87" i="46"/>
  <c r="BO87" i="46" s="1"/>
  <c r="EC87" i="46"/>
  <c r="BN87" i="46" s="1"/>
  <c r="EB87" i="46"/>
  <c r="BM87" i="46" s="1"/>
  <c r="EA87" i="46"/>
  <c r="BL87" i="46" s="1"/>
  <c r="DZ87" i="46"/>
  <c r="BK87" i="46" s="1"/>
  <c r="DY87" i="46"/>
  <c r="DX87" i="46"/>
  <c r="DW87" i="46"/>
  <c r="DV87" i="46"/>
  <c r="DU87" i="46"/>
  <c r="BF87" i="46" s="1"/>
  <c r="DT87" i="46"/>
  <c r="BE87" i="46" s="1"/>
  <c r="DS87" i="46"/>
  <c r="DR87" i="46"/>
  <c r="BC87" i="46" s="1"/>
  <c r="DQ87" i="46"/>
  <c r="DP87" i="46"/>
  <c r="BA87" i="46" s="1"/>
  <c r="DO87" i="46"/>
  <c r="DN87" i="46"/>
  <c r="AY87" i="46" s="1"/>
  <c r="DM87" i="46"/>
  <c r="AX87" i="46" s="1"/>
  <c r="DL87" i="46"/>
  <c r="AW87" i="46" s="1"/>
  <c r="DK87" i="46"/>
  <c r="AV87" i="46" s="1"/>
  <c r="DJ87" i="46"/>
  <c r="AU87" i="46" s="1"/>
  <c r="DI87" i="46"/>
  <c r="AT87" i="46" s="1"/>
  <c r="DH87" i="46"/>
  <c r="DG87" i="46"/>
  <c r="DF87" i="46"/>
  <c r="AQ87" i="46" s="1"/>
  <c r="DE87" i="46"/>
  <c r="AP87" i="46" s="1"/>
  <c r="DD87" i="46"/>
  <c r="AO87" i="46" s="1"/>
  <c r="DC87" i="46"/>
  <c r="AN87" i="46" s="1"/>
  <c r="DB87" i="46"/>
  <c r="AM87" i="46" s="1"/>
  <c r="DA87" i="46"/>
  <c r="CZ87" i="46"/>
  <c r="AK87" i="46" s="1"/>
  <c r="CY87" i="46"/>
  <c r="CX87" i="46"/>
  <c r="AI87" i="46" s="1"/>
  <c r="CW87" i="46"/>
  <c r="AH87" i="46" s="1"/>
  <c r="CV87" i="46"/>
  <c r="AG87" i="46" s="1"/>
  <c r="CU87" i="46"/>
  <c r="AF87" i="46" s="1"/>
  <c r="CT87" i="46"/>
  <c r="AE87" i="46" s="1"/>
  <c r="CS87" i="46"/>
  <c r="CR87" i="46"/>
  <c r="AC87" i="46" s="1"/>
  <c r="CQ87" i="46"/>
  <c r="CP87" i="46"/>
  <c r="AA87" i="46" s="1"/>
  <c r="CO87" i="46"/>
  <c r="Z87" i="46" s="1"/>
  <c r="CN87" i="46"/>
  <c r="Y87" i="46" s="1"/>
  <c r="CM87" i="46"/>
  <c r="CL87" i="46"/>
  <c r="W87" i="46" s="1"/>
  <c r="CK87" i="46"/>
  <c r="CJ87" i="46"/>
  <c r="U87" i="46" s="1"/>
  <c r="CI87" i="46"/>
  <c r="CH87" i="46"/>
  <c r="S87" i="46" s="1"/>
  <c r="CG87" i="46"/>
  <c r="R87" i="46" s="1"/>
  <c r="CF87" i="46"/>
  <c r="CE87" i="46"/>
  <c r="CD87" i="46"/>
  <c r="O87" i="46" s="1"/>
  <c r="CC87" i="46"/>
  <c r="N87" i="46" s="1"/>
  <c r="CB87" i="46"/>
  <c r="CA87" i="46"/>
  <c r="BZ87" i="46"/>
  <c r="K87" i="46" s="1"/>
  <c r="BY87" i="46"/>
  <c r="BX87" i="46"/>
  <c r="I87" i="46" s="1"/>
  <c r="BW87" i="46"/>
  <c r="BV87" i="46"/>
  <c r="G87" i="46" s="1"/>
  <c r="BU87" i="46"/>
  <c r="BT87" i="46"/>
  <c r="BS87" i="46"/>
  <c r="B87" i="46"/>
  <c r="B87" i="44" s="1"/>
  <c r="A87" i="46"/>
  <c r="A85" i="27" s="1"/>
  <c r="EF86" i="46"/>
  <c r="EE86" i="46"/>
  <c r="BP86" i="46" s="1"/>
  <c r="ED86" i="46"/>
  <c r="BO86" i="46" s="1"/>
  <c r="EC86" i="46"/>
  <c r="BN86" i="46" s="1"/>
  <c r="EB86" i="46"/>
  <c r="EA86" i="46"/>
  <c r="DZ86" i="46"/>
  <c r="BK86" i="46" s="1"/>
  <c r="DY86" i="46"/>
  <c r="BJ86" i="46" s="1"/>
  <c r="DX86" i="46"/>
  <c r="DW86" i="46"/>
  <c r="DV86" i="46"/>
  <c r="BG86" i="46" s="1"/>
  <c r="DU86" i="46"/>
  <c r="DT86" i="46"/>
  <c r="DS86" i="46"/>
  <c r="DR86" i="46"/>
  <c r="DQ86" i="46"/>
  <c r="BB86" i="46" s="1"/>
  <c r="DP86" i="46"/>
  <c r="BA86" i="46" s="1"/>
  <c r="DO86" i="46"/>
  <c r="DN86" i="46"/>
  <c r="AY86" i="46" s="1"/>
  <c r="DM86" i="46"/>
  <c r="AX86" i="46" s="1"/>
  <c r="DL86" i="46"/>
  <c r="AW86" i="46" s="1"/>
  <c r="DK86" i="46"/>
  <c r="DJ86" i="46"/>
  <c r="AU86" i="46" s="1"/>
  <c r="DI86" i="46"/>
  <c r="AT86" i="46" s="1"/>
  <c r="DH86" i="46"/>
  <c r="AS86" i="46" s="1"/>
  <c r="DG86" i="46"/>
  <c r="AR86" i="46" s="1"/>
  <c r="DF86" i="46"/>
  <c r="AQ86" i="46" s="1"/>
  <c r="DE86" i="46"/>
  <c r="AP86" i="46" s="1"/>
  <c r="DD86" i="46"/>
  <c r="DC86" i="46"/>
  <c r="DB86" i="46"/>
  <c r="AM86" i="46" s="1"/>
  <c r="DA86" i="46"/>
  <c r="CZ86" i="46"/>
  <c r="AK86" i="46" s="1"/>
  <c r="CY86" i="46"/>
  <c r="AJ86" i="46" s="1"/>
  <c r="CX86" i="46"/>
  <c r="AI86" i="46" s="1"/>
  <c r="CW86" i="46"/>
  <c r="AH86" i="46" s="1"/>
  <c r="CV86" i="46"/>
  <c r="CU86" i="46"/>
  <c r="CT86" i="46"/>
  <c r="CS86" i="46"/>
  <c r="AD86" i="46" s="1"/>
  <c r="CR86" i="46"/>
  <c r="AC86" i="46" s="1"/>
  <c r="CQ86" i="46"/>
  <c r="AB86" i="46" s="1"/>
  <c r="CP86" i="46"/>
  <c r="AA86" i="46" s="1"/>
  <c r="CO86" i="46"/>
  <c r="CN86" i="46"/>
  <c r="Y86" i="46" s="1"/>
  <c r="CM86" i="46"/>
  <c r="CL86" i="46"/>
  <c r="CK86" i="46"/>
  <c r="V86" i="46" s="1"/>
  <c r="CJ86" i="46"/>
  <c r="U86" i="46" s="1"/>
  <c r="CI86" i="46"/>
  <c r="T86" i="46" s="1"/>
  <c r="CH86" i="46"/>
  <c r="S86" i="46" s="1"/>
  <c r="CG86" i="46"/>
  <c r="CF86" i="46"/>
  <c r="CE86" i="46"/>
  <c r="CD86" i="46"/>
  <c r="O86" i="46" s="1"/>
  <c r="CC86" i="46"/>
  <c r="N86" i="46" s="1"/>
  <c r="CB86" i="46"/>
  <c r="M86" i="46" s="1"/>
  <c r="CA86" i="46"/>
  <c r="BZ86" i="46"/>
  <c r="K86" i="46" s="1"/>
  <c r="BY86" i="46"/>
  <c r="BX86" i="46"/>
  <c r="BW86" i="46"/>
  <c r="BV86" i="46"/>
  <c r="G86" i="46" s="1"/>
  <c r="BU86" i="46"/>
  <c r="F86" i="46" s="1"/>
  <c r="BT86" i="46"/>
  <c r="E86" i="46" s="1"/>
  <c r="BS86" i="46"/>
  <c r="B86" i="46"/>
  <c r="B86" i="44" s="1"/>
  <c r="A86" i="46"/>
  <c r="A84" i="27" s="1"/>
  <c r="EF85" i="46"/>
  <c r="BQ85" i="46" s="1"/>
  <c r="EE85" i="46"/>
  <c r="BP85" i="46" s="1"/>
  <c r="ED85" i="46"/>
  <c r="BO85" i="46" s="1"/>
  <c r="EC85" i="46"/>
  <c r="BN85" i="46" s="1"/>
  <c r="EB85" i="46"/>
  <c r="EA85" i="46"/>
  <c r="DZ85" i="46"/>
  <c r="BK85" i="46" s="1"/>
  <c r="DY85" i="46"/>
  <c r="DX85" i="46"/>
  <c r="DW85" i="46"/>
  <c r="BH85" i="46" s="1"/>
  <c r="DV85" i="46"/>
  <c r="DU85" i="46"/>
  <c r="BF85" i="46" s="1"/>
  <c r="DT85" i="46"/>
  <c r="BE85" i="46" s="1"/>
  <c r="DS85" i="46"/>
  <c r="DR85" i="46"/>
  <c r="BC85" i="46" s="1"/>
  <c r="DQ85" i="46"/>
  <c r="BB85" i="46" s="1"/>
  <c r="DP85" i="46"/>
  <c r="DO85" i="46"/>
  <c r="AZ85" i="46" s="1"/>
  <c r="DN85" i="46"/>
  <c r="AY85" i="46" s="1"/>
  <c r="DM85" i="46"/>
  <c r="AX85" i="46" s="1"/>
  <c r="DL85" i="46"/>
  <c r="AW85" i="46" s="1"/>
  <c r="DK85" i="46"/>
  <c r="AV85" i="46" s="1"/>
  <c r="DJ85" i="46"/>
  <c r="AU85" i="46" s="1"/>
  <c r="DI85" i="46"/>
  <c r="AT85" i="46" s="1"/>
  <c r="DH85" i="46"/>
  <c r="DG85" i="46"/>
  <c r="AR85" i="46" s="1"/>
  <c r="DF85" i="46"/>
  <c r="AQ85" i="46" s="1"/>
  <c r="DE85" i="46"/>
  <c r="AP85" i="46" s="1"/>
  <c r="DD85" i="46"/>
  <c r="DC85" i="46"/>
  <c r="AN85" i="46" s="1"/>
  <c r="DB85" i="46"/>
  <c r="AM85" i="46" s="1"/>
  <c r="DA85" i="46"/>
  <c r="CZ85" i="46"/>
  <c r="CY85" i="46"/>
  <c r="AJ85" i="46" s="1"/>
  <c r="CX85" i="46"/>
  <c r="AI85" i="46" s="1"/>
  <c r="CW85" i="46"/>
  <c r="AH85" i="46" s="1"/>
  <c r="CV85" i="46"/>
  <c r="AG85" i="46" s="1"/>
  <c r="CU85" i="46"/>
  <c r="AF85" i="46" s="1"/>
  <c r="CT85" i="46"/>
  <c r="AE85" i="46" s="1"/>
  <c r="CS85" i="46"/>
  <c r="AD85" i="46" s="1"/>
  <c r="CR85" i="46"/>
  <c r="CQ85" i="46"/>
  <c r="AB85" i="46" s="1"/>
  <c r="CP85" i="46"/>
  <c r="AA85" i="46" s="1"/>
  <c r="CO85" i="46"/>
  <c r="Z85" i="46" s="1"/>
  <c r="CN85" i="46"/>
  <c r="CM85" i="46"/>
  <c r="X85" i="46" s="1"/>
  <c r="CL85" i="46"/>
  <c r="W85" i="46" s="1"/>
  <c r="CK85" i="46"/>
  <c r="CJ85" i="46"/>
  <c r="U85" i="46" s="1"/>
  <c r="CI85" i="46"/>
  <c r="T85" i="46" s="1"/>
  <c r="CH85" i="46"/>
  <c r="S85" i="46" s="1"/>
  <c r="CG85" i="46"/>
  <c r="R85" i="46" s="1"/>
  <c r="CF85" i="46"/>
  <c r="CE85" i="46"/>
  <c r="P85" i="46" s="1"/>
  <c r="CD85" i="46"/>
  <c r="O85" i="46" s="1"/>
  <c r="CC85" i="46"/>
  <c r="CB85" i="46"/>
  <c r="CA85" i="46"/>
  <c r="L85" i="46" s="1"/>
  <c r="BZ85" i="46"/>
  <c r="K85" i="46" s="1"/>
  <c r="BY85" i="46"/>
  <c r="J85" i="46" s="1"/>
  <c r="BX85" i="46"/>
  <c r="BW85" i="46"/>
  <c r="H85" i="46" s="1"/>
  <c r="BV85" i="46"/>
  <c r="G85" i="46" s="1"/>
  <c r="BU85" i="46"/>
  <c r="F85" i="46" s="1"/>
  <c r="BT85" i="46"/>
  <c r="E85" i="46" s="1"/>
  <c r="BS85" i="46"/>
  <c r="D85" i="46" s="1"/>
  <c r="B85" i="46"/>
  <c r="B85" i="44" s="1"/>
  <c r="A85" i="46"/>
  <c r="A83" i="27" s="1"/>
  <c r="EF84" i="46"/>
  <c r="BQ84" i="46" s="1"/>
  <c r="EE84" i="46"/>
  <c r="BP84" i="46" s="1"/>
  <c r="ED84" i="46"/>
  <c r="BO84" i="46" s="1"/>
  <c r="EC84" i="46"/>
  <c r="BN84" i="46" s="1"/>
  <c r="EB84" i="46"/>
  <c r="BM84" i="46" s="1"/>
  <c r="EA84" i="46"/>
  <c r="DZ84" i="46"/>
  <c r="BK84" i="46" s="1"/>
  <c r="DY84" i="46"/>
  <c r="BJ84" i="46" s="1"/>
  <c r="DX84" i="46"/>
  <c r="BI84" i="46" s="1"/>
  <c r="DW84" i="46"/>
  <c r="BH84" i="46" s="1"/>
  <c r="DV84" i="46"/>
  <c r="BG84" i="46" s="1"/>
  <c r="DU84" i="46"/>
  <c r="BF84" i="46" s="1"/>
  <c r="DT84" i="46"/>
  <c r="DS84" i="46"/>
  <c r="DR84" i="46"/>
  <c r="DQ84" i="46"/>
  <c r="BB84" i="46" s="1"/>
  <c r="DP84" i="46"/>
  <c r="BA84" i="46" s="1"/>
  <c r="DO84" i="46"/>
  <c r="DN84" i="46"/>
  <c r="AY84" i="46" s="1"/>
  <c r="DM84" i="46"/>
  <c r="AX84" i="46" s="1"/>
  <c r="DL84" i="46"/>
  <c r="DK84" i="46"/>
  <c r="DJ84" i="46"/>
  <c r="AU84" i="46" s="1"/>
  <c r="DI84" i="46"/>
  <c r="AT84" i="46" s="1"/>
  <c r="DH84" i="46"/>
  <c r="AS84" i="46" s="1"/>
  <c r="DG84" i="46"/>
  <c r="AR84" i="46" s="1"/>
  <c r="DF84" i="46"/>
  <c r="AQ84" i="46" s="1"/>
  <c r="DE84" i="46"/>
  <c r="AP84" i="46" s="1"/>
  <c r="DD84" i="46"/>
  <c r="DC84" i="46"/>
  <c r="DB84" i="46"/>
  <c r="DA84" i="46"/>
  <c r="AL84" i="46" s="1"/>
  <c r="CZ84" i="46"/>
  <c r="AK84" i="46" s="1"/>
  <c r="CY84" i="46"/>
  <c r="AJ84" i="46" s="1"/>
  <c r="CX84" i="46"/>
  <c r="AI84" i="46" s="1"/>
  <c r="CW84" i="46"/>
  <c r="CV84" i="46"/>
  <c r="CU84" i="46"/>
  <c r="CT84" i="46"/>
  <c r="CS84" i="46"/>
  <c r="AD84" i="46" s="1"/>
  <c r="CR84" i="46"/>
  <c r="CQ84" i="46"/>
  <c r="AB84" i="46" s="1"/>
  <c r="CP84" i="46"/>
  <c r="AA84" i="46" s="1"/>
  <c r="CO84" i="46"/>
  <c r="Z84" i="46" s="1"/>
  <c r="CN84" i="46"/>
  <c r="Y84" i="46" s="1"/>
  <c r="CM84" i="46"/>
  <c r="CL84" i="46"/>
  <c r="CK84" i="46"/>
  <c r="V84" i="46" s="1"/>
  <c r="CJ84" i="46"/>
  <c r="U84" i="46" s="1"/>
  <c r="CI84" i="46"/>
  <c r="T84" i="46" s="1"/>
  <c r="CH84" i="46"/>
  <c r="S84" i="46" s="1"/>
  <c r="CG84" i="46"/>
  <c r="R84" i="46" s="1"/>
  <c r="CF84" i="46"/>
  <c r="CE84" i="46"/>
  <c r="CD84" i="46"/>
  <c r="O84" i="46" s="1"/>
  <c r="CC84" i="46"/>
  <c r="CB84" i="46"/>
  <c r="M84" i="46" s="1"/>
  <c r="CA84" i="46"/>
  <c r="BZ84" i="46"/>
  <c r="K84" i="46" s="1"/>
  <c r="BY84" i="46"/>
  <c r="J84" i="46" s="1"/>
  <c r="BX84" i="46"/>
  <c r="BW84" i="46"/>
  <c r="BV84" i="46"/>
  <c r="G84" i="46" s="1"/>
  <c r="BU84" i="46"/>
  <c r="F84" i="46" s="1"/>
  <c r="BT84" i="46"/>
  <c r="E84" i="46" s="1"/>
  <c r="BS84" i="46"/>
  <c r="B84" i="46"/>
  <c r="B84" i="44" s="1"/>
  <c r="A84" i="46"/>
  <c r="A82" i="27" s="1"/>
  <c r="EF83" i="46"/>
  <c r="EE83" i="46"/>
  <c r="ED83" i="46"/>
  <c r="EC83" i="46"/>
  <c r="BN83" i="46" s="1"/>
  <c r="EB83" i="46"/>
  <c r="BM83" i="46" s="1"/>
  <c r="EA83" i="46"/>
  <c r="BL83" i="46" s="1"/>
  <c r="DZ83" i="46"/>
  <c r="BK83" i="46" s="1"/>
  <c r="DY83" i="46"/>
  <c r="BJ83" i="46" s="1"/>
  <c r="DX83" i="46"/>
  <c r="DW83" i="46"/>
  <c r="DV83" i="46"/>
  <c r="BG83" i="46" s="1"/>
  <c r="DU83" i="46"/>
  <c r="BF83" i="46" s="1"/>
  <c r="DT83" i="46"/>
  <c r="BE83" i="46" s="1"/>
  <c r="DS83" i="46"/>
  <c r="BD83" i="46" s="1"/>
  <c r="DR83" i="46"/>
  <c r="BC83" i="46" s="1"/>
  <c r="DQ83" i="46"/>
  <c r="DP83" i="46"/>
  <c r="BA83" i="46" s="1"/>
  <c r="DO83" i="46"/>
  <c r="DN83" i="46"/>
  <c r="AY83" i="46" s="1"/>
  <c r="DM83" i="46"/>
  <c r="AX83" i="46" s="1"/>
  <c r="DL83" i="46"/>
  <c r="DK83" i="46"/>
  <c r="AV83" i="46" s="1"/>
  <c r="DJ83" i="46"/>
  <c r="AU83" i="46" s="1"/>
  <c r="DI83" i="46"/>
  <c r="AT83" i="46" s="1"/>
  <c r="DH83" i="46"/>
  <c r="DG83" i="46"/>
  <c r="DF83" i="46"/>
  <c r="DE83" i="46"/>
  <c r="DD83" i="46"/>
  <c r="AO83" i="46" s="1"/>
  <c r="DC83" i="46"/>
  <c r="AN83" i="46" s="1"/>
  <c r="DB83" i="46"/>
  <c r="AM83" i="46" s="1"/>
  <c r="DA83" i="46"/>
  <c r="CZ83" i="46"/>
  <c r="AK83" i="46" s="1"/>
  <c r="CY83" i="46"/>
  <c r="CX83" i="46"/>
  <c r="AI83" i="46" s="1"/>
  <c r="CW83" i="46"/>
  <c r="AH83" i="46" s="1"/>
  <c r="CV83" i="46"/>
  <c r="AG83" i="46" s="1"/>
  <c r="CU83" i="46"/>
  <c r="AF83" i="46" s="1"/>
  <c r="CT83" i="46"/>
  <c r="AE83" i="46" s="1"/>
  <c r="CS83" i="46"/>
  <c r="CR83" i="46"/>
  <c r="AC83" i="46" s="1"/>
  <c r="CQ83" i="46"/>
  <c r="CP83" i="46"/>
  <c r="AA83" i="46" s="1"/>
  <c r="CO83" i="46"/>
  <c r="Z83" i="46" s="1"/>
  <c r="CN83" i="46"/>
  <c r="Y83" i="46" s="1"/>
  <c r="CM83" i="46"/>
  <c r="X83" i="46" s="1"/>
  <c r="CL83" i="46"/>
  <c r="W83" i="46" s="1"/>
  <c r="CK83" i="46"/>
  <c r="CJ83" i="46"/>
  <c r="CI83" i="46"/>
  <c r="CH83" i="46"/>
  <c r="S83" i="46" s="1"/>
  <c r="CG83" i="46"/>
  <c r="R83" i="46" s="1"/>
  <c r="CF83" i="46"/>
  <c r="Q83" i="46" s="1"/>
  <c r="CE83" i="46"/>
  <c r="CD83" i="46"/>
  <c r="O83" i="46" s="1"/>
  <c r="CC83" i="46"/>
  <c r="N83" i="46" s="1"/>
  <c r="CB83" i="46"/>
  <c r="CA83" i="46"/>
  <c r="BZ83" i="46"/>
  <c r="BY83" i="46"/>
  <c r="J83" i="46" s="1"/>
  <c r="BX83" i="46"/>
  <c r="BW83" i="46"/>
  <c r="H83" i="46" s="1"/>
  <c r="BV83" i="46"/>
  <c r="G83" i="46" s="1"/>
  <c r="BU83" i="46"/>
  <c r="BT83" i="46"/>
  <c r="E83" i="46" s="1"/>
  <c r="BS83" i="46"/>
  <c r="B83" i="46"/>
  <c r="B83" i="44" s="1"/>
  <c r="A83" i="46"/>
  <c r="A81" i="27" s="1"/>
  <c r="EF82" i="46"/>
  <c r="BQ82" i="46" s="1"/>
  <c r="EE82" i="46"/>
  <c r="BP82" i="46" s="1"/>
  <c r="ED82" i="46"/>
  <c r="BO82" i="46" s="1"/>
  <c r="EC82" i="46"/>
  <c r="BN82" i="46" s="1"/>
  <c r="EB82" i="46"/>
  <c r="BM82" i="46" s="1"/>
  <c r="EA82" i="46"/>
  <c r="DZ82" i="46"/>
  <c r="BK82" i="46" s="1"/>
  <c r="DY82" i="46"/>
  <c r="DX82" i="46"/>
  <c r="BI82" i="46" s="1"/>
  <c r="DW82" i="46"/>
  <c r="BH82" i="46" s="1"/>
  <c r="DV82" i="46"/>
  <c r="BG82" i="46" s="1"/>
  <c r="DU82" i="46"/>
  <c r="BF82" i="46" s="1"/>
  <c r="DT82" i="46"/>
  <c r="DS82" i="46"/>
  <c r="DR82" i="46"/>
  <c r="BC82" i="46" s="1"/>
  <c r="DQ82" i="46"/>
  <c r="BB82" i="46" s="1"/>
  <c r="DP82" i="46"/>
  <c r="DO82" i="46"/>
  <c r="AZ82" i="46" s="1"/>
  <c r="DN82" i="46"/>
  <c r="AY82" i="46" s="1"/>
  <c r="DM82" i="46"/>
  <c r="AX82" i="46" s="1"/>
  <c r="DL82" i="46"/>
  <c r="AW82" i="46" s="1"/>
  <c r="DK82" i="46"/>
  <c r="DJ82" i="46"/>
  <c r="AU82" i="46" s="1"/>
  <c r="DI82" i="46"/>
  <c r="AT82" i="46" s="1"/>
  <c r="DH82" i="46"/>
  <c r="AS82" i="46" s="1"/>
  <c r="DG82" i="46"/>
  <c r="AR82" i="46" s="1"/>
  <c r="DF82" i="46"/>
  <c r="AQ82" i="46" s="1"/>
  <c r="DE82" i="46"/>
  <c r="DD82" i="46"/>
  <c r="DC82" i="46"/>
  <c r="DB82" i="46"/>
  <c r="DA82" i="46"/>
  <c r="AL82" i="46" s="1"/>
  <c r="CZ82" i="46"/>
  <c r="AK82" i="46" s="1"/>
  <c r="CY82" i="46"/>
  <c r="AJ82" i="46" s="1"/>
  <c r="CX82" i="46"/>
  <c r="AI82" i="46" s="1"/>
  <c r="CW82" i="46"/>
  <c r="AH82" i="46" s="1"/>
  <c r="CV82" i="46"/>
  <c r="AG82" i="46" s="1"/>
  <c r="CU82" i="46"/>
  <c r="CT82" i="46"/>
  <c r="CS82" i="46"/>
  <c r="AD82" i="46" s="1"/>
  <c r="CR82" i="46"/>
  <c r="AC82" i="46" s="1"/>
  <c r="CQ82" i="46"/>
  <c r="CP82" i="46"/>
  <c r="AA82" i="46" s="1"/>
  <c r="CO82" i="46"/>
  <c r="Z82" i="46" s="1"/>
  <c r="CN82" i="46"/>
  <c r="CM82" i="46"/>
  <c r="CL82" i="46"/>
  <c r="CK82" i="46"/>
  <c r="V82" i="46" s="1"/>
  <c r="CJ82" i="46"/>
  <c r="U82" i="46" s="1"/>
  <c r="CI82" i="46"/>
  <c r="T82" i="46" s="1"/>
  <c r="CH82" i="46"/>
  <c r="S82" i="46" s="1"/>
  <c r="CG82" i="46"/>
  <c r="R82" i="46" s="1"/>
  <c r="CF82" i="46"/>
  <c r="CE82" i="46"/>
  <c r="CD82" i="46"/>
  <c r="O82" i="46" s="1"/>
  <c r="CC82" i="46"/>
  <c r="N82" i="46" s="1"/>
  <c r="CB82" i="46"/>
  <c r="M82" i="46" s="1"/>
  <c r="CA82" i="46"/>
  <c r="L82" i="46" s="1"/>
  <c r="BZ82" i="46"/>
  <c r="K82" i="46" s="1"/>
  <c r="BY82" i="46"/>
  <c r="J82" i="46" s="1"/>
  <c r="BX82" i="46"/>
  <c r="BW82" i="46"/>
  <c r="BV82" i="46"/>
  <c r="BU82" i="46"/>
  <c r="BT82" i="46"/>
  <c r="E82" i="46" s="1"/>
  <c r="BS82" i="46"/>
  <c r="D82" i="46" s="1"/>
  <c r="B82" i="46"/>
  <c r="B82" i="44" s="1"/>
  <c r="A82" i="46"/>
  <c r="A80" i="27" s="1"/>
  <c r="EF81" i="46"/>
  <c r="EE81" i="46"/>
  <c r="BP81" i="46" s="1"/>
  <c r="ED81" i="46"/>
  <c r="BO81" i="44" s="1"/>
  <c r="EC81" i="46"/>
  <c r="BN81" i="46" s="1"/>
  <c r="EB81" i="46"/>
  <c r="BM81" i="46" s="1"/>
  <c r="EA81" i="46"/>
  <c r="DZ81" i="46"/>
  <c r="BK81" i="46" s="1"/>
  <c r="DY81" i="46"/>
  <c r="DX81" i="46"/>
  <c r="BI81" i="46" s="1"/>
  <c r="DW81" i="46"/>
  <c r="BH81" i="46" s="1"/>
  <c r="DV81" i="46"/>
  <c r="BG81" i="46" s="1"/>
  <c r="DU81" i="46"/>
  <c r="BF81" i="46" s="1"/>
  <c r="DT81" i="46"/>
  <c r="BE81" i="46" s="1"/>
  <c r="DS81" i="46"/>
  <c r="DR81" i="46"/>
  <c r="BC81" i="46" s="1"/>
  <c r="DQ81" i="46"/>
  <c r="DP81" i="46"/>
  <c r="DO81" i="46"/>
  <c r="AZ81" i="46" s="1"/>
  <c r="DN81" i="46"/>
  <c r="AY81" i="46" s="1"/>
  <c r="DM81" i="46"/>
  <c r="AX81" i="46" s="1"/>
  <c r="DL81" i="46"/>
  <c r="AW81" i="46" s="1"/>
  <c r="DK81" i="46"/>
  <c r="DJ81" i="46"/>
  <c r="AU81" i="46" s="1"/>
  <c r="DI81" i="46"/>
  <c r="AT81" i="46" s="1"/>
  <c r="DH81" i="46"/>
  <c r="AS81" i="46" s="1"/>
  <c r="DG81" i="46"/>
  <c r="AR81" i="46" s="1"/>
  <c r="DF81" i="46"/>
  <c r="AQ81" i="46" s="1"/>
  <c r="DE81" i="46"/>
  <c r="AP81" i="46" s="1"/>
  <c r="DD81" i="46"/>
  <c r="AO81" i="46" s="1"/>
  <c r="DC81" i="46"/>
  <c r="DB81" i="46"/>
  <c r="AM81" i="46" s="1"/>
  <c r="DA81" i="46"/>
  <c r="CZ81" i="46"/>
  <c r="AK81" i="46" s="1"/>
  <c r="CY81" i="46"/>
  <c r="AJ81" i="46" s="1"/>
  <c r="CX81" i="46"/>
  <c r="CW81" i="46"/>
  <c r="AH81" i="46" s="1"/>
  <c r="CV81" i="46"/>
  <c r="AG81" i="46" s="1"/>
  <c r="CU81" i="46"/>
  <c r="CT81" i="46"/>
  <c r="AE81" i="46" s="1"/>
  <c r="CS81" i="46"/>
  <c r="AD81" i="46" s="1"/>
  <c r="CR81" i="46"/>
  <c r="AC81" i="46" s="1"/>
  <c r="CQ81" i="46"/>
  <c r="AB81" i="46" s="1"/>
  <c r="CP81" i="46"/>
  <c r="AA81" i="46" s="1"/>
  <c r="CO81" i="46"/>
  <c r="Z81" i="46" s="1"/>
  <c r="CN81" i="46"/>
  <c r="Y81" i="46" s="1"/>
  <c r="CM81" i="46"/>
  <c r="CL81" i="46"/>
  <c r="W81" i="46" s="1"/>
  <c r="CK81" i="46"/>
  <c r="CJ81" i="46"/>
  <c r="CI81" i="46"/>
  <c r="T81" i="46" s="1"/>
  <c r="CH81" i="46"/>
  <c r="S81" i="46" s="1"/>
  <c r="CG81" i="46"/>
  <c r="R81" i="46" s="1"/>
  <c r="CF81" i="46"/>
  <c r="Q81" i="46" s="1"/>
  <c r="CE81" i="46"/>
  <c r="CD81" i="46"/>
  <c r="O81" i="46" s="1"/>
  <c r="CC81" i="46"/>
  <c r="CB81" i="46"/>
  <c r="CA81" i="46"/>
  <c r="L81" i="46" s="1"/>
  <c r="BZ81" i="46"/>
  <c r="BY81" i="46"/>
  <c r="J81" i="46" s="1"/>
  <c r="BX81" i="46"/>
  <c r="BW81" i="46"/>
  <c r="BV81" i="46"/>
  <c r="G81" i="46" s="1"/>
  <c r="BU81" i="46"/>
  <c r="F81" i="46" s="1"/>
  <c r="BT81" i="46"/>
  <c r="BS81" i="46"/>
  <c r="D81" i="46" s="1"/>
  <c r="BO81" i="46"/>
  <c r="B81" i="46"/>
  <c r="B81" i="44" s="1"/>
  <c r="A81" i="46"/>
  <c r="A81" i="44" s="1"/>
  <c r="EF80" i="46"/>
  <c r="BQ80" i="46" s="1"/>
  <c r="EE80" i="46"/>
  <c r="BP80" i="46" s="1"/>
  <c r="ED80" i="46"/>
  <c r="EC80" i="46"/>
  <c r="EB80" i="46"/>
  <c r="EA80" i="46"/>
  <c r="DZ80" i="46"/>
  <c r="DY80" i="46"/>
  <c r="BJ80" i="46" s="1"/>
  <c r="DX80" i="46"/>
  <c r="DW80" i="46"/>
  <c r="BH80" i="46" s="1"/>
  <c r="DV80" i="46"/>
  <c r="DU80" i="46"/>
  <c r="BF80" i="46" s="1"/>
  <c r="DT80" i="46"/>
  <c r="DS80" i="46"/>
  <c r="BD80" i="46" s="1"/>
  <c r="DR80" i="46"/>
  <c r="DQ80" i="46"/>
  <c r="BB80" i="46" s="1"/>
  <c r="DP80" i="46"/>
  <c r="DO80" i="46"/>
  <c r="AZ80" i="46" s="1"/>
  <c r="DN80" i="46"/>
  <c r="DM80" i="46"/>
  <c r="DL80" i="46"/>
  <c r="DK80" i="46"/>
  <c r="DJ80" i="46"/>
  <c r="DI80" i="46"/>
  <c r="DH80" i="46"/>
  <c r="AS80" i="46" s="1"/>
  <c r="DG80" i="46"/>
  <c r="AR80" i="46" s="1"/>
  <c r="DF80" i="46"/>
  <c r="AQ80" i="46" s="1"/>
  <c r="DE80" i="46"/>
  <c r="AP80" i="46" s="1"/>
  <c r="DD80" i="46"/>
  <c r="AO80" i="46" s="1"/>
  <c r="DC80" i="46"/>
  <c r="DB80" i="46"/>
  <c r="DA80" i="46"/>
  <c r="AL80" i="46" s="1"/>
  <c r="CZ80" i="46"/>
  <c r="AK80" i="46" s="1"/>
  <c r="CY80" i="46"/>
  <c r="AJ80" i="46" s="1"/>
  <c r="CX80" i="46"/>
  <c r="CW80" i="46"/>
  <c r="CV80" i="46"/>
  <c r="AG80" i="46" s="1"/>
  <c r="CU80" i="46"/>
  <c r="AF80" i="46" s="1"/>
  <c r="CT80" i="46"/>
  <c r="CS80" i="46"/>
  <c r="AD80" i="46" s="1"/>
  <c r="CR80" i="46"/>
  <c r="AC80" i="46" s="1"/>
  <c r="CQ80" i="46"/>
  <c r="CP80" i="46"/>
  <c r="CO80" i="46"/>
  <c r="Z80" i="46" s="1"/>
  <c r="CN80" i="46"/>
  <c r="CM80" i="46"/>
  <c r="X80" i="46" s="1"/>
  <c r="CL80" i="46"/>
  <c r="CK80" i="46"/>
  <c r="CJ80" i="46"/>
  <c r="U80" i="46" s="1"/>
  <c r="CI80" i="46"/>
  <c r="T80" i="46" s="1"/>
  <c r="CH80" i="46"/>
  <c r="CG80" i="46"/>
  <c r="CF80" i="46"/>
  <c r="CE80" i="46"/>
  <c r="CD80" i="46"/>
  <c r="CC80" i="46"/>
  <c r="CB80" i="46"/>
  <c r="M80" i="46" s="1"/>
  <c r="CA80" i="46"/>
  <c r="L80" i="46" s="1"/>
  <c r="BZ80" i="46"/>
  <c r="BY80" i="46"/>
  <c r="J80" i="46" s="1"/>
  <c r="BX80" i="46"/>
  <c r="BW80" i="46"/>
  <c r="H80" i="46" s="1"/>
  <c r="BV80" i="46"/>
  <c r="BU80" i="46"/>
  <c r="F80" i="46" s="1"/>
  <c r="BT80" i="46"/>
  <c r="E80" i="46" s="1"/>
  <c r="BS80" i="46"/>
  <c r="D80" i="46" s="1"/>
  <c r="B80" i="46"/>
  <c r="B80" i="44" s="1"/>
  <c r="A80" i="46"/>
  <c r="EF79" i="46"/>
  <c r="BQ79" i="46" s="1"/>
  <c r="EE79" i="46"/>
  <c r="ED79" i="46"/>
  <c r="BO79" i="46" s="1"/>
  <c r="EC79" i="46"/>
  <c r="BN79" i="46" s="1"/>
  <c r="EB79" i="46"/>
  <c r="BM79" i="46" s="1"/>
  <c r="EA79" i="46"/>
  <c r="BL79" i="46" s="1"/>
  <c r="DZ79" i="46"/>
  <c r="BK79" i="46" s="1"/>
  <c r="DY79" i="46"/>
  <c r="DX79" i="46"/>
  <c r="BI79" i="46" s="1"/>
  <c r="DW79" i="46"/>
  <c r="DV79" i="46"/>
  <c r="BG79" i="46" s="1"/>
  <c r="DU79" i="46"/>
  <c r="DT79" i="46"/>
  <c r="BE79" i="46" s="1"/>
  <c r="DS79" i="46"/>
  <c r="BD79" i="46" s="1"/>
  <c r="DR79" i="46"/>
  <c r="DQ79" i="46"/>
  <c r="DP79" i="46"/>
  <c r="BA79" i="46" s="1"/>
  <c r="DO79" i="46"/>
  <c r="DN79" i="46"/>
  <c r="AY79" i="46" s="1"/>
  <c r="DM79" i="46"/>
  <c r="AX79" i="46" s="1"/>
  <c r="DL79" i="46"/>
  <c r="AW79" i="46" s="1"/>
  <c r="DK79" i="46"/>
  <c r="AV79" i="46" s="1"/>
  <c r="DJ79" i="46"/>
  <c r="AU79" i="46" s="1"/>
  <c r="DI79" i="46"/>
  <c r="DH79" i="46"/>
  <c r="AS79" i="46" s="1"/>
  <c r="DG79" i="46"/>
  <c r="DF79" i="46"/>
  <c r="AQ79" i="46" s="1"/>
  <c r="DE79" i="46"/>
  <c r="AP79" i="46" s="1"/>
  <c r="DD79" i="46"/>
  <c r="AO79" i="46" s="1"/>
  <c r="DC79" i="46"/>
  <c r="AN79" i="46" s="1"/>
  <c r="DB79" i="46"/>
  <c r="DA79" i="46"/>
  <c r="CZ79" i="46"/>
  <c r="AK79" i="46" s="1"/>
  <c r="CY79" i="46"/>
  <c r="AJ79" i="46" s="1"/>
  <c r="CX79" i="46"/>
  <c r="CW79" i="46"/>
  <c r="AH79" i="46" s="1"/>
  <c r="CV79" i="46"/>
  <c r="CU79" i="46"/>
  <c r="AF79" i="46" s="1"/>
  <c r="CT79" i="46"/>
  <c r="CS79" i="46"/>
  <c r="CR79" i="46"/>
  <c r="AC79" i="46" s="1"/>
  <c r="CQ79" i="46"/>
  <c r="CP79" i="46"/>
  <c r="AA79" i="46" s="1"/>
  <c r="CO79" i="46"/>
  <c r="Z79" i="46" s="1"/>
  <c r="CN79" i="46"/>
  <c r="Y79" i="46" s="1"/>
  <c r="CM79" i="46"/>
  <c r="CL79" i="46"/>
  <c r="W79" i="46" s="1"/>
  <c r="CK79" i="46"/>
  <c r="CJ79" i="46"/>
  <c r="U79" i="46" s="1"/>
  <c r="CI79" i="46"/>
  <c r="T79" i="46" s="1"/>
  <c r="CH79" i="46"/>
  <c r="S79" i="46" s="1"/>
  <c r="CG79" i="46"/>
  <c r="CF79" i="46"/>
  <c r="Q79" i="46" s="1"/>
  <c r="CE79" i="46"/>
  <c r="CD79" i="46"/>
  <c r="CC79" i="46"/>
  <c r="N79" i="46" s="1"/>
  <c r="CB79" i="46"/>
  <c r="M79" i="46" s="1"/>
  <c r="CA79" i="46"/>
  <c r="BZ79" i="46"/>
  <c r="K79" i="46" s="1"/>
  <c r="BY79" i="46"/>
  <c r="J79" i="46" s="1"/>
  <c r="BX79" i="46"/>
  <c r="I79" i="46" s="1"/>
  <c r="BW79" i="46"/>
  <c r="H79" i="46" s="1"/>
  <c r="BV79" i="46"/>
  <c r="BU79" i="46"/>
  <c r="BT79" i="46"/>
  <c r="E79" i="46" s="1"/>
  <c r="BS79" i="46"/>
  <c r="D79" i="46" s="1"/>
  <c r="B79" i="46"/>
  <c r="B79" i="44" s="1"/>
  <c r="A79" i="46"/>
  <c r="A79" i="44" s="1"/>
  <c r="EF78" i="46"/>
  <c r="EE78" i="46"/>
  <c r="BP78" i="46" s="1"/>
  <c r="ED78" i="46"/>
  <c r="BO78" i="44" s="1"/>
  <c r="EC78" i="46"/>
  <c r="BN78" i="46" s="1"/>
  <c r="EB78" i="46"/>
  <c r="EA78" i="46"/>
  <c r="DZ78" i="46"/>
  <c r="DY78" i="46"/>
  <c r="BJ78" i="46" s="1"/>
  <c r="DX78" i="46"/>
  <c r="BI78" i="46" s="1"/>
  <c r="DW78" i="46"/>
  <c r="BH78" i="46" s="1"/>
  <c r="DV78" i="46"/>
  <c r="BG78" i="46" s="1"/>
  <c r="DU78" i="46"/>
  <c r="DT78" i="46"/>
  <c r="DS78" i="46"/>
  <c r="BD78" i="46" s="1"/>
  <c r="DR78" i="46"/>
  <c r="DQ78" i="46"/>
  <c r="BB78" i="46" s="1"/>
  <c r="DP78" i="46"/>
  <c r="BA78" i="46" s="1"/>
  <c r="DO78" i="46"/>
  <c r="DN78" i="46"/>
  <c r="AY78" i="46" s="1"/>
  <c r="DM78" i="46"/>
  <c r="AX78" i="46" s="1"/>
  <c r="DL78" i="46"/>
  <c r="DK78" i="46"/>
  <c r="DJ78" i="46"/>
  <c r="DI78" i="46"/>
  <c r="AT78" i="46" s="1"/>
  <c r="DH78" i="46"/>
  <c r="DG78" i="46"/>
  <c r="AR78" i="46" s="1"/>
  <c r="DF78" i="46"/>
  <c r="DE78" i="46"/>
  <c r="DD78" i="46"/>
  <c r="DC78" i="46"/>
  <c r="DB78" i="46"/>
  <c r="DA78" i="46"/>
  <c r="AL78" i="46" s="1"/>
  <c r="CZ78" i="46"/>
  <c r="AK78" i="46" s="1"/>
  <c r="CY78" i="46"/>
  <c r="AJ78" i="46" s="1"/>
  <c r="CX78" i="46"/>
  <c r="AI78" i="46" s="1"/>
  <c r="CW78" i="46"/>
  <c r="AH78" i="46" s="1"/>
  <c r="CV78" i="46"/>
  <c r="CU78" i="46"/>
  <c r="CT78" i="46"/>
  <c r="CS78" i="46"/>
  <c r="CR78" i="46"/>
  <c r="AC78" i="46" s="1"/>
  <c r="CQ78" i="46"/>
  <c r="AB78" i="46" s="1"/>
  <c r="CP78" i="46"/>
  <c r="CO78" i="46"/>
  <c r="CN78" i="46"/>
  <c r="CM78" i="46"/>
  <c r="CL78" i="46"/>
  <c r="CK78" i="46"/>
  <c r="V78" i="46" s="1"/>
  <c r="CJ78" i="46"/>
  <c r="U78" i="46" s="1"/>
  <c r="CI78" i="46"/>
  <c r="CH78" i="46"/>
  <c r="S78" i="46" s="1"/>
  <c r="CG78" i="46"/>
  <c r="R78" i="44" s="1"/>
  <c r="CF78" i="46"/>
  <c r="Q78" i="46" s="1"/>
  <c r="CE78" i="46"/>
  <c r="CD78" i="46"/>
  <c r="CC78" i="46"/>
  <c r="N78" i="46" s="1"/>
  <c r="CB78" i="46"/>
  <c r="M78" i="46" s="1"/>
  <c r="CA78" i="46"/>
  <c r="L78" i="46" s="1"/>
  <c r="BZ78" i="46"/>
  <c r="K78" i="46" s="1"/>
  <c r="BY78" i="46"/>
  <c r="BX78" i="46"/>
  <c r="I78" i="46" s="1"/>
  <c r="BW78" i="46"/>
  <c r="H78" i="46" s="1"/>
  <c r="BV78" i="46"/>
  <c r="BU78" i="46"/>
  <c r="BT78" i="46"/>
  <c r="E78" i="46" s="1"/>
  <c r="BS78" i="46"/>
  <c r="D78" i="46" s="1"/>
  <c r="BO78" i="46"/>
  <c r="B78" i="46"/>
  <c r="B78" i="44" s="1"/>
  <c r="A78" i="46"/>
  <c r="A76" i="27" s="1"/>
  <c r="EF77" i="46"/>
  <c r="BQ77" i="46" s="1"/>
  <c r="EE77" i="46"/>
  <c r="BP77" i="46" s="1"/>
  <c r="ED77" i="46"/>
  <c r="EC77" i="46"/>
  <c r="EB77" i="46"/>
  <c r="EA77" i="46"/>
  <c r="BL77" i="46" s="1"/>
  <c r="DZ77" i="46"/>
  <c r="DY77" i="46"/>
  <c r="DX77" i="46"/>
  <c r="DW77" i="46"/>
  <c r="BH77" i="46" s="1"/>
  <c r="DV77" i="46"/>
  <c r="BG77" i="46" s="1"/>
  <c r="DU77" i="46"/>
  <c r="BF77" i="46" s="1"/>
  <c r="DT77" i="46"/>
  <c r="BE77" i="46" s="1"/>
  <c r="DS77" i="46"/>
  <c r="BD77" i="46" s="1"/>
  <c r="DR77" i="46"/>
  <c r="DQ77" i="46"/>
  <c r="DP77" i="46"/>
  <c r="BA77" i="46" s="1"/>
  <c r="DO77" i="46"/>
  <c r="AZ77" i="46" s="1"/>
  <c r="DN77" i="46"/>
  <c r="AY77" i="46" s="1"/>
  <c r="DM77" i="46"/>
  <c r="AX77" i="46" s="1"/>
  <c r="DL77" i="46"/>
  <c r="DK77" i="46"/>
  <c r="DJ77" i="46"/>
  <c r="DI77" i="46"/>
  <c r="AT77" i="46" s="1"/>
  <c r="DH77" i="46"/>
  <c r="AS77" i="46" s="1"/>
  <c r="DG77" i="46"/>
  <c r="AR77" i="46" s="1"/>
  <c r="DF77" i="46"/>
  <c r="AQ77" i="46" s="1"/>
  <c r="DE77" i="46"/>
  <c r="AP77" i="46" s="1"/>
  <c r="DD77" i="46"/>
  <c r="DC77" i="46"/>
  <c r="DB77" i="46"/>
  <c r="DA77" i="46"/>
  <c r="AL77" i="46" s="1"/>
  <c r="CZ77" i="46"/>
  <c r="AK77" i="46" s="1"/>
  <c r="CY77" i="46"/>
  <c r="AJ77" i="46" s="1"/>
  <c r="CX77" i="46"/>
  <c r="CW77" i="46"/>
  <c r="CV77" i="46"/>
  <c r="CU77" i="46"/>
  <c r="CT77" i="46"/>
  <c r="CS77" i="46"/>
  <c r="AD77" i="46" s="1"/>
  <c r="CR77" i="46"/>
  <c r="AC77" i="46" s="1"/>
  <c r="CQ77" i="46"/>
  <c r="CP77" i="46"/>
  <c r="AA77" i="46" s="1"/>
  <c r="CO77" i="46"/>
  <c r="Z77" i="46" s="1"/>
  <c r="CN77" i="46"/>
  <c r="Y77" i="46" s="1"/>
  <c r="CM77" i="46"/>
  <c r="CL77" i="46"/>
  <c r="CK77" i="46"/>
  <c r="CJ77" i="46"/>
  <c r="U77" i="46" s="1"/>
  <c r="CI77" i="46"/>
  <c r="T77" i="46" s="1"/>
  <c r="CH77" i="46"/>
  <c r="S77" i="46" s="1"/>
  <c r="CG77" i="46"/>
  <c r="CF77" i="46"/>
  <c r="CE77" i="46"/>
  <c r="P77" i="46" s="1"/>
  <c r="CD77" i="46"/>
  <c r="CC77" i="46"/>
  <c r="CB77" i="46"/>
  <c r="CA77" i="46"/>
  <c r="L77" i="46" s="1"/>
  <c r="BZ77" i="46"/>
  <c r="K77" i="46" s="1"/>
  <c r="BY77" i="46"/>
  <c r="J77" i="46" s="1"/>
  <c r="BX77" i="46"/>
  <c r="I77" i="46" s="1"/>
  <c r="BW77" i="46"/>
  <c r="BV77" i="46"/>
  <c r="BU77" i="46"/>
  <c r="BT77" i="46"/>
  <c r="E77" i="46" s="1"/>
  <c r="BS77" i="46"/>
  <c r="D77" i="46" s="1"/>
  <c r="B77" i="46"/>
  <c r="B77" i="44" s="1"/>
  <c r="A77" i="46"/>
  <c r="A75" i="27" s="1"/>
  <c r="EF76" i="46"/>
  <c r="BQ76" i="46" s="1"/>
  <c r="EE76" i="46"/>
  <c r="ED76" i="46"/>
  <c r="BO76" i="46" s="1"/>
  <c r="EC76" i="46"/>
  <c r="BN76" i="46" s="1"/>
  <c r="EB76" i="46"/>
  <c r="EA76" i="46"/>
  <c r="BL76" i="46" s="1"/>
  <c r="DZ76" i="46"/>
  <c r="BK76" i="46" s="1"/>
  <c r="DY76" i="46"/>
  <c r="BJ76" i="46" s="1"/>
  <c r="DX76" i="46"/>
  <c r="BI76" i="46" s="1"/>
  <c r="DW76" i="46"/>
  <c r="BH76" i="46" s="1"/>
  <c r="DV76" i="46"/>
  <c r="BG76" i="46" s="1"/>
  <c r="DU76" i="46"/>
  <c r="DT76" i="46"/>
  <c r="DS76" i="46"/>
  <c r="BD76" i="46" s="1"/>
  <c r="DR76" i="46"/>
  <c r="BC76" i="46" s="1"/>
  <c r="DQ76" i="46"/>
  <c r="DP76" i="46"/>
  <c r="BA76" i="46" s="1"/>
  <c r="DO76" i="46"/>
  <c r="AZ76" i="46" s="1"/>
  <c r="DN76" i="46"/>
  <c r="DM76" i="46"/>
  <c r="AX76" i="46" s="1"/>
  <c r="DL76" i="46"/>
  <c r="DK76" i="46"/>
  <c r="DJ76" i="46"/>
  <c r="DI76" i="46"/>
  <c r="AT76" i="46" s="1"/>
  <c r="DH76" i="46"/>
  <c r="AS76" i="46" s="1"/>
  <c r="DG76" i="46"/>
  <c r="AR76" i="46" s="1"/>
  <c r="DF76" i="46"/>
  <c r="DE76" i="46"/>
  <c r="AP76" i="46" s="1"/>
  <c r="DD76" i="46"/>
  <c r="DC76" i="46"/>
  <c r="AN76" i="46" s="1"/>
  <c r="DB76" i="46"/>
  <c r="AM76" i="46" s="1"/>
  <c r="DA76" i="46"/>
  <c r="AL76" i="46" s="1"/>
  <c r="CZ76" i="46"/>
  <c r="CY76" i="46"/>
  <c r="AJ76" i="46" s="1"/>
  <c r="CX76" i="46"/>
  <c r="CW76" i="46"/>
  <c r="CV76" i="46"/>
  <c r="CU76" i="46"/>
  <c r="AF76" i="46" s="1"/>
  <c r="CT76" i="46"/>
  <c r="AE76" i="46" s="1"/>
  <c r="CS76" i="46"/>
  <c r="CR76" i="46"/>
  <c r="CQ76" i="46"/>
  <c r="CP76" i="46"/>
  <c r="CO76" i="46"/>
  <c r="Z76" i="46" s="1"/>
  <c r="CN76" i="46"/>
  <c r="CM76" i="46"/>
  <c r="X76" i="46" s="1"/>
  <c r="CL76" i="46"/>
  <c r="W76" i="46" s="1"/>
  <c r="CK76" i="46"/>
  <c r="V76" i="46" s="1"/>
  <c r="CJ76" i="46"/>
  <c r="U76" i="46" s="1"/>
  <c r="CI76" i="46"/>
  <c r="T76" i="46" s="1"/>
  <c r="CH76" i="46"/>
  <c r="CG76" i="46"/>
  <c r="CF76" i="46"/>
  <c r="CE76" i="46"/>
  <c r="P76" i="46" s="1"/>
  <c r="CD76" i="46"/>
  <c r="O76" i="46" s="1"/>
  <c r="CC76" i="46"/>
  <c r="N76" i="46" s="1"/>
  <c r="CB76" i="46"/>
  <c r="CA76" i="46"/>
  <c r="L76" i="46" s="1"/>
  <c r="BZ76" i="46"/>
  <c r="K76" i="46" s="1"/>
  <c r="BY76" i="46"/>
  <c r="J76" i="46" s="1"/>
  <c r="BX76" i="46"/>
  <c r="BW76" i="46"/>
  <c r="H76" i="46" s="1"/>
  <c r="BV76" i="46"/>
  <c r="G76" i="46" s="1"/>
  <c r="BU76" i="46"/>
  <c r="F76" i="46" s="1"/>
  <c r="BT76" i="46"/>
  <c r="BS76" i="46"/>
  <c r="B76" i="46"/>
  <c r="B76" i="44" s="1"/>
  <c r="A76" i="46"/>
  <c r="A74" i="27" s="1"/>
  <c r="EF75" i="46"/>
  <c r="BQ75" i="46" s="1"/>
  <c r="EE75" i="46"/>
  <c r="BP75" i="46" s="1"/>
  <c r="ED75" i="46"/>
  <c r="EC75" i="46"/>
  <c r="EB75" i="46"/>
  <c r="BM75" i="46" s="1"/>
  <c r="EA75" i="46"/>
  <c r="DZ75" i="46"/>
  <c r="DY75" i="46"/>
  <c r="DX75" i="46"/>
  <c r="BI75" i="46" s="1"/>
  <c r="DW75" i="46"/>
  <c r="BH75" i="46" s="1"/>
  <c r="DV75" i="46"/>
  <c r="BG75" i="46" s="1"/>
  <c r="DU75" i="46"/>
  <c r="BF75" i="46" s="1"/>
  <c r="DT75" i="46"/>
  <c r="BE75" i="46" s="1"/>
  <c r="DS75" i="46"/>
  <c r="DR75" i="46"/>
  <c r="DQ75" i="46"/>
  <c r="BB75" i="46" s="1"/>
  <c r="DP75" i="46"/>
  <c r="BA75" i="46" s="1"/>
  <c r="DO75" i="46"/>
  <c r="AZ75" i="46" s="1"/>
  <c r="DN75" i="46"/>
  <c r="AY75" i="46" s="1"/>
  <c r="DM75" i="46"/>
  <c r="AX75" i="46" s="1"/>
  <c r="DL75" i="46"/>
  <c r="AW75" i="46" s="1"/>
  <c r="DK75" i="46"/>
  <c r="DJ75" i="46"/>
  <c r="AU75" i="46" s="1"/>
  <c r="DI75" i="46"/>
  <c r="AT75" i="46" s="1"/>
  <c r="DH75" i="46"/>
  <c r="AS75" i="46" s="1"/>
  <c r="DG75" i="46"/>
  <c r="AR75" i="46" s="1"/>
  <c r="DF75" i="46"/>
  <c r="AQ75" i="46" s="1"/>
  <c r="DE75" i="46"/>
  <c r="DD75" i="46"/>
  <c r="AO75" i="46" s="1"/>
  <c r="DC75" i="46"/>
  <c r="DB75" i="46"/>
  <c r="DA75" i="46"/>
  <c r="AL75" i="46" s="1"/>
  <c r="CZ75" i="46"/>
  <c r="CY75" i="46"/>
  <c r="AJ75" i="46" s="1"/>
  <c r="CX75" i="46"/>
  <c r="AI75" i="46" s="1"/>
  <c r="CW75" i="46"/>
  <c r="CV75" i="46"/>
  <c r="AG75" i="46" s="1"/>
  <c r="CU75" i="46"/>
  <c r="CT75" i="46"/>
  <c r="CS75" i="46"/>
  <c r="CR75" i="46"/>
  <c r="AC75" i="46" s="1"/>
  <c r="CQ75" i="46"/>
  <c r="AB75" i="46" s="1"/>
  <c r="CP75" i="46"/>
  <c r="AA75" i="46" s="1"/>
  <c r="CO75" i="46"/>
  <c r="Z75" i="46" s="1"/>
  <c r="CN75" i="46"/>
  <c r="Y75" i="46" s="1"/>
  <c r="CM75" i="46"/>
  <c r="CL75" i="46"/>
  <c r="CK75" i="46"/>
  <c r="CJ75" i="46"/>
  <c r="U75" i="46" s="1"/>
  <c r="CI75" i="46"/>
  <c r="T75" i="46" s="1"/>
  <c r="CH75" i="46"/>
  <c r="S75" i="46" s="1"/>
  <c r="CG75" i="46"/>
  <c r="R75" i="46" s="1"/>
  <c r="CF75" i="46"/>
  <c r="Q75" i="44" s="1"/>
  <c r="CE75" i="46"/>
  <c r="CD75" i="46"/>
  <c r="O75" i="46" s="1"/>
  <c r="CC75" i="46"/>
  <c r="CB75" i="46"/>
  <c r="CA75" i="46"/>
  <c r="L75" i="46" s="1"/>
  <c r="BZ75" i="46"/>
  <c r="K75" i="46" s="1"/>
  <c r="BY75" i="46"/>
  <c r="J75" i="46" s="1"/>
  <c r="BX75" i="46"/>
  <c r="I75" i="46" s="1"/>
  <c r="BW75" i="46"/>
  <c r="BV75" i="46"/>
  <c r="BU75" i="46"/>
  <c r="F75" i="46" s="1"/>
  <c r="BT75" i="46"/>
  <c r="E75" i="46" s="1"/>
  <c r="BS75" i="46"/>
  <c r="D75" i="46" s="1"/>
  <c r="B75" i="46"/>
  <c r="B75" i="44" s="1"/>
  <c r="A75" i="46"/>
  <c r="A73" i="27" s="1"/>
  <c r="EF74" i="46"/>
  <c r="EE74" i="46"/>
  <c r="ED74" i="46"/>
  <c r="BO74" i="44" s="1"/>
  <c r="EC74" i="46"/>
  <c r="BN74" i="44" s="1"/>
  <c r="EB74" i="46"/>
  <c r="EA74" i="46"/>
  <c r="BL74" i="46" s="1"/>
  <c r="DZ74" i="46"/>
  <c r="BK74" i="46" s="1"/>
  <c r="DY74" i="46"/>
  <c r="BJ74" i="46" s="1"/>
  <c r="DX74" i="46"/>
  <c r="DW74" i="46"/>
  <c r="BH74" i="46" s="1"/>
  <c r="DV74" i="46"/>
  <c r="DU74" i="46"/>
  <c r="DT74" i="46"/>
  <c r="BE74" i="44" s="1"/>
  <c r="DS74" i="46"/>
  <c r="DR74" i="46"/>
  <c r="BC74" i="46" s="1"/>
  <c r="DQ74" i="46"/>
  <c r="BB74" i="46" s="1"/>
  <c r="DP74" i="46"/>
  <c r="DO74" i="46"/>
  <c r="DN74" i="46"/>
  <c r="AY74" i="46" s="1"/>
  <c r="DM74" i="46"/>
  <c r="AX74" i="46" s="1"/>
  <c r="DL74" i="46"/>
  <c r="AW74" i="46" s="1"/>
  <c r="DK74" i="46"/>
  <c r="AV74" i="46" s="1"/>
  <c r="DJ74" i="46"/>
  <c r="DI74" i="46"/>
  <c r="DH74" i="46"/>
  <c r="DG74" i="46"/>
  <c r="DF74" i="46"/>
  <c r="AQ74" i="46" s="1"/>
  <c r="DE74" i="46"/>
  <c r="DD74" i="46"/>
  <c r="AO74" i="46" s="1"/>
  <c r="DC74" i="46"/>
  <c r="AN74" i="46" s="1"/>
  <c r="DB74" i="46"/>
  <c r="AM74" i="46" s="1"/>
  <c r="DA74" i="46"/>
  <c r="AL74" i="46" s="1"/>
  <c r="CZ74" i="46"/>
  <c r="CY74" i="46"/>
  <c r="AJ74" i="46" s="1"/>
  <c r="CX74" i="46"/>
  <c r="CW74" i="46"/>
  <c r="AH74" i="46" s="1"/>
  <c r="CV74" i="46"/>
  <c r="CU74" i="46"/>
  <c r="AF74" i="46" s="1"/>
  <c r="CT74" i="46"/>
  <c r="AE74" i="46" s="1"/>
  <c r="CS74" i="46"/>
  <c r="AD74" i="46" s="1"/>
  <c r="CR74" i="46"/>
  <c r="CQ74" i="46"/>
  <c r="AB74" i="46" s="1"/>
  <c r="CP74" i="46"/>
  <c r="CO74" i="46"/>
  <c r="CN74" i="46"/>
  <c r="CM74" i="46"/>
  <c r="X74" i="46" s="1"/>
  <c r="CL74" i="46"/>
  <c r="CK74" i="46"/>
  <c r="CJ74" i="46"/>
  <c r="CI74" i="46"/>
  <c r="T74" i="46" s="1"/>
  <c r="CH74" i="46"/>
  <c r="CG74" i="46"/>
  <c r="R74" i="46" s="1"/>
  <c r="CF74" i="46"/>
  <c r="CE74" i="46"/>
  <c r="P74" i="46" s="1"/>
  <c r="CD74" i="46"/>
  <c r="O74" i="46" s="1"/>
  <c r="CC74" i="46"/>
  <c r="CB74" i="46"/>
  <c r="CA74" i="46"/>
  <c r="BZ74" i="46"/>
  <c r="BY74" i="46"/>
  <c r="J74" i="46" s="1"/>
  <c r="BX74" i="46"/>
  <c r="I74" i="46" s="1"/>
  <c r="BW74" i="46"/>
  <c r="H74" i="46" s="1"/>
  <c r="BV74" i="46"/>
  <c r="G74" i="46" s="1"/>
  <c r="BU74" i="46"/>
  <c r="F74" i="46" s="1"/>
  <c r="BT74" i="46"/>
  <c r="BS74" i="46"/>
  <c r="D74" i="46" s="1"/>
  <c r="BO74" i="46"/>
  <c r="B74" i="46"/>
  <c r="B74" i="44" s="1"/>
  <c r="A74" i="46"/>
  <c r="EF73" i="46"/>
  <c r="EE73" i="46"/>
  <c r="BP73" i="46" s="1"/>
  <c r="ED73" i="46"/>
  <c r="EC73" i="46"/>
  <c r="EB73" i="46"/>
  <c r="BM73" i="46" s="1"/>
  <c r="EA73" i="46"/>
  <c r="BL73" i="46" s="1"/>
  <c r="DZ73" i="46"/>
  <c r="BK73" i="46" s="1"/>
  <c r="DY73" i="46"/>
  <c r="BJ73" i="46" s="1"/>
  <c r="DX73" i="46"/>
  <c r="BI73" i="46" s="1"/>
  <c r="DW73" i="46"/>
  <c r="BH73" i="46" s="1"/>
  <c r="DV73" i="46"/>
  <c r="DU73" i="46"/>
  <c r="DT73" i="46"/>
  <c r="BE73" i="46" s="1"/>
  <c r="DS73" i="46"/>
  <c r="DR73" i="46"/>
  <c r="BC73" i="46" s="1"/>
  <c r="DQ73" i="46"/>
  <c r="DP73" i="46"/>
  <c r="DO73" i="46"/>
  <c r="DN73" i="46"/>
  <c r="DM73" i="46"/>
  <c r="DL73" i="46"/>
  <c r="DK73" i="46"/>
  <c r="AV73" i="46" s="1"/>
  <c r="DJ73" i="46"/>
  <c r="AU73" i="46" s="1"/>
  <c r="DI73" i="46"/>
  <c r="AT73" i="46" s="1"/>
  <c r="DH73" i="46"/>
  <c r="AS73" i="46" s="1"/>
  <c r="DG73" i="46"/>
  <c r="AR73" i="46" s="1"/>
  <c r="DF73" i="46"/>
  <c r="AQ73" i="46" s="1"/>
  <c r="DE73" i="46"/>
  <c r="DD73" i="46"/>
  <c r="AO73" i="46" s="1"/>
  <c r="DC73" i="46"/>
  <c r="AN73" i="46" s="1"/>
  <c r="DB73" i="46"/>
  <c r="DA73" i="46"/>
  <c r="AL73" i="46" s="1"/>
  <c r="CZ73" i="46"/>
  <c r="AK73" i="46" s="1"/>
  <c r="CY73" i="46"/>
  <c r="AJ73" i="46" s="1"/>
  <c r="CX73" i="46"/>
  <c r="CW73" i="46"/>
  <c r="CV73" i="46"/>
  <c r="CU73" i="46"/>
  <c r="AF73" i="46" s="1"/>
  <c r="CT73" i="46"/>
  <c r="AE73" i="46" s="1"/>
  <c r="CS73" i="46"/>
  <c r="CR73" i="46"/>
  <c r="AC73" i="46" s="1"/>
  <c r="CQ73" i="46"/>
  <c r="CP73" i="46"/>
  <c r="AA73" i="46" s="1"/>
  <c r="CO73" i="46"/>
  <c r="CN73" i="46"/>
  <c r="Y73" i="46" s="1"/>
  <c r="CM73" i="46"/>
  <c r="X73" i="46" s="1"/>
  <c r="CL73" i="46"/>
  <c r="W73" i="46" s="1"/>
  <c r="CK73" i="46"/>
  <c r="CJ73" i="46"/>
  <c r="CI73" i="46"/>
  <c r="T73" i="46" s="1"/>
  <c r="CH73" i="46"/>
  <c r="CG73" i="46"/>
  <c r="CF73" i="46"/>
  <c r="CE73" i="46"/>
  <c r="CD73" i="46"/>
  <c r="CC73" i="46"/>
  <c r="N73" i="46" s="1"/>
  <c r="CB73" i="46"/>
  <c r="CA73" i="46"/>
  <c r="BZ73" i="46"/>
  <c r="K73" i="46" s="1"/>
  <c r="BY73" i="46"/>
  <c r="BX73" i="46"/>
  <c r="I73" i="46" s="1"/>
  <c r="BW73" i="46"/>
  <c r="H73" i="46" s="1"/>
  <c r="BV73" i="46"/>
  <c r="G73" i="46" s="1"/>
  <c r="BU73" i="46"/>
  <c r="F73" i="46" s="1"/>
  <c r="BT73" i="46"/>
  <c r="E73" i="46" s="1"/>
  <c r="BS73" i="46"/>
  <c r="D73" i="46" s="1"/>
  <c r="B73" i="46"/>
  <c r="B73" i="44" s="1"/>
  <c r="A73" i="46"/>
  <c r="A71" i="27" s="1"/>
  <c r="EF72" i="46"/>
  <c r="EE72" i="46"/>
  <c r="BP72" i="46" s="1"/>
  <c r="ED72" i="46"/>
  <c r="BO72" i="46" s="1"/>
  <c r="EC72" i="46"/>
  <c r="EB72" i="46"/>
  <c r="BM72" i="46" s="1"/>
  <c r="EA72" i="46"/>
  <c r="BL72" i="46" s="1"/>
  <c r="DZ72" i="46"/>
  <c r="BK72" i="46" s="1"/>
  <c r="DY72" i="46"/>
  <c r="DX72" i="46"/>
  <c r="BI72" i="46" s="1"/>
  <c r="DW72" i="46"/>
  <c r="BH72" i="46" s="1"/>
  <c r="DV72" i="46"/>
  <c r="DU72" i="46"/>
  <c r="BF72" i="46" s="1"/>
  <c r="DT72" i="46"/>
  <c r="BE72" i="46" s="1"/>
  <c r="DS72" i="46"/>
  <c r="BD72" i="46" s="1"/>
  <c r="DR72" i="46"/>
  <c r="BC72" i="46" s="1"/>
  <c r="DQ72" i="46"/>
  <c r="BB72" i="46" s="1"/>
  <c r="DP72" i="46"/>
  <c r="BA72" i="46" s="1"/>
  <c r="DO72" i="46"/>
  <c r="AZ72" i="46" s="1"/>
  <c r="DN72" i="46"/>
  <c r="DM72" i="46"/>
  <c r="AX72" i="46" s="1"/>
  <c r="DL72" i="46"/>
  <c r="AW72" i="46" s="1"/>
  <c r="DK72" i="46"/>
  <c r="AV72" i="46" s="1"/>
  <c r="DJ72" i="46"/>
  <c r="AU72" i="46" s="1"/>
  <c r="DI72" i="46"/>
  <c r="AT72" i="46" s="1"/>
  <c r="DH72" i="46"/>
  <c r="DG72" i="46"/>
  <c r="AR72" i="46" s="1"/>
  <c r="DF72" i="46"/>
  <c r="AQ72" i="46" s="1"/>
  <c r="DE72" i="46"/>
  <c r="DD72" i="46"/>
  <c r="AO72" i="46" s="1"/>
  <c r="DC72" i="46"/>
  <c r="DB72" i="46"/>
  <c r="AM72" i="46" s="1"/>
  <c r="DA72" i="46"/>
  <c r="CZ72" i="46"/>
  <c r="AK72" i="46" s="1"/>
  <c r="CY72" i="46"/>
  <c r="AJ72" i="46" s="1"/>
  <c r="CX72" i="46"/>
  <c r="CW72" i="46"/>
  <c r="AH72" i="46" s="1"/>
  <c r="CV72" i="46"/>
  <c r="CU72" i="46"/>
  <c r="AF72" i="46" s="1"/>
  <c r="CT72" i="46"/>
  <c r="CS72" i="46"/>
  <c r="AD72" i="46" s="1"/>
  <c r="CR72" i="46"/>
  <c r="CQ72" i="46"/>
  <c r="AB72" i="46" s="1"/>
  <c r="CP72" i="46"/>
  <c r="AA72" i="46" s="1"/>
  <c r="CO72" i="46"/>
  <c r="Z72" i="46" s="1"/>
  <c r="CN72" i="46"/>
  <c r="CM72" i="46"/>
  <c r="CL72" i="46"/>
  <c r="CK72" i="46"/>
  <c r="CJ72" i="46"/>
  <c r="U72" i="46" s="1"/>
  <c r="CI72" i="46"/>
  <c r="T72" i="46" s="1"/>
  <c r="CH72" i="46"/>
  <c r="S72" i="46" s="1"/>
  <c r="CG72" i="46"/>
  <c r="CF72" i="46"/>
  <c r="CE72" i="46"/>
  <c r="P72" i="46" s="1"/>
  <c r="CD72" i="46"/>
  <c r="CC72" i="46"/>
  <c r="N72" i="46" s="1"/>
  <c r="CB72" i="46"/>
  <c r="CA72" i="46"/>
  <c r="L72" i="46" s="1"/>
  <c r="BZ72" i="46"/>
  <c r="BY72" i="46"/>
  <c r="J72" i="46" s="1"/>
  <c r="BX72" i="46"/>
  <c r="BW72" i="46"/>
  <c r="BV72" i="46"/>
  <c r="BU72" i="46"/>
  <c r="BT72" i="46"/>
  <c r="E72" i="46" s="1"/>
  <c r="BS72" i="46"/>
  <c r="D72" i="46" s="1"/>
  <c r="B72" i="46"/>
  <c r="B72" i="44" s="1"/>
  <c r="A72" i="46"/>
  <c r="A72" i="44" s="1"/>
  <c r="EF71" i="46"/>
  <c r="BQ71" i="46" s="1"/>
  <c r="EE71" i="46"/>
  <c r="BP71" i="46" s="1"/>
  <c r="ED71" i="46"/>
  <c r="EC71" i="46"/>
  <c r="BN71" i="46" s="1"/>
  <c r="EB71" i="46"/>
  <c r="EA71" i="46"/>
  <c r="BL71" i="46" s="1"/>
  <c r="DZ71" i="46"/>
  <c r="BK71" i="46" s="1"/>
  <c r="DY71" i="46"/>
  <c r="BJ71" i="46" s="1"/>
  <c r="DX71" i="46"/>
  <c r="DW71" i="46"/>
  <c r="BH71" i="46" s="1"/>
  <c r="DV71" i="46"/>
  <c r="DU71" i="46"/>
  <c r="DT71" i="46"/>
  <c r="BE71" i="46" s="1"/>
  <c r="DS71" i="46"/>
  <c r="BD71" i="46" s="1"/>
  <c r="DR71" i="46"/>
  <c r="BC71" i="46" s="1"/>
  <c r="DQ71" i="46"/>
  <c r="BB71" i="46" s="1"/>
  <c r="DP71" i="46"/>
  <c r="DO71" i="46"/>
  <c r="AZ71" i="46" s="1"/>
  <c r="DN71" i="46"/>
  <c r="DM71" i="46"/>
  <c r="DL71" i="46"/>
  <c r="DK71" i="46"/>
  <c r="AV71" i="46" s="1"/>
  <c r="DJ71" i="46"/>
  <c r="AU71" i="46" s="1"/>
  <c r="DI71" i="46"/>
  <c r="AT71" i="46" s="1"/>
  <c r="DH71" i="46"/>
  <c r="DG71" i="46"/>
  <c r="AR71" i="46" s="1"/>
  <c r="DF71" i="46"/>
  <c r="DE71" i="46"/>
  <c r="AP71" i="46" s="1"/>
  <c r="DD71" i="46"/>
  <c r="AO71" i="46" s="1"/>
  <c r="DC71" i="46"/>
  <c r="AN71" i="46" s="1"/>
  <c r="DB71" i="46"/>
  <c r="AM71" i="46" s="1"/>
  <c r="DA71" i="46"/>
  <c r="AL71" i="46" s="1"/>
  <c r="CZ71" i="46"/>
  <c r="CY71" i="46"/>
  <c r="AJ71" i="46" s="1"/>
  <c r="CX71" i="46"/>
  <c r="CW71" i="46"/>
  <c r="CV71" i="46"/>
  <c r="CU71" i="46"/>
  <c r="AF71" i="46" s="1"/>
  <c r="CT71" i="46"/>
  <c r="CS71" i="46"/>
  <c r="AD71" i="46" s="1"/>
  <c r="CR71" i="46"/>
  <c r="CQ71" i="46"/>
  <c r="AB71" i="46" s="1"/>
  <c r="CP71" i="46"/>
  <c r="AA71" i="46" s="1"/>
  <c r="CO71" i="46"/>
  <c r="CN71" i="46"/>
  <c r="CM71" i="46"/>
  <c r="X71" i="46" s="1"/>
  <c r="CL71" i="46"/>
  <c r="W71" i="46" s="1"/>
  <c r="CK71" i="46"/>
  <c r="V71" i="46" s="1"/>
  <c r="CJ71" i="46"/>
  <c r="CI71" i="46"/>
  <c r="T71" i="46" s="1"/>
  <c r="CH71" i="46"/>
  <c r="CG71" i="46"/>
  <c r="R71" i="46" s="1"/>
  <c r="CF71" i="46"/>
  <c r="CE71" i="46"/>
  <c r="P71" i="46" s="1"/>
  <c r="CD71" i="46"/>
  <c r="O71" i="46" s="1"/>
  <c r="CC71" i="46"/>
  <c r="N71" i="46" s="1"/>
  <c r="CB71" i="46"/>
  <c r="CA71" i="46"/>
  <c r="L71" i="46" s="1"/>
  <c r="BZ71" i="46"/>
  <c r="BY71" i="46"/>
  <c r="J71" i="46" s="1"/>
  <c r="BX71" i="46"/>
  <c r="I71" i="46" s="1"/>
  <c r="BW71" i="46"/>
  <c r="H71" i="46" s="1"/>
  <c r="BV71" i="46"/>
  <c r="G71" i="46" s="1"/>
  <c r="BU71" i="46"/>
  <c r="F71" i="46" s="1"/>
  <c r="BT71" i="46"/>
  <c r="E71" i="46" s="1"/>
  <c r="BS71" i="46"/>
  <c r="D71" i="46" s="1"/>
  <c r="B71" i="46"/>
  <c r="B71" i="44" s="1"/>
  <c r="A71" i="46"/>
  <c r="A69" i="27" s="1"/>
  <c r="EF70" i="46"/>
  <c r="EE70" i="46"/>
  <c r="ED70" i="46"/>
  <c r="EC70" i="46"/>
  <c r="BN70" i="46" s="1"/>
  <c r="EB70" i="46"/>
  <c r="BM70" i="46" s="1"/>
  <c r="EA70" i="46"/>
  <c r="DZ70" i="46"/>
  <c r="BK70" i="46" s="1"/>
  <c r="DY70" i="46"/>
  <c r="DX70" i="46"/>
  <c r="DW70" i="46"/>
  <c r="DV70" i="46"/>
  <c r="BG70" i="46" s="1"/>
  <c r="DU70" i="46"/>
  <c r="BF70" i="46" s="1"/>
  <c r="DT70" i="46"/>
  <c r="BE70" i="46" s="1"/>
  <c r="DS70" i="46"/>
  <c r="BD70" i="46" s="1"/>
  <c r="DR70" i="46"/>
  <c r="DQ70" i="46"/>
  <c r="BB70" i="46" s="1"/>
  <c r="DP70" i="46"/>
  <c r="DO70" i="46"/>
  <c r="DN70" i="46"/>
  <c r="AY70" i="46" s="1"/>
  <c r="DM70" i="46"/>
  <c r="DL70" i="46"/>
  <c r="AW70" i="46" s="1"/>
  <c r="DK70" i="46"/>
  <c r="DJ70" i="46"/>
  <c r="DI70" i="46"/>
  <c r="DH70" i="46"/>
  <c r="DG70" i="46"/>
  <c r="AR70" i="46" s="1"/>
  <c r="DF70" i="46"/>
  <c r="AQ70" i="46" s="1"/>
  <c r="DE70" i="46"/>
  <c r="AP70" i="46" s="1"/>
  <c r="DD70" i="46"/>
  <c r="DC70" i="46"/>
  <c r="AN70" i="46" s="1"/>
  <c r="DB70" i="46"/>
  <c r="DA70" i="46"/>
  <c r="AL70" i="46" s="1"/>
  <c r="CZ70" i="46"/>
  <c r="CY70" i="46"/>
  <c r="AJ70" i="46" s="1"/>
  <c r="CX70" i="46"/>
  <c r="AI70" i="46" s="1"/>
  <c r="CW70" i="46"/>
  <c r="AH70" i="46" s="1"/>
  <c r="CV70" i="46"/>
  <c r="AG70" i="46" s="1"/>
  <c r="CU70" i="46"/>
  <c r="CT70" i="46"/>
  <c r="AE70" i="46" s="1"/>
  <c r="CS70" i="46"/>
  <c r="CR70" i="46"/>
  <c r="CQ70" i="46"/>
  <c r="AB70" i="46" s="1"/>
  <c r="CP70" i="46"/>
  <c r="AA70" i="46" s="1"/>
  <c r="CO70" i="46"/>
  <c r="Z70" i="46" s="1"/>
  <c r="CN70" i="46"/>
  <c r="Y70" i="46" s="1"/>
  <c r="CM70" i="46"/>
  <c r="X70" i="46" s="1"/>
  <c r="CL70" i="46"/>
  <c r="CK70" i="46"/>
  <c r="V70" i="46" s="1"/>
  <c r="CJ70" i="46"/>
  <c r="CI70" i="46"/>
  <c r="CH70" i="46"/>
  <c r="S70" i="46" s="1"/>
  <c r="CG70" i="46"/>
  <c r="R70" i="46" s="1"/>
  <c r="CF70" i="46"/>
  <c r="Q70" i="46" s="1"/>
  <c r="CE70" i="46"/>
  <c r="CD70" i="46"/>
  <c r="CC70" i="46"/>
  <c r="CB70" i="46"/>
  <c r="CA70" i="46"/>
  <c r="L70" i="46" s="1"/>
  <c r="BZ70" i="46"/>
  <c r="K70" i="46" s="1"/>
  <c r="BY70" i="46"/>
  <c r="BX70" i="46"/>
  <c r="I70" i="46" s="1"/>
  <c r="BW70" i="46"/>
  <c r="H70" i="46" s="1"/>
  <c r="BV70" i="46"/>
  <c r="BU70" i="46"/>
  <c r="F70" i="46" s="1"/>
  <c r="BT70" i="46"/>
  <c r="BS70" i="46"/>
  <c r="B70" i="46"/>
  <c r="B70" i="44" s="1"/>
  <c r="A70" i="46"/>
  <c r="A68" i="27" s="1"/>
  <c r="EF69" i="46"/>
  <c r="BQ69" i="46" s="1"/>
  <c r="EE69" i="46"/>
  <c r="ED69" i="46"/>
  <c r="EC69" i="46"/>
  <c r="EB69" i="46"/>
  <c r="BM69" i="46" s="1"/>
  <c r="EA69" i="46"/>
  <c r="BL69" i="46" s="1"/>
  <c r="DZ69" i="46"/>
  <c r="BK69" i="46" s="1"/>
  <c r="DY69" i="46"/>
  <c r="DX69" i="46"/>
  <c r="BI69" i="46" s="1"/>
  <c r="DW69" i="46"/>
  <c r="DV69" i="46"/>
  <c r="DU69" i="46"/>
  <c r="BF69" i="46" s="1"/>
  <c r="DT69" i="46"/>
  <c r="DS69" i="46"/>
  <c r="DR69" i="46"/>
  <c r="BC69" i="46" s="1"/>
  <c r="DQ69" i="46"/>
  <c r="BB69" i="46" s="1"/>
  <c r="DP69" i="46"/>
  <c r="BA69" i="46" s="1"/>
  <c r="DO69" i="46"/>
  <c r="DN69" i="46"/>
  <c r="DM69" i="46"/>
  <c r="AX69" i="46" s="1"/>
  <c r="DL69" i="46"/>
  <c r="DK69" i="46"/>
  <c r="AV69" i="46" s="1"/>
  <c r="DJ69" i="46"/>
  <c r="AU69" i="46" s="1"/>
  <c r="DI69" i="46"/>
  <c r="DH69" i="46"/>
  <c r="AS69" i="46" s="1"/>
  <c r="DG69" i="46"/>
  <c r="DF69" i="46"/>
  <c r="AQ69" i="46" s="1"/>
  <c r="DE69" i="46"/>
  <c r="DD69" i="46"/>
  <c r="AO69" i="46" s="1"/>
  <c r="DC69" i="46"/>
  <c r="DB69" i="46"/>
  <c r="AM69" i="46" s="1"/>
  <c r="DA69" i="46"/>
  <c r="AL69" i="46" s="1"/>
  <c r="CZ69" i="46"/>
  <c r="AK69" i="46" s="1"/>
  <c r="CY69" i="46"/>
  <c r="CX69" i="46"/>
  <c r="CW69" i="46"/>
  <c r="AH69" i="46" s="1"/>
  <c r="CV69" i="46"/>
  <c r="AG69" i="46" s="1"/>
  <c r="CU69" i="46"/>
  <c r="AF69" i="46" s="1"/>
  <c r="CT69" i="46"/>
  <c r="AE69" i="46" s="1"/>
  <c r="CS69" i="46"/>
  <c r="CR69" i="46"/>
  <c r="AC69" i="46" s="1"/>
  <c r="CQ69" i="46"/>
  <c r="CP69" i="46"/>
  <c r="CO69" i="46"/>
  <c r="Z69" i="46" s="1"/>
  <c r="CN69" i="46"/>
  <c r="CM69" i="46"/>
  <c r="X69" i="46" s="1"/>
  <c r="CL69" i="46"/>
  <c r="W69" i="46" s="1"/>
  <c r="CK69" i="46"/>
  <c r="V69" i="46" s="1"/>
  <c r="CJ69" i="46"/>
  <c r="U69" i="46" s="1"/>
  <c r="CI69" i="46"/>
  <c r="T69" i="44" s="1"/>
  <c r="CH69" i="46"/>
  <c r="CG69" i="46"/>
  <c r="R69" i="46" s="1"/>
  <c r="CF69" i="46"/>
  <c r="Q69" i="46" s="1"/>
  <c r="CE69" i="46"/>
  <c r="CD69" i="46"/>
  <c r="O69" i="46" s="1"/>
  <c r="CC69" i="46"/>
  <c r="N69" i="46" s="1"/>
  <c r="CB69" i="46"/>
  <c r="M69" i="46" s="1"/>
  <c r="CA69" i="46"/>
  <c r="BZ69" i="46"/>
  <c r="BY69" i="46"/>
  <c r="BX69" i="46"/>
  <c r="BW69" i="46"/>
  <c r="H69" i="46" s="1"/>
  <c r="BV69" i="46"/>
  <c r="G69" i="46" s="1"/>
  <c r="BU69" i="46"/>
  <c r="F69" i="46" s="1"/>
  <c r="BT69" i="46"/>
  <c r="BS69" i="46"/>
  <c r="B69" i="46"/>
  <c r="B69" i="44" s="1"/>
  <c r="A69" i="46"/>
  <c r="A67" i="27" s="1"/>
  <c r="EF68" i="46"/>
  <c r="EE68" i="46"/>
  <c r="ED68" i="46"/>
  <c r="BO68" i="44" s="1"/>
  <c r="EC68" i="46"/>
  <c r="EB68" i="46"/>
  <c r="BM68" i="46" s="1"/>
  <c r="EA68" i="46"/>
  <c r="DZ68" i="46"/>
  <c r="DY68" i="46"/>
  <c r="BJ68" i="46" s="1"/>
  <c r="DX68" i="46"/>
  <c r="DW68" i="46"/>
  <c r="DV68" i="46"/>
  <c r="BG68" i="46" s="1"/>
  <c r="DU68" i="46"/>
  <c r="BF68" i="46" s="1"/>
  <c r="DT68" i="46"/>
  <c r="BE68" i="46" s="1"/>
  <c r="DS68" i="46"/>
  <c r="BD68" i="46" s="1"/>
  <c r="DR68" i="46"/>
  <c r="DQ68" i="46"/>
  <c r="DP68" i="46"/>
  <c r="BA68" i="46" s="1"/>
  <c r="DO68" i="46"/>
  <c r="AZ68" i="46" s="1"/>
  <c r="DN68" i="46"/>
  <c r="DM68" i="46"/>
  <c r="AX68" i="46" s="1"/>
  <c r="DL68" i="46"/>
  <c r="AW68" i="46" s="1"/>
  <c r="DK68" i="46"/>
  <c r="DJ68" i="46"/>
  <c r="AU68" i="46" s="1"/>
  <c r="DI68" i="46"/>
  <c r="DH68" i="46"/>
  <c r="DG68" i="46"/>
  <c r="DF68" i="46"/>
  <c r="AQ68" i="46" s="1"/>
  <c r="DE68" i="46"/>
  <c r="DD68" i="46"/>
  <c r="AO68" i="46" s="1"/>
  <c r="DC68" i="46"/>
  <c r="DB68" i="46"/>
  <c r="DA68" i="46"/>
  <c r="AL68" i="46" s="1"/>
  <c r="CZ68" i="46"/>
  <c r="CY68" i="46"/>
  <c r="AJ68" i="46" s="1"/>
  <c r="CX68" i="46"/>
  <c r="AI68" i="46" s="1"/>
  <c r="CW68" i="46"/>
  <c r="AH68" i="46" s="1"/>
  <c r="CV68" i="46"/>
  <c r="AG68" i="46" s="1"/>
  <c r="CU68" i="46"/>
  <c r="CT68" i="46"/>
  <c r="CS68" i="46"/>
  <c r="AD68" i="46" s="1"/>
  <c r="CR68" i="46"/>
  <c r="AC68" i="46" s="1"/>
  <c r="CQ68" i="46"/>
  <c r="AB68" i="46" s="1"/>
  <c r="CP68" i="46"/>
  <c r="AA68" i="46" s="1"/>
  <c r="CO68" i="46"/>
  <c r="Z68" i="46" s="1"/>
  <c r="CN68" i="46"/>
  <c r="Y68" i="46" s="1"/>
  <c r="CM68" i="46"/>
  <c r="X68" i="46" s="1"/>
  <c r="CL68" i="46"/>
  <c r="CK68" i="46"/>
  <c r="V68" i="46" s="1"/>
  <c r="CJ68" i="46"/>
  <c r="U68" i="46" s="1"/>
  <c r="CI68" i="46"/>
  <c r="CH68" i="46"/>
  <c r="CG68" i="46"/>
  <c r="CF68" i="46"/>
  <c r="Q68" i="46" s="1"/>
  <c r="CE68" i="46"/>
  <c r="P68" i="46" s="1"/>
  <c r="CD68" i="46"/>
  <c r="CC68" i="46"/>
  <c r="CB68" i="46"/>
  <c r="CA68" i="46"/>
  <c r="BZ68" i="46"/>
  <c r="K68" i="46" s="1"/>
  <c r="BY68" i="46"/>
  <c r="J68" i="46" s="1"/>
  <c r="BX68" i="46"/>
  <c r="I68" i="46" s="1"/>
  <c r="BW68" i="46"/>
  <c r="H68" i="46" s="1"/>
  <c r="BV68" i="46"/>
  <c r="BU68" i="46"/>
  <c r="F68" i="46" s="1"/>
  <c r="BT68" i="46"/>
  <c r="BS68" i="46"/>
  <c r="D68" i="46" s="1"/>
  <c r="BO68" i="46"/>
  <c r="B68" i="46"/>
  <c r="B68" i="44" s="1"/>
  <c r="A68" i="46"/>
  <c r="A66" i="29" s="1"/>
  <c r="EF67" i="46"/>
  <c r="EE67" i="46"/>
  <c r="BP67" i="46" s="1"/>
  <c r="ED67" i="46"/>
  <c r="EC67" i="46"/>
  <c r="EB67" i="46"/>
  <c r="BM67" i="46" s="1"/>
  <c r="EA67" i="46"/>
  <c r="BL67" i="46" s="1"/>
  <c r="DZ67" i="46"/>
  <c r="BK67" i="46" s="1"/>
  <c r="DY67" i="46"/>
  <c r="BJ67" i="46" s="1"/>
  <c r="DX67" i="46"/>
  <c r="DW67" i="46"/>
  <c r="DV67" i="46"/>
  <c r="BG67" i="46" s="1"/>
  <c r="DU67" i="46"/>
  <c r="BF67" i="46" s="1"/>
  <c r="DT67" i="46"/>
  <c r="DS67" i="46"/>
  <c r="BD67" i="46" s="1"/>
  <c r="DR67" i="46"/>
  <c r="DQ67" i="46"/>
  <c r="BB67" i="46" s="1"/>
  <c r="DP67" i="46"/>
  <c r="BA67" i="46" s="1"/>
  <c r="DO67" i="46"/>
  <c r="DN67" i="46"/>
  <c r="AY67" i="46" s="1"/>
  <c r="DM67" i="46"/>
  <c r="DL67" i="46"/>
  <c r="AW67" i="46" s="1"/>
  <c r="DK67" i="46"/>
  <c r="AV67" i="46" s="1"/>
  <c r="DJ67" i="46"/>
  <c r="AU67" i="46" s="1"/>
  <c r="DI67" i="46"/>
  <c r="AT67" i="46" s="1"/>
  <c r="DH67" i="46"/>
  <c r="AS67" i="46" s="1"/>
  <c r="DG67" i="46"/>
  <c r="DF67" i="46"/>
  <c r="AQ67" i="46" s="1"/>
  <c r="DE67" i="46"/>
  <c r="DD67" i="46"/>
  <c r="AO67" i="46" s="1"/>
  <c r="DC67" i="46"/>
  <c r="AN67" i="46" s="1"/>
  <c r="DB67" i="46"/>
  <c r="AM67" i="46" s="1"/>
  <c r="DA67" i="46"/>
  <c r="AL67" i="46" s="1"/>
  <c r="CZ67" i="46"/>
  <c r="CY67" i="46"/>
  <c r="AJ67" i="46" s="1"/>
  <c r="CX67" i="46"/>
  <c r="CW67" i="46"/>
  <c r="AH67" i="46" s="1"/>
  <c r="CV67" i="46"/>
  <c r="CU67" i="46"/>
  <c r="CT67" i="46"/>
  <c r="CS67" i="46"/>
  <c r="AD67" i="46" s="1"/>
  <c r="CR67" i="46"/>
  <c r="AC67" i="46" s="1"/>
  <c r="CQ67" i="46"/>
  <c r="CP67" i="46"/>
  <c r="AA67" i="46" s="1"/>
  <c r="CO67" i="46"/>
  <c r="CN67" i="46"/>
  <c r="CM67" i="46"/>
  <c r="X67" i="46" s="1"/>
  <c r="CL67" i="46"/>
  <c r="W67" i="46" s="1"/>
  <c r="CK67" i="46"/>
  <c r="V67" i="46" s="1"/>
  <c r="CJ67" i="46"/>
  <c r="CI67" i="46"/>
  <c r="CH67" i="46"/>
  <c r="CG67" i="46"/>
  <c r="R67" i="46" s="1"/>
  <c r="CF67" i="46"/>
  <c r="Q67" i="46" s="1"/>
  <c r="CE67" i="46"/>
  <c r="P67" i="46" s="1"/>
  <c r="CD67" i="46"/>
  <c r="O67" i="46" s="1"/>
  <c r="CC67" i="46"/>
  <c r="N67" i="46" s="1"/>
  <c r="CB67" i="46"/>
  <c r="M67" i="46" s="1"/>
  <c r="CA67" i="46"/>
  <c r="BZ67" i="46"/>
  <c r="BY67" i="46"/>
  <c r="BX67" i="46"/>
  <c r="I67" i="46" s="1"/>
  <c r="BW67" i="46"/>
  <c r="H67" i="46" s="1"/>
  <c r="BV67" i="46"/>
  <c r="BU67" i="46"/>
  <c r="F67" i="46" s="1"/>
  <c r="BT67" i="46"/>
  <c r="BS67" i="46"/>
  <c r="B67" i="46"/>
  <c r="B67" i="44" s="1"/>
  <c r="A67" i="46"/>
  <c r="A65" i="27" s="1"/>
  <c r="EF66" i="46"/>
  <c r="EE66" i="46"/>
  <c r="BP66" i="46" s="1"/>
  <c r="ED66" i="46"/>
  <c r="BO66" i="44" s="1"/>
  <c r="EC66" i="46"/>
  <c r="BN66" i="44" s="1"/>
  <c r="EB66" i="46"/>
  <c r="BM66" i="46" s="1"/>
  <c r="EA66" i="46"/>
  <c r="BL66" i="46" s="1"/>
  <c r="DZ66" i="46"/>
  <c r="DY66" i="46"/>
  <c r="DX66" i="46"/>
  <c r="DW66" i="46"/>
  <c r="DV66" i="46"/>
  <c r="DU66" i="46"/>
  <c r="DT66" i="46"/>
  <c r="DS66" i="46"/>
  <c r="BD66" i="46" s="1"/>
  <c r="DR66" i="46"/>
  <c r="BC66" i="46" s="1"/>
  <c r="DQ66" i="46"/>
  <c r="BB66" i="46" s="1"/>
  <c r="DP66" i="46"/>
  <c r="BA66" i="46" s="1"/>
  <c r="DO66" i="46"/>
  <c r="AZ66" i="46" s="1"/>
  <c r="DN66" i="46"/>
  <c r="AY66" i="46" s="1"/>
  <c r="DM66" i="46"/>
  <c r="DL66" i="46"/>
  <c r="DK66" i="46"/>
  <c r="DJ66" i="46"/>
  <c r="AU66" i="46" s="1"/>
  <c r="DI66" i="46"/>
  <c r="AT66" i="46" s="1"/>
  <c r="DH66" i="46"/>
  <c r="AS66" i="46" s="1"/>
  <c r="DG66" i="46"/>
  <c r="AR66" i="46" s="1"/>
  <c r="DF66" i="46"/>
  <c r="AQ66" i="46" s="1"/>
  <c r="DE66" i="46"/>
  <c r="DD66" i="46"/>
  <c r="DC66" i="46"/>
  <c r="AN66" i="46" s="1"/>
  <c r="DB66" i="46"/>
  <c r="DA66" i="46"/>
  <c r="CZ66" i="46"/>
  <c r="AK66" i="46" s="1"/>
  <c r="CY66" i="46"/>
  <c r="AJ66" i="46" s="1"/>
  <c r="CX66" i="46"/>
  <c r="CW66" i="46"/>
  <c r="CV66" i="46"/>
  <c r="AG66" i="46" s="1"/>
  <c r="CU66" i="46"/>
  <c r="AF66" i="46" s="1"/>
  <c r="CT66" i="46"/>
  <c r="AE66" i="46" s="1"/>
  <c r="CS66" i="46"/>
  <c r="CR66" i="46"/>
  <c r="CQ66" i="46"/>
  <c r="AB66" i="46" s="1"/>
  <c r="CP66" i="46"/>
  <c r="AA66" i="46" s="1"/>
  <c r="CO66" i="46"/>
  <c r="CN66" i="46"/>
  <c r="Y66" i="46" s="1"/>
  <c r="CM66" i="46"/>
  <c r="X66" i="46" s="1"/>
  <c r="CL66" i="46"/>
  <c r="W66" i="46" s="1"/>
  <c r="CK66" i="46"/>
  <c r="V66" i="46" s="1"/>
  <c r="CJ66" i="46"/>
  <c r="CI66" i="46"/>
  <c r="T66" i="46" s="1"/>
  <c r="CH66" i="46"/>
  <c r="S66" i="46" s="1"/>
  <c r="CG66" i="46"/>
  <c r="CF66" i="46"/>
  <c r="CE66" i="46"/>
  <c r="CD66" i="46"/>
  <c r="O66" i="46" s="1"/>
  <c r="CC66" i="46"/>
  <c r="N66" i="46" s="1"/>
  <c r="CB66" i="46"/>
  <c r="M66" i="46" s="1"/>
  <c r="CA66" i="46"/>
  <c r="L66" i="46" s="1"/>
  <c r="BZ66" i="46"/>
  <c r="K66" i="46" s="1"/>
  <c r="BY66" i="46"/>
  <c r="BX66" i="46"/>
  <c r="BW66" i="46"/>
  <c r="BV66" i="46"/>
  <c r="BU66" i="46"/>
  <c r="BT66" i="46"/>
  <c r="E66" i="46" s="1"/>
  <c r="BS66" i="46"/>
  <c r="BO66" i="46"/>
  <c r="BN66" i="46"/>
  <c r="B66" i="46"/>
  <c r="B66" i="44" s="1"/>
  <c r="A66" i="46"/>
  <c r="A66" i="44" s="1"/>
  <c r="EF65" i="46"/>
  <c r="EE65" i="46"/>
  <c r="BP65" i="46" s="1"/>
  <c r="ED65" i="46"/>
  <c r="BO65" i="44" s="1"/>
  <c r="EC65" i="46"/>
  <c r="BN65" i="46" s="1"/>
  <c r="EB65" i="46"/>
  <c r="BM65" i="46" s="1"/>
  <c r="EA65" i="46"/>
  <c r="DZ65" i="46"/>
  <c r="BK65" i="46" s="1"/>
  <c r="DY65" i="46"/>
  <c r="DX65" i="46"/>
  <c r="BI65" i="46" s="1"/>
  <c r="DW65" i="46"/>
  <c r="DV65" i="46"/>
  <c r="BG65" i="46" s="1"/>
  <c r="DU65" i="46"/>
  <c r="BF65" i="46" s="1"/>
  <c r="DT65" i="46"/>
  <c r="BE65" i="46" s="1"/>
  <c r="DS65" i="46"/>
  <c r="DR65" i="46"/>
  <c r="BC65" i="46" s="1"/>
  <c r="DQ65" i="46"/>
  <c r="BB65" i="46" s="1"/>
  <c r="DP65" i="46"/>
  <c r="DO65" i="46"/>
  <c r="AZ65" i="46" s="1"/>
  <c r="DN65" i="46"/>
  <c r="AY65" i="46" s="1"/>
  <c r="DM65" i="46"/>
  <c r="AX65" i="46" s="1"/>
  <c r="DL65" i="46"/>
  <c r="AW65" i="46" s="1"/>
  <c r="DK65" i="46"/>
  <c r="DJ65" i="46"/>
  <c r="AU65" i="46" s="1"/>
  <c r="DI65" i="46"/>
  <c r="DH65" i="46"/>
  <c r="AS65" i="46" s="1"/>
  <c r="DG65" i="46"/>
  <c r="DF65" i="46"/>
  <c r="AQ65" i="46" s="1"/>
  <c r="DE65" i="46"/>
  <c r="AP65" i="46" s="1"/>
  <c r="DD65" i="46"/>
  <c r="AO65" i="46" s="1"/>
  <c r="DC65" i="46"/>
  <c r="DB65" i="46"/>
  <c r="AM65" i="46" s="1"/>
  <c r="DA65" i="46"/>
  <c r="CZ65" i="46"/>
  <c r="CY65" i="46"/>
  <c r="AJ65" i="46" s="1"/>
  <c r="CX65" i="46"/>
  <c r="CW65" i="46"/>
  <c r="AH65" i="46" s="1"/>
  <c r="CV65" i="46"/>
  <c r="AG65" i="46" s="1"/>
  <c r="CU65" i="46"/>
  <c r="CT65" i="46"/>
  <c r="CS65" i="46"/>
  <c r="AD65" i="46" s="1"/>
  <c r="CR65" i="46"/>
  <c r="AC65" i="46" s="1"/>
  <c r="CQ65" i="46"/>
  <c r="CP65" i="46"/>
  <c r="CO65" i="46"/>
  <c r="Z65" i="46" s="1"/>
  <c r="CN65" i="46"/>
  <c r="Y65" i="46" s="1"/>
  <c r="CM65" i="46"/>
  <c r="X65" i="46" s="1"/>
  <c r="CL65" i="46"/>
  <c r="W65" i="46" s="1"/>
  <c r="CK65" i="46"/>
  <c r="CJ65" i="46"/>
  <c r="U65" i="46" s="1"/>
  <c r="CI65" i="46"/>
  <c r="CH65" i="46"/>
  <c r="S65" i="46" s="1"/>
  <c r="CG65" i="46"/>
  <c r="R65" i="46" s="1"/>
  <c r="CF65" i="46"/>
  <c r="Q65" i="46" s="1"/>
  <c r="CE65" i="46"/>
  <c r="P65" i="46" s="1"/>
  <c r="CD65" i="46"/>
  <c r="CC65" i="46"/>
  <c r="CB65" i="46"/>
  <c r="M65" i="46" s="1"/>
  <c r="CA65" i="46"/>
  <c r="BZ65" i="46"/>
  <c r="K65" i="46" s="1"/>
  <c r="BY65" i="46"/>
  <c r="J65" i="46" s="1"/>
  <c r="BX65" i="46"/>
  <c r="I65" i="46" s="1"/>
  <c r="BW65" i="46"/>
  <c r="BV65" i="46"/>
  <c r="BU65" i="46"/>
  <c r="BT65" i="46"/>
  <c r="E65" i="46" s="1"/>
  <c r="BS65" i="46"/>
  <c r="D65" i="46" s="1"/>
  <c r="BO65" i="46"/>
  <c r="B65" i="46"/>
  <c r="B65" i="44" s="1"/>
  <c r="A65" i="46"/>
  <c r="A63" i="29" s="1"/>
  <c r="EF64" i="46"/>
  <c r="BQ64" i="46" s="1"/>
  <c r="EE64" i="46"/>
  <c r="BP64" i="46" s="1"/>
  <c r="ED64" i="46"/>
  <c r="BO64" i="46" s="1"/>
  <c r="EC64" i="46"/>
  <c r="BN64" i="46" s="1"/>
  <c r="EB64" i="46"/>
  <c r="BM64" i="46" s="1"/>
  <c r="EA64" i="46"/>
  <c r="BL64" i="46" s="1"/>
  <c r="DZ64" i="46"/>
  <c r="BK64" i="46" s="1"/>
  <c r="DY64" i="46"/>
  <c r="DX64" i="46"/>
  <c r="BI64" i="46" s="1"/>
  <c r="DW64" i="46"/>
  <c r="BH64" i="46" s="1"/>
  <c r="DV64" i="46"/>
  <c r="DU64" i="46"/>
  <c r="DT64" i="46"/>
  <c r="DS64" i="46"/>
  <c r="BD64" i="46" s="1"/>
  <c r="DR64" i="46"/>
  <c r="BC64" i="46" s="1"/>
  <c r="DQ64" i="46"/>
  <c r="DP64" i="46"/>
  <c r="BA64" i="46" s="1"/>
  <c r="DO64" i="46"/>
  <c r="AZ64" i="46" s="1"/>
  <c r="DN64" i="46"/>
  <c r="AY64" i="46" s="1"/>
  <c r="DM64" i="46"/>
  <c r="AX64" i="46" s="1"/>
  <c r="DL64" i="46"/>
  <c r="AW64" i="46" s="1"/>
  <c r="DK64" i="46"/>
  <c r="AV64" i="46" s="1"/>
  <c r="DJ64" i="46"/>
  <c r="DI64" i="46"/>
  <c r="DH64" i="46"/>
  <c r="AS64" i="46" s="1"/>
  <c r="DG64" i="46"/>
  <c r="AR64" i="46" s="1"/>
  <c r="DF64" i="46"/>
  <c r="AQ64" i="44" s="1"/>
  <c r="DE64" i="46"/>
  <c r="AP64" i="46" s="1"/>
  <c r="DD64" i="46"/>
  <c r="AO64" i="46" s="1"/>
  <c r="DC64" i="46"/>
  <c r="DB64" i="46"/>
  <c r="AM64" i="46" s="1"/>
  <c r="DA64" i="46"/>
  <c r="CZ64" i="46"/>
  <c r="CY64" i="46"/>
  <c r="CX64" i="46"/>
  <c r="CW64" i="46"/>
  <c r="AH64" i="46" s="1"/>
  <c r="CV64" i="46"/>
  <c r="CU64" i="46"/>
  <c r="AF64" i="46" s="1"/>
  <c r="CT64" i="46"/>
  <c r="CS64" i="46"/>
  <c r="CR64" i="46"/>
  <c r="AC64" i="46" s="1"/>
  <c r="CQ64" i="46"/>
  <c r="AB64" i="46" s="1"/>
  <c r="CP64" i="46"/>
  <c r="CO64" i="46"/>
  <c r="CN64" i="46"/>
  <c r="CM64" i="46"/>
  <c r="CL64" i="46"/>
  <c r="CK64" i="46"/>
  <c r="CJ64" i="46"/>
  <c r="U64" i="46" s="1"/>
  <c r="CI64" i="46"/>
  <c r="T64" i="46" s="1"/>
  <c r="CH64" i="46"/>
  <c r="CG64" i="46"/>
  <c r="R64" i="46" s="1"/>
  <c r="CF64" i="46"/>
  <c r="Q64" i="46" s="1"/>
  <c r="CE64" i="46"/>
  <c r="CD64" i="46"/>
  <c r="O64" i="46" s="1"/>
  <c r="CC64" i="46"/>
  <c r="CB64" i="46"/>
  <c r="CA64" i="46"/>
  <c r="BZ64" i="46"/>
  <c r="BY64" i="46"/>
  <c r="J64" i="46" s="1"/>
  <c r="BX64" i="46"/>
  <c r="I64" i="46" s="1"/>
  <c r="BW64" i="46"/>
  <c r="H64" i="46" s="1"/>
  <c r="BV64" i="46"/>
  <c r="BU64" i="46"/>
  <c r="BT64" i="46"/>
  <c r="BS64" i="46"/>
  <c r="D64" i="46" s="1"/>
  <c r="AQ64" i="46"/>
  <c r="B64" i="46"/>
  <c r="B64" i="44" s="1"/>
  <c r="A64" i="46"/>
  <c r="EF63" i="46"/>
  <c r="EE63" i="46"/>
  <c r="BP63" i="46" s="1"/>
  <c r="ED63" i="46"/>
  <c r="BO63" i="46" s="1"/>
  <c r="EC63" i="46"/>
  <c r="BN63" i="46" s="1"/>
  <c r="EB63" i="46"/>
  <c r="EA63" i="46"/>
  <c r="DZ63" i="46"/>
  <c r="BK63" i="46" s="1"/>
  <c r="DY63" i="46"/>
  <c r="BJ63" i="46" s="1"/>
  <c r="DX63" i="46"/>
  <c r="DW63" i="46"/>
  <c r="BH63" i="46" s="1"/>
  <c r="DV63" i="46"/>
  <c r="DU63" i="46"/>
  <c r="DT63" i="46"/>
  <c r="DS63" i="46"/>
  <c r="DR63" i="46"/>
  <c r="BC63" i="46" s="1"/>
  <c r="DQ63" i="46"/>
  <c r="BB63" i="46" s="1"/>
  <c r="DP63" i="46"/>
  <c r="DO63" i="46"/>
  <c r="AZ63" i="46" s="1"/>
  <c r="DN63" i="46"/>
  <c r="AY63" i="46" s="1"/>
  <c r="DM63" i="46"/>
  <c r="DL63" i="46"/>
  <c r="DK63" i="46"/>
  <c r="DJ63" i="46"/>
  <c r="AU63" i="46" s="1"/>
  <c r="DI63" i="46"/>
  <c r="DH63" i="46"/>
  <c r="DG63" i="46"/>
  <c r="AR63" i="46" s="1"/>
  <c r="DF63" i="46"/>
  <c r="AQ63" i="46" s="1"/>
  <c r="DE63" i="46"/>
  <c r="AP63" i="46" s="1"/>
  <c r="DD63" i="46"/>
  <c r="AO63" i="46" s="1"/>
  <c r="DC63" i="46"/>
  <c r="AN63" i="46" s="1"/>
  <c r="DB63" i="46"/>
  <c r="AM63" i="46" s="1"/>
  <c r="DA63" i="46"/>
  <c r="AL63" i="46" s="1"/>
  <c r="CZ63" i="46"/>
  <c r="CY63" i="46"/>
  <c r="CX63" i="46"/>
  <c r="CW63" i="46"/>
  <c r="AH63" i="46" s="1"/>
  <c r="CV63" i="46"/>
  <c r="CU63" i="46"/>
  <c r="CT63" i="46"/>
  <c r="AE63" i="46" s="1"/>
  <c r="CS63" i="46"/>
  <c r="CR63" i="46"/>
  <c r="CQ63" i="46"/>
  <c r="AB63" i="46" s="1"/>
  <c r="CP63" i="46"/>
  <c r="AA63" i="46" s="1"/>
  <c r="CO63" i="46"/>
  <c r="Z63" i="46" s="1"/>
  <c r="CN63" i="46"/>
  <c r="CM63" i="46"/>
  <c r="CL63" i="46"/>
  <c r="W63" i="46" s="1"/>
  <c r="CK63" i="46"/>
  <c r="CJ63" i="46"/>
  <c r="CI63" i="46"/>
  <c r="CH63" i="46"/>
  <c r="S63" i="46" s="1"/>
  <c r="CG63" i="46"/>
  <c r="R63" i="46" s="1"/>
  <c r="CF63" i="46"/>
  <c r="CE63" i="46"/>
  <c r="P63" i="46" s="1"/>
  <c r="CD63" i="46"/>
  <c r="O63" i="46" s="1"/>
  <c r="CC63" i="46"/>
  <c r="CB63" i="46"/>
  <c r="CA63" i="46"/>
  <c r="L63" i="46" s="1"/>
  <c r="BZ63" i="46"/>
  <c r="K63" i="46" s="1"/>
  <c r="BY63" i="46"/>
  <c r="J63" i="46" s="1"/>
  <c r="BX63" i="46"/>
  <c r="BW63" i="46"/>
  <c r="BV63" i="46"/>
  <c r="G63" i="46" s="1"/>
  <c r="BU63" i="46"/>
  <c r="F63" i="46" s="1"/>
  <c r="BT63" i="46"/>
  <c r="BS63" i="46"/>
  <c r="D63" i="46" s="1"/>
  <c r="B63" i="46"/>
  <c r="B63" i="44" s="1"/>
  <c r="A63" i="46"/>
  <c r="A61" i="27" s="1"/>
  <c r="EF62" i="46"/>
  <c r="BQ62" i="46" s="1"/>
  <c r="EE62" i="46"/>
  <c r="ED62" i="46"/>
  <c r="BO62" i="46" s="1"/>
  <c r="EC62" i="46"/>
  <c r="EB62" i="46"/>
  <c r="EA62" i="46"/>
  <c r="BL62" i="46" s="1"/>
  <c r="DZ62" i="46"/>
  <c r="DY62" i="46"/>
  <c r="BJ62" i="46" s="1"/>
  <c r="DX62" i="46"/>
  <c r="BI62" i="46" s="1"/>
  <c r="DW62" i="46"/>
  <c r="DV62" i="46"/>
  <c r="BG62" i="46" s="1"/>
  <c r="DU62" i="46"/>
  <c r="DT62" i="46"/>
  <c r="BE62" i="46" s="1"/>
  <c r="DS62" i="46"/>
  <c r="DR62" i="46"/>
  <c r="DQ62" i="46"/>
  <c r="BB62" i="46" s="1"/>
  <c r="DP62" i="46"/>
  <c r="BA62" i="46" s="1"/>
  <c r="DO62" i="46"/>
  <c r="DN62" i="46"/>
  <c r="AY62" i="46" s="1"/>
  <c r="DM62" i="46"/>
  <c r="AX62" i="46" s="1"/>
  <c r="DL62" i="46"/>
  <c r="DK62" i="46"/>
  <c r="DJ62" i="46"/>
  <c r="DI62" i="46"/>
  <c r="DH62" i="46"/>
  <c r="AS62" i="46" s="1"/>
  <c r="DG62" i="46"/>
  <c r="AR62" i="46" s="1"/>
  <c r="DF62" i="46"/>
  <c r="AQ62" i="46" s="1"/>
  <c r="DE62" i="46"/>
  <c r="AP62" i="46" s="1"/>
  <c r="DD62" i="46"/>
  <c r="DC62" i="46"/>
  <c r="AN62" i="46" s="1"/>
  <c r="DB62" i="46"/>
  <c r="DA62" i="46"/>
  <c r="AL62" i="46" s="1"/>
  <c r="CZ62" i="46"/>
  <c r="AK62" i="46" s="1"/>
  <c r="CY62" i="46"/>
  <c r="CX62" i="46"/>
  <c r="AI62" i="46" s="1"/>
  <c r="CW62" i="46"/>
  <c r="AH62" i="46" s="1"/>
  <c r="CV62" i="46"/>
  <c r="CU62" i="46"/>
  <c r="AF62" i="46" s="1"/>
  <c r="CT62" i="46"/>
  <c r="CS62" i="46"/>
  <c r="AD62" i="46" s="1"/>
  <c r="CR62" i="46"/>
  <c r="AC62" i="46" s="1"/>
  <c r="CQ62" i="46"/>
  <c r="CP62" i="46"/>
  <c r="AA62" i="46" s="1"/>
  <c r="CO62" i="46"/>
  <c r="CN62" i="46"/>
  <c r="Y62" i="46" s="1"/>
  <c r="CM62" i="46"/>
  <c r="X62" i="46" s="1"/>
  <c r="CL62" i="46"/>
  <c r="CK62" i="46"/>
  <c r="V62" i="46" s="1"/>
  <c r="CJ62" i="46"/>
  <c r="U62" i="44" s="1"/>
  <c r="CI62" i="46"/>
  <c r="CH62" i="46"/>
  <c r="S62" i="46" s="1"/>
  <c r="CG62" i="46"/>
  <c r="R62" i="46" s="1"/>
  <c r="CF62" i="46"/>
  <c r="Q62" i="46" s="1"/>
  <c r="CE62" i="46"/>
  <c r="CD62" i="46"/>
  <c r="CC62" i="46"/>
  <c r="CB62" i="46"/>
  <c r="M62" i="46" s="1"/>
  <c r="CA62" i="46"/>
  <c r="BZ62" i="46"/>
  <c r="K62" i="46" s="1"/>
  <c r="BY62" i="46"/>
  <c r="J62" i="46" s="1"/>
  <c r="BX62" i="46"/>
  <c r="BW62" i="46"/>
  <c r="H62" i="46" s="1"/>
  <c r="BV62" i="46"/>
  <c r="BU62" i="46"/>
  <c r="BT62" i="46"/>
  <c r="E62" i="46" s="1"/>
  <c r="BS62" i="46"/>
  <c r="D62" i="46" s="1"/>
  <c r="B62" i="46"/>
  <c r="B62" i="44" s="1"/>
  <c r="A62" i="46"/>
  <c r="A60" i="27" s="1"/>
  <c r="EF61" i="46"/>
  <c r="BQ61" i="46" s="1"/>
  <c r="EE61" i="46"/>
  <c r="ED61" i="46"/>
  <c r="BO61" i="44" s="1"/>
  <c r="EC61" i="46"/>
  <c r="BN61" i="46" s="1"/>
  <c r="EB61" i="46"/>
  <c r="EA61" i="46"/>
  <c r="BL61" i="46" s="1"/>
  <c r="DZ61" i="46"/>
  <c r="DY61" i="46"/>
  <c r="BJ61" i="46" s="1"/>
  <c r="DX61" i="46"/>
  <c r="DW61" i="46"/>
  <c r="DV61" i="46"/>
  <c r="DU61" i="46"/>
  <c r="DT61" i="46"/>
  <c r="BE61" i="46" s="1"/>
  <c r="DS61" i="46"/>
  <c r="DR61" i="46"/>
  <c r="DQ61" i="46"/>
  <c r="DP61" i="46"/>
  <c r="DO61" i="46"/>
  <c r="DN61" i="46"/>
  <c r="AY61" i="46" s="1"/>
  <c r="DM61" i="46"/>
  <c r="AX61" i="46" s="1"/>
  <c r="DL61" i="46"/>
  <c r="DK61" i="46"/>
  <c r="DJ61" i="46"/>
  <c r="DI61" i="46"/>
  <c r="AT61" i="46" s="1"/>
  <c r="DH61" i="46"/>
  <c r="DG61" i="46"/>
  <c r="AR61" i="46" s="1"/>
  <c r="DF61" i="46"/>
  <c r="DE61" i="46"/>
  <c r="AP61" i="46" s="1"/>
  <c r="DD61" i="46"/>
  <c r="AO61" i="46" s="1"/>
  <c r="DC61" i="46"/>
  <c r="DB61" i="46"/>
  <c r="DA61" i="46"/>
  <c r="CZ61" i="46"/>
  <c r="CY61" i="46"/>
  <c r="AJ61" i="46" s="1"/>
  <c r="CX61" i="46"/>
  <c r="CW61" i="46"/>
  <c r="AH61" i="46" s="1"/>
  <c r="CV61" i="46"/>
  <c r="AG61" i="46" s="1"/>
  <c r="CU61" i="46"/>
  <c r="CT61" i="46"/>
  <c r="CS61" i="46"/>
  <c r="AD61" i="46" s="1"/>
  <c r="CR61" i="46"/>
  <c r="CQ61" i="46"/>
  <c r="CP61" i="46"/>
  <c r="CO61" i="46"/>
  <c r="Z61" i="46" s="1"/>
  <c r="CN61" i="46"/>
  <c r="Y61" i="46" s="1"/>
  <c r="CM61" i="46"/>
  <c r="CL61" i="46"/>
  <c r="CK61" i="46"/>
  <c r="V61" i="46" s="1"/>
  <c r="CJ61" i="46"/>
  <c r="U61" i="46" s="1"/>
  <c r="CI61" i="46"/>
  <c r="T61" i="46" s="1"/>
  <c r="CH61" i="46"/>
  <c r="CG61" i="46"/>
  <c r="R61" i="46" s="1"/>
  <c r="CF61" i="46"/>
  <c r="CE61" i="46"/>
  <c r="CD61" i="46"/>
  <c r="CC61" i="46"/>
  <c r="N61" i="46" s="1"/>
  <c r="CB61" i="46"/>
  <c r="M61" i="46" s="1"/>
  <c r="CA61" i="46"/>
  <c r="L61" i="46" s="1"/>
  <c r="BZ61" i="46"/>
  <c r="BY61" i="46"/>
  <c r="J61" i="46" s="1"/>
  <c r="BX61" i="46"/>
  <c r="I61" i="46" s="1"/>
  <c r="BW61" i="46"/>
  <c r="BV61" i="46"/>
  <c r="BU61" i="46"/>
  <c r="BT61" i="46"/>
  <c r="E61" i="46" s="1"/>
  <c r="BS61" i="46"/>
  <c r="D61" i="46" s="1"/>
  <c r="BO61" i="46"/>
  <c r="B61" i="46"/>
  <c r="B61" i="44" s="1"/>
  <c r="A61" i="46"/>
  <c r="A59" i="27" s="1"/>
  <c r="EF60" i="46"/>
  <c r="EE60" i="46"/>
  <c r="BP60" i="46" s="1"/>
  <c r="ED60" i="46"/>
  <c r="BO60" i="46" s="1"/>
  <c r="EC60" i="46"/>
  <c r="EB60" i="46"/>
  <c r="BM60" i="46" s="1"/>
  <c r="EA60" i="46"/>
  <c r="DZ60" i="46"/>
  <c r="DY60" i="46"/>
  <c r="BJ60" i="46" s="1"/>
  <c r="DX60" i="46"/>
  <c r="BI60" i="46" s="1"/>
  <c r="DW60" i="46"/>
  <c r="BH60" i="46" s="1"/>
  <c r="DV60" i="46"/>
  <c r="BG60" i="46" s="1"/>
  <c r="DU60" i="46"/>
  <c r="BF60" i="46" s="1"/>
  <c r="DT60" i="46"/>
  <c r="BE60" i="46" s="1"/>
  <c r="DS60" i="46"/>
  <c r="DR60" i="46"/>
  <c r="DQ60" i="46"/>
  <c r="DP60" i="46"/>
  <c r="DO60" i="46"/>
  <c r="AZ60" i="46" s="1"/>
  <c r="DN60" i="46"/>
  <c r="AY60" i="46" s="1"/>
  <c r="DM60" i="46"/>
  <c r="AX60" i="46" s="1"/>
  <c r="DL60" i="46"/>
  <c r="AW60" i="46" s="1"/>
  <c r="DK60" i="46"/>
  <c r="DJ60" i="46"/>
  <c r="AU60" i="46" s="1"/>
  <c r="DI60" i="46"/>
  <c r="AT60" i="46" s="1"/>
  <c r="DH60" i="46"/>
  <c r="DG60" i="46"/>
  <c r="AR60" i="46" s="1"/>
  <c r="DF60" i="46"/>
  <c r="AQ60" i="46" s="1"/>
  <c r="DE60" i="46"/>
  <c r="AP60" i="46" s="1"/>
  <c r="DD60" i="46"/>
  <c r="AO60" i="46" s="1"/>
  <c r="DC60" i="46"/>
  <c r="DB60" i="46"/>
  <c r="DA60" i="46"/>
  <c r="AL60" i="46" s="1"/>
  <c r="CZ60" i="46"/>
  <c r="AK60" i="46" s="1"/>
  <c r="CY60" i="46"/>
  <c r="AJ60" i="46" s="1"/>
  <c r="CX60" i="46"/>
  <c r="AI60" i="46" s="1"/>
  <c r="CW60" i="46"/>
  <c r="CV60" i="46"/>
  <c r="CU60" i="46"/>
  <c r="CT60" i="46"/>
  <c r="CS60" i="46"/>
  <c r="AD60" i="46" s="1"/>
  <c r="CR60" i="46"/>
  <c r="CQ60" i="46"/>
  <c r="AB60" i="46" s="1"/>
  <c r="CP60" i="46"/>
  <c r="CO60" i="46"/>
  <c r="Z60" i="46" s="1"/>
  <c r="CN60" i="46"/>
  <c r="Y60" i="46" s="1"/>
  <c r="CM60" i="46"/>
  <c r="CL60" i="46"/>
  <c r="W60" i="46" s="1"/>
  <c r="CK60" i="46"/>
  <c r="CJ60" i="46"/>
  <c r="U60" i="46" s="1"/>
  <c r="CI60" i="46"/>
  <c r="T60" i="46" s="1"/>
  <c r="CH60" i="46"/>
  <c r="CG60" i="46"/>
  <c r="CF60" i="46"/>
  <c r="Q60" i="46" s="1"/>
  <c r="CE60" i="46"/>
  <c r="CD60" i="46"/>
  <c r="CC60" i="46"/>
  <c r="CB60" i="46"/>
  <c r="CA60" i="46"/>
  <c r="L60" i="46" s="1"/>
  <c r="BZ60" i="46"/>
  <c r="BY60" i="46"/>
  <c r="J60" i="46" s="1"/>
  <c r="BX60" i="46"/>
  <c r="I60" i="46" s="1"/>
  <c r="BW60" i="46"/>
  <c r="BV60" i="46"/>
  <c r="G60" i="46" s="1"/>
  <c r="BU60" i="46"/>
  <c r="F60" i="46" s="1"/>
  <c r="BT60" i="46"/>
  <c r="BS60" i="46"/>
  <c r="D60" i="46" s="1"/>
  <c r="B60" i="46"/>
  <c r="B60" i="44" s="1"/>
  <c r="A60" i="46"/>
  <c r="A58" i="27" s="1"/>
  <c r="EF59" i="46"/>
  <c r="EE59" i="46"/>
  <c r="ED59" i="46"/>
  <c r="BO59" i="46" s="1"/>
  <c r="EC59" i="46"/>
  <c r="BN59" i="46" s="1"/>
  <c r="EB59" i="46"/>
  <c r="BM59" i="46" s="1"/>
  <c r="EA59" i="46"/>
  <c r="BL59" i="46" s="1"/>
  <c r="DZ59" i="46"/>
  <c r="BK59" i="46" s="1"/>
  <c r="DY59" i="46"/>
  <c r="BJ59" i="46" s="1"/>
  <c r="DX59" i="46"/>
  <c r="DW59" i="46"/>
  <c r="DV59" i="46"/>
  <c r="DU59" i="46"/>
  <c r="BF59" i="46" s="1"/>
  <c r="DT59" i="46"/>
  <c r="DS59" i="46"/>
  <c r="BD59" i="46" s="1"/>
  <c r="DR59" i="46"/>
  <c r="DQ59" i="46"/>
  <c r="DP59" i="46"/>
  <c r="DO59" i="46"/>
  <c r="DN59" i="46"/>
  <c r="DM59" i="46"/>
  <c r="DL59" i="46"/>
  <c r="DK59" i="46"/>
  <c r="AV59" i="46" s="1"/>
  <c r="DJ59" i="46"/>
  <c r="DI59" i="46"/>
  <c r="DH59" i="46"/>
  <c r="DG59" i="46"/>
  <c r="DF59" i="46"/>
  <c r="AQ59" i="46" s="1"/>
  <c r="DE59" i="46"/>
  <c r="AP59" i="46" s="1"/>
  <c r="DD59" i="46"/>
  <c r="DC59" i="46"/>
  <c r="AN59" i="46" s="1"/>
  <c r="DB59" i="46"/>
  <c r="AM59" i="46" s="1"/>
  <c r="DA59" i="46"/>
  <c r="AL59" i="46" s="1"/>
  <c r="CZ59" i="46"/>
  <c r="CY59" i="46"/>
  <c r="CX59" i="46"/>
  <c r="AI59" i="46" s="1"/>
  <c r="CW59" i="46"/>
  <c r="AH59" i="46" s="1"/>
  <c r="CV59" i="46"/>
  <c r="CU59" i="46"/>
  <c r="AF59" i="46" s="1"/>
  <c r="CT59" i="46"/>
  <c r="CS59" i="46"/>
  <c r="AD59" i="46" s="1"/>
  <c r="CR59" i="46"/>
  <c r="AC59" i="46" s="1"/>
  <c r="CQ59" i="46"/>
  <c r="CP59" i="46"/>
  <c r="AA59" i="46" s="1"/>
  <c r="CO59" i="46"/>
  <c r="Z59" i="46" s="1"/>
  <c r="CN59" i="46"/>
  <c r="CM59" i="46"/>
  <c r="X59" i="46" s="1"/>
  <c r="CL59" i="46"/>
  <c r="W59" i="46" s="1"/>
  <c r="CK59" i="46"/>
  <c r="CJ59" i="46"/>
  <c r="U59" i="46" s="1"/>
  <c r="CI59" i="46"/>
  <c r="CH59" i="46"/>
  <c r="CG59" i="46"/>
  <c r="CF59" i="46"/>
  <c r="CE59" i="46"/>
  <c r="P59" i="46" s="1"/>
  <c r="CD59" i="46"/>
  <c r="O59" i="46" s="1"/>
  <c r="CC59" i="46"/>
  <c r="CB59" i="46"/>
  <c r="CA59" i="46"/>
  <c r="BZ59" i="46"/>
  <c r="K59" i="46" s="1"/>
  <c r="BY59" i="46"/>
  <c r="BX59" i="46"/>
  <c r="BW59" i="46"/>
  <c r="H59" i="46" s="1"/>
  <c r="BV59" i="46"/>
  <c r="G59" i="46" s="1"/>
  <c r="BU59" i="46"/>
  <c r="F59" i="46" s="1"/>
  <c r="BT59" i="46"/>
  <c r="BS59" i="46"/>
  <c r="B59" i="46"/>
  <c r="B59" i="44" s="1"/>
  <c r="A59" i="46"/>
  <c r="A59" i="44" s="1"/>
  <c r="EF58" i="46"/>
  <c r="EE58" i="46"/>
  <c r="BP58" i="46" s="1"/>
  <c r="ED58" i="46"/>
  <c r="EC58" i="46"/>
  <c r="BN58" i="46" s="1"/>
  <c r="EB58" i="46"/>
  <c r="BM58" i="46" s="1"/>
  <c r="EA58" i="46"/>
  <c r="DZ58" i="46"/>
  <c r="BK58" i="46" s="1"/>
  <c r="DY58" i="46"/>
  <c r="DX58" i="46"/>
  <c r="BI58" i="46" s="1"/>
  <c r="DW58" i="46"/>
  <c r="BH58" i="46" s="1"/>
  <c r="DV58" i="46"/>
  <c r="DU58" i="46"/>
  <c r="DT58" i="46"/>
  <c r="DS58" i="46"/>
  <c r="DR58" i="46"/>
  <c r="BC58" i="46" s="1"/>
  <c r="DQ58" i="46"/>
  <c r="DP58" i="46"/>
  <c r="DO58" i="46"/>
  <c r="AZ58" i="46" s="1"/>
  <c r="DN58" i="46"/>
  <c r="AY58" i="46" s="1"/>
  <c r="DM58" i="46"/>
  <c r="AX58" i="46" s="1"/>
  <c r="DL58" i="46"/>
  <c r="DK58" i="46"/>
  <c r="DJ58" i="46"/>
  <c r="DI58" i="46"/>
  <c r="AT58" i="46" s="1"/>
  <c r="DH58" i="46"/>
  <c r="DG58" i="46"/>
  <c r="AR58" i="46" s="1"/>
  <c r="DF58" i="46"/>
  <c r="DE58" i="46"/>
  <c r="AP58" i="46" s="1"/>
  <c r="DD58" i="46"/>
  <c r="AO58" i="46" s="1"/>
  <c r="DC58" i="46"/>
  <c r="DB58" i="46"/>
  <c r="AM58" i="46" s="1"/>
  <c r="DA58" i="46"/>
  <c r="CZ58" i="46"/>
  <c r="CY58" i="46"/>
  <c r="AJ58" i="46" s="1"/>
  <c r="CX58" i="46"/>
  <c r="CW58" i="46"/>
  <c r="CV58" i="46"/>
  <c r="CU58" i="46"/>
  <c r="CT58" i="46"/>
  <c r="CS58" i="46"/>
  <c r="AD58" i="46" s="1"/>
  <c r="CR58" i="46"/>
  <c r="CQ58" i="46"/>
  <c r="AB58" i="46" s="1"/>
  <c r="CP58" i="46"/>
  <c r="CO58" i="46"/>
  <c r="CN58" i="46"/>
  <c r="CM58" i="46"/>
  <c r="CL58" i="46"/>
  <c r="CK58" i="46"/>
  <c r="CJ58" i="46"/>
  <c r="U58" i="46" s="1"/>
  <c r="CI58" i="46"/>
  <c r="T58" i="46" s="1"/>
  <c r="CH58" i="46"/>
  <c r="S58" i="46" s="1"/>
  <c r="CG58" i="46"/>
  <c r="R58" i="46" s="1"/>
  <c r="CF58" i="46"/>
  <c r="CE58" i="46"/>
  <c r="CD58" i="46"/>
  <c r="O58" i="46" s="1"/>
  <c r="CC58" i="46"/>
  <c r="CB58" i="46"/>
  <c r="CA58" i="46"/>
  <c r="BZ58" i="46"/>
  <c r="K58" i="46" s="1"/>
  <c r="BY58" i="46"/>
  <c r="J58" i="46" s="1"/>
  <c r="BX58" i="46"/>
  <c r="BW58" i="46"/>
  <c r="BV58" i="46"/>
  <c r="BU58" i="46"/>
  <c r="BT58" i="46"/>
  <c r="BS58" i="46"/>
  <c r="D58" i="46" s="1"/>
  <c r="B58" i="46"/>
  <c r="B58" i="44" s="1"/>
  <c r="A58" i="46"/>
  <c r="EF57" i="46"/>
  <c r="EE57" i="46"/>
  <c r="ED57" i="46"/>
  <c r="BO57" i="46" s="1"/>
  <c r="EC57" i="46"/>
  <c r="EB57" i="46"/>
  <c r="BM57" i="46" s="1"/>
  <c r="EA57" i="46"/>
  <c r="DZ57" i="46"/>
  <c r="BK57" i="46" s="1"/>
  <c r="DY57" i="46"/>
  <c r="DX57" i="46"/>
  <c r="DW57" i="46"/>
  <c r="BH57" i="46" s="1"/>
  <c r="DV57" i="46"/>
  <c r="BG57" i="46" s="1"/>
  <c r="DU57" i="46"/>
  <c r="BF57" i="46" s="1"/>
  <c r="DT57" i="46"/>
  <c r="DS57" i="46"/>
  <c r="DR57" i="46"/>
  <c r="BC57" i="46" s="1"/>
  <c r="DQ57" i="46"/>
  <c r="BB57" i="46" s="1"/>
  <c r="DP57" i="46"/>
  <c r="DO57" i="46"/>
  <c r="DN57" i="46"/>
  <c r="DM57" i="46"/>
  <c r="AX57" i="46" s="1"/>
  <c r="DL57" i="46"/>
  <c r="DK57" i="46"/>
  <c r="DJ57" i="46"/>
  <c r="DI57" i="46"/>
  <c r="AT57" i="46" s="1"/>
  <c r="DH57" i="46"/>
  <c r="AS57" i="46" s="1"/>
  <c r="DG57" i="46"/>
  <c r="DF57" i="46"/>
  <c r="DE57" i="46"/>
  <c r="AP57" i="46" s="1"/>
  <c r="DD57" i="46"/>
  <c r="DC57" i="46"/>
  <c r="DB57" i="46"/>
  <c r="DA57" i="46"/>
  <c r="CZ57" i="46"/>
  <c r="AK57" i="46" s="1"/>
  <c r="CY57" i="46"/>
  <c r="CX57" i="46"/>
  <c r="CW57" i="46"/>
  <c r="CV57" i="46"/>
  <c r="CU57" i="46"/>
  <c r="CT57" i="46"/>
  <c r="AE57" i="46" s="1"/>
  <c r="CS57" i="46"/>
  <c r="CR57" i="46"/>
  <c r="CQ57" i="46"/>
  <c r="CP57" i="46"/>
  <c r="AA57" i="46" s="1"/>
  <c r="CO57" i="46"/>
  <c r="Z57" i="46" s="1"/>
  <c r="CN57" i="46"/>
  <c r="Y57" i="46" s="1"/>
  <c r="CM57" i="46"/>
  <c r="CL57" i="46"/>
  <c r="W57" i="46" s="1"/>
  <c r="CK57" i="46"/>
  <c r="CJ57" i="46"/>
  <c r="CI57" i="46"/>
  <c r="CH57" i="46"/>
  <c r="CG57" i="46"/>
  <c r="CF57" i="46"/>
  <c r="Q57" i="46" s="1"/>
  <c r="CE57" i="46"/>
  <c r="CD57" i="46"/>
  <c r="CC57" i="46"/>
  <c r="N57" i="46" s="1"/>
  <c r="CB57" i="46"/>
  <c r="CA57" i="46"/>
  <c r="L57" i="46" s="1"/>
  <c r="BZ57" i="46"/>
  <c r="K57" i="46" s="1"/>
  <c r="BY57" i="46"/>
  <c r="J57" i="46" s="1"/>
  <c r="BX57" i="46"/>
  <c r="BW57" i="46"/>
  <c r="BV57" i="46"/>
  <c r="BU57" i="46"/>
  <c r="F57" i="46" s="1"/>
  <c r="BT57" i="46"/>
  <c r="E57" i="46" s="1"/>
  <c r="BS57" i="46"/>
  <c r="D57" i="46" s="1"/>
  <c r="B57" i="46"/>
  <c r="B57" i="44" s="1"/>
  <c r="A57" i="46"/>
  <c r="A55" i="27" s="1"/>
  <c r="EF56" i="46"/>
  <c r="BQ56" i="46" s="1"/>
  <c r="EE56" i="46"/>
  <c r="BP56" i="46" s="1"/>
  <c r="ED56" i="46"/>
  <c r="BO56" i="46" s="1"/>
  <c r="EC56" i="46"/>
  <c r="BN56" i="46" s="1"/>
  <c r="EB56" i="46"/>
  <c r="EA56" i="46"/>
  <c r="DZ56" i="46"/>
  <c r="DY56" i="46"/>
  <c r="DX56" i="46"/>
  <c r="DW56" i="46"/>
  <c r="BH56" i="46" s="1"/>
  <c r="DV56" i="46"/>
  <c r="BG56" i="46" s="1"/>
  <c r="DU56" i="46"/>
  <c r="BF56" i="46" s="1"/>
  <c r="DT56" i="46"/>
  <c r="BE56" i="46" s="1"/>
  <c r="DS56" i="46"/>
  <c r="DR56" i="46"/>
  <c r="BC56" i="46" s="1"/>
  <c r="DQ56" i="46"/>
  <c r="DP56" i="46"/>
  <c r="DO56" i="46"/>
  <c r="AZ56" i="46" s="1"/>
  <c r="DN56" i="46"/>
  <c r="AY56" i="46" s="1"/>
  <c r="DM56" i="46"/>
  <c r="AX56" i="46" s="1"/>
  <c r="DL56" i="46"/>
  <c r="DK56" i="46"/>
  <c r="AV56" i="46" s="1"/>
  <c r="DJ56" i="46"/>
  <c r="AU56" i="46" s="1"/>
  <c r="DI56" i="46"/>
  <c r="DH56" i="46"/>
  <c r="DG56" i="46"/>
  <c r="AR56" i="46" s="1"/>
  <c r="DF56" i="46"/>
  <c r="AQ56" i="46" s="1"/>
  <c r="DE56" i="46"/>
  <c r="DD56" i="46"/>
  <c r="AO56" i="46" s="1"/>
  <c r="DC56" i="46"/>
  <c r="DB56" i="46"/>
  <c r="AM56" i="46" s="1"/>
  <c r="DA56" i="46"/>
  <c r="CZ56" i="46"/>
  <c r="CY56" i="46"/>
  <c r="AJ56" i="46" s="1"/>
  <c r="CX56" i="46"/>
  <c r="CW56" i="46"/>
  <c r="AH56" i="46" s="1"/>
  <c r="CV56" i="46"/>
  <c r="AG56" i="46" s="1"/>
  <c r="CU56" i="46"/>
  <c r="CT56" i="46"/>
  <c r="CS56" i="46"/>
  <c r="CR56" i="46"/>
  <c r="AC56" i="46" s="1"/>
  <c r="CQ56" i="46"/>
  <c r="AB56" i="46" s="1"/>
  <c r="CP56" i="46"/>
  <c r="AA56" i="46" s="1"/>
  <c r="CO56" i="46"/>
  <c r="Z56" i="46" s="1"/>
  <c r="CN56" i="46"/>
  <c r="Y56" i="46" s="1"/>
  <c r="CM56" i="46"/>
  <c r="CL56" i="46"/>
  <c r="CK56" i="46"/>
  <c r="CJ56" i="46"/>
  <c r="CI56" i="46"/>
  <c r="T56" i="46" s="1"/>
  <c r="CH56" i="46"/>
  <c r="S56" i="46" s="1"/>
  <c r="CG56" i="46"/>
  <c r="CF56" i="46"/>
  <c r="CE56" i="46"/>
  <c r="P56" i="46" s="1"/>
  <c r="CD56" i="46"/>
  <c r="CC56" i="46"/>
  <c r="N56" i="44" s="1"/>
  <c r="CB56" i="46"/>
  <c r="CA56" i="46"/>
  <c r="L56" i="46" s="1"/>
  <c r="BZ56" i="46"/>
  <c r="K56" i="46" s="1"/>
  <c r="BY56" i="46"/>
  <c r="J56" i="46" s="1"/>
  <c r="BX56" i="46"/>
  <c r="I56" i="46" s="1"/>
  <c r="BW56" i="46"/>
  <c r="BV56" i="46"/>
  <c r="G56" i="46" s="1"/>
  <c r="BU56" i="46"/>
  <c r="BT56" i="46"/>
  <c r="BS56" i="46"/>
  <c r="D56" i="46" s="1"/>
  <c r="B56" i="46"/>
  <c r="B56" i="44" s="1"/>
  <c r="A56" i="46"/>
  <c r="A54" i="27" s="1"/>
  <c r="EF55" i="46"/>
  <c r="EE55" i="46"/>
  <c r="ED55" i="46"/>
  <c r="EC55" i="46"/>
  <c r="EB55" i="46"/>
  <c r="EA55" i="46"/>
  <c r="BL55" i="46" s="1"/>
  <c r="DZ55" i="46"/>
  <c r="BK55" i="46" s="1"/>
  <c r="DY55" i="46"/>
  <c r="BJ55" i="46" s="1"/>
  <c r="DX55" i="46"/>
  <c r="DW55" i="46"/>
  <c r="DV55" i="46"/>
  <c r="DU55" i="46"/>
  <c r="DT55" i="46"/>
  <c r="DS55" i="46"/>
  <c r="BD55" i="46" s="1"/>
  <c r="DR55" i="46"/>
  <c r="BC55" i="46" s="1"/>
  <c r="DQ55" i="46"/>
  <c r="BB55" i="46" s="1"/>
  <c r="DP55" i="46"/>
  <c r="DO55" i="46"/>
  <c r="AZ55" i="46" s="1"/>
  <c r="DN55" i="46"/>
  <c r="DM55" i="46"/>
  <c r="AX55" i="46" s="1"/>
  <c r="DL55" i="46"/>
  <c r="AW55" i="46" s="1"/>
  <c r="DK55" i="46"/>
  <c r="AV55" i="46" s="1"/>
  <c r="DJ55" i="46"/>
  <c r="AU55" i="46" s="1"/>
  <c r="DI55" i="46"/>
  <c r="DH55" i="46"/>
  <c r="DG55" i="46"/>
  <c r="DF55" i="46"/>
  <c r="DE55" i="46"/>
  <c r="AP55" i="46" s="1"/>
  <c r="DD55" i="46"/>
  <c r="AO55" i="46" s="1"/>
  <c r="DC55" i="46"/>
  <c r="AN55" i="46" s="1"/>
  <c r="DB55" i="46"/>
  <c r="DA55" i="46"/>
  <c r="CZ55" i="46"/>
  <c r="AK55" i="46" s="1"/>
  <c r="CY55" i="46"/>
  <c r="CX55" i="46"/>
  <c r="CW55" i="46"/>
  <c r="CV55" i="46"/>
  <c r="CU55" i="46"/>
  <c r="AF55" i="46" s="1"/>
  <c r="CT55" i="46"/>
  <c r="CS55" i="46"/>
  <c r="CR55" i="46"/>
  <c r="CQ55" i="46"/>
  <c r="CP55" i="46"/>
  <c r="CO55" i="46"/>
  <c r="Z55" i="46" s="1"/>
  <c r="CN55" i="46"/>
  <c r="Y55" i="46" s="1"/>
  <c r="CM55" i="46"/>
  <c r="X55" i="46" s="1"/>
  <c r="CL55" i="46"/>
  <c r="W55" i="46" s="1"/>
  <c r="CK55" i="46"/>
  <c r="V55" i="46" s="1"/>
  <c r="CJ55" i="46"/>
  <c r="CI55" i="46"/>
  <c r="T55" i="46" s="1"/>
  <c r="CH55" i="46"/>
  <c r="CG55" i="46"/>
  <c r="CF55" i="46"/>
  <c r="Q55" i="46" s="1"/>
  <c r="CE55" i="46"/>
  <c r="P55" i="46" s="1"/>
  <c r="CD55" i="46"/>
  <c r="CC55" i="46"/>
  <c r="CB55" i="46"/>
  <c r="M55" i="46" s="1"/>
  <c r="CA55" i="46"/>
  <c r="BZ55" i="46"/>
  <c r="BY55" i="46"/>
  <c r="J55" i="46" s="1"/>
  <c r="BX55" i="46"/>
  <c r="I55" i="46" s="1"/>
  <c r="BW55" i="46"/>
  <c r="H55" i="46" s="1"/>
  <c r="BV55" i="46"/>
  <c r="G55" i="46" s="1"/>
  <c r="BU55" i="46"/>
  <c r="F55" i="46" s="1"/>
  <c r="BT55" i="46"/>
  <c r="BS55" i="46"/>
  <c r="B55" i="46"/>
  <c r="B55" i="44" s="1"/>
  <c r="A55" i="46"/>
  <c r="A53" i="27" s="1"/>
  <c r="EF54" i="46"/>
  <c r="EE54" i="46"/>
  <c r="BP54" i="46" s="1"/>
  <c r="ED54" i="46"/>
  <c r="EC54" i="46"/>
  <c r="EB54" i="46"/>
  <c r="EA54" i="46"/>
  <c r="DZ54" i="46"/>
  <c r="DY54" i="46"/>
  <c r="BJ54" i="46" s="1"/>
  <c r="DX54" i="46"/>
  <c r="DW54" i="46"/>
  <c r="BH54" i="46" s="1"/>
  <c r="DV54" i="46"/>
  <c r="BG54" i="46" s="1"/>
  <c r="DU54" i="46"/>
  <c r="DT54" i="46"/>
  <c r="DS54" i="46"/>
  <c r="BD54" i="46" s="1"/>
  <c r="DR54" i="46"/>
  <c r="BC54" i="46" s="1"/>
  <c r="DQ54" i="46"/>
  <c r="BB54" i="46" s="1"/>
  <c r="DP54" i="46"/>
  <c r="BA54" i="46" s="1"/>
  <c r="DO54" i="46"/>
  <c r="AZ54" i="46" s="1"/>
  <c r="DN54" i="46"/>
  <c r="DM54" i="46"/>
  <c r="AX54" i="46" s="1"/>
  <c r="DL54" i="46"/>
  <c r="DK54" i="46"/>
  <c r="AV54" i="46" s="1"/>
  <c r="DJ54" i="46"/>
  <c r="AU54" i="46" s="1"/>
  <c r="DI54" i="46"/>
  <c r="DH54" i="46"/>
  <c r="DG54" i="46"/>
  <c r="AR54" i="46" s="1"/>
  <c r="DF54" i="46"/>
  <c r="AQ54" i="46" s="1"/>
  <c r="DE54" i="46"/>
  <c r="DD54" i="46"/>
  <c r="DC54" i="46"/>
  <c r="DB54" i="46"/>
  <c r="AM54" i="46" s="1"/>
  <c r="DA54" i="46"/>
  <c r="AL54" i="46" s="1"/>
  <c r="CZ54" i="46"/>
  <c r="CY54" i="46"/>
  <c r="AJ54" i="46" s="1"/>
  <c r="CX54" i="46"/>
  <c r="AI54" i="46" s="1"/>
  <c r="CW54" i="46"/>
  <c r="CV54" i="46"/>
  <c r="CU54" i="46"/>
  <c r="CT54" i="46"/>
  <c r="CS54" i="46"/>
  <c r="CR54" i="46"/>
  <c r="AC54" i="46" s="1"/>
  <c r="CQ54" i="46"/>
  <c r="AB54" i="46" s="1"/>
  <c r="CP54" i="46"/>
  <c r="CO54" i="46"/>
  <c r="Z54" i="46" s="1"/>
  <c r="CN54" i="46"/>
  <c r="Y54" i="46" s="1"/>
  <c r="CM54" i="46"/>
  <c r="CL54" i="46"/>
  <c r="CK54" i="46"/>
  <c r="CJ54" i="46"/>
  <c r="U54" i="46" s="1"/>
  <c r="CI54" i="46"/>
  <c r="T54" i="46" s="1"/>
  <c r="CH54" i="46"/>
  <c r="S54" i="46" s="1"/>
  <c r="CG54" i="46"/>
  <c r="CF54" i="46"/>
  <c r="CE54" i="46"/>
  <c r="CD54" i="46"/>
  <c r="CC54" i="46"/>
  <c r="N54" i="46" s="1"/>
  <c r="CB54" i="46"/>
  <c r="CA54" i="46"/>
  <c r="L54" i="46" s="1"/>
  <c r="BZ54" i="46"/>
  <c r="K54" i="46" s="1"/>
  <c r="BY54" i="46"/>
  <c r="J54" i="46" s="1"/>
  <c r="BX54" i="46"/>
  <c r="BW54" i="46"/>
  <c r="BV54" i="46"/>
  <c r="BU54" i="46"/>
  <c r="BT54" i="46"/>
  <c r="E54" i="46" s="1"/>
  <c r="BS54" i="46"/>
  <c r="D54" i="46" s="1"/>
  <c r="B54" i="46"/>
  <c r="B54" i="44" s="1"/>
  <c r="A54" i="46"/>
  <c r="C54" i="46" s="1"/>
  <c r="C54" i="44" s="1"/>
  <c r="EF53" i="46"/>
  <c r="EE53" i="46"/>
  <c r="ED53" i="46"/>
  <c r="BO53" i="44" s="1"/>
  <c r="EC53" i="46"/>
  <c r="EB53" i="46"/>
  <c r="EA53" i="46"/>
  <c r="BL53" i="46" s="1"/>
  <c r="DZ53" i="46"/>
  <c r="BK53" i="46" s="1"/>
  <c r="DY53" i="46"/>
  <c r="DX53" i="46"/>
  <c r="BI53" i="46" s="1"/>
  <c r="DW53" i="46"/>
  <c r="DV53" i="46"/>
  <c r="BG53" i="46" s="1"/>
  <c r="DU53" i="46"/>
  <c r="DT53" i="46"/>
  <c r="DS53" i="46"/>
  <c r="BD53" i="46" s="1"/>
  <c r="DR53" i="46"/>
  <c r="DQ53" i="46"/>
  <c r="DP53" i="46"/>
  <c r="DO53" i="46"/>
  <c r="DN53" i="46"/>
  <c r="DM53" i="46"/>
  <c r="DL53" i="46"/>
  <c r="DK53" i="46"/>
  <c r="AV53" i="46" s="1"/>
  <c r="DJ53" i="46"/>
  <c r="DI53" i="46"/>
  <c r="AT53" i="46" s="1"/>
  <c r="DH53" i="46"/>
  <c r="AS53" i="46" s="1"/>
  <c r="DG53" i="46"/>
  <c r="DF53" i="46"/>
  <c r="DE53" i="46"/>
  <c r="DD53" i="46"/>
  <c r="AO53" i="46" s="1"/>
  <c r="DC53" i="46"/>
  <c r="AN53" i="46" s="1"/>
  <c r="DB53" i="46"/>
  <c r="AM53" i="46" s="1"/>
  <c r="DA53" i="46"/>
  <c r="AL53" i="46" s="1"/>
  <c r="CZ53" i="46"/>
  <c r="CY53" i="46"/>
  <c r="AJ53" i="46" s="1"/>
  <c r="CX53" i="46"/>
  <c r="CW53" i="46"/>
  <c r="AH53" i="46" s="1"/>
  <c r="CV53" i="46"/>
  <c r="CU53" i="46"/>
  <c r="AF53" i="46" s="1"/>
  <c r="CT53" i="46"/>
  <c r="CS53" i="46"/>
  <c r="CR53" i="46"/>
  <c r="CQ53" i="46"/>
  <c r="CP53" i="46"/>
  <c r="AA53" i="46" s="1"/>
  <c r="CO53" i="46"/>
  <c r="Z53" i="46" s="1"/>
  <c r="CN53" i="46"/>
  <c r="CM53" i="46"/>
  <c r="X53" i="46" s="1"/>
  <c r="CL53" i="46"/>
  <c r="CK53" i="46"/>
  <c r="CJ53" i="46"/>
  <c r="CI53" i="46"/>
  <c r="CH53" i="46"/>
  <c r="CG53" i="46"/>
  <c r="R53" i="46" s="1"/>
  <c r="CF53" i="46"/>
  <c r="Q53" i="46" s="1"/>
  <c r="CE53" i="46"/>
  <c r="P53" i="46" s="1"/>
  <c r="CD53" i="46"/>
  <c r="CC53" i="46"/>
  <c r="CB53" i="46"/>
  <c r="M53" i="46" s="1"/>
  <c r="CA53" i="46"/>
  <c r="L53" i="46" s="1"/>
  <c r="BZ53" i="46"/>
  <c r="K53" i="46" s="1"/>
  <c r="BY53" i="46"/>
  <c r="BX53" i="46"/>
  <c r="BW53" i="46"/>
  <c r="H53" i="46" s="1"/>
  <c r="BV53" i="46"/>
  <c r="BU53" i="46"/>
  <c r="F53" i="46" s="1"/>
  <c r="BT53" i="46"/>
  <c r="BS53" i="46"/>
  <c r="B53" i="46"/>
  <c r="B53" i="44" s="1"/>
  <c r="A53" i="46"/>
  <c r="C53" i="46" s="1"/>
  <c r="C53" i="44" s="1"/>
  <c r="EF52" i="46"/>
  <c r="BQ52" i="46" s="1"/>
  <c r="EE52" i="46"/>
  <c r="BP52" i="46" s="1"/>
  <c r="ED52" i="46"/>
  <c r="EC52" i="46"/>
  <c r="EB52" i="46"/>
  <c r="EA52" i="46"/>
  <c r="BL52" i="46" s="1"/>
  <c r="DZ52" i="46"/>
  <c r="DY52" i="46"/>
  <c r="DX52" i="46"/>
  <c r="BI52" i="46" s="1"/>
  <c r="DW52" i="46"/>
  <c r="DV52" i="46"/>
  <c r="DU52" i="46"/>
  <c r="DT52" i="46"/>
  <c r="BE52" i="44" s="1"/>
  <c r="DS52" i="46"/>
  <c r="BD52" i="46" s="1"/>
  <c r="DR52" i="46"/>
  <c r="BC52" i="46" s="1"/>
  <c r="DQ52" i="46"/>
  <c r="DP52" i="46"/>
  <c r="BA52" i="46" s="1"/>
  <c r="DO52" i="46"/>
  <c r="DN52" i="46"/>
  <c r="DM52" i="46"/>
  <c r="AX52" i="46" s="1"/>
  <c r="DL52" i="46"/>
  <c r="DK52" i="46"/>
  <c r="DJ52" i="46"/>
  <c r="DI52" i="46"/>
  <c r="DH52" i="46"/>
  <c r="AS52" i="46" s="1"/>
  <c r="DG52" i="46"/>
  <c r="DF52" i="46"/>
  <c r="DE52" i="46"/>
  <c r="AP52" i="46" s="1"/>
  <c r="DD52" i="46"/>
  <c r="DC52" i="46"/>
  <c r="AN52" i="46" s="1"/>
  <c r="DB52" i="46"/>
  <c r="DA52" i="46"/>
  <c r="AL52" i="46" s="1"/>
  <c r="CZ52" i="46"/>
  <c r="AK52" i="46" s="1"/>
  <c r="CY52" i="46"/>
  <c r="AJ52" i="46" s="1"/>
  <c r="CX52" i="46"/>
  <c r="CW52" i="46"/>
  <c r="CV52" i="46"/>
  <c r="CU52" i="46"/>
  <c r="AF52" i="46" s="1"/>
  <c r="CT52" i="46"/>
  <c r="CS52" i="46"/>
  <c r="CR52" i="46"/>
  <c r="AC52" i="46" s="1"/>
  <c r="CQ52" i="46"/>
  <c r="CP52" i="46"/>
  <c r="CO52" i="46"/>
  <c r="Z52" i="46" s="1"/>
  <c r="CN52" i="46"/>
  <c r="CM52" i="46"/>
  <c r="CL52" i="46"/>
  <c r="W52" i="46" s="1"/>
  <c r="CK52" i="46"/>
  <c r="CJ52" i="46"/>
  <c r="U52" i="46" s="1"/>
  <c r="CI52" i="46"/>
  <c r="T52" i="46" s="1"/>
  <c r="CH52" i="46"/>
  <c r="CG52" i="46"/>
  <c r="CF52" i="46"/>
  <c r="CE52" i="46"/>
  <c r="CD52" i="46"/>
  <c r="O52" i="46" s="1"/>
  <c r="CC52" i="46"/>
  <c r="N52" i="46" s="1"/>
  <c r="CB52" i="46"/>
  <c r="M52" i="46" s="1"/>
  <c r="CA52" i="46"/>
  <c r="BZ52" i="46"/>
  <c r="BY52" i="46"/>
  <c r="BX52" i="46"/>
  <c r="BW52" i="46"/>
  <c r="H52" i="46" s="1"/>
  <c r="BV52" i="46"/>
  <c r="BU52" i="46"/>
  <c r="BT52" i="46"/>
  <c r="E52" i="46" s="1"/>
  <c r="BS52" i="46"/>
  <c r="B52" i="46"/>
  <c r="B52" i="44" s="1"/>
  <c r="A52" i="46"/>
  <c r="C52" i="46" s="1"/>
  <c r="C52" i="44" s="1"/>
  <c r="EF51" i="46"/>
  <c r="EE51" i="46"/>
  <c r="ED51" i="46"/>
  <c r="BO51" i="44" s="1"/>
  <c r="EC51" i="46"/>
  <c r="BN51" i="46" s="1"/>
  <c r="EB51" i="46"/>
  <c r="BM51" i="46" s="1"/>
  <c r="EA51" i="46"/>
  <c r="BL51" i="46" s="1"/>
  <c r="DZ51" i="46"/>
  <c r="BK51" i="46" s="1"/>
  <c r="DY51" i="46"/>
  <c r="DX51" i="46"/>
  <c r="BI51" i="46" s="1"/>
  <c r="DW51" i="46"/>
  <c r="DV51" i="46"/>
  <c r="BG51" i="46" s="1"/>
  <c r="DU51" i="46"/>
  <c r="DT51" i="46"/>
  <c r="BE51" i="46" s="1"/>
  <c r="DS51" i="46"/>
  <c r="DR51" i="46"/>
  <c r="DQ51" i="46"/>
  <c r="BB51" i="46" s="1"/>
  <c r="DP51" i="46"/>
  <c r="BA51" i="46" s="1"/>
  <c r="DO51" i="46"/>
  <c r="DN51" i="46"/>
  <c r="AY51" i="46" s="1"/>
  <c r="DM51" i="46"/>
  <c r="DL51" i="46"/>
  <c r="AW51" i="46" s="1"/>
  <c r="DK51" i="46"/>
  <c r="DJ51" i="46"/>
  <c r="DI51" i="46"/>
  <c r="AT51" i="46" s="1"/>
  <c r="DH51" i="46"/>
  <c r="DG51" i="46"/>
  <c r="DF51" i="46"/>
  <c r="DE51" i="46"/>
  <c r="AP51" i="46" s="1"/>
  <c r="DD51" i="46"/>
  <c r="AO51" i="46" s="1"/>
  <c r="DC51" i="46"/>
  <c r="DB51" i="46"/>
  <c r="DA51" i="46"/>
  <c r="CZ51" i="46"/>
  <c r="CY51" i="46"/>
  <c r="CX51" i="46"/>
  <c r="CW51" i="46"/>
  <c r="CV51" i="46"/>
  <c r="AG51" i="46" s="1"/>
  <c r="CU51" i="46"/>
  <c r="CT51" i="46"/>
  <c r="CS51" i="46"/>
  <c r="AD51" i="46" s="1"/>
  <c r="CR51" i="46"/>
  <c r="CQ51" i="46"/>
  <c r="CP51" i="46"/>
  <c r="AA51" i="46" s="1"/>
  <c r="CO51" i="46"/>
  <c r="CN51" i="46"/>
  <c r="Y51" i="46" s="1"/>
  <c r="CM51" i="46"/>
  <c r="CL51" i="46"/>
  <c r="CK51" i="46"/>
  <c r="CJ51" i="46"/>
  <c r="CI51" i="46"/>
  <c r="CH51" i="46"/>
  <c r="S51" i="46" s="1"/>
  <c r="CG51" i="46"/>
  <c r="CF51" i="46"/>
  <c r="Q51" i="46" s="1"/>
  <c r="CE51" i="46"/>
  <c r="CD51" i="46"/>
  <c r="O51" i="46" s="1"/>
  <c r="CC51" i="46"/>
  <c r="CB51" i="46"/>
  <c r="CA51" i="46"/>
  <c r="BZ51" i="46"/>
  <c r="BY51" i="46"/>
  <c r="BX51" i="46"/>
  <c r="I51" i="46" s="1"/>
  <c r="BW51" i="46"/>
  <c r="H51" i="46" s="1"/>
  <c r="BV51" i="46"/>
  <c r="BU51" i="46"/>
  <c r="BT51" i="46"/>
  <c r="E51" i="46" s="1"/>
  <c r="BS51" i="46"/>
  <c r="BO51" i="46"/>
  <c r="B51" i="46"/>
  <c r="B51" i="44" s="1"/>
  <c r="A51" i="46"/>
  <c r="A49" i="27" s="1"/>
  <c r="EF50" i="46"/>
  <c r="BQ50" i="46" s="1"/>
  <c r="EE50" i="46"/>
  <c r="ED50" i="46"/>
  <c r="EC50" i="46"/>
  <c r="EB50" i="46"/>
  <c r="EA50" i="46"/>
  <c r="BL50" i="46" s="1"/>
  <c r="DZ50" i="46"/>
  <c r="DY50" i="46"/>
  <c r="BJ50" i="46" s="1"/>
  <c r="DX50" i="46"/>
  <c r="BI50" i="46" s="1"/>
  <c r="DW50" i="46"/>
  <c r="DV50" i="46"/>
  <c r="DU50" i="46"/>
  <c r="DT50" i="46"/>
  <c r="DS50" i="46"/>
  <c r="DR50" i="46"/>
  <c r="DQ50" i="46"/>
  <c r="BB50" i="46" s="1"/>
  <c r="DP50" i="46"/>
  <c r="BA50" i="46" s="1"/>
  <c r="DO50" i="46"/>
  <c r="DN50" i="46"/>
  <c r="AY50" i="46" s="1"/>
  <c r="DM50" i="46"/>
  <c r="DL50" i="46"/>
  <c r="AW50" i="46" s="1"/>
  <c r="DK50" i="46"/>
  <c r="DJ50" i="46"/>
  <c r="DI50" i="46"/>
  <c r="AT50" i="46" s="1"/>
  <c r="DH50" i="46"/>
  <c r="AS50" i="46" s="1"/>
  <c r="DG50" i="46"/>
  <c r="AR50" i="46" s="1"/>
  <c r="DF50" i="46"/>
  <c r="DE50" i="46"/>
  <c r="DD50" i="46"/>
  <c r="AO50" i="46" s="1"/>
  <c r="DC50" i="46"/>
  <c r="DB50" i="46"/>
  <c r="DA50" i="46"/>
  <c r="AL50" i="46" s="1"/>
  <c r="CZ50" i="46"/>
  <c r="AK50" i="46" s="1"/>
  <c r="CY50" i="46"/>
  <c r="CX50" i="46"/>
  <c r="AI50" i="46" s="1"/>
  <c r="CW50" i="46"/>
  <c r="AH50" i="46" s="1"/>
  <c r="CV50" i="46"/>
  <c r="CU50" i="46"/>
  <c r="AF50" i="46" s="1"/>
  <c r="CT50" i="46"/>
  <c r="CS50" i="46"/>
  <c r="AD50" i="46" s="1"/>
  <c r="CR50" i="46"/>
  <c r="AC50" i="46" s="1"/>
  <c r="CQ50" i="46"/>
  <c r="AB50" i="46" s="1"/>
  <c r="CP50" i="46"/>
  <c r="AA50" i="46" s="1"/>
  <c r="CO50" i="46"/>
  <c r="CN50" i="46"/>
  <c r="CM50" i="46"/>
  <c r="CL50" i="46"/>
  <c r="CK50" i="46"/>
  <c r="V50" i="46" s="1"/>
  <c r="CJ50" i="46"/>
  <c r="U50" i="46" s="1"/>
  <c r="CI50" i="46"/>
  <c r="CH50" i="46"/>
  <c r="S50" i="46" s="1"/>
  <c r="CG50" i="46"/>
  <c r="CF50" i="46"/>
  <c r="CE50" i="46"/>
  <c r="CD50" i="46"/>
  <c r="CC50" i="46"/>
  <c r="N50" i="46" s="1"/>
  <c r="CB50" i="46"/>
  <c r="M50" i="46" s="1"/>
  <c r="CA50" i="46"/>
  <c r="BZ50" i="46"/>
  <c r="BY50" i="46"/>
  <c r="BX50" i="46"/>
  <c r="I50" i="46" s="1"/>
  <c r="BW50" i="46"/>
  <c r="H50" i="46" s="1"/>
  <c r="BV50" i="46"/>
  <c r="BU50" i="46"/>
  <c r="F50" i="46" s="1"/>
  <c r="BT50" i="46"/>
  <c r="E50" i="46" s="1"/>
  <c r="BS50" i="46"/>
  <c r="D50" i="46" s="1"/>
  <c r="B50" i="46"/>
  <c r="B50" i="44" s="1"/>
  <c r="A50" i="46"/>
  <c r="C50" i="46" s="1"/>
  <c r="C50" i="44" s="1"/>
  <c r="EF49" i="46"/>
  <c r="BQ49" i="46" s="1"/>
  <c r="EE49" i="46"/>
  <c r="ED49" i="46"/>
  <c r="EC49" i="46"/>
  <c r="BN49" i="46" s="1"/>
  <c r="EB49" i="46"/>
  <c r="BM49" i="46" s="1"/>
  <c r="EA49" i="46"/>
  <c r="DZ49" i="46"/>
  <c r="DY49" i="46"/>
  <c r="BJ49" i="46" s="1"/>
  <c r="DX49" i="46"/>
  <c r="DW49" i="46"/>
  <c r="DV49" i="46"/>
  <c r="BG49" i="46" s="1"/>
  <c r="DU49" i="46"/>
  <c r="BF49" i="46" s="1"/>
  <c r="DT49" i="46"/>
  <c r="DS49" i="46"/>
  <c r="BD49" i="46" s="1"/>
  <c r="DR49" i="46"/>
  <c r="DQ49" i="46"/>
  <c r="BB49" i="46" s="1"/>
  <c r="DP49" i="46"/>
  <c r="BA49" i="46" s="1"/>
  <c r="DO49" i="46"/>
  <c r="DN49" i="46"/>
  <c r="DM49" i="46"/>
  <c r="AX49" i="46" s="1"/>
  <c r="DL49" i="46"/>
  <c r="DK49" i="46"/>
  <c r="DJ49" i="46"/>
  <c r="DI49" i="46"/>
  <c r="DH49" i="46"/>
  <c r="AS49" i="46" s="1"/>
  <c r="DG49" i="46"/>
  <c r="DF49" i="46"/>
  <c r="AQ49" i="46" s="1"/>
  <c r="DE49" i="46"/>
  <c r="AP49" i="46" s="1"/>
  <c r="DD49" i="46"/>
  <c r="DC49" i="46"/>
  <c r="DB49" i="46"/>
  <c r="DA49" i="46"/>
  <c r="AL49" i="46" s="1"/>
  <c r="CZ49" i="46"/>
  <c r="CY49" i="46"/>
  <c r="AJ49" i="46" s="1"/>
  <c r="CX49" i="46"/>
  <c r="CW49" i="46"/>
  <c r="AH49" i="46" s="1"/>
  <c r="CV49" i="46"/>
  <c r="AG49" i="46" s="1"/>
  <c r="CU49" i="46"/>
  <c r="CT49" i="46"/>
  <c r="CS49" i="46"/>
  <c r="CR49" i="46"/>
  <c r="CQ49" i="46"/>
  <c r="CP49" i="46"/>
  <c r="CO49" i="46"/>
  <c r="Z49" i="46" s="1"/>
  <c r="CN49" i="46"/>
  <c r="Y49" i="46" s="1"/>
  <c r="CM49" i="46"/>
  <c r="CL49" i="46"/>
  <c r="CK49" i="46"/>
  <c r="CJ49" i="46"/>
  <c r="CI49" i="46"/>
  <c r="T49" i="46" s="1"/>
  <c r="CH49" i="46"/>
  <c r="CG49" i="46"/>
  <c r="R49" i="46" s="1"/>
  <c r="CF49" i="46"/>
  <c r="Q49" i="46" s="1"/>
  <c r="CE49" i="46"/>
  <c r="CD49" i="46"/>
  <c r="CC49" i="46"/>
  <c r="N49" i="46" s="1"/>
  <c r="CB49" i="46"/>
  <c r="CA49" i="46"/>
  <c r="L49" i="46" s="1"/>
  <c r="BZ49" i="46"/>
  <c r="BY49" i="46"/>
  <c r="J49" i="46" s="1"/>
  <c r="BX49" i="46"/>
  <c r="BW49" i="46"/>
  <c r="BV49" i="46"/>
  <c r="BU49" i="46"/>
  <c r="BT49" i="46"/>
  <c r="E49" i="46" s="1"/>
  <c r="BS49" i="46"/>
  <c r="B49" i="46"/>
  <c r="B49" i="44" s="1"/>
  <c r="A49" i="46"/>
  <c r="A47" i="27" s="1"/>
  <c r="EF48" i="46"/>
  <c r="BQ48" i="46" s="1"/>
  <c r="EE48" i="46"/>
  <c r="BP48" i="46" s="1"/>
  <c r="ED48" i="46"/>
  <c r="BO48" i="46" s="1"/>
  <c r="EC48" i="46"/>
  <c r="BN48" i="46" s="1"/>
  <c r="EB48" i="46"/>
  <c r="EA48" i="46"/>
  <c r="DZ48" i="46"/>
  <c r="BK48" i="46" s="1"/>
  <c r="DY48" i="46"/>
  <c r="BJ48" i="46" s="1"/>
  <c r="DX48" i="46"/>
  <c r="DW48" i="46"/>
  <c r="BH48" i="46" s="1"/>
  <c r="DV48" i="46"/>
  <c r="BG48" i="46" s="1"/>
  <c r="DU48" i="46"/>
  <c r="BF48" i="46" s="1"/>
  <c r="DT48" i="46"/>
  <c r="DS48" i="46"/>
  <c r="BD48" i="46" s="1"/>
  <c r="DR48" i="46"/>
  <c r="DQ48" i="46"/>
  <c r="BB48" i="46" s="1"/>
  <c r="DP48" i="46"/>
  <c r="DO48" i="46"/>
  <c r="DN48" i="46"/>
  <c r="DM48" i="46"/>
  <c r="AX48" i="46" s="1"/>
  <c r="DL48" i="46"/>
  <c r="DK48" i="46"/>
  <c r="DJ48" i="46"/>
  <c r="AU48" i="46" s="1"/>
  <c r="DI48" i="46"/>
  <c r="AT48" i="46" s="1"/>
  <c r="DH48" i="46"/>
  <c r="AS48" i="46" s="1"/>
  <c r="DG48" i="46"/>
  <c r="DF48" i="46"/>
  <c r="DE48" i="46"/>
  <c r="AP48" i="46" s="1"/>
  <c r="DD48" i="46"/>
  <c r="DC48" i="46"/>
  <c r="AN48" i="46" s="1"/>
  <c r="DB48" i="46"/>
  <c r="DA48" i="46"/>
  <c r="AL48" i="46" s="1"/>
  <c r="CZ48" i="46"/>
  <c r="CY48" i="46"/>
  <c r="AJ48" i="46" s="1"/>
  <c r="CX48" i="46"/>
  <c r="CW48" i="46"/>
  <c r="CV48" i="46"/>
  <c r="CU48" i="46"/>
  <c r="CT48" i="46"/>
  <c r="CS48" i="46"/>
  <c r="AD48" i="46" s="1"/>
  <c r="CR48" i="46"/>
  <c r="AC48" i="46" s="1"/>
  <c r="CQ48" i="46"/>
  <c r="CP48" i="46"/>
  <c r="CO48" i="46"/>
  <c r="Z48" i="46" s="1"/>
  <c r="CN48" i="46"/>
  <c r="CM48" i="46"/>
  <c r="CL48" i="46"/>
  <c r="CK48" i="46"/>
  <c r="V48" i="46" s="1"/>
  <c r="CJ48" i="46"/>
  <c r="CI48" i="46"/>
  <c r="T48" i="46" s="1"/>
  <c r="CH48" i="46"/>
  <c r="CG48" i="46"/>
  <c r="R48" i="46" s="1"/>
  <c r="CF48" i="46"/>
  <c r="CE48" i="46"/>
  <c r="CD48" i="46"/>
  <c r="O48" i="46" s="1"/>
  <c r="CC48" i="46"/>
  <c r="N48" i="46" s="1"/>
  <c r="CB48" i="46"/>
  <c r="CA48" i="46"/>
  <c r="L48" i="46" s="1"/>
  <c r="BZ48" i="46"/>
  <c r="BY48" i="46"/>
  <c r="BX48" i="46"/>
  <c r="BW48" i="46"/>
  <c r="H48" i="46" s="1"/>
  <c r="BV48" i="46"/>
  <c r="BU48" i="46"/>
  <c r="BT48" i="46"/>
  <c r="E48" i="46" s="1"/>
  <c r="BS48" i="46"/>
  <c r="B48" i="46"/>
  <c r="B48" i="44" s="1"/>
  <c r="A48" i="46"/>
  <c r="A46" i="27" s="1"/>
  <c r="EF47" i="46"/>
  <c r="EE47" i="46"/>
  <c r="BP47" i="46" s="1"/>
  <c r="ED47" i="46"/>
  <c r="BO47" i="46" s="1"/>
  <c r="EC47" i="46"/>
  <c r="BN47" i="46" s="1"/>
  <c r="EB47" i="46"/>
  <c r="EA47" i="46"/>
  <c r="BL47" i="46" s="1"/>
  <c r="DZ47" i="46"/>
  <c r="DY47" i="46"/>
  <c r="BJ47" i="46" s="1"/>
  <c r="DX47" i="46"/>
  <c r="BI47" i="46" s="1"/>
  <c r="DW47" i="46"/>
  <c r="BH47" i="46" s="1"/>
  <c r="DV47" i="46"/>
  <c r="DU47" i="46"/>
  <c r="BF47" i="46" s="1"/>
  <c r="DT47" i="46"/>
  <c r="DS47" i="46"/>
  <c r="BD47" i="46" s="1"/>
  <c r="DR47" i="46"/>
  <c r="DQ47" i="46"/>
  <c r="DP47" i="46"/>
  <c r="BA47" i="46" s="1"/>
  <c r="DO47" i="46"/>
  <c r="DN47" i="46"/>
  <c r="DM47" i="46"/>
  <c r="AX47" i="46" s="1"/>
  <c r="DL47" i="46"/>
  <c r="DK47" i="46"/>
  <c r="DJ47" i="46"/>
  <c r="DI47" i="46"/>
  <c r="AT47" i="46" s="1"/>
  <c r="DH47" i="46"/>
  <c r="AS47" i="46" s="1"/>
  <c r="DG47" i="46"/>
  <c r="DF47" i="46"/>
  <c r="AQ47" i="44" s="1"/>
  <c r="DE47" i="46"/>
  <c r="AP47" i="46" s="1"/>
  <c r="DD47" i="46"/>
  <c r="AO47" i="46" s="1"/>
  <c r="DC47" i="46"/>
  <c r="AN47" i="46" s="1"/>
  <c r="DB47" i="46"/>
  <c r="DA47" i="46"/>
  <c r="AL47" i="46" s="1"/>
  <c r="CZ47" i="46"/>
  <c r="CY47" i="46"/>
  <c r="AJ47" i="46" s="1"/>
  <c r="CX47" i="46"/>
  <c r="CW47" i="46"/>
  <c r="AH47" i="46" s="1"/>
  <c r="CV47" i="46"/>
  <c r="CU47" i="46"/>
  <c r="CT47" i="46"/>
  <c r="CS47" i="46"/>
  <c r="CR47" i="46"/>
  <c r="AC47" i="46" s="1"/>
  <c r="CQ47" i="46"/>
  <c r="AB47" i="46" s="1"/>
  <c r="CP47" i="46"/>
  <c r="CO47" i="46"/>
  <c r="CN47" i="46"/>
  <c r="CM47" i="46"/>
  <c r="CL47" i="46"/>
  <c r="CK47" i="46"/>
  <c r="V47" i="46" s="1"/>
  <c r="CJ47" i="46"/>
  <c r="U47" i="46" s="1"/>
  <c r="CI47" i="46"/>
  <c r="CH47" i="46"/>
  <c r="S47" i="46" s="1"/>
  <c r="CG47" i="46"/>
  <c r="R47" i="46" s="1"/>
  <c r="CF47" i="46"/>
  <c r="Q47" i="46" s="1"/>
  <c r="CE47" i="46"/>
  <c r="CD47" i="46"/>
  <c r="CC47" i="46"/>
  <c r="N47" i="46" s="1"/>
  <c r="CB47" i="46"/>
  <c r="M47" i="46" s="1"/>
  <c r="CA47" i="46"/>
  <c r="BZ47" i="46"/>
  <c r="BY47" i="46"/>
  <c r="J47" i="46" s="1"/>
  <c r="BX47" i="46"/>
  <c r="I47" i="46" s="1"/>
  <c r="BW47" i="46"/>
  <c r="BV47" i="46"/>
  <c r="BU47" i="46"/>
  <c r="F47" i="46" s="1"/>
  <c r="BT47" i="46"/>
  <c r="E47" i="46" s="1"/>
  <c r="BS47" i="46"/>
  <c r="AQ47" i="46"/>
  <c r="B47" i="46"/>
  <c r="B47" i="44" s="1"/>
  <c r="A47" i="46"/>
  <c r="A45" i="27" s="1"/>
  <c r="EF46" i="46"/>
  <c r="EE46" i="46"/>
  <c r="ED46" i="46"/>
  <c r="BO46" i="46" s="1"/>
  <c r="EC46" i="46"/>
  <c r="BN46" i="46" s="1"/>
  <c r="EB46" i="46"/>
  <c r="EA46" i="46"/>
  <c r="DZ46" i="46"/>
  <c r="BK46" i="46" s="1"/>
  <c r="DY46" i="46"/>
  <c r="BJ46" i="46" s="1"/>
  <c r="DX46" i="46"/>
  <c r="BI46" i="46" s="1"/>
  <c r="DW46" i="46"/>
  <c r="DV46" i="46"/>
  <c r="BG46" i="46" s="1"/>
  <c r="DU46" i="46"/>
  <c r="BF46" i="46" s="1"/>
  <c r="DT46" i="46"/>
  <c r="DS46" i="46"/>
  <c r="DR46" i="46"/>
  <c r="BC46" i="46" s="1"/>
  <c r="DQ46" i="46"/>
  <c r="DP46" i="46"/>
  <c r="BA46" i="46" s="1"/>
  <c r="DO46" i="46"/>
  <c r="DN46" i="46"/>
  <c r="AY46" i="46" s="1"/>
  <c r="DM46" i="46"/>
  <c r="DL46" i="46"/>
  <c r="DK46" i="46"/>
  <c r="AV46" i="46" s="1"/>
  <c r="DJ46" i="46"/>
  <c r="AU46" i="46" s="1"/>
  <c r="DI46" i="46"/>
  <c r="AT46" i="46" s="1"/>
  <c r="DH46" i="46"/>
  <c r="DG46" i="46"/>
  <c r="DF46" i="46"/>
  <c r="AQ46" i="46" s="1"/>
  <c r="DE46" i="46"/>
  <c r="AP46" i="46" s="1"/>
  <c r="DD46" i="46"/>
  <c r="DC46" i="46"/>
  <c r="DB46" i="46"/>
  <c r="AM46" i="46" s="1"/>
  <c r="DA46" i="46"/>
  <c r="CZ46" i="46"/>
  <c r="CY46" i="46"/>
  <c r="CX46" i="46"/>
  <c r="AI46" i="46" s="1"/>
  <c r="CW46" i="46"/>
  <c r="CV46" i="46"/>
  <c r="AG46" i="46" s="1"/>
  <c r="CU46" i="46"/>
  <c r="AF46" i="46" s="1"/>
  <c r="CT46" i="46"/>
  <c r="AE46" i="46" s="1"/>
  <c r="CS46" i="46"/>
  <c r="CR46" i="46"/>
  <c r="CQ46" i="46"/>
  <c r="CP46" i="46"/>
  <c r="CO46" i="46"/>
  <c r="CN46" i="46"/>
  <c r="CM46" i="46"/>
  <c r="CL46" i="46"/>
  <c r="W46" i="46" s="1"/>
  <c r="CK46" i="46"/>
  <c r="CJ46" i="46"/>
  <c r="CI46" i="46"/>
  <c r="CH46" i="46"/>
  <c r="S46" i="46" s="1"/>
  <c r="CG46" i="46"/>
  <c r="R46" i="46" s="1"/>
  <c r="CF46" i="46"/>
  <c r="CE46" i="46"/>
  <c r="CD46" i="46"/>
  <c r="O46" i="46" s="1"/>
  <c r="CC46" i="46"/>
  <c r="N46" i="46" s="1"/>
  <c r="CB46" i="46"/>
  <c r="CA46" i="46"/>
  <c r="BZ46" i="46"/>
  <c r="K46" i="46" s="1"/>
  <c r="BY46" i="46"/>
  <c r="BX46" i="46"/>
  <c r="I46" i="46" s="1"/>
  <c r="BW46" i="46"/>
  <c r="BV46" i="46"/>
  <c r="G46" i="46" s="1"/>
  <c r="BU46" i="46"/>
  <c r="F46" i="46" s="1"/>
  <c r="BT46" i="46"/>
  <c r="BS46" i="46"/>
  <c r="B46" i="46"/>
  <c r="B46" i="44" s="1"/>
  <c r="A46" i="46"/>
  <c r="A44" i="27" s="1"/>
  <c r="EF45" i="46"/>
  <c r="EE45" i="46"/>
  <c r="ED45" i="46"/>
  <c r="BO45" i="44" s="1"/>
  <c r="EC45" i="46"/>
  <c r="EB45" i="46"/>
  <c r="BM45" i="46" s="1"/>
  <c r="EA45" i="46"/>
  <c r="DZ45" i="46"/>
  <c r="DY45" i="46"/>
  <c r="DX45" i="46"/>
  <c r="DW45" i="46"/>
  <c r="BH45" i="46" s="1"/>
  <c r="DV45" i="46"/>
  <c r="BG45" i="46" s="1"/>
  <c r="DU45" i="46"/>
  <c r="BF45" i="46" s="1"/>
  <c r="DT45" i="46"/>
  <c r="DS45" i="46"/>
  <c r="DR45" i="46"/>
  <c r="DQ45" i="46"/>
  <c r="DP45" i="46"/>
  <c r="DO45" i="46"/>
  <c r="DN45" i="46"/>
  <c r="AY45" i="46" s="1"/>
  <c r="DM45" i="46"/>
  <c r="AX45" i="46" s="1"/>
  <c r="DL45" i="46"/>
  <c r="AW45" i="46" s="1"/>
  <c r="DK45" i="46"/>
  <c r="DJ45" i="46"/>
  <c r="AU45" i="46" s="1"/>
  <c r="DI45" i="46"/>
  <c r="DH45" i="46"/>
  <c r="DG45" i="46"/>
  <c r="DF45" i="46"/>
  <c r="AQ45" i="46" s="1"/>
  <c r="DE45" i="46"/>
  <c r="DD45" i="46"/>
  <c r="DC45" i="46"/>
  <c r="DB45" i="46"/>
  <c r="AM45" i="46" s="1"/>
  <c r="DA45" i="46"/>
  <c r="CZ45" i="46"/>
  <c r="CY45" i="46"/>
  <c r="CX45" i="46"/>
  <c r="AI45" i="46" s="1"/>
  <c r="CW45" i="46"/>
  <c r="CV45" i="46"/>
  <c r="CU45" i="46"/>
  <c r="CT45" i="46"/>
  <c r="AE45" i="46" s="1"/>
  <c r="CS45" i="46"/>
  <c r="CR45" i="46"/>
  <c r="CQ45" i="46"/>
  <c r="CP45" i="46"/>
  <c r="AA45" i="46" s="1"/>
  <c r="CO45" i="46"/>
  <c r="Z45" i="46" s="1"/>
  <c r="CN45" i="46"/>
  <c r="Y45" i="46" s="1"/>
  <c r="CM45" i="46"/>
  <c r="CL45" i="46"/>
  <c r="CK45" i="46"/>
  <c r="CJ45" i="46"/>
  <c r="CI45" i="46"/>
  <c r="CH45" i="46"/>
  <c r="S45" i="46" s="1"/>
  <c r="CG45" i="46"/>
  <c r="CF45" i="46"/>
  <c r="CE45" i="46"/>
  <c r="CD45" i="46"/>
  <c r="CC45" i="46"/>
  <c r="CB45" i="46"/>
  <c r="M45" i="46" s="1"/>
  <c r="CA45" i="46"/>
  <c r="BZ45" i="46"/>
  <c r="K45" i="46" s="1"/>
  <c r="BY45" i="46"/>
  <c r="J45" i="46" s="1"/>
  <c r="BX45" i="46"/>
  <c r="I45" i="46" s="1"/>
  <c r="BW45" i="46"/>
  <c r="H45" i="46" s="1"/>
  <c r="BV45" i="46"/>
  <c r="BU45" i="46"/>
  <c r="BT45" i="46"/>
  <c r="E45" i="46" s="1"/>
  <c r="BS45" i="46"/>
  <c r="BO45" i="46"/>
  <c r="B45" i="46"/>
  <c r="B45" i="44" s="1"/>
  <c r="A45" i="46"/>
  <c r="C45" i="46" s="1"/>
  <c r="C45" i="44" s="1"/>
  <c r="EF44" i="46"/>
  <c r="EE44" i="46"/>
  <c r="ED44" i="46"/>
  <c r="BO44" i="46" s="1"/>
  <c r="EC44" i="46"/>
  <c r="EB44" i="46"/>
  <c r="EA44" i="46"/>
  <c r="BL44" i="46" s="1"/>
  <c r="DZ44" i="46"/>
  <c r="DY44" i="46"/>
  <c r="DX44" i="46"/>
  <c r="DW44" i="46"/>
  <c r="DV44" i="46"/>
  <c r="DU44" i="46"/>
  <c r="BF44" i="46" s="1"/>
  <c r="DT44" i="46"/>
  <c r="DS44" i="46"/>
  <c r="BD44" i="46" s="1"/>
  <c r="DR44" i="46"/>
  <c r="BC44" i="46" s="1"/>
  <c r="DQ44" i="46"/>
  <c r="DP44" i="46"/>
  <c r="DO44" i="46"/>
  <c r="DN44" i="46"/>
  <c r="DM44" i="46"/>
  <c r="AX44" i="46" s="1"/>
  <c r="DL44" i="46"/>
  <c r="DK44" i="46"/>
  <c r="AV44" i="46" s="1"/>
  <c r="DJ44" i="46"/>
  <c r="AU44" i="46" s="1"/>
  <c r="DI44" i="46"/>
  <c r="AT44" i="44" s="1"/>
  <c r="DH44" i="46"/>
  <c r="DG44" i="46"/>
  <c r="DF44" i="46"/>
  <c r="AQ44" i="46" s="1"/>
  <c r="DE44" i="46"/>
  <c r="DD44" i="46"/>
  <c r="DC44" i="46"/>
  <c r="AN44" i="46" s="1"/>
  <c r="DB44" i="46"/>
  <c r="DA44" i="46"/>
  <c r="CZ44" i="46"/>
  <c r="CY44" i="46"/>
  <c r="AJ44" i="46" s="1"/>
  <c r="CX44" i="46"/>
  <c r="CW44" i="46"/>
  <c r="AH44" i="46" s="1"/>
  <c r="CV44" i="46"/>
  <c r="CU44" i="46"/>
  <c r="AF44" i="46" s="1"/>
  <c r="CT44" i="46"/>
  <c r="AE44" i="46" s="1"/>
  <c r="CS44" i="46"/>
  <c r="CR44" i="46"/>
  <c r="AC44" i="46" s="1"/>
  <c r="CQ44" i="46"/>
  <c r="CP44" i="46"/>
  <c r="CO44" i="46"/>
  <c r="CN44" i="46"/>
  <c r="CM44" i="46"/>
  <c r="X44" i="46" s="1"/>
  <c r="CL44" i="46"/>
  <c r="W44" i="46" s="1"/>
  <c r="CK44" i="46"/>
  <c r="CJ44" i="46"/>
  <c r="CI44" i="46"/>
  <c r="CH44" i="46"/>
  <c r="S44" i="46" s="1"/>
  <c r="CG44" i="46"/>
  <c r="CF44" i="46"/>
  <c r="CE44" i="46"/>
  <c r="P44" i="46" s="1"/>
  <c r="CD44" i="46"/>
  <c r="CC44" i="46"/>
  <c r="N44" i="44" s="1"/>
  <c r="CB44" i="46"/>
  <c r="CA44" i="46"/>
  <c r="BZ44" i="46"/>
  <c r="K44" i="46" s="1"/>
  <c r="BY44" i="46"/>
  <c r="BX44" i="46"/>
  <c r="BW44" i="46"/>
  <c r="H44" i="46" s="1"/>
  <c r="BV44" i="46"/>
  <c r="BU44" i="46"/>
  <c r="BT44" i="46"/>
  <c r="BS44" i="46"/>
  <c r="D44" i="46" s="1"/>
  <c r="B44" i="46"/>
  <c r="B44" i="44" s="1"/>
  <c r="A44" i="46"/>
  <c r="A42" i="27" s="1"/>
  <c r="EF43" i="46"/>
  <c r="EE43" i="46"/>
  <c r="BP43" i="46" s="1"/>
  <c r="ED43" i="46"/>
  <c r="EC43" i="46"/>
  <c r="BN43" i="46" s="1"/>
  <c r="EB43" i="46"/>
  <c r="EA43" i="46"/>
  <c r="DZ43" i="46"/>
  <c r="BK43" i="46" s="1"/>
  <c r="DY43" i="46"/>
  <c r="DX43" i="46"/>
  <c r="DW43" i="46"/>
  <c r="DV43" i="46"/>
  <c r="DU43" i="46"/>
  <c r="DT43" i="46"/>
  <c r="DS43" i="46"/>
  <c r="BD43" i="46" s="1"/>
  <c r="DR43" i="46"/>
  <c r="BC43" i="46" s="1"/>
  <c r="DQ43" i="46"/>
  <c r="DP43" i="46"/>
  <c r="DO43" i="46"/>
  <c r="AZ43" i="46" s="1"/>
  <c r="DN43" i="46"/>
  <c r="DM43" i="46"/>
  <c r="AX43" i="46" s="1"/>
  <c r="DL43" i="46"/>
  <c r="DK43" i="46"/>
  <c r="AV43" i="46" s="1"/>
  <c r="DJ43" i="46"/>
  <c r="DI43" i="46"/>
  <c r="DH43" i="46"/>
  <c r="DG43" i="46"/>
  <c r="AR43" i="46" s="1"/>
  <c r="DF43" i="46"/>
  <c r="AQ43" i="46" s="1"/>
  <c r="DE43" i="46"/>
  <c r="AP43" i="46" s="1"/>
  <c r="DD43" i="46"/>
  <c r="DC43" i="46"/>
  <c r="DB43" i="46"/>
  <c r="AM43" i="46" s="1"/>
  <c r="DA43" i="46"/>
  <c r="CZ43" i="46"/>
  <c r="CY43" i="46"/>
  <c r="AJ43" i="46" s="1"/>
  <c r="CX43" i="46"/>
  <c r="AI43" i="46" s="1"/>
  <c r="CW43" i="46"/>
  <c r="AH43" i="46" s="1"/>
  <c r="CV43" i="46"/>
  <c r="CU43" i="46"/>
  <c r="AF43" i="46" s="1"/>
  <c r="CT43" i="46"/>
  <c r="CS43" i="46"/>
  <c r="AD43" i="46" s="1"/>
  <c r="CR43" i="46"/>
  <c r="CQ43" i="46"/>
  <c r="AB43" i="46" s="1"/>
  <c r="CP43" i="46"/>
  <c r="CO43" i="46"/>
  <c r="Z43" i="46" s="1"/>
  <c r="CN43" i="46"/>
  <c r="CM43" i="46"/>
  <c r="X43" i="46" s="1"/>
  <c r="CL43" i="46"/>
  <c r="W43" i="46" s="1"/>
  <c r="CK43" i="46"/>
  <c r="CJ43" i="46"/>
  <c r="U43" i="46" s="1"/>
  <c r="CI43" i="46"/>
  <c r="T43" i="46" s="1"/>
  <c r="CH43" i="46"/>
  <c r="S43" i="46" s="1"/>
  <c r="CG43" i="46"/>
  <c r="CF43" i="46"/>
  <c r="CE43" i="46"/>
  <c r="P43" i="46" s="1"/>
  <c r="CD43" i="46"/>
  <c r="CC43" i="46"/>
  <c r="CB43" i="46"/>
  <c r="CA43" i="46"/>
  <c r="L43" i="46" s="1"/>
  <c r="BZ43" i="46"/>
  <c r="K43" i="46" s="1"/>
  <c r="BY43" i="46"/>
  <c r="J43" i="46" s="1"/>
  <c r="BX43" i="46"/>
  <c r="BW43" i="46"/>
  <c r="BV43" i="46"/>
  <c r="G43" i="46" s="1"/>
  <c r="BU43" i="46"/>
  <c r="BT43" i="46"/>
  <c r="BS43" i="46"/>
  <c r="D43" i="46" s="1"/>
  <c r="B43" i="46"/>
  <c r="B43" i="44" s="1"/>
  <c r="A43" i="46"/>
  <c r="EF42" i="46"/>
  <c r="BQ42" i="46" s="1"/>
  <c r="EE42" i="46"/>
  <c r="ED42" i="46"/>
  <c r="EC42" i="46"/>
  <c r="BN42" i="46" s="1"/>
  <c r="EB42" i="46"/>
  <c r="BM42" i="44" s="1"/>
  <c r="EA42" i="46"/>
  <c r="BL42" i="46" s="1"/>
  <c r="DZ42" i="46"/>
  <c r="BK42" i="46" s="1"/>
  <c r="DY42" i="46"/>
  <c r="BJ42" i="46" s="1"/>
  <c r="DX42" i="46"/>
  <c r="DW42" i="46"/>
  <c r="BH42" i="46" s="1"/>
  <c r="DV42" i="46"/>
  <c r="DU42" i="46"/>
  <c r="DT42" i="46"/>
  <c r="DS42" i="46"/>
  <c r="BD42" i="46" s="1"/>
  <c r="DR42" i="46"/>
  <c r="BC42" i="46" s="1"/>
  <c r="DQ42" i="46"/>
  <c r="DP42" i="46"/>
  <c r="DO42" i="46"/>
  <c r="DN42" i="46"/>
  <c r="DM42" i="46"/>
  <c r="DL42" i="46"/>
  <c r="DK42" i="46"/>
  <c r="AV42" i="46" s="1"/>
  <c r="DJ42" i="46"/>
  <c r="DI42" i="46"/>
  <c r="DH42" i="46"/>
  <c r="DG42" i="46"/>
  <c r="AR42" i="46" s="1"/>
  <c r="DF42" i="46"/>
  <c r="AQ42" i="46" s="1"/>
  <c r="DE42" i="46"/>
  <c r="DD42" i="46"/>
  <c r="DC42" i="46"/>
  <c r="AN42" i="46" s="1"/>
  <c r="DB42" i="46"/>
  <c r="AM42" i="46" s="1"/>
  <c r="DA42" i="46"/>
  <c r="CZ42" i="46"/>
  <c r="CY42" i="46"/>
  <c r="AJ42" i="46" s="1"/>
  <c r="CX42" i="46"/>
  <c r="AI42" i="46" s="1"/>
  <c r="CW42" i="46"/>
  <c r="AH42" i="46" s="1"/>
  <c r="CV42" i="46"/>
  <c r="CU42" i="46"/>
  <c r="AF42" i="46" s="1"/>
  <c r="CT42" i="46"/>
  <c r="AE42" i="46" s="1"/>
  <c r="CS42" i="46"/>
  <c r="CR42" i="46"/>
  <c r="CQ42" i="46"/>
  <c r="CP42" i="46"/>
  <c r="AA42" i="46" s="1"/>
  <c r="CO42" i="46"/>
  <c r="CN42" i="46"/>
  <c r="CM42" i="46"/>
  <c r="X42" i="46" s="1"/>
  <c r="CL42" i="46"/>
  <c r="CK42" i="46"/>
  <c r="CJ42" i="46"/>
  <c r="U42" i="46" s="1"/>
  <c r="CI42" i="46"/>
  <c r="T42" i="46" s="1"/>
  <c r="CH42" i="46"/>
  <c r="S42" i="46" s="1"/>
  <c r="CG42" i="46"/>
  <c r="CF42" i="46"/>
  <c r="CE42" i="46"/>
  <c r="P42" i="46" s="1"/>
  <c r="CD42" i="46"/>
  <c r="O42" i="46" s="1"/>
  <c r="CC42" i="46"/>
  <c r="N42" i="46" s="1"/>
  <c r="CB42" i="46"/>
  <c r="M42" i="46" s="1"/>
  <c r="CA42" i="46"/>
  <c r="BZ42" i="46"/>
  <c r="K42" i="46" s="1"/>
  <c r="BY42" i="46"/>
  <c r="BX42" i="46"/>
  <c r="BW42" i="46"/>
  <c r="H42" i="46" s="1"/>
  <c r="BV42" i="46"/>
  <c r="BU42" i="46"/>
  <c r="F42" i="46" s="1"/>
  <c r="BT42" i="46"/>
  <c r="BS42" i="46"/>
  <c r="D42" i="46" s="1"/>
  <c r="B42" i="46"/>
  <c r="B42" i="44" s="1"/>
  <c r="A42" i="46"/>
  <c r="A40" i="27" s="1"/>
  <c r="EF41" i="46"/>
  <c r="BQ41" i="46" s="1"/>
  <c r="EE41" i="46"/>
  <c r="BP41" i="46" s="1"/>
  <c r="ED41" i="46"/>
  <c r="EC41" i="46"/>
  <c r="BN41" i="46" s="1"/>
  <c r="EB41" i="46"/>
  <c r="EA41" i="46"/>
  <c r="DZ41" i="46"/>
  <c r="BK41" i="46" s="1"/>
  <c r="DY41" i="46"/>
  <c r="DX41" i="46"/>
  <c r="DW41" i="46"/>
  <c r="BH41" i="46" s="1"/>
  <c r="DV41" i="46"/>
  <c r="DU41" i="46"/>
  <c r="BF41" i="46" s="1"/>
  <c r="DT41" i="46"/>
  <c r="DS41" i="46"/>
  <c r="BD41" i="46" s="1"/>
  <c r="DR41" i="46"/>
  <c r="BC41" i="46" s="1"/>
  <c r="DQ41" i="46"/>
  <c r="BB41" i="46" s="1"/>
  <c r="DP41" i="46"/>
  <c r="DO41" i="46"/>
  <c r="AZ41" i="46" s="1"/>
  <c r="DN41" i="46"/>
  <c r="DM41" i="46"/>
  <c r="AX41" i="46" s="1"/>
  <c r="DL41" i="46"/>
  <c r="DK41" i="46"/>
  <c r="AV41" i="46" s="1"/>
  <c r="DJ41" i="46"/>
  <c r="AU41" i="46" s="1"/>
  <c r="DI41" i="46"/>
  <c r="AT41" i="46" s="1"/>
  <c r="DH41" i="46"/>
  <c r="DG41" i="46"/>
  <c r="DF41" i="46"/>
  <c r="DE41" i="46"/>
  <c r="AP41" i="46" s="1"/>
  <c r="DD41" i="46"/>
  <c r="DC41" i="46"/>
  <c r="DB41" i="46"/>
  <c r="AM41" i="46" s="1"/>
  <c r="DA41" i="46"/>
  <c r="CZ41" i="46"/>
  <c r="CY41" i="46"/>
  <c r="AJ41" i="46" s="1"/>
  <c r="CX41" i="46"/>
  <c r="CW41" i="46"/>
  <c r="AH41" i="46" s="1"/>
  <c r="CV41" i="46"/>
  <c r="CU41" i="46"/>
  <c r="CT41" i="46"/>
  <c r="AE41" i="46" s="1"/>
  <c r="CS41" i="46"/>
  <c r="AD41" i="46" s="1"/>
  <c r="CR41" i="46"/>
  <c r="CQ41" i="46"/>
  <c r="AB41" i="46" s="1"/>
  <c r="CP41" i="46"/>
  <c r="CO41" i="46"/>
  <c r="Z41" i="46" s="1"/>
  <c r="CN41" i="46"/>
  <c r="Y41" i="46" s="1"/>
  <c r="CM41" i="46"/>
  <c r="X41" i="46" s="1"/>
  <c r="CL41" i="46"/>
  <c r="CK41" i="46"/>
  <c r="V41" i="46" s="1"/>
  <c r="CJ41" i="46"/>
  <c r="U41" i="46" s="1"/>
  <c r="CI41" i="46"/>
  <c r="T41" i="46" s="1"/>
  <c r="CH41" i="46"/>
  <c r="CG41" i="46"/>
  <c r="R41" i="46" s="1"/>
  <c r="CF41" i="46"/>
  <c r="CE41" i="46"/>
  <c r="CD41" i="46"/>
  <c r="O41" i="46" s="1"/>
  <c r="CC41" i="46"/>
  <c r="N41" i="46" s="1"/>
  <c r="CB41" i="46"/>
  <c r="M41" i="46" s="1"/>
  <c r="CA41" i="46"/>
  <c r="L41" i="46" s="1"/>
  <c r="BZ41" i="46"/>
  <c r="BY41" i="46"/>
  <c r="J41" i="46" s="1"/>
  <c r="BX41" i="46"/>
  <c r="BW41" i="46"/>
  <c r="H41" i="46" s="1"/>
  <c r="BV41" i="46"/>
  <c r="G41" i="46" s="1"/>
  <c r="BU41" i="46"/>
  <c r="BT41" i="46"/>
  <c r="BS41" i="46"/>
  <c r="D41" i="46" s="1"/>
  <c r="B41" i="46"/>
  <c r="B41" i="44" s="1"/>
  <c r="A41" i="46"/>
  <c r="A39" i="27" s="1"/>
  <c r="EF40" i="46"/>
  <c r="EE40" i="46"/>
  <c r="BP40" i="46" s="1"/>
  <c r="ED40" i="46"/>
  <c r="EC40" i="46"/>
  <c r="EB40" i="46"/>
  <c r="BM40" i="46" s="1"/>
  <c r="EA40" i="46"/>
  <c r="BL40" i="46" s="1"/>
  <c r="DZ40" i="46"/>
  <c r="DY40" i="46"/>
  <c r="BJ40" i="46" s="1"/>
  <c r="DX40" i="46"/>
  <c r="DW40" i="46"/>
  <c r="DV40" i="46"/>
  <c r="BG40" i="46" s="1"/>
  <c r="DU40" i="46"/>
  <c r="BF40" i="46" s="1"/>
  <c r="DT40" i="46"/>
  <c r="BE40" i="46" s="1"/>
  <c r="DS40" i="46"/>
  <c r="BD40" i="46" s="1"/>
  <c r="DR40" i="46"/>
  <c r="BC40" i="46" s="1"/>
  <c r="DQ40" i="46"/>
  <c r="BB40" i="46" s="1"/>
  <c r="DP40" i="46"/>
  <c r="DO40" i="46"/>
  <c r="AZ40" i="46" s="1"/>
  <c r="DN40" i="46"/>
  <c r="AY40" i="46" s="1"/>
  <c r="DM40" i="46"/>
  <c r="DL40" i="46"/>
  <c r="DK40" i="46"/>
  <c r="AV40" i="46" s="1"/>
  <c r="DJ40" i="46"/>
  <c r="DI40" i="46"/>
  <c r="DH40" i="46"/>
  <c r="DG40" i="46"/>
  <c r="AR40" i="46" s="1"/>
  <c r="DF40" i="46"/>
  <c r="AQ40" i="46" s="1"/>
  <c r="DE40" i="46"/>
  <c r="DD40" i="46"/>
  <c r="DC40" i="46"/>
  <c r="AN40" i="46" s="1"/>
  <c r="DB40" i="46"/>
  <c r="DA40" i="46"/>
  <c r="AL40" i="46" s="1"/>
  <c r="CZ40" i="46"/>
  <c r="CY40" i="46"/>
  <c r="CX40" i="46"/>
  <c r="CW40" i="46"/>
  <c r="CV40" i="46"/>
  <c r="AG40" i="46" s="1"/>
  <c r="CU40" i="46"/>
  <c r="AF40" i="46" s="1"/>
  <c r="CT40" i="46"/>
  <c r="AE40" i="46" s="1"/>
  <c r="CS40" i="46"/>
  <c r="CR40" i="46"/>
  <c r="CQ40" i="46"/>
  <c r="AB40" i="46" s="1"/>
  <c r="CP40" i="46"/>
  <c r="AA40" i="46" s="1"/>
  <c r="CO40" i="46"/>
  <c r="Z40" i="46" s="1"/>
  <c r="CN40" i="46"/>
  <c r="CM40" i="46"/>
  <c r="X40" i="46" s="1"/>
  <c r="CL40" i="46"/>
  <c r="W40" i="46" s="1"/>
  <c r="CK40" i="46"/>
  <c r="CJ40" i="46"/>
  <c r="CI40" i="46"/>
  <c r="CH40" i="46"/>
  <c r="CG40" i="46"/>
  <c r="CF40" i="46"/>
  <c r="CE40" i="46"/>
  <c r="P40" i="46" s="1"/>
  <c r="CD40" i="46"/>
  <c r="O40" i="46" s="1"/>
  <c r="CC40" i="46"/>
  <c r="N40" i="46" s="1"/>
  <c r="CB40" i="46"/>
  <c r="CA40" i="46"/>
  <c r="L40" i="46" s="1"/>
  <c r="BZ40" i="46"/>
  <c r="K40" i="46" s="1"/>
  <c r="BY40" i="46"/>
  <c r="J40" i="46" s="1"/>
  <c r="BX40" i="46"/>
  <c r="BW40" i="46"/>
  <c r="H40" i="46" s="1"/>
  <c r="BV40" i="46"/>
  <c r="BU40" i="46"/>
  <c r="BT40" i="46"/>
  <c r="BS40" i="46"/>
  <c r="D40" i="46" s="1"/>
  <c r="B40" i="46"/>
  <c r="B40" i="44" s="1"/>
  <c r="A40" i="46"/>
  <c r="A38" i="27" s="1"/>
  <c r="EF39" i="46"/>
  <c r="BQ39" i="46" s="1"/>
  <c r="EE39" i="46"/>
  <c r="BP39" i="46" s="1"/>
  <c r="ED39" i="46"/>
  <c r="EC39" i="46"/>
  <c r="BN39" i="46" s="1"/>
  <c r="EB39" i="46"/>
  <c r="BM39" i="46" s="1"/>
  <c r="EA39" i="46"/>
  <c r="DZ39" i="46"/>
  <c r="BK39" i="46" s="1"/>
  <c r="DY39" i="46"/>
  <c r="DX39" i="46"/>
  <c r="BI39" i="46" s="1"/>
  <c r="DW39" i="46"/>
  <c r="DV39" i="46"/>
  <c r="DU39" i="46"/>
  <c r="BF39" i="46" s="1"/>
  <c r="DT39" i="46"/>
  <c r="BE39" i="46" s="1"/>
  <c r="DS39" i="46"/>
  <c r="DR39" i="46"/>
  <c r="BC39" i="46" s="1"/>
  <c r="DQ39" i="46"/>
  <c r="DP39" i="46"/>
  <c r="DO39" i="46"/>
  <c r="AZ39" i="46" s="1"/>
  <c r="DN39" i="46"/>
  <c r="AY39" i="46" s="1"/>
  <c r="DM39" i="46"/>
  <c r="AX39" i="46" s="1"/>
  <c r="DL39" i="46"/>
  <c r="AW39" i="46" s="1"/>
  <c r="DK39" i="46"/>
  <c r="DJ39" i="46"/>
  <c r="AU39" i="46" s="1"/>
  <c r="DI39" i="46"/>
  <c r="AT39" i="46" s="1"/>
  <c r="DH39" i="46"/>
  <c r="DG39" i="46"/>
  <c r="AR39" i="46" s="1"/>
  <c r="DF39" i="46"/>
  <c r="AQ39" i="46" s="1"/>
  <c r="DE39" i="46"/>
  <c r="AP39" i="46" s="1"/>
  <c r="DD39" i="46"/>
  <c r="AO39" i="46" s="1"/>
  <c r="DC39" i="46"/>
  <c r="DB39" i="46"/>
  <c r="AM39" i="46" s="1"/>
  <c r="DA39" i="46"/>
  <c r="AL39" i="46" s="1"/>
  <c r="CZ39" i="46"/>
  <c r="AK39" i="46" s="1"/>
  <c r="CY39" i="46"/>
  <c r="AJ39" i="46" s="1"/>
  <c r="CX39" i="46"/>
  <c r="CW39" i="46"/>
  <c r="CV39" i="46"/>
  <c r="AG39" i="46" s="1"/>
  <c r="CU39" i="46"/>
  <c r="CT39" i="46"/>
  <c r="AE39" i="46" s="1"/>
  <c r="CS39" i="46"/>
  <c r="CR39" i="46"/>
  <c r="AC39" i="46" s="1"/>
  <c r="CQ39" i="46"/>
  <c r="AB39" i="46" s="1"/>
  <c r="CP39" i="46"/>
  <c r="AA39" i="46" s="1"/>
  <c r="CO39" i="46"/>
  <c r="Z39" i="46" s="1"/>
  <c r="CN39" i="46"/>
  <c r="Y39" i="46" s="1"/>
  <c r="CM39" i="46"/>
  <c r="CL39" i="46"/>
  <c r="W39" i="46" s="1"/>
  <c r="CK39" i="46"/>
  <c r="V39" i="46" s="1"/>
  <c r="CJ39" i="46"/>
  <c r="U39" i="46" s="1"/>
  <c r="CI39" i="46"/>
  <c r="T39" i="46" s="1"/>
  <c r="CH39" i="46"/>
  <c r="CG39" i="46"/>
  <c r="CF39" i="46"/>
  <c r="Q39" i="46" s="1"/>
  <c r="CE39" i="46"/>
  <c r="CD39" i="46"/>
  <c r="CC39" i="46"/>
  <c r="N39" i="46" s="1"/>
  <c r="CB39" i="46"/>
  <c r="CA39" i="46"/>
  <c r="L39" i="46" s="1"/>
  <c r="BZ39" i="46"/>
  <c r="BY39" i="46"/>
  <c r="J39" i="46" s="1"/>
  <c r="BX39" i="46"/>
  <c r="I39" i="46" s="1"/>
  <c r="BW39" i="46"/>
  <c r="H39" i="46" s="1"/>
  <c r="BV39" i="46"/>
  <c r="G39" i="46" s="1"/>
  <c r="BU39" i="46"/>
  <c r="F39" i="46" s="1"/>
  <c r="BT39" i="46"/>
  <c r="BS39" i="46"/>
  <c r="D39" i="46" s="1"/>
  <c r="B39" i="46"/>
  <c r="B39" i="44" s="1"/>
  <c r="A39" i="46"/>
  <c r="A37" i="28" s="1"/>
  <c r="EF38" i="46"/>
  <c r="EE38" i="46"/>
  <c r="ED38" i="46"/>
  <c r="BO38" i="46" s="1"/>
  <c r="EC38" i="46"/>
  <c r="EB38" i="46"/>
  <c r="EA38" i="46"/>
  <c r="BL38" i="46" s="1"/>
  <c r="DZ38" i="46"/>
  <c r="BK38" i="46" s="1"/>
  <c r="DY38" i="46"/>
  <c r="BJ38" i="46" s="1"/>
  <c r="DX38" i="46"/>
  <c r="DW38" i="46"/>
  <c r="DV38" i="46"/>
  <c r="DU38" i="46"/>
  <c r="DT38" i="46"/>
  <c r="DS38" i="46"/>
  <c r="BD38" i="46" s="1"/>
  <c r="DR38" i="46"/>
  <c r="DQ38" i="46"/>
  <c r="BB38" i="46" s="1"/>
  <c r="DP38" i="46"/>
  <c r="BA38" i="46" s="1"/>
  <c r="DO38" i="46"/>
  <c r="AZ38" i="46" s="1"/>
  <c r="DN38" i="46"/>
  <c r="AY38" i="46" s="1"/>
  <c r="DM38" i="46"/>
  <c r="DL38" i="46"/>
  <c r="AW38" i="44" s="1"/>
  <c r="DK38" i="46"/>
  <c r="AV38" i="46" s="1"/>
  <c r="DJ38" i="46"/>
  <c r="DI38" i="46"/>
  <c r="AT38" i="46" s="1"/>
  <c r="DH38" i="46"/>
  <c r="DG38" i="46"/>
  <c r="DF38" i="46"/>
  <c r="AQ38" i="46" s="1"/>
  <c r="DE38" i="46"/>
  <c r="AP38" i="44" s="1"/>
  <c r="DD38" i="46"/>
  <c r="DC38" i="46"/>
  <c r="AN38" i="46" s="1"/>
  <c r="DB38" i="46"/>
  <c r="DA38" i="46"/>
  <c r="CZ38" i="46"/>
  <c r="CY38" i="46"/>
  <c r="AJ38" i="46" s="1"/>
  <c r="CX38" i="46"/>
  <c r="AI38" i="46" s="1"/>
  <c r="CW38" i="46"/>
  <c r="CV38" i="46"/>
  <c r="CU38" i="46"/>
  <c r="AF38" i="46" s="1"/>
  <c r="CT38" i="46"/>
  <c r="AE38" i="46" s="1"/>
  <c r="CS38" i="46"/>
  <c r="AD38" i="46" s="1"/>
  <c r="CR38" i="46"/>
  <c r="CQ38" i="46"/>
  <c r="AB38" i="46" s="1"/>
  <c r="CP38" i="46"/>
  <c r="CO38" i="46"/>
  <c r="CN38" i="46"/>
  <c r="CM38" i="46"/>
  <c r="X38" i="46" s="1"/>
  <c r="CL38" i="46"/>
  <c r="CK38" i="46"/>
  <c r="V38" i="46" s="1"/>
  <c r="CJ38" i="46"/>
  <c r="CI38" i="46"/>
  <c r="CH38" i="46"/>
  <c r="S38" i="46" s="1"/>
  <c r="CG38" i="46"/>
  <c r="CF38" i="46"/>
  <c r="Q38" i="46" s="1"/>
  <c r="CE38" i="46"/>
  <c r="P38" i="46" s="1"/>
  <c r="CD38" i="46"/>
  <c r="O38" i="46" s="1"/>
  <c r="CC38" i="46"/>
  <c r="N38" i="46" s="1"/>
  <c r="CB38" i="46"/>
  <c r="CA38" i="46"/>
  <c r="L38" i="46" s="1"/>
  <c r="BZ38" i="46"/>
  <c r="BY38" i="46"/>
  <c r="BX38" i="46"/>
  <c r="I38" i="46" s="1"/>
  <c r="BW38" i="46"/>
  <c r="H38" i="46" s="1"/>
  <c r="BV38" i="46"/>
  <c r="BU38" i="46"/>
  <c r="F38" i="46" s="1"/>
  <c r="BT38" i="46"/>
  <c r="BS38" i="46"/>
  <c r="B38" i="46"/>
  <c r="B38" i="44" s="1"/>
  <c r="A38" i="46"/>
  <c r="A36" i="27" s="1"/>
  <c r="EF37" i="46"/>
  <c r="EE37" i="46"/>
  <c r="ED37" i="46"/>
  <c r="BO37" i="44" s="1"/>
  <c r="EC37" i="46"/>
  <c r="BN37" i="46" s="1"/>
  <c r="EB37" i="46"/>
  <c r="EA37" i="46"/>
  <c r="DZ37" i="46"/>
  <c r="BK37" i="46" s="1"/>
  <c r="DY37" i="46"/>
  <c r="DX37" i="46"/>
  <c r="DW37" i="46"/>
  <c r="DV37" i="46"/>
  <c r="DU37" i="46"/>
  <c r="DT37" i="46"/>
  <c r="DS37" i="46"/>
  <c r="BD37" i="46" s="1"/>
  <c r="DR37" i="46"/>
  <c r="DQ37" i="46"/>
  <c r="DP37" i="46"/>
  <c r="DO37" i="46"/>
  <c r="DN37" i="46"/>
  <c r="DM37" i="46"/>
  <c r="AX37" i="46" s="1"/>
  <c r="DL37" i="46"/>
  <c r="DK37" i="46"/>
  <c r="DJ37" i="46"/>
  <c r="AU37" i="46" s="1"/>
  <c r="DI37" i="46"/>
  <c r="AT37" i="46" s="1"/>
  <c r="DH37" i="46"/>
  <c r="AS37" i="46" s="1"/>
  <c r="DG37" i="46"/>
  <c r="DF37" i="46"/>
  <c r="DE37" i="46"/>
  <c r="DD37" i="46"/>
  <c r="DC37" i="46"/>
  <c r="AN37" i="46" s="1"/>
  <c r="DB37" i="46"/>
  <c r="AM37" i="46" s="1"/>
  <c r="DA37" i="46"/>
  <c r="CZ37" i="46"/>
  <c r="CY37" i="46"/>
  <c r="CX37" i="46"/>
  <c r="CW37" i="46"/>
  <c r="CV37" i="46"/>
  <c r="CU37" i="46"/>
  <c r="AF37" i="46" s="1"/>
  <c r="CT37" i="46"/>
  <c r="CS37" i="46"/>
  <c r="CR37" i="46"/>
  <c r="AC37" i="46" s="1"/>
  <c r="CQ37" i="46"/>
  <c r="CP37" i="46"/>
  <c r="AA37" i="46" s="1"/>
  <c r="CO37" i="46"/>
  <c r="Z37" i="46" s="1"/>
  <c r="CN37" i="46"/>
  <c r="CM37" i="46"/>
  <c r="CL37" i="46"/>
  <c r="CK37" i="46"/>
  <c r="V37" i="46" s="1"/>
  <c r="CJ37" i="46"/>
  <c r="U37" i="46" s="1"/>
  <c r="CI37" i="46"/>
  <c r="CH37" i="46"/>
  <c r="CG37" i="46"/>
  <c r="R37" i="46" s="1"/>
  <c r="CF37" i="46"/>
  <c r="CE37" i="46"/>
  <c r="P37" i="46" s="1"/>
  <c r="CD37" i="46"/>
  <c r="O37" i="46" s="1"/>
  <c r="CC37" i="46"/>
  <c r="N37" i="46" s="1"/>
  <c r="CB37" i="46"/>
  <c r="CA37" i="46"/>
  <c r="BZ37" i="46"/>
  <c r="BY37" i="46"/>
  <c r="J37" i="46" s="1"/>
  <c r="BX37" i="46"/>
  <c r="BW37" i="46"/>
  <c r="BV37" i="46"/>
  <c r="BU37" i="46"/>
  <c r="BT37" i="46"/>
  <c r="BS37" i="46"/>
  <c r="BO37" i="46"/>
  <c r="B37" i="46"/>
  <c r="B37" i="44" s="1"/>
  <c r="A37" i="46"/>
  <c r="EF36" i="46"/>
  <c r="EE36" i="46"/>
  <c r="BP36" i="46" s="1"/>
  <c r="ED36" i="46"/>
  <c r="EC36" i="46"/>
  <c r="EB36" i="46"/>
  <c r="BM36" i="46" s="1"/>
  <c r="EA36" i="46"/>
  <c r="BL36" i="46" s="1"/>
  <c r="DZ36" i="46"/>
  <c r="BK36" i="46" s="1"/>
  <c r="DY36" i="46"/>
  <c r="DX36" i="46"/>
  <c r="BI36" i="46" s="1"/>
  <c r="DW36" i="46"/>
  <c r="BH36" i="46" s="1"/>
  <c r="DV36" i="46"/>
  <c r="BG36" i="46" s="1"/>
  <c r="DU36" i="46"/>
  <c r="DT36" i="46"/>
  <c r="DS36" i="46"/>
  <c r="DR36" i="46"/>
  <c r="BC36" i="46" s="1"/>
  <c r="DQ36" i="46"/>
  <c r="DP36" i="46"/>
  <c r="DO36" i="46"/>
  <c r="AZ36" i="46" s="1"/>
  <c r="DN36" i="46"/>
  <c r="DM36" i="46"/>
  <c r="AX36" i="46" s="1"/>
  <c r="DL36" i="46"/>
  <c r="AW36" i="46" s="1"/>
  <c r="DK36" i="46"/>
  <c r="AV36" i="46" s="1"/>
  <c r="DJ36" i="46"/>
  <c r="DI36" i="46"/>
  <c r="DH36" i="46"/>
  <c r="DG36" i="46"/>
  <c r="AR36" i="46" s="1"/>
  <c r="DF36" i="46"/>
  <c r="AQ36" i="46" s="1"/>
  <c r="DE36" i="46"/>
  <c r="AP36" i="46" s="1"/>
  <c r="DD36" i="46"/>
  <c r="AO36" i="46" s="1"/>
  <c r="DC36" i="46"/>
  <c r="AN36" i="46" s="1"/>
  <c r="DB36" i="46"/>
  <c r="AM36" i="46" s="1"/>
  <c r="DA36" i="46"/>
  <c r="CZ36" i="46"/>
  <c r="AK36" i="46" s="1"/>
  <c r="CY36" i="46"/>
  <c r="CX36" i="46"/>
  <c r="CW36" i="46"/>
  <c r="CV36" i="46"/>
  <c r="AG36" i="46" s="1"/>
  <c r="CU36" i="46"/>
  <c r="AF36" i="46" s="1"/>
  <c r="CT36" i="46"/>
  <c r="CS36" i="46"/>
  <c r="CR36" i="46"/>
  <c r="CQ36" i="46"/>
  <c r="AB36" i="46" s="1"/>
  <c r="CP36" i="46"/>
  <c r="AA36" i="46" s="1"/>
  <c r="CO36" i="46"/>
  <c r="Z36" i="46" s="1"/>
  <c r="CN36" i="46"/>
  <c r="Y36" i="46" s="1"/>
  <c r="CM36" i="46"/>
  <c r="CL36" i="46"/>
  <c r="W36" i="46" s="1"/>
  <c r="CK36" i="46"/>
  <c r="CJ36" i="46"/>
  <c r="U36" i="46" s="1"/>
  <c r="CI36" i="46"/>
  <c r="T36" i="46" s="1"/>
  <c r="CH36" i="46"/>
  <c r="CG36" i="46"/>
  <c r="R36" i="46" s="1"/>
  <c r="CF36" i="46"/>
  <c r="Q36" i="46" s="1"/>
  <c r="CE36" i="46"/>
  <c r="P36" i="46" s="1"/>
  <c r="CD36" i="46"/>
  <c r="O36" i="46" s="1"/>
  <c r="CC36" i="46"/>
  <c r="CB36" i="46"/>
  <c r="CA36" i="46"/>
  <c r="L36" i="46" s="1"/>
  <c r="BZ36" i="46"/>
  <c r="K36" i="46" s="1"/>
  <c r="BY36" i="46"/>
  <c r="J36" i="46" s="1"/>
  <c r="BX36" i="46"/>
  <c r="I36" i="46" s="1"/>
  <c r="BW36" i="46"/>
  <c r="H36" i="46" s="1"/>
  <c r="BV36" i="46"/>
  <c r="G36" i="46" s="1"/>
  <c r="BU36" i="46"/>
  <c r="BT36" i="46"/>
  <c r="E36" i="46" s="1"/>
  <c r="BS36" i="46"/>
  <c r="B36" i="46"/>
  <c r="B36" i="44" s="1"/>
  <c r="A36" i="46"/>
  <c r="A34" i="27" s="1"/>
  <c r="EF35" i="46"/>
  <c r="BQ35" i="46" s="1"/>
  <c r="EE35" i="46"/>
  <c r="BP35" i="46" s="1"/>
  <c r="ED35" i="46"/>
  <c r="EC35" i="46"/>
  <c r="EB35" i="46"/>
  <c r="BM35" i="46" s="1"/>
  <c r="EA35" i="46"/>
  <c r="BL35" i="46" s="1"/>
  <c r="DZ35" i="46"/>
  <c r="BK35" i="46" s="1"/>
  <c r="DY35" i="46"/>
  <c r="BJ35" i="46" s="1"/>
  <c r="DX35" i="46"/>
  <c r="BI35" i="46" s="1"/>
  <c r="DW35" i="46"/>
  <c r="BH35" i="46" s="1"/>
  <c r="DV35" i="46"/>
  <c r="DU35" i="46"/>
  <c r="DT35" i="46"/>
  <c r="BE35" i="46" s="1"/>
  <c r="DS35" i="46"/>
  <c r="BD35" i="46" s="1"/>
  <c r="DR35" i="46"/>
  <c r="DQ35" i="46"/>
  <c r="DP35" i="46"/>
  <c r="BA35" i="46" s="1"/>
  <c r="DO35" i="46"/>
  <c r="AZ35" i="46" s="1"/>
  <c r="DN35" i="46"/>
  <c r="AY35" i="46" s="1"/>
  <c r="DM35" i="46"/>
  <c r="AX35" i="46" s="1"/>
  <c r="DL35" i="46"/>
  <c r="DK35" i="46"/>
  <c r="DJ35" i="46"/>
  <c r="DI35" i="46"/>
  <c r="DH35" i="46"/>
  <c r="AS35" i="46" s="1"/>
  <c r="DG35" i="46"/>
  <c r="AR35" i="46" s="1"/>
  <c r="DF35" i="46"/>
  <c r="DE35" i="46"/>
  <c r="DD35" i="46"/>
  <c r="DC35" i="46"/>
  <c r="DB35" i="46"/>
  <c r="AM35" i="46" s="1"/>
  <c r="DA35" i="46"/>
  <c r="AL35" i="46" s="1"/>
  <c r="CZ35" i="46"/>
  <c r="AK35" i="46" s="1"/>
  <c r="CY35" i="46"/>
  <c r="AJ35" i="46" s="1"/>
  <c r="CX35" i="46"/>
  <c r="AI35" i="46" s="1"/>
  <c r="CW35" i="46"/>
  <c r="CV35" i="46"/>
  <c r="AG35" i="46" s="1"/>
  <c r="CU35" i="46"/>
  <c r="AF35" i="46" s="1"/>
  <c r="CT35" i="46"/>
  <c r="CS35" i="46"/>
  <c r="AD35" i="46" s="1"/>
  <c r="CR35" i="46"/>
  <c r="AC35" i="46" s="1"/>
  <c r="CQ35" i="46"/>
  <c r="AB35" i="46" s="1"/>
  <c r="CP35" i="46"/>
  <c r="CO35" i="46"/>
  <c r="CN35" i="46"/>
  <c r="Y35" i="46" s="1"/>
  <c r="CM35" i="46"/>
  <c r="CL35" i="46"/>
  <c r="W35" i="46" s="1"/>
  <c r="CK35" i="46"/>
  <c r="V35" i="46" s="1"/>
  <c r="CJ35" i="46"/>
  <c r="U35" i="46" s="1"/>
  <c r="CI35" i="46"/>
  <c r="T35" i="46" s="1"/>
  <c r="CH35" i="46"/>
  <c r="S35" i="46" s="1"/>
  <c r="CG35" i="46"/>
  <c r="CF35" i="46"/>
  <c r="CE35" i="46"/>
  <c r="P35" i="46" s="1"/>
  <c r="CD35" i="46"/>
  <c r="O35" i="46" s="1"/>
  <c r="CC35" i="46"/>
  <c r="CB35" i="46"/>
  <c r="M35" i="46" s="1"/>
  <c r="CA35" i="46"/>
  <c r="L35" i="46" s="1"/>
  <c r="BZ35" i="46"/>
  <c r="K35" i="46" s="1"/>
  <c r="BY35" i="46"/>
  <c r="BX35" i="46"/>
  <c r="I35" i="46" s="1"/>
  <c r="BW35" i="46"/>
  <c r="H35" i="46" s="1"/>
  <c r="BV35" i="46"/>
  <c r="BU35" i="46"/>
  <c r="F35" i="46" s="1"/>
  <c r="BT35" i="46"/>
  <c r="E35" i="46" s="1"/>
  <c r="BS35" i="46"/>
  <c r="D35" i="46" s="1"/>
  <c r="B35" i="46"/>
  <c r="B35" i="44" s="1"/>
  <c r="A35" i="46"/>
  <c r="EF34" i="46"/>
  <c r="BQ34" i="46" s="1"/>
  <c r="EE34" i="46"/>
  <c r="BP34" i="46" s="1"/>
  <c r="ED34" i="46"/>
  <c r="BO34" i="46" s="1"/>
  <c r="EC34" i="46"/>
  <c r="EB34" i="46"/>
  <c r="BM34" i="46" s="1"/>
  <c r="EA34" i="46"/>
  <c r="BL34" i="46" s="1"/>
  <c r="DZ34" i="46"/>
  <c r="BK34" i="46" s="1"/>
  <c r="DY34" i="46"/>
  <c r="DX34" i="46"/>
  <c r="DW34" i="46"/>
  <c r="DV34" i="46"/>
  <c r="BG34" i="46" s="1"/>
  <c r="DU34" i="46"/>
  <c r="BF34" i="46" s="1"/>
  <c r="DT34" i="46"/>
  <c r="BE34" i="46" s="1"/>
  <c r="DS34" i="46"/>
  <c r="BD34" i="46" s="1"/>
  <c r="DR34" i="46"/>
  <c r="BC34" i="46" s="1"/>
  <c r="DQ34" i="46"/>
  <c r="DP34" i="46"/>
  <c r="BA34" i="46" s="1"/>
  <c r="DO34" i="46"/>
  <c r="AZ34" i="46" s="1"/>
  <c r="DN34" i="46"/>
  <c r="DM34" i="46"/>
  <c r="DL34" i="46"/>
  <c r="DK34" i="46"/>
  <c r="AV34" i="46" s="1"/>
  <c r="DJ34" i="46"/>
  <c r="DI34" i="46"/>
  <c r="DH34" i="46"/>
  <c r="AS34" i="46" s="1"/>
  <c r="DG34" i="46"/>
  <c r="AR34" i="46" s="1"/>
  <c r="DF34" i="46"/>
  <c r="DE34" i="46"/>
  <c r="AP34" i="46" s="1"/>
  <c r="DD34" i="46"/>
  <c r="AO34" i="46" s="1"/>
  <c r="DC34" i="46"/>
  <c r="AN34" i="46" s="1"/>
  <c r="DB34" i="46"/>
  <c r="DA34" i="46"/>
  <c r="CZ34" i="46"/>
  <c r="CY34" i="46"/>
  <c r="CX34" i="46"/>
  <c r="CW34" i="46"/>
  <c r="AH34" i="46" s="1"/>
  <c r="CV34" i="46"/>
  <c r="AG34" i="46" s="1"/>
  <c r="CU34" i="46"/>
  <c r="AF34" i="46" s="1"/>
  <c r="CT34" i="46"/>
  <c r="AE34" i="46" s="1"/>
  <c r="CS34" i="46"/>
  <c r="CR34" i="46"/>
  <c r="CQ34" i="46"/>
  <c r="AB34" i="46" s="1"/>
  <c r="CP34" i="46"/>
  <c r="AA34" i="46" s="1"/>
  <c r="CO34" i="46"/>
  <c r="CN34" i="46"/>
  <c r="Y34" i="46" s="1"/>
  <c r="CM34" i="46"/>
  <c r="X34" i="46" s="1"/>
  <c r="CL34" i="46"/>
  <c r="CK34" i="46"/>
  <c r="CJ34" i="46"/>
  <c r="U34" i="46" s="1"/>
  <c r="CI34" i="46"/>
  <c r="T34" i="46" s="1"/>
  <c r="CH34" i="46"/>
  <c r="S34" i="46" s="1"/>
  <c r="CG34" i="46"/>
  <c r="R34" i="46" s="1"/>
  <c r="CF34" i="46"/>
  <c r="Q34" i="46" s="1"/>
  <c r="CE34" i="46"/>
  <c r="P34" i="46" s="1"/>
  <c r="CD34" i="46"/>
  <c r="O34" i="46" s="1"/>
  <c r="CC34" i="46"/>
  <c r="N34" i="46" s="1"/>
  <c r="CB34" i="46"/>
  <c r="CA34" i="46"/>
  <c r="BZ34" i="46"/>
  <c r="BY34" i="46"/>
  <c r="BX34" i="46"/>
  <c r="I34" i="46" s="1"/>
  <c r="BW34" i="46"/>
  <c r="H34" i="46" s="1"/>
  <c r="BV34" i="46"/>
  <c r="BU34" i="46"/>
  <c r="F34" i="46" s="1"/>
  <c r="BT34" i="46"/>
  <c r="E34" i="46" s="1"/>
  <c r="BS34" i="46"/>
  <c r="D34" i="46" s="1"/>
  <c r="B34" i="46"/>
  <c r="B34" i="44" s="1"/>
  <c r="A34" i="46"/>
  <c r="EF33" i="46"/>
  <c r="EE33" i="46"/>
  <c r="ED33" i="46"/>
  <c r="BO33" i="44" s="1"/>
  <c r="EC33" i="46"/>
  <c r="EB33" i="46"/>
  <c r="BM33" i="46" s="1"/>
  <c r="EA33" i="46"/>
  <c r="DZ33" i="46"/>
  <c r="DY33" i="46"/>
  <c r="DX33" i="46"/>
  <c r="BI33" i="46" s="1"/>
  <c r="DW33" i="46"/>
  <c r="BH33" i="46" s="1"/>
  <c r="DV33" i="46"/>
  <c r="BG33" i="46" s="1"/>
  <c r="DU33" i="46"/>
  <c r="DT33" i="46"/>
  <c r="DS33" i="46"/>
  <c r="DR33" i="46"/>
  <c r="DQ33" i="46"/>
  <c r="DP33" i="46"/>
  <c r="BA33" i="46" s="1"/>
  <c r="DO33" i="46"/>
  <c r="AZ33" i="46" s="1"/>
  <c r="DN33" i="46"/>
  <c r="DM33" i="46"/>
  <c r="AX33" i="46" s="1"/>
  <c r="DL33" i="46"/>
  <c r="AW33" i="46" s="1"/>
  <c r="DK33" i="46"/>
  <c r="DJ33" i="46"/>
  <c r="DI33" i="46"/>
  <c r="DH33" i="46"/>
  <c r="AS33" i="46" s="1"/>
  <c r="DG33" i="46"/>
  <c r="AR33" i="46" s="1"/>
  <c r="DF33" i="46"/>
  <c r="DE33" i="46"/>
  <c r="DD33" i="46"/>
  <c r="DC33" i="46"/>
  <c r="DB33" i="46"/>
  <c r="DA33" i="46"/>
  <c r="AL33" i="46" s="1"/>
  <c r="CZ33" i="46"/>
  <c r="AK33" i="46" s="1"/>
  <c r="CY33" i="46"/>
  <c r="CX33" i="46"/>
  <c r="AI33" i="46" s="1"/>
  <c r="CW33" i="46"/>
  <c r="CV33" i="46"/>
  <c r="CU33" i="46"/>
  <c r="CT33" i="46"/>
  <c r="AE33" i="46" s="1"/>
  <c r="CS33" i="46"/>
  <c r="CR33" i="46"/>
  <c r="AC33" i="46" s="1"/>
  <c r="CQ33" i="46"/>
  <c r="AB33" i="46" s="1"/>
  <c r="CP33" i="46"/>
  <c r="AA33" i="46" s="1"/>
  <c r="CO33" i="46"/>
  <c r="CN33" i="46"/>
  <c r="Y33" i="46" s="1"/>
  <c r="CM33" i="46"/>
  <c r="CL33" i="46"/>
  <c r="CK33" i="46"/>
  <c r="CJ33" i="46"/>
  <c r="U33" i="44" s="1"/>
  <c r="CI33" i="46"/>
  <c r="T33" i="46" s="1"/>
  <c r="CH33" i="46"/>
  <c r="CG33" i="46"/>
  <c r="CF33" i="46"/>
  <c r="CE33" i="46"/>
  <c r="CD33" i="46"/>
  <c r="O33" i="46" s="1"/>
  <c r="CC33" i="46"/>
  <c r="N33" i="46" s="1"/>
  <c r="CB33" i="46"/>
  <c r="CA33" i="46"/>
  <c r="L33" i="46" s="1"/>
  <c r="BZ33" i="46"/>
  <c r="BY33" i="46"/>
  <c r="J33" i="46" s="1"/>
  <c r="BX33" i="46"/>
  <c r="BW33" i="46"/>
  <c r="BV33" i="46"/>
  <c r="G33" i="46" s="1"/>
  <c r="BU33" i="46"/>
  <c r="BT33" i="46"/>
  <c r="BS33" i="46"/>
  <c r="D33" i="46" s="1"/>
  <c r="BO33" i="46"/>
  <c r="B33" i="46"/>
  <c r="B33" i="44" s="1"/>
  <c r="A33" i="46"/>
  <c r="A31" i="27" s="1"/>
  <c r="EF32" i="46"/>
  <c r="BQ32" i="46" s="1"/>
  <c r="EE32" i="46"/>
  <c r="ED32" i="46"/>
  <c r="EC32" i="46"/>
  <c r="EB32" i="46"/>
  <c r="BM32" i="44" s="1"/>
  <c r="EA32" i="46"/>
  <c r="BL32" i="46" s="1"/>
  <c r="DZ32" i="46"/>
  <c r="DY32" i="46"/>
  <c r="DX32" i="46"/>
  <c r="DW32" i="46"/>
  <c r="DV32" i="46"/>
  <c r="DU32" i="46"/>
  <c r="DT32" i="46"/>
  <c r="BE32" i="46" s="1"/>
  <c r="DS32" i="46"/>
  <c r="BD32" i="46" s="1"/>
  <c r="DR32" i="46"/>
  <c r="DQ32" i="46"/>
  <c r="DP32" i="46"/>
  <c r="DO32" i="46"/>
  <c r="AZ32" i="46" s="1"/>
  <c r="DN32" i="46"/>
  <c r="DM32" i="46"/>
  <c r="AX32" i="44" s="1"/>
  <c r="DL32" i="46"/>
  <c r="AW32" i="46" s="1"/>
  <c r="DK32" i="46"/>
  <c r="AV32" i="46" s="1"/>
  <c r="DJ32" i="46"/>
  <c r="DI32" i="46"/>
  <c r="DH32" i="46"/>
  <c r="AS32" i="46" s="1"/>
  <c r="DG32" i="46"/>
  <c r="DF32" i="46"/>
  <c r="DE32" i="46"/>
  <c r="DD32" i="46"/>
  <c r="AO32" i="46" s="1"/>
  <c r="DC32" i="46"/>
  <c r="DB32" i="46"/>
  <c r="AM32" i="46" s="1"/>
  <c r="DA32" i="46"/>
  <c r="AL32" i="46" s="1"/>
  <c r="CZ32" i="46"/>
  <c r="CY32" i="46"/>
  <c r="CX32" i="46"/>
  <c r="AI32" i="46" s="1"/>
  <c r="CW32" i="46"/>
  <c r="CV32" i="46"/>
  <c r="CU32" i="46"/>
  <c r="CT32" i="46"/>
  <c r="CS32" i="46"/>
  <c r="CR32" i="46"/>
  <c r="CQ32" i="46"/>
  <c r="CP32" i="46"/>
  <c r="CO32" i="46"/>
  <c r="Z32" i="46" s="1"/>
  <c r="CN32" i="46"/>
  <c r="CM32" i="46"/>
  <c r="X32" i="46" s="1"/>
  <c r="CL32" i="46"/>
  <c r="CK32" i="46"/>
  <c r="V32" i="46" s="1"/>
  <c r="CJ32" i="46"/>
  <c r="CI32" i="46"/>
  <c r="T32" i="46" s="1"/>
  <c r="CH32" i="46"/>
  <c r="CG32" i="46"/>
  <c r="R32" i="46" s="1"/>
  <c r="CF32" i="46"/>
  <c r="CE32" i="46"/>
  <c r="P32" i="46" s="1"/>
  <c r="CD32" i="46"/>
  <c r="CC32" i="46"/>
  <c r="CB32" i="46"/>
  <c r="CA32" i="46"/>
  <c r="BZ32" i="46"/>
  <c r="K32" i="46" s="1"/>
  <c r="BY32" i="46"/>
  <c r="J32" i="46" s="1"/>
  <c r="BX32" i="46"/>
  <c r="BW32" i="46"/>
  <c r="H32" i="46" s="1"/>
  <c r="BV32" i="46"/>
  <c r="BU32" i="46"/>
  <c r="F32" i="46" s="1"/>
  <c r="BT32" i="46"/>
  <c r="E32" i="46" s="1"/>
  <c r="BS32" i="46"/>
  <c r="B32" i="46"/>
  <c r="B32" i="44" s="1"/>
  <c r="A32" i="46"/>
  <c r="A30" i="27" s="1"/>
  <c r="EF31" i="46"/>
  <c r="BQ31" i="46" s="1"/>
  <c r="EE31" i="46"/>
  <c r="BP31" i="46" s="1"/>
  <c r="ED31" i="46"/>
  <c r="BO31" i="44" s="1"/>
  <c r="EC31" i="46"/>
  <c r="EB31" i="46"/>
  <c r="BM31" i="46" s="1"/>
  <c r="EA31" i="46"/>
  <c r="DZ31" i="46"/>
  <c r="DY31" i="46"/>
  <c r="BJ31" i="46" s="1"/>
  <c r="DX31" i="46"/>
  <c r="DW31" i="46"/>
  <c r="DV31" i="46"/>
  <c r="BG31" i="46" s="1"/>
  <c r="DU31" i="46"/>
  <c r="BF31" i="44" s="1"/>
  <c r="DT31" i="46"/>
  <c r="BE31" i="46" s="1"/>
  <c r="DS31" i="46"/>
  <c r="BD31" i="46" s="1"/>
  <c r="DR31" i="46"/>
  <c r="DQ31" i="46"/>
  <c r="BB31" i="46" s="1"/>
  <c r="DP31" i="46"/>
  <c r="BA31" i="46" s="1"/>
  <c r="DO31" i="46"/>
  <c r="AZ31" i="46" s="1"/>
  <c r="DN31" i="46"/>
  <c r="AY31" i="46" s="1"/>
  <c r="DM31" i="46"/>
  <c r="AX31" i="46" s="1"/>
  <c r="DL31" i="46"/>
  <c r="DK31" i="46"/>
  <c r="DJ31" i="46"/>
  <c r="DI31" i="46"/>
  <c r="AT31" i="46" s="1"/>
  <c r="DH31" i="46"/>
  <c r="DG31" i="46"/>
  <c r="AR31" i="46" s="1"/>
  <c r="DF31" i="46"/>
  <c r="AQ31" i="46" s="1"/>
  <c r="DE31" i="46"/>
  <c r="DD31" i="46"/>
  <c r="DC31" i="46"/>
  <c r="DB31" i="46"/>
  <c r="DA31" i="46"/>
  <c r="AL31" i="46" s="1"/>
  <c r="CZ31" i="46"/>
  <c r="AK31" i="46" s="1"/>
  <c r="CY31" i="46"/>
  <c r="AJ31" i="46" s="1"/>
  <c r="CX31" i="46"/>
  <c r="AI31" i="46" s="1"/>
  <c r="CW31" i="46"/>
  <c r="AH31" i="46" s="1"/>
  <c r="CV31" i="46"/>
  <c r="AG31" i="46" s="1"/>
  <c r="CU31" i="46"/>
  <c r="CT31" i="46"/>
  <c r="AE31" i="46" s="1"/>
  <c r="CS31" i="46"/>
  <c r="AD31" i="46" s="1"/>
  <c r="CR31" i="46"/>
  <c r="AC31" i="46" s="1"/>
  <c r="CQ31" i="46"/>
  <c r="CP31" i="46"/>
  <c r="AA31" i="46" s="1"/>
  <c r="CO31" i="46"/>
  <c r="CN31" i="46"/>
  <c r="CM31" i="46"/>
  <c r="X31" i="46" s="1"/>
  <c r="CL31" i="46"/>
  <c r="CK31" i="46"/>
  <c r="CJ31" i="46"/>
  <c r="CI31" i="46"/>
  <c r="CH31" i="46"/>
  <c r="S31" i="46" s="1"/>
  <c r="CG31" i="46"/>
  <c r="CF31" i="46"/>
  <c r="Q31" i="46" s="1"/>
  <c r="CE31" i="46"/>
  <c r="CD31" i="46"/>
  <c r="O31" i="46" s="1"/>
  <c r="CC31" i="46"/>
  <c r="N31" i="46" s="1"/>
  <c r="CB31" i="46"/>
  <c r="M31" i="46" s="1"/>
  <c r="CA31" i="46"/>
  <c r="L31" i="46" s="1"/>
  <c r="BZ31" i="46"/>
  <c r="K31" i="46" s="1"/>
  <c r="BY31" i="46"/>
  <c r="BX31" i="46"/>
  <c r="I31" i="46" s="1"/>
  <c r="BW31" i="46"/>
  <c r="BV31" i="46"/>
  <c r="G31" i="46" s="1"/>
  <c r="BU31" i="46"/>
  <c r="F31" i="46" s="1"/>
  <c r="BT31" i="46"/>
  <c r="E31" i="46" s="1"/>
  <c r="BS31" i="46"/>
  <c r="D31" i="46" s="1"/>
  <c r="BO31" i="46"/>
  <c r="BF31" i="46"/>
  <c r="B31" i="46"/>
  <c r="B31" i="44" s="1"/>
  <c r="A31" i="46"/>
  <c r="C31" i="46" s="1"/>
  <c r="C31" i="44" s="1"/>
  <c r="EF30" i="46"/>
  <c r="EE30" i="46"/>
  <c r="BP30" i="46" s="1"/>
  <c r="ED30" i="46"/>
  <c r="BO30" i="46" s="1"/>
  <c r="EC30" i="46"/>
  <c r="BN30" i="46" s="1"/>
  <c r="EB30" i="46"/>
  <c r="BM30" i="46" s="1"/>
  <c r="EA30" i="46"/>
  <c r="DZ30" i="46"/>
  <c r="DY30" i="46"/>
  <c r="BJ30" i="46" s="1"/>
  <c r="DX30" i="46"/>
  <c r="DW30" i="46"/>
  <c r="BH30" i="46" s="1"/>
  <c r="DV30" i="46"/>
  <c r="BG30" i="44" s="1"/>
  <c r="DU30" i="46"/>
  <c r="DT30" i="46"/>
  <c r="BE30" i="46" s="1"/>
  <c r="DS30" i="46"/>
  <c r="DR30" i="46"/>
  <c r="BC30" i="46" s="1"/>
  <c r="DQ30" i="46"/>
  <c r="DP30" i="46"/>
  <c r="DO30" i="46"/>
  <c r="AZ30" i="46" s="1"/>
  <c r="DN30" i="46"/>
  <c r="AY30" i="46" s="1"/>
  <c r="DM30" i="46"/>
  <c r="DL30" i="46"/>
  <c r="DK30" i="46"/>
  <c r="DJ30" i="46"/>
  <c r="AU30" i="46" s="1"/>
  <c r="DI30" i="46"/>
  <c r="AT30" i="46" s="1"/>
  <c r="DH30" i="46"/>
  <c r="DG30" i="46"/>
  <c r="AR30" i="46" s="1"/>
  <c r="DF30" i="46"/>
  <c r="AQ30" i="46" s="1"/>
  <c r="DE30" i="46"/>
  <c r="AP30" i="46" s="1"/>
  <c r="DD30" i="46"/>
  <c r="AO30" i="46" s="1"/>
  <c r="DC30" i="46"/>
  <c r="AN30" i="46" s="1"/>
  <c r="DB30" i="46"/>
  <c r="AM30" i="46" s="1"/>
  <c r="DA30" i="46"/>
  <c r="CZ30" i="46"/>
  <c r="CY30" i="46"/>
  <c r="AJ30" i="46" s="1"/>
  <c r="CX30" i="46"/>
  <c r="CW30" i="46"/>
  <c r="AH30" i="46" s="1"/>
  <c r="CV30" i="46"/>
  <c r="AG30" i="46" s="1"/>
  <c r="CU30" i="46"/>
  <c r="AF30" i="46" s="1"/>
  <c r="CT30" i="46"/>
  <c r="CS30" i="46"/>
  <c r="CR30" i="46"/>
  <c r="CQ30" i="46"/>
  <c r="AB30" i="46" s="1"/>
  <c r="CP30" i="46"/>
  <c r="AA30" i="46" s="1"/>
  <c r="CO30" i="46"/>
  <c r="CN30" i="46"/>
  <c r="Y30" i="46" s="1"/>
  <c r="CM30" i="46"/>
  <c r="X30" i="46" s="1"/>
  <c r="CL30" i="46"/>
  <c r="W30" i="46" s="1"/>
  <c r="CK30" i="46"/>
  <c r="CJ30" i="46"/>
  <c r="CI30" i="46"/>
  <c r="T30" i="46" s="1"/>
  <c r="CH30" i="46"/>
  <c r="S30" i="46" s="1"/>
  <c r="CG30" i="46"/>
  <c r="R30" i="46" s="1"/>
  <c r="CF30" i="46"/>
  <c r="Q30" i="46" s="1"/>
  <c r="CE30" i="46"/>
  <c r="P30" i="46" s="1"/>
  <c r="CD30" i="46"/>
  <c r="O30" i="46" s="1"/>
  <c r="CC30" i="46"/>
  <c r="CB30" i="46"/>
  <c r="CA30" i="46"/>
  <c r="L30" i="46" s="1"/>
  <c r="BZ30" i="46"/>
  <c r="BY30" i="46"/>
  <c r="J30" i="46" s="1"/>
  <c r="BX30" i="46"/>
  <c r="BW30" i="46"/>
  <c r="BV30" i="46"/>
  <c r="BU30" i="46"/>
  <c r="BT30" i="46"/>
  <c r="BS30" i="46"/>
  <c r="B30" i="46"/>
  <c r="B30" i="44" s="1"/>
  <c r="A30" i="46"/>
  <c r="A28" i="29" s="1"/>
  <c r="EF29" i="46"/>
  <c r="BQ29" i="46" s="1"/>
  <c r="EE29" i="46"/>
  <c r="ED29" i="46"/>
  <c r="BO29" i="46" s="1"/>
  <c r="EC29" i="46"/>
  <c r="EB29" i="46"/>
  <c r="BM29" i="46" s="1"/>
  <c r="EA29" i="46"/>
  <c r="BL29" i="46" s="1"/>
  <c r="DZ29" i="46"/>
  <c r="DY29" i="46"/>
  <c r="BJ29" i="46" s="1"/>
  <c r="DX29" i="46"/>
  <c r="DW29" i="46"/>
  <c r="BH29" i="46" s="1"/>
  <c r="DV29" i="46"/>
  <c r="DU29" i="46"/>
  <c r="DT29" i="46"/>
  <c r="BE29" i="46" s="1"/>
  <c r="DS29" i="46"/>
  <c r="BD29" i="46" s="1"/>
  <c r="DR29" i="46"/>
  <c r="DQ29" i="46"/>
  <c r="BB29" i="46" s="1"/>
  <c r="DP29" i="46"/>
  <c r="BA29" i="46" s="1"/>
  <c r="DO29" i="46"/>
  <c r="AZ29" i="46" s="1"/>
  <c r="DN29" i="46"/>
  <c r="DM29" i="46"/>
  <c r="AX29" i="46" s="1"/>
  <c r="DL29" i="46"/>
  <c r="AW29" i="46" s="1"/>
  <c r="DK29" i="46"/>
  <c r="DJ29" i="46"/>
  <c r="AU29" i="46" s="1"/>
  <c r="DI29" i="46"/>
  <c r="AT29" i="46" s="1"/>
  <c r="DH29" i="46"/>
  <c r="AS29" i="46" s="1"/>
  <c r="DG29" i="46"/>
  <c r="AR29" i="46" s="1"/>
  <c r="DF29" i="46"/>
  <c r="AQ29" i="46" s="1"/>
  <c r="DE29" i="46"/>
  <c r="AP29" i="46" s="1"/>
  <c r="DD29" i="46"/>
  <c r="AO29" i="46" s="1"/>
  <c r="DC29" i="46"/>
  <c r="AN29" i="46" s="1"/>
  <c r="DB29" i="46"/>
  <c r="AM29" i="46" s="1"/>
  <c r="DA29" i="46"/>
  <c r="AL29" i="46" s="1"/>
  <c r="CZ29" i="46"/>
  <c r="CY29" i="46"/>
  <c r="CX29" i="46"/>
  <c r="AI29" i="46" s="1"/>
  <c r="CW29" i="46"/>
  <c r="CV29" i="46"/>
  <c r="AG29" i="46" s="1"/>
  <c r="CU29" i="46"/>
  <c r="AF29" i="46" s="1"/>
  <c r="CT29" i="46"/>
  <c r="AE29" i="46" s="1"/>
  <c r="CS29" i="46"/>
  <c r="AD29" i="46" s="1"/>
  <c r="CR29" i="46"/>
  <c r="AC29" i="46" s="1"/>
  <c r="CQ29" i="46"/>
  <c r="CP29" i="46"/>
  <c r="AA29" i="46" s="1"/>
  <c r="CO29" i="46"/>
  <c r="Z29" i="46" s="1"/>
  <c r="CN29" i="46"/>
  <c r="Y29" i="46" s="1"/>
  <c r="CM29" i="46"/>
  <c r="X29" i="46" s="1"/>
  <c r="CL29" i="46"/>
  <c r="CK29" i="46"/>
  <c r="V29" i="46" s="1"/>
  <c r="CJ29" i="46"/>
  <c r="CI29" i="46"/>
  <c r="T29" i="46" s="1"/>
  <c r="CH29" i="46"/>
  <c r="CG29" i="46"/>
  <c r="CF29" i="46"/>
  <c r="Q29" i="46" s="1"/>
  <c r="CE29" i="46"/>
  <c r="P29" i="46" s="1"/>
  <c r="CD29" i="46"/>
  <c r="O29" i="46" s="1"/>
  <c r="CC29" i="46"/>
  <c r="N29" i="46" s="1"/>
  <c r="CB29" i="46"/>
  <c r="CA29" i="46"/>
  <c r="L29" i="46" s="1"/>
  <c r="BZ29" i="46"/>
  <c r="K29" i="46" s="1"/>
  <c r="BY29" i="46"/>
  <c r="BX29" i="46"/>
  <c r="I29" i="46" s="1"/>
  <c r="BW29" i="46"/>
  <c r="H29" i="46" s="1"/>
  <c r="BV29" i="46"/>
  <c r="G29" i="46" s="1"/>
  <c r="BU29" i="46"/>
  <c r="F29" i="46" s="1"/>
  <c r="BT29" i="46"/>
  <c r="E29" i="46" s="1"/>
  <c r="BS29" i="46"/>
  <c r="D29" i="46" s="1"/>
  <c r="B29" i="46"/>
  <c r="B29" i="44" s="1"/>
  <c r="A29" i="46"/>
  <c r="A27" i="27" s="1"/>
  <c r="EF28" i="46"/>
  <c r="EE28" i="46"/>
  <c r="BP28" i="46" s="1"/>
  <c r="ED28" i="46"/>
  <c r="BO28" i="46" s="1"/>
  <c r="EC28" i="46"/>
  <c r="EB28" i="46"/>
  <c r="EA28" i="46"/>
  <c r="DZ28" i="46"/>
  <c r="BK28" i="46" s="1"/>
  <c r="DY28" i="46"/>
  <c r="BJ28" i="46" s="1"/>
  <c r="DX28" i="46"/>
  <c r="DW28" i="46"/>
  <c r="BH28" i="46" s="1"/>
  <c r="DV28" i="46"/>
  <c r="DU28" i="46"/>
  <c r="DT28" i="46"/>
  <c r="DS28" i="46"/>
  <c r="DR28" i="46"/>
  <c r="BC28" i="46" s="1"/>
  <c r="DQ28" i="46"/>
  <c r="BB28" i="46" s="1"/>
  <c r="DP28" i="46"/>
  <c r="DO28" i="46"/>
  <c r="AZ28" i="46" s="1"/>
  <c r="DN28" i="46"/>
  <c r="DM28" i="46"/>
  <c r="DL28" i="46"/>
  <c r="DK28" i="46"/>
  <c r="AV28" i="46" s="1"/>
  <c r="DJ28" i="46"/>
  <c r="AU28" i="46" s="1"/>
  <c r="DI28" i="46"/>
  <c r="AT28" i="46" s="1"/>
  <c r="DH28" i="46"/>
  <c r="AS28" i="44" s="1"/>
  <c r="DG28" i="46"/>
  <c r="AR28" i="46" s="1"/>
  <c r="DF28" i="46"/>
  <c r="AQ28" i="46" s="1"/>
  <c r="DE28" i="46"/>
  <c r="DD28" i="46"/>
  <c r="DC28" i="46"/>
  <c r="AN28" i="46" s="1"/>
  <c r="DB28" i="46"/>
  <c r="DA28" i="46"/>
  <c r="CZ28" i="46"/>
  <c r="CY28" i="46"/>
  <c r="CX28" i="46"/>
  <c r="AI28" i="46" s="1"/>
  <c r="CW28" i="46"/>
  <c r="CV28" i="46"/>
  <c r="AG28" i="46" s="1"/>
  <c r="CU28" i="46"/>
  <c r="AF28" i="46" s="1"/>
  <c r="CT28" i="46"/>
  <c r="AE28" i="46" s="1"/>
  <c r="CS28" i="46"/>
  <c r="CR28" i="46"/>
  <c r="CQ28" i="46"/>
  <c r="AB28" i="46" s="1"/>
  <c r="CP28" i="46"/>
  <c r="CO28" i="46"/>
  <c r="CN28" i="46"/>
  <c r="CM28" i="46"/>
  <c r="X28" i="46" s="1"/>
  <c r="CL28" i="46"/>
  <c r="W28" i="46" s="1"/>
  <c r="CK28" i="46"/>
  <c r="V28" i="46" s="1"/>
  <c r="CJ28" i="46"/>
  <c r="CI28" i="46"/>
  <c r="T28" i="46" s="1"/>
  <c r="CH28" i="46"/>
  <c r="S28" i="46" s="1"/>
  <c r="CG28" i="46"/>
  <c r="CF28" i="46"/>
  <c r="Q28" i="46" s="1"/>
  <c r="CE28" i="46"/>
  <c r="P28" i="46" s="1"/>
  <c r="CD28" i="46"/>
  <c r="CC28" i="46"/>
  <c r="CB28" i="46"/>
  <c r="M28" i="44" s="1"/>
  <c r="CA28" i="46"/>
  <c r="L28" i="46" s="1"/>
  <c r="BZ28" i="46"/>
  <c r="K28" i="46" s="1"/>
  <c r="BY28" i="46"/>
  <c r="BX28" i="46"/>
  <c r="I28" i="46" s="1"/>
  <c r="BW28" i="46"/>
  <c r="BV28" i="46"/>
  <c r="G28" i="46" s="1"/>
  <c r="BU28" i="46"/>
  <c r="F28" i="46" s="1"/>
  <c r="BT28" i="46"/>
  <c r="BS28" i="46"/>
  <c r="D28" i="46" s="1"/>
  <c r="B28" i="46"/>
  <c r="A28" i="46"/>
  <c r="A26" i="29" s="1"/>
  <c r="EF27" i="46"/>
  <c r="EE27" i="46"/>
  <c r="BP27" i="46" s="1"/>
  <c r="ED27" i="46"/>
  <c r="EC27" i="46"/>
  <c r="EB27" i="46"/>
  <c r="BM27" i="46" s="1"/>
  <c r="EA27" i="46"/>
  <c r="BL27" i="46" s="1"/>
  <c r="DZ27" i="46"/>
  <c r="BK27" i="46" s="1"/>
  <c r="DY27" i="46"/>
  <c r="DX27" i="46"/>
  <c r="DW27" i="46"/>
  <c r="BH27" i="46" s="1"/>
  <c r="DV27" i="46"/>
  <c r="BG27" i="46" s="1"/>
  <c r="DU27" i="46"/>
  <c r="BF27" i="46" s="1"/>
  <c r="DT27" i="46"/>
  <c r="BE27" i="46" s="1"/>
  <c r="DS27" i="46"/>
  <c r="BD27" i="46" s="1"/>
  <c r="DR27" i="46"/>
  <c r="BC27" i="46" s="1"/>
  <c r="DQ27" i="46"/>
  <c r="DP27" i="46"/>
  <c r="DO27" i="46"/>
  <c r="DN27" i="46"/>
  <c r="AY27" i="46" s="1"/>
  <c r="DM27" i="46"/>
  <c r="DL27" i="46"/>
  <c r="AW27" i="46" s="1"/>
  <c r="DK27" i="46"/>
  <c r="AV27" i="46" s="1"/>
  <c r="DJ27" i="46"/>
  <c r="AU27" i="46" s="1"/>
  <c r="DI27" i="46"/>
  <c r="DH27" i="46"/>
  <c r="DG27" i="46"/>
  <c r="AR27" i="46" s="1"/>
  <c r="DF27" i="46"/>
  <c r="AQ27" i="46" s="1"/>
  <c r="DE27" i="46"/>
  <c r="AP27" i="46" s="1"/>
  <c r="DD27" i="46"/>
  <c r="AO27" i="46" s="1"/>
  <c r="DC27" i="46"/>
  <c r="AN27" i="46" s="1"/>
  <c r="DB27" i="46"/>
  <c r="AM27" i="46" s="1"/>
  <c r="DA27" i="46"/>
  <c r="AL27" i="46" s="1"/>
  <c r="CZ27" i="46"/>
  <c r="CY27" i="46"/>
  <c r="CX27" i="46"/>
  <c r="AI27" i="44" s="1"/>
  <c r="CW27" i="46"/>
  <c r="CV27" i="46"/>
  <c r="AG27" i="46" s="1"/>
  <c r="CU27" i="46"/>
  <c r="AF27" i="46" s="1"/>
  <c r="CT27" i="46"/>
  <c r="AE27" i="46" s="1"/>
  <c r="CS27" i="46"/>
  <c r="CR27" i="46"/>
  <c r="CQ27" i="46"/>
  <c r="CP27" i="46"/>
  <c r="AA27" i="46" s="1"/>
  <c r="CO27" i="46"/>
  <c r="Z27" i="46" s="1"/>
  <c r="CN27" i="46"/>
  <c r="Y27" i="46" s="1"/>
  <c r="CM27" i="46"/>
  <c r="X27" i="46" s="1"/>
  <c r="CL27" i="46"/>
  <c r="W27" i="46" s="1"/>
  <c r="CK27" i="46"/>
  <c r="CJ27" i="46"/>
  <c r="CI27" i="46"/>
  <c r="T27" i="46" s="1"/>
  <c r="CH27" i="46"/>
  <c r="S27" i="46" s="1"/>
  <c r="CG27" i="46"/>
  <c r="R27" i="46" s="1"/>
  <c r="CF27" i="46"/>
  <c r="Q27" i="46" s="1"/>
  <c r="CE27" i="46"/>
  <c r="P27" i="46" s="1"/>
  <c r="CD27" i="46"/>
  <c r="CC27" i="46"/>
  <c r="CB27" i="46"/>
  <c r="CA27" i="46"/>
  <c r="L27" i="46" s="1"/>
  <c r="BZ27" i="46"/>
  <c r="K27" i="46" s="1"/>
  <c r="BY27" i="46"/>
  <c r="J27" i="46" s="1"/>
  <c r="BX27" i="46"/>
  <c r="I27" i="46" s="1"/>
  <c r="BW27" i="46"/>
  <c r="H27" i="46" s="1"/>
  <c r="BV27" i="46"/>
  <c r="G27" i="46" s="1"/>
  <c r="BU27" i="46"/>
  <c r="F27" i="46" s="1"/>
  <c r="BT27" i="46"/>
  <c r="BS27" i="46"/>
  <c r="D27" i="46" s="1"/>
  <c r="AI27" i="46"/>
  <c r="B27" i="46"/>
  <c r="A27" i="46"/>
  <c r="A25" i="27" s="1"/>
  <c r="EF26" i="46"/>
  <c r="BQ26" i="46" s="1"/>
  <c r="EE26" i="46"/>
  <c r="BP26" i="46" s="1"/>
  <c r="ED26" i="46"/>
  <c r="EC26" i="46"/>
  <c r="BN26" i="46" s="1"/>
  <c r="EB26" i="46"/>
  <c r="BM26" i="46" s="1"/>
  <c r="EA26" i="46"/>
  <c r="DZ26" i="46"/>
  <c r="DY26" i="46"/>
  <c r="BJ26" i="46" s="1"/>
  <c r="DX26" i="46"/>
  <c r="BI26" i="46" s="1"/>
  <c r="DW26" i="46"/>
  <c r="BH26" i="46" s="1"/>
  <c r="DV26" i="46"/>
  <c r="BG26" i="46" s="1"/>
  <c r="DU26" i="46"/>
  <c r="DT26" i="46"/>
  <c r="DS26" i="46"/>
  <c r="BD26" i="46" s="1"/>
  <c r="DR26" i="46"/>
  <c r="DQ26" i="46"/>
  <c r="BB26" i="46" s="1"/>
  <c r="DP26" i="46"/>
  <c r="BA26" i="46" s="1"/>
  <c r="DO26" i="46"/>
  <c r="AZ26" i="46" s="1"/>
  <c r="DN26" i="46"/>
  <c r="DM26" i="46"/>
  <c r="AX26" i="46" s="1"/>
  <c r="DL26" i="46"/>
  <c r="AW26" i="46" s="1"/>
  <c r="DK26" i="46"/>
  <c r="AV26" i="46" s="1"/>
  <c r="DJ26" i="46"/>
  <c r="DI26" i="46"/>
  <c r="AT26" i="46" s="1"/>
  <c r="DH26" i="46"/>
  <c r="AS26" i="46" s="1"/>
  <c r="DG26" i="46"/>
  <c r="AR26" i="46" s="1"/>
  <c r="DF26" i="46"/>
  <c r="DE26" i="46"/>
  <c r="AP26" i="46" s="1"/>
  <c r="DD26" i="46"/>
  <c r="DC26" i="46"/>
  <c r="DB26" i="46"/>
  <c r="DA26" i="46"/>
  <c r="AL26" i="46" s="1"/>
  <c r="CZ26" i="46"/>
  <c r="AK26" i="46" s="1"/>
  <c r="CY26" i="46"/>
  <c r="AJ26" i="46" s="1"/>
  <c r="CX26" i="46"/>
  <c r="CW26" i="46"/>
  <c r="AH26" i="46" s="1"/>
  <c r="CV26" i="46"/>
  <c r="AG26" i="46" s="1"/>
  <c r="CU26" i="46"/>
  <c r="AF26" i="46" s="1"/>
  <c r="CT26" i="46"/>
  <c r="CS26" i="46"/>
  <c r="AD26" i="46" s="1"/>
  <c r="CR26" i="46"/>
  <c r="AC26" i="46" s="1"/>
  <c r="CQ26" i="46"/>
  <c r="AB26" i="46" s="1"/>
  <c r="CP26" i="46"/>
  <c r="AA26" i="46" s="1"/>
  <c r="CO26" i="46"/>
  <c r="Z26" i="46" s="1"/>
  <c r="CN26" i="46"/>
  <c r="Y26" i="46" s="1"/>
  <c r="CM26" i="46"/>
  <c r="X26" i="46" s="1"/>
  <c r="CL26" i="46"/>
  <c r="W26" i="44" s="1"/>
  <c r="CK26" i="46"/>
  <c r="V26" i="46" s="1"/>
  <c r="CJ26" i="46"/>
  <c r="U26" i="46" s="1"/>
  <c r="CI26" i="46"/>
  <c r="T26" i="46" s="1"/>
  <c r="CH26" i="46"/>
  <c r="S26" i="46" s="1"/>
  <c r="CG26" i="46"/>
  <c r="R26" i="46" s="1"/>
  <c r="CF26" i="46"/>
  <c r="Q26" i="46" s="1"/>
  <c r="CE26" i="46"/>
  <c r="CD26" i="46"/>
  <c r="CC26" i="46"/>
  <c r="N26" i="46" s="1"/>
  <c r="CB26" i="46"/>
  <c r="M26" i="46" s="1"/>
  <c r="CA26" i="46"/>
  <c r="BZ26" i="46"/>
  <c r="BY26" i="46"/>
  <c r="J26" i="46" s="1"/>
  <c r="BX26" i="46"/>
  <c r="BW26" i="46"/>
  <c r="H26" i="46" s="1"/>
  <c r="BV26" i="46"/>
  <c r="BU26" i="46"/>
  <c r="F26" i="46" s="1"/>
  <c r="BT26" i="46"/>
  <c r="E26" i="46" s="1"/>
  <c r="BS26" i="46"/>
  <c r="D26" i="46" s="1"/>
  <c r="B26" i="46"/>
  <c r="A26" i="46"/>
  <c r="A24" i="27" s="1"/>
  <c r="EF25" i="46"/>
  <c r="BQ25" i="46" s="1"/>
  <c r="EE25" i="46"/>
  <c r="BP25" i="46" s="1"/>
  <c r="ED25" i="46"/>
  <c r="EC25" i="46"/>
  <c r="BN25" i="46" s="1"/>
  <c r="EB25" i="46"/>
  <c r="BM25" i="46" s="1"/>
  <c r="EA25" i="46"/>
  <c r="BL25" i="46" s="1"/>
  <c r="DZ25" i="46"/>
  <c r="DY25" i="46"/>
  <c r="BJ25" i="46" s="1"/>
  <c r="DX25" i="46"/>
  <c r="BI25" i="46" s="1"/>
  <c r="DW25" i="46"/>
  <c r="DV25" i="46"/>
  <c r="DU25" i="46"/>
  <c r="BF25" i="46" s="1"/>
  <c r="DT25" i="46"/>
  <c r="BE25" i="46" s="1"/>
  <c r="DS25" i="46"/>
  <c r="DR25" i="46"/>
  <c r="DQ25" i="46"/>
  <c r="BB25" i="46" s="1"/>
  <c r="DP25" i="46"/>
  <c r="BA25" i="46" s="1"/>
  <c r="DO25" i="46"/>
  <c r="AZ25" i="44" s="1"/>
  <c r="DN25" i="46"/>
  <c r="DM25" i="46"/>
  <c r="AX25" i="46" s="1"/>
  <c r="DL25" i="46"/>
  <c r="AW25" i="46" s="1"/>
  <c r="DK25" i="46"/>
  <c r="AV25" i="46" s="1"/>
  <c r="DJ25" i="46"/>
  <c r="DI25" i="46"/>
  <c r="AT25" i="46" s="1"/>
  <c r="DH25" i="46"/>
  <c r="AS25" i="46" s="1"/>
  <c r="DG25" i="46"/>
  <c r="DF25" i="46"/>
  <c r="DE25" i="46"/>
  <c r="AP25" i="46" s="1"/>
  <c r="DD25" i="46"/>
  <c r="DC25" i="46"/>
  <c r="AN25" i="46" s="1"/>
  <c r="DB25" i="46"/>
  <c r="DA25" i="46"/>
  <c r="CZ25" i="46"/>
  <c r="AK25" i="46" s="1"/>
  <c r="CY25" i="46"/>
  <c r="AJ25" i="44" s="1"/>
  <c r="CX25" i="46"/>
  <c r="CW25" i="46"/>
  <c r="AH25" i="46" s="1"/>
  <c r="CV25" i="46"/>
  <c r="AG25" i="46" s="1"/>
  <c r="CU25" i="46"/>
  <c r="AF25" i="46" s="1"/>
  <c r="CT25" i="46"/>
  <c r="AE25" i="46" s="1"/>
  <c r="CS25" i="46"/>
  <c r="AD25" i="46" s="1"/>
  <c r="CR25" i="46"/>
  <c r="AC25" i="46" s="1"/>
  <c r="CQ25" i="46"/>
  <c r="CP25" i="46"/>
  <c r="CO25" i="46"/>
  <c r="Z25" i="46" s="1"/>
  <c r="CN25" i="46"/>
  <c r="Y25" i="46" s="1"/>
  <c r="CM25" i="46"/>
  <c r="X25" i="46" s="1"/>
  <c r="CL25" i="46"/>
  <c r="CK25" i="46"/>
  <c r="V25" i="46" s="1"/>
  <c r="CJ25" i="46"/>
  <c r="U25" i="46" s="1"/>
  <c r="CI25" i="46"/>
  <c r="T25" i="46" s="1"/>
  <c r="CH25" i="46"/>
  <c r="CG25" i="46"/>
  <c r="R25" i="46" s="1"/>
  <c r="CF25" i="46"/>
  <c r="Q25" i="46" s="1"/>
  <c r="CE25" i="46"/>
  <c r="P25" i="46" s="1"/>
  <c r="CD25" i="46"/>
  <c r="CC25" i="46"/>
  <c r="CB25" i="46"/>
  <c r="M25" i="46" s="1"/>
  <c r="CA25" i="46"/>
  <c r="L25" i="46" s="1"/>
  <c r="BZ25" i="46"/>
  <c r="BY25" i="46"/>
  <c r="J25" i="46" s="1"/>
  <c r="BX25" i="46"/>
  <c r="I25" i="46" s="1"/>
  <c r="BW25" i="46"/>
  <c r="H25" i="46" s="1"/>
  <c r="BV25" i="46"/>
  <c r="BU25" i="46"/>
  <c r="F25" i="46" s="1"/>
  <c r="BT25" i="46"/>
  <c r="BS25" i="46"/>
  <c r="B25" i="46"/>
  <c r="A25" i="46"/>
  <c r="A23" i="27" s="1"/>
  <c r="EF24" i="46"/>
  <c r="BQ24" i="46" s="1"/>
  <c r="EE24" i="46"/>
  <c r="ED24" i="46"/>
  <c r="BO24" i="44" s="1"/>
  <c r="EC24" i="46"/>
  <c r="BN24" i="44" s="1"/>
  <c r="EB24" i="46"/>
  <c r="EA24" i="46"/>
  <c r="BL24" i="46" s="1"/>
  <c r="DZ24" i="46"/>
  <c r="BK24" i="46" s="1"/>
  <c r="DY24" i="46"/>
  <c r="BJ24" i="46" s="1"/>
  <c r="DX24" i="46"/>
  <c r="BI24" i="46" s="1"/>
  <c r="DW24" i="46"/>
  <c r="DV24" i="46"/>
  <c r="DU24" i="46"/>
  <c r="BF24" i="46" s="1"/>
  <c r="DT24" i="46"/>
  <c r="DS24" i="46"/>
  <c r="BD24" i="46" s="1"/>
  <c r="DR24" i="46"/>
  <c r="DQ24" i="46"/>
  <c r="BB24" i="46" s="1"/>
  <c r="DP24" i="46"/>
  <c r="BA24" i="46" s="1"/>
  <c r="DO24" i="46"/>
  <c r="AZ24" i="46" s="1"/>
  <c r="DN24" i="46"/>
  <c r="DM24" i="46"/>
  <c r="AX24" i="46" s="1"/>
  <c r="DL24" i="46"/>
  <c r="DK24" i="46"/>
  <c r="AV24" i="46" s="1"/>
  <c r="DJ24" i="46"/>
  <c r="AU24" i="46" s="1"/>
  <c r="DI24" i="46"/>
  <c r="AT24" i="46" s="1"/>
  <c r="DH24" i="46"/>
  <c r="AS24" i="46" s="1"/>
  <c r="DG24" i="46"/>
  <c r="DF24" i="46"/>
  <c r="DE24" i="46"/>
  <c r="AP24" i="46" s="1"/>
  <c r="DD24" i="46"/>
  <c r="DC24" i="46"/>
  <c r="DB24" i="46"/>
  <c r="DA24" i="46"/>
  <c r="AL24" i="46" s="1"/>
  <c r="CZ24" i="46"/>
  <c r="AK24" i="46" s="1"/>
  <c r="CY24" i="46"/>
  <c r="AJ24" i="46" s="1"/>
  <c r="CX24" i="46"/>
  <c r="AI24" i="46" s="1"/>
  <c r="CW24" i="46"/>
  <c r="AH24" i="46" s="1"/>
  <c r="CV24" i="46"/>
  <c r="CU24" i="46"/>
  <c r="CT24" i="46"/>
  <c r="CS24" i="46"/>
  <c r="AD24" i="46" s="1"/>
  <c r="CR24" i="46"/>
  <c r="AC24" i="46" s="1"/>
  <c r="CQ24" i="46"/>
  <c r="AB24" i="46" s="1"/>
  <c r="CP24" i="46"/>
  <c r="CO24" i="46"/>
  <c r="Z24" i="46" s="1"/>
  <c r="CN24" i="46"/>
  <c r="CM24" i="46"/>
  <c r="X24" i="46" s="1"/>
  <c r="CL24" i="46"/>
  <c r="W24" i="46" s="1"/>
  <c r="CK24" i="46"/>
  <c r="V24" i="46" s="1"/>
  <c r="CJ24" i="46"/>
  <c r="U24" i="46" s="1"/>
  <c r="CI24" i="46"/>
  <c r="T24" i="46" s="1"/>
  <c r="CH24" i="46"/>
  <c r="CG24" i="46"/>
  <c r="R24" i="46" s="1"/>
  <c r="CF24" i="46"/>
  <c r="CE24" i="46"/>
  <c r="P24" i="46" s="1"/>
  <c r="CD24" i="46"/>
  <c r="O24" i="46" s="1"/>
  <c r="CC24" i="46"/>
  <c r="N24" i="46" s="1"/>
  <c r="CB24" i="46"/>
  <c r="M24" i="46" s="1"/>
  <c r="CA24" i="46"/>
  <c r="L24" i="46" s="1"/>
  <c r="BZ24" i="46"/>
  <c r="BY24" i="46"/>
  <c r="J24" i="46" s="1"/>
  <c r="BX24" i="46"/>
  <c r="BW24" i="46"/>
  <c r="BV24" i="46"/>
  <c r="G24" i="46" s="1"/>
  <c r="BU24" i="46"/>
  <c r="F24" i="46" s="1"/>
  <c r="BT24" i="46"/>
  <c r="E24" i="46" s="1"/>
  <c r="BS24" i="46"/>
  <c r="D24" i="46" s="1"/>
  <c r="B24" i="46"/>
  <c r="A24" i="46"/>
  <c r="A22" i="27" s="1"/>
  <c r="EF23" i="46"/>
  <c r="EE23" i="46"/>
  <c r="BP23" i="46" s="1"/>
  <c r="ED23" i="46"/>
  <c r="BO23" i="46" s="1"/>
  <c r="EC23" i="46"/>
  <c r="BN23" i="46" s="1"/>
  <c r="EB23" i="46"/>
  <c r="BM23" i="46" s="1"/>
  <c r="EA23" i="46"/>
  <c r="BL23" i="46" s="1"/>
  <c r="DZ23" i="46"/>
  <c r="BK23" i="46" s="1"/>
  <c r="DY23" i="46"/>
  <c r="BJ23" i="46" s="1"/>
  <c r="DX23" i="46"/>
  <c r="DW23" i="46"/>
  <c r="BH23" i="46" s="1"/>
  <c r="DV23" i="46"/>
  <c r="DU23" i="46"/>
  <c r="BF23" i="46" s="1"/>
  <c r="DT23" i="46"/>
  <c r="BE23" i="46" s="1"/>
  <c r="DS23" i="46"/>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DG23" i="46"/>
  <c r="AR23" i="46" s="1"/>
  <c r="DF23" i="46"/>
  <c r="AQ23" i="46" s="1"/>
  <c r="DE23" i="46"/>
  <c r="AP23" i="46" s="1"/>
  <c r="DD23" i="46"/>
  <c r="AO23" i="46" s="1"/>
  <c r="DC23" i="46"/>
  <c r="AN23" i="46" s="1"/>
  <c r="DB23" i="46"/>
  <c r="AM23" i="46" s="1"/>
  <c r="DA23" i="46"/>
  <c r="CZ23" i="46"/>
  <c r="AK23" i="46" s="1"/>
  <c r="CY23" i="46"/>
  <c r="AJ23" i="46" s="1"/>
  <c r="CX23" i="46"/>
  <c r="AI23" i="46" s="1"/>
  <c r="CW23" i="46"/>
  <c r="CV23" i="46"/>
  <c r="AG23" i="46" s="1"/>
  <c r="CU23" i="46"/>
  <c r="CT23" i="46"/>
  <c r="CS23" i="46"/>
  <c r="AD23" i="46" s="1"/>
  <c r="CR23" i="46"/>
  <c r="AC23" i="46" s="1"/>
  <c r="CQ23" i="46"/>
  <c r="AB23" i="46" s="1"/>
  <c r="CP23" i="46"/>
  <c r="AA23" i="46" s="1"/>
  <c r="CO23" i="46"/>
  <c r="CN23" i="46"/>
  <c r="Y23" i="46" s="1"/>
  <c r="CM23" i="46"/>
  <c r="X23" i="46" s="1"/>
  <c r="CL23" i="46"/>
  <c r="W23" i="46" s="1"/>
  <c r="CK23" i="46"/>
  <c r="V23" i="46" s="1"/>
  <c r="CJ23" i="46"/>
  <c r="U23" i="46" s="1"/>
  <c r="CI23" i="46"/>
  <c r="T23" i="46" s="1"/>
  <c r="CH23" i="46"/>
  <c r="S23" i="46" s="1"/>
  <c r="CG23" i="46"/>
  <c r="R23" i="46" s="1"/>
  <c r="CF23" i="46"/>
  <c r="Q23" i="46" s="1"/>
  <c r="CE23" i="46"/>
  <c r="P23" i="46" s="1"/>
  <c r="CD23" i="46"/>
  <c r="O23" i="46" s="1"/>
  <c r="CC23" i="46"/>
  <c r="N23" i="46" s="1"/>
  <c r="CB23" i="46"/>
  <c r="M23" i="46" s="1"/>
  <c r="CA23" i="46"/>
  <c r="L23" i="46" s="1"/>
  <c r="BZ23" i="46"/>
  <c r="K23" i="46" s="1"/>
  <c r="BY23" i="46"/>
  <c r="BX23" i="46"/>
  <c r="I23" i="46" s="1"/>
  <c r="BW23" i="46"/>
  <c r="H23" i="46" s="1"/>
  <c r="BV23" i="46"/>
  <c r="G23" i="46" s="1"/>
  <c r="BU23" i="46"/>
  <c r="F23" i="46" s="1"/>
  <c r="BT23" i="46"/>
  <c r="E23" i="46" s="1"/>
  <c r="BS23" i="46"/>
  <c r="D23" i="46" s="1"/>
  <c r="B23" i="46"/>
  <c r="A23" i="46"/>
  <c r="C23" i="46" s="1"/>
  <c r="C23" i="44" s="1"/>
  <c r="EF22" i="46"/>
  <c r="EE22" i="46"/>
  <c r="BP22" i="46" s="1"/>
  <c r="ED22" i="46"/>
  <c r="BO22" i="44" s="1"/>
  <c r="EC22" i="46"/>
  <c r="BN22" i="46" s="1"/>
  <c r="EB22" i="46"/>
  <c r="EA22" i="46"/>
  <c r="BL22" i="46" s="1"/>
  <c r="DZ22" i="46"/>
  <c r="DY22" i="46"/>
  <c r="BJ22" i="46" s="1"/>
  <c r="DX22" i="46"/>
  <c r="DW22" i="46"/>
  <c r="BH22" i="46" s="1"/>
  <c r="DV22" i="46"/>
  <c r="BG22" i="46" s="1"/>
  <c r="DU22" i="46"/>
  <c r="BF22" i="46" s="1"/>
  <c r="DT22" i="46"/>
  <c r="DS22" i="46"/>
  <c r="BD22" i="46" s="1"/>
  <c r="DR22" i="46"/>
  <c r="DQ22" i="46"/>
  <c r="BB22" i="46" s="1"/>
  <c r="DP22" i="46"/>
  <c r="BA22" i="46" s="1"/>
  <c r="DO22" i="46"/>
  <c r="AZ22" i="46" s="1"/>
  <c r="DN22" i="46"/>
  <c r="AY22" i="46" s="1"/>
  <c r="DM22" i="46"/>
  <c r="AX22" i="46" s="1"/>
  <c r="DL22" i="46"/>
  <c r="AW22" i="46" s="1"/>
  <c r="DK22" i="46"/>
  <c r="AV22" i="46" s="1"/>
  <c r="DJ22" i="46"/>
  <c r="DI22" i="46"/>
  <c r="AT22" i="46" s="1"/>
  <c r="DH22" i="46"/>
  <c r="DG22" i="46"/>
  <c r="AR22" i="46" s="1"/>
  <c r="DF22" i="46"/>
  <c r="DE22" i="46"/>
  <c r="AP22" i="46" s="1"/>
  <c r="DD22" i="46"/>
  <c r="AO22" i="46" s="1"/>
  <c r="DC22" i="46"/>
  <c r="AN22" i="46" s="1"/>
  <c r="DB22" i="46"/>
  <c r="DA22" i="46"/>
  <c r="AL22" i="46" s="1"/>
  <c r="CZ22" i="46"/>
  <c r="CY22" i="46"/>
  <c r="AJ22" i="46" s="1"/>
  <c r="CX22" i="46"/>
  <c r="AI22" i="46" s="1"/>
  <c r="CW22" i="46"/>
  <c r="AH22" i="46" s="1"/>
  <c r="CV22" i="46"/>
  <c r="CU22" i="46"/>
  <c r="AF22" i="46" s="1"/>
  <c r="CT22" i="46"/>
  <c r="AE22" i="46" s="1"/>
  <c r="CS22" i="46"/>
  <c r="AD22" i="46" s="1"/>
  <c r="CR22" i="46"/>
  <c r="CQ22" i="46"/>
  <c r="AB22" i="46" s="1"/>
  <c r="CP22" i="46"/>
  <c r="CO22" i="46"/>
  <c r="Z22" i="46" s="1"/>
  <c r="CN22" i="46"/>
  <c r="CM22" i="46"/>
  <c r="X22" i="46" s="1"/>
  <c r="CL22" i="46"/>
  <c r="W22" i="46" s="1"/>
  <c r="CK22" i="46"/>
  <c r="V22" i="46" s="1"/>
  <c r="CJ22" i="46"/>
  <c r="U22" i="46" s="1"/>
  <c r="CI22" i="46"/>
  <c r="T22" i="46" s="1"/>
  <c r="CH22" i="46"/>
  <c r="S22" i="46" s="1"/>
  <c r="CG22" i="46"/>
  <c r="CF22" i="46"/>
  <c r="CE22" i="46"/>
  <c r="P22" i="46" s="1"/>
  <c r="CD22" i="46"/>
  <c r="O22" i="46" s="1"/>
  <c r="CC22" i="46"/>
  <c r="N22" i="46" s="1"/>
  <c r="CB22" i="46"/>
  <c r="M22" i="46" s="1"/>
  <c r="CA22" i="46"/>
  <c r="L22" i="46" s="1"/>
  <c r="BZ22" i="46"/>
  <c r="K22" i="46" s="1"/>
  <c r="BY22" i="46"/>
  <c r="J22" i="46" s="1"/>
  <c r="BX22" i="46"/>
  <c r="BW22" i="46"/>
  <c r="H22" i="46" s="1"/>
  <c r="BV22" i="46"/>
  <c r="G22" i="46" s="1"/>
  <c r="BU22" i="46"/>
  <c r="F22" i="46" s="1"/>
  <c r="BT22" i="46"/>
  <c r="BS22" i="46"/>
  <c r="BO22" i="46"/>
  <c r="B22" i="46"/>
  <c r="A22" i="46"/>
  <c r="EF21" i="46"/>
  <c r="BQ21" i="46" s="1"/>
  <c r="EE21" i="46"/>
  <c r="BP21" i="46" s="1"/>
  <c r="ED21" i="46"/>
  <c r="EC21" i="46"/>
  <c r="BN21" i="46" s="1"/>
  <c r="EB21" i="46"/>
  <c r="BM21" i="46" s="1"/>
  <c r="EA21" i="46"/>
  <c r="BL21" i="46" s="1"/>
  <c r="DZ21" i="46"/>
  <c r="DY21" i="46"/>
  <c r="BJ21" i="46" s="1"/>
  <c r="DX21" i="46"/>
  <c r="BI21" i="46" s="1"/>
  <c r="DW21" i="46"/>
  <c r="BH21" i="46" s="1"/>
  <c r="DV21" i="46"/>
  <c r="DU21" i="46"/>
  <c r="DT21" i="46"/>
  <c r="BE21" i="46" s="1"/>
  <c r="DS21" i="46"/>
  <c r="BD21" i="46" s="1"/>
  <c r="DR21" i="46"/>
  <c r="BC21" i="46" s="1"/>
  <c r="DQ21" i="46"/>
  <c r="BB21" i="46" s="1"/>
  <c r="DP21" i="46"/>
  <c r="BA21" i="46" s="1"/>
  <c r="DO21" i="46"/>
  <c r="AZ21" i="46" s="1"/>
  <c r="DN21" i="46"/>
  <c r="DM21" i="46"/>
  <c r="DL21" i="46"/>
  <c r="AW21" i="46" s="1"/>
  <c r="DK21" i="46"/>
  <c r="AV21" i="46" s="1"/>
  <c r="DJ21" i="46"/>
  <c r="DI21" i="46"/>
  <c r="AT21" i="46" s="1"/>
  <c r="DH21" i="46"/>
  <c r="AS21" i="46" s="1"/>
  <c r="DG21" i="46"/>
  <c r="AR21" i="46" s="1"/>
  <c r="DF21" i="46"/>
  <c r="DE21" i="46"/>
  <c r="DD21" i="46"/>
  <c r="AO21" i="46" s="1"/>
  <c r="DC21" i="46"/>
  <c r="AN21" i="46" s="1"/>
  <c r="DB21" i="46"/>
  <c r="AM21" i="46" s="1"/>
  <c r="DA21" i="46"/>
  <c r="AL21" i="46" s="1"/>
  <c r="CZ21" i="46"/>
  <c r="AK21" i="46" s="1"/>
  <c r="CY21" i="46"/>
  <c r="AJ21" i="46" s="1"/>
  <c r="CX21" i="46"/>
  <c r="CW21" i="46"/>
  <c r="AH21" i="46" s="1"/>
  <c r="CV21" i="46"/>
  <c r="AG21" i="46" s="1"/>
  <c r="CU21" i="46"/>
  <c r="AF21" i="46" s="1"/>
  <c r="CT21" i="46"/>
  <c r="AE21" i="46" s="1"/>
  <c r="CS21" i="46"/>
  <c r="AD21" i="46" s="1"/>
  <c r="CR21" i="46"/>
  <c r="AC21" i="46" s="1"/>
  <c r="CQ21" i="46"/>
  <c r="AB21" i="46" s="1"/>
  <c r="CP21" i="46"/>
  <c r="CO21" i="46"/>
  <c r="Z21" i="46" s="1"/>
  <c r="CN21" i="46"/>
  <c r="CM21" i="46"/>
  <c r="X21" i="46" s="1"/>
  <c r="CL21" i="46"/>
  <c r="CK21" i="46"/>
  <c r="V21" i="46" s="1"/>
  <c r="CJ21" i="46"/>
  <c r="U21" i="46" s="1"/>
  <c r="CI21" i="46"/>
  <c r="T21" i="46" s="1"/>
  <c r="CH21" i="46"/>
  <c r="CG21" i="46"/>
  <c r="CF21" i="46"/>
  <c r="Q21" i="46" s="1"/>
  <c r="CE21" i="46"/>
  <c r="P21" i="46" s="1"/>
  <c r="CD21" i="46"/>
  <c r="O21" i="46" s="1"/>
  <c r="CC21" i="46"/>
  <c r="CB21" i="46"/>
  <c r="M21" i="46" s="1"/>
  <c r="CA21" i="46"/>
  <c r="L21" i="46" s="1"/>
  <c r="BZ21" i="46"/>
  <c r="BY21" i="46"/>
  <c r="J21" i="46" s="1"/>
  <c r="BX21" i="46"/>
  <c r="I21" i="46" s="1"/>
  <c r="BW21" i="46"/>
  <c r="H21" i="46" s="1"/>
  <c r="BV21" i="46"/>
  <c r="G21" i="46" s="1"/>
  <c r="BU21" i="46"/>
  <c r="F21" i="46" s="1"/>
  <c r="BT21" i="46"/>
  <c r="E21" i="46" s="1"/>
  <c r="BS21" i="46"/>
  <c r="D21" i="46" s="1"/>
  <c r="B21" i="46"/>
  <c r="A21" i="46"/>
  <c r="A19" i="29" s="1"/>
  <c r="EF20" i="46"/>
  <c r="BQ20" i="46" s="1"/>
  <c r="EE20" i="46"/>
  <c r="BP20" i="46" s="1"/>
  <c r="ED20" i="46"/>
  <c r="BO20" i="44" s="1"/>
  <c r="EC20" i="46"/>
  <c r="BN20" i="44" s="1"/>
  <c r="EB20" i="46"/>
  <c r="BM20" i="46" s="1"/>
  <c r="EA20" i="46"/>
  <c r="BL20" i="46" s="1"/>
  <c r="DZ20" i="46"/>
  <c r="BK20" i="46" s="1"/>
  <c r="DY20" i="46"/>
  <c r="BJ20" i="46" s="1"/>
  <c r="DX20" i="46"/>
  <c r="BI20" i="46" s="1"/>
  <c r="DW20" i="46"/>
  <c r="DV20" i="46"/>
  <c r="BG20" i="46" s="1"/>
  <c r="DU20" i="46"/>
  <c r="BF20" i="46" s="1"/>
  <c r="DT20" i="46"/>
  <c r="BE20" i="46" s="1"/>
  <c r="DS20" i="46"/>
  <c r="BD20" i="46" s="1"/>
  <c r="DR20" i="46"/>
  <c r="BC20" i="46" s="1"/>
  <c r="DQ20" i="46"/>
  <c r="DP20" i="46"/>
  <c r="BA20" i="46" s="1"/>
  <c r="DO20" i="46"/>
  <c r="AZ20" i="46" s="1"/>
  <c r="DN20" i="46"/>
  <c r="AY20" i="46" s="1"/>
  <c r="DM20" i="46"/>
  <c r="AX20" i="46" s="1"/>
  <c r="DL20" i="46"/>
  <c r="AW20" i="46" s="1"/>
  <c r="DK20" i="46"/>
  <c r="AV20" i="46" s="1"/>
  <c r="DJ20" i="46"/>
  <c r="DI20" i="46"/>
  <c r="AT20" i="46" s="1"/>
  <c r="DH20" i="46"/>
  <c r="AS20" i="46" s="1"/>
  <c r="DG20" i="46"/>
  <c r="AR20" i="46" s="1"/>
  <c r="DF20" i="46"/>
  <c r="AQ20" i="46" s="1"/>
  <c r="DE20" i="46"/>
  <c r="AP20" i="46" s="1"/>
  <c r="DD20" i="46"/>
  <c r="AO20" i="46" s="1"/>
  <c r="DC20" i="46"/>
  <c r="AN20" i="46" s="1"/>
  <c r="DB20" i="46"/>
  <c r="AM20" i="46" s="1"/>
  <c r="DA20" i="46"/>
  <c r="AL20" i="46" s="1"/>
  <c r="CZ20" i="46"/>
  <c r="CY20" i="46"/>
  <c r="AJ20" i="46" s="1"/>
  <c r="CX20" i="46"/>
  <c r="AI20" i="46" s="1"/>
  <c r="CW20" i="46"/>
  <c r="CV20" i="46"/>
  <c r="AG20" i="46" s="1"/>
  <c r="CU20" i="46"/>
  <c r="AF20" i="46" s="1"/>
  <c r="CT20" i="46"/>
  <c r="AE20" i="46" s="1"/>
  <c r="CS20" i="46"/>
  <c r="CR20" i="46"/>
  <c r="CQ20" i="46"/>
  <c r="AB20" i="46" s="1"/>
  <c r="CP20" i="46"/>
  <c r="AA20" i="46" s="1"/>
  <c r="CO20" i="46"/>
  <c r="CN20" i="46"/>
  <c r="Y20" i="46" s="1"/>
  <c r="CM20" i="46"/>
  <c r="X20" i="46" s="1"/>
  <c r="CL20" i="46"/>
  <c r="W20" i="46" s="1"/>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G20" i="46" s="1"/>
  <c r="BU20" i="46"/>
  <c r="BT20" i="46"/>
  <c r="E20" i="46" s="1"/>
  <c r="BS20" i="46"/>
  <c r="D20" i="46" s="1"/>
  <c r="BO20" i="46"/>
  <c r="B20" i="46"/>
  <c r="A20" i="46"/>
  <c r="A18" i="27" s="1"/>
  <c r="EF19" i="46"/>
  <c r="BQ19" i="46" s="1"/>
  <c r="EE19" i="46"/>
  <c r="ED19" i="46"/>
  <c r="BO19" i="46" s="1"/>
  <c r="EC19" i="46"/>
  <c r="EB19" i="46"/>
  <c r="BM19" i="46" s="1"/>
  <c r="EA19" i="46"/>
  <c r="DZ19" i="46"/>
  <c r="BK19" i="46" s="1"/>
  <c r="DY19" i="46"/>
  <c r="BJ19" i="46" s="1"/>
  <c r="DX19" i="46"/>
  <c r="BI19" i="46" s="1"/>
  <c r="DW19" i="46"/>
  <c r="DV19" i="46"/>
  <c r="DU19" i="46"/>
  <c r="BF19" i="46" s="1"/>
  <c r="DT19" i="46"/>
  <c r="DS19" i="46"/>
  <c r="BD19" i="46" s="1"/>
  <c r="DR19" i="46"/>
  <c r="BC19" i="46" s="1"/>
  <c r="DQ19" i="46"/>
  <c r="BB19" i="46" s="1"/>
  <c r="DP19" i="46"/>
  <c r="BA19" i="46" s="1"/>
  <c r="DO19" i="46"/>
  <c r="DN19" i="46"/>
  <c r="AY19" i="46" s="1"/>
  <c r="DM19" i="46"/>
  <c r="DL19" i="46"/>
  <c r="AW19" i="46" s="1"/>
  <c r="DK19" i="46"/>
  <c r="DJ19" i="46"/>
  <c r="AU19" i="46" s="1"/>
  <c r="DI19" i="46"/>
  <c r="AT19" i="46" s="1"/>
  <c r="DH19" i="46"/>
  <c r="AS19" i="46" s="1"/>
  <c r="DG19" i="46"/>
  <c r="DF19" i="46"/>
  <c r="AQ19" i="46" s="1"/>
  <c r="DE19" i="46"/>
  <c r="DD19" i="46"/>
  <c r="AO19" i="46" s="1"/>
  <c r="DC19" i="46"/>
  <c r="AN19" i="46" s="1"/>
  <c r="DB19" i="46"/>
  <c r="AM19" i="46" s="1"/>
  <c r="DA19" i="46"/>
  <c r="AL19" i="46" s="1"/>
  <c r="CZ19" i="46"/>
  <c r="AK19" i="46" s="1"/>
  <c r="CY19" i="46"/>
  <c r="CX19" i="46"/>
  <c r="CW19" i="46"/>
  <c r="AH19" i="46" s="1"/>
  <c r="CV19" i="46"/>
  <c r="AG19" i="46" s="1"/>
  <c r="CU19" i="46"/>
  <c r="CT19" i="46"/>
  <c r="AE19" i="46" s="1"/>
  <c r="CS19" i="46"/>
  <c r="AD19" i="46" s="1"/>
  <c r="CR19" i="46"/>
  <c r="CQ19" i="46"/>
  <c r="CP19" i="46"/>
  <c r="AA19" i="46" s="1"/>
  <c r="CO19" i="46"/>
  <c r="Z19" i="46" s="1"/>
  <c r="CN19" i="46"/>
  <c r="Y19" i="46" s="1"/>
  <c r="CM19" i="46"/>
  <c r="CL19" i="46"/>
  <c r="W19" i="46" s="1"/>
  <c r="CK19" i="46"/>
  <c r="V19" i="46" s="1"/>
  <c r="CJ19" i="46"/>
  <c r="U19" i="46" s="1"/>
  <c r="CI19" i="46"/>
  <c r="CH19" i="46"/>
  <c r="S19" i="46" s="1"/>
  <c r="CG19" i="46"/>
  <c r="R19" i="46" s="1"/>
  <c r="CF19" i="46"/>
  <c r="Q19" i="46" s="1"/>
  <c r="CE19" i="46"/>
  <c r="P19" i="46" s="1"/>
  <c r="CD19" i="46"/>
  <c r="O19" i="46" s="1"/>
  <c r="CC19" i="46"/>
  <c r="N19" i="46" s="1"/>
  <c r="CB19" i="46"/>
  <c r="M19" i="46" s="1"/>
  <c r="CA19" i="46"/>
  <c r="BZ19" i="46"/>
  <c r="K19" i="46" s="1"/>
  <c r="BY19" i="46"/>
  <c r="J19" i="46" s="1"/>
  <c r="BX19" i="46"/>
  <c r="I19" i="46" s="1"/>
  <c r="BW19" i="46"/>
  <c r="H19" i="46" s="1"/>
  <c r="BV19" i="46"/>
  <c r="G19" i="46" s="1"/>
  <c r="BU19" i="46"/>
  <c r="F19" i="46" s="1"/>
  <c r="BT19" i="46"/>
  <c r="E19" i="46" s="1"/>
  <c r="BS19" i="46"/>
  <c r="B19" i="46"/>
  <c r="A19" i="46"/>
  <c r="A17" i="27" s="1"/>
  <c r="EF18" i="46"/>
  <c r="BQ18" i="46" s="1"/>
  <c r="EE18" i="46"/>
  <c r="BP18" i="46" s="1"/>
  <c r="ED18" i="46"/>
  <c r="BO18" i="44" s="1"/>
  <c r="EC18" i="46"/>
  <c r="BN18" i="46" s="1"/>
  <c r="EB18" i="46"/>
  <c r="EA18" i="46"/>
  <c r="BL18" i="46" s="1"/>
  <c r="DZ18" i="46"/>
  <c r="BK18" i="46" s="1"/>
  <c r="DY18" i="46"/>
  <c r="BJ18" i="46" s="1"/>
  <c r="DX18" i="46"/>
  <c r="DW18" i="46"/>
  <c r="BH18" i="46" s="1"/>
  <c r="DV18" i="46"/>
  <c r="BG18" i="46" s="1"/>
  <c r="DU18" i="46"/>
  <c r="BF18" i="46" s="1"/>
  <c r="DT18" i="46"/>
  <c r="DS18" i="46"/>
  <c r="BD18" i="46" s="1"/>
  <c r="DR18" i="46"/>
  <c r="BC18" i="46" s="1"/>
  <c r="DQ18" i="46"/>
  <c r="BB18" i="46" s="1"/>
  <c r="DP18" i="46"/>
  <c r="BA18" i="46" s="1"/>
  <c r="DO18" i="46"/>
  <c r="DN18" i="46"/>
  <c r="DM18" i="46"/>
  <c r="AX18" i="46" s="1"/>
  <c r="DL18" i="46"/>
  <c r="DK18" i="46"/>
  <c r="AV18" i="46" s="1"/>
  <c r="DJ18" i="46"/>
  <c r="AU18" i="46" s="1"/>
  <c r="DI18" i="46"/>
  <c r="AT18" i="46" s="1"/>
  <c r="DH18" i="46"/>
  <c r="AS18" i="46" s="1"/>
  <c r="DG18" i="46"/>
  <c r="AR18" i="46" s="1"/>
  <c r="DF18" i="46"/>
  <c r="DE18" i="46"/>
  <c r="AP18" i="46" s="1"/>
  <c r="DD18" i="46"/>
  <c r="DC18" i="46"/>
  <c r="AN18" i="46" s="1"/>
  <c r="DB18" i="46"/>
  <c r="AM18" i="46" s="1"/>
  <c r="DA18" i="46"/>
  <c r="AL18" i="46" s="1"/>
  <c r="CZ18" i="46"/>
  <c r="AK18" i="46" s="1"/>
  <c r="CY18" i="46"/>
  <c r="AJ18" i="46" s="1"/>
  <c r="CX18" i="46"/>
  <c r="AI18" i="46" s="1"/>
  <c r="CW18" i="46"/>
  <c r="CV18" i="46"/>
  <c r="CU18" i="46"/>
  <c r="AF18" i="46" s="1"/>
  <c r="CT18" i="46"/>
  <c r="AE18" i="46" s="1"/>
  <c r="CS18" i="46"/>
  <c r="AD18" i="46" s="1"/>
  <c r="CR18" i="46"/>
  <c r="AC18" i="46" s="1"/>
  <c r="CQ18" i="46"/>
  <c r="AB18" i="46" s="1"/>
  <c r="CP18" i="46"/>
  <c r="AA18" i="46" s="1"/>
  <c r="CO18" i="46"/>
  <c r="Z18" i="46" s="1"/>
  <c r="CN18" i="46"/>
  <c r="CM18" i="46"/>
  <c r="X18" i="46" s="1"/>
  <c r="CL18" i="46"/>
  <c r="W18" i="46" s="1"/>
  <c r="CK18" i="46"/>
  <c r="V18" i="46" s="1"/>
  <c r="CJ18" i="46"/>
  <c r="U18" i="46" s="1"/>
  <c r="CI18" i="46"/>
  <c r="T18" i="46" s="1"/>
  <c r="CH18" i="46"/>
  <c r="S18" i="46" s="1"/>
  <c r="CG18" i="46"/>
  <c r="R18" i="46" s="1"/>
  <c r="CF18" i="46"/>
  <c r="CE18" i="46"/>
  <c r="P18" i="46" s="1"/>
  <c r="CD18" i="46"/>
  <c r="O18" i="46" s="1"/>
  <c r="CC18" i="46"/>
  <c r="N18" i="46" s="1"/>
  <c r="CB18" i="46"/>
  <c r="CA18" i="46"/>
  <c r="L18" i="46" s="1"/>
  <c r="BZ18" i="46"/>
  <c r="K18" i="46" s="1"/>
  <c r="BY18" i="46"/>
  <c r="J18" i="46" s="1"/>
  <c r="BX18" i="46"/>
  <c r="BW18" i="46"/>
  <c r="H18" i="46" s="1"/>
  <c r="BV18" i="46"/>
  <c r="G18" i="46" s="1"/>
  <c r="BU18" i="46"/>
  <c r="BT18" i="46"/>
  <c r="E18" i="46" s="1"/>
  <c r="BS18" i="46"/>
  <c r="D18" i="46" s="1"/>
  <c r="BO18" i="46"/>
  <c r="B18" i="46"/>
  <c r="A18" i="46"/>
  <c r="A16" i="27" s="1"/>
  <c r="EF17" i="46"/>
  <c r="BQ17" i="46" s="1"/>
  <c r="EE17" i="46"/>
  <c r="BP17" i="46" s="1"/>
  <c r="ED17" i="46"/>
  <c r="BO17" i="46" s="1"/>
  <c r="EC17" i="46"/>
  <c r="BN17" i="46" s="1"/>
  <c r="EB17" i="46"/>
  <c r="BM17" i="46" s="1"/>
  <c r="EA17" i="46"/>
  <c r="BL17" i="46" s="1"/>
  <c r="DZ17" i="46"/>
  <c r="DY17" i="46"/>
  <c r="DX17" i="46"/>
  <c r="BI17" i="46" s="1"/>
  <c r="DW17" i="46"/>
  <c r="BH17" i="46" s="1"/>
  <c r="DV17" i="46"/>
  <c r="BG17" i="46" s="1"/>
  <c r="DU17" i="46"/>
  <c r="BF17" i="46" s="1"/>
  <c r="DT17" i="46"/>
  <c r="BE17" i="46" s="1"/>
  <c r="DS17" i="46"/>
  <c r="BD17" i="46" s="1"/>
  <c r="DR17" i="46"/>
  <c r="BC17" i="46" s="1"/>
  <c r="DQ17" i="46"/>
  <c r="DP17" i="46"/>
  <c r="BA17" i="44"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17" i="46"/>
  <c r="A17" i="46"/>
  <c r="A15" i="27" s="1"/>
  <c r="EF16" i="46"/>
  <c r="EE16" i="46"/>
  <c r="BP16" i="46" s="1"/>
  <c r="ED16" i="46"/>
  <c r="BO16" i="44" s="1"/>
  <c r="EC16" i="46"/>
  <c r="BN16" i="44" s="1"/>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BB16" i="46" s="1"/>
  <c r="DP16" i="46"/>
  <c r="DO16" i="46"/>
  <c r="AZ16" i="46" s="1"/>
  <c r="DN16" i="46"/>
  <c r="AY16" i="46" s="1"/>
  <c r="DM16" i="46"/>
  <c r="AX16" i="46" s="1"/>
  <c r="DL16" i="46"/>
  <c r="AW16" i="46" s="1"/>
  <c r="DK16" i="46"/>
  <c r="AV16" i="46" s="1"/>
  <c r="DJ16" i="46"/>
  <c r="AU16" i="46" s="1"/>
  <c r="DI16" i="46"/>
  <c r="AT16" i="46" s="1"/>
  <c r="DH16" i="46"/>
  <c r="DG16" i="46"/>
  <c r="AR16" i="46" s="1"/>
  <c r="DF16" i="46"/>
  <c r="AQ16" i="46" s="1"/>
  <c r="DE16" i="46"/>
  <c r="AP16" i="46" s="1"/>
  <c r="DD16" i="46"/>
  <c r="AO16" i="46" s="1"/>
  <c r="DC16" i="46"/>
  <c r="AN16" i="46" s="1"/>
  <c r="DB16" i="46"/>
  <c r="AM16" i="46" s="1"/>
  <c r="DA16" i="46"/>
  <c r="AL16" i="46" s="1"/>
  <c r="CZ16" i="46"/>
  <c r="CY16" i="46"/>
  <c r="AJ16" i="46" s="1"/>
  <c r="CX16" i="46"/>
  <c r="AI16" i="46" s="1"/>
  <c r="CW16" i="46"/>
  <c r="AH16" i="46" s="1"/>
  <c r="CV16" i="46"/>
  <c r="AG16" i="46" s="1"/>
  <c r="CU16" i="46"/>
  <c r="AF16" i="46" s="1"/>
  <c r="CT16" i="46"/>
  <c r="CS16" i="46"/>
  <c r="CR16" i="46"/>
  <c r="CQ16" i="46"/>
  <c r="AB16" i="46" s="1"/>
  <c r="CP16" i="46"/>
  <c r="AA16" i="46" s="1"/>
  <c r="CO16" i="46"/>
  <c r="Z16" i="46" s="1"/>
  <c r="CN16" i="46"/>
  <c r="Y16" i="46" s="1"/>
  <c r="CM16" i="46"/>
  <c r="X16" i="46" s="1"/>
  <c r="CL16" i="46"/>
  <c r="W16" i="46" s="1"/>
  <c r="CK16" i="46"/>
  <c r="V16" i="46" s="1"/>
  <c r="CJ16" i="46"/>
  <c r="CI16" i="46"/>
  <c r="T16" i="46" s="1"/>
  <c r="CH16" i="46"/>
  <c r="S16" i="46" s="1"/>
  <c r="CG16" i="46"/>
  <c r="R16" i="46" s="1"/>
  <c r="CF16" i="46"/>
  <c r="Q16" i="46" s="1"/>
  <c r="CE16" i="46"/>
  <c r="P16" i="46" s="1"/>
  <c r="CD16" i="46"/>
  <c r="O16" i="46" s="1"/>
  <c r="CC16" i="46"/>
  <c r="N16" i="46" s="1"/>
  <c r="CB16" i="46"/>
  <c r="CA16" i="46"/>
  <c r="L16" i="46" s="1"/>
  <c r="BZ16" i="46"/>
  <c r="K16" i="46" s="1"/>
  <c r="BY16" i="46"/>
  <c r="J16" i="46" s="1"/>
  <c r="BX16" i="46"/>
  <c r="I16" i="46" s="1"/>
  <c r="BW16" i="46"/>
  <c r="H16" i="46" s="1"/>
  <c r="BV16" i="46"/>
  <c r="G16" i="46" s="1"/>
  <c r="BU16" i="46"/>
  <c r="F16" i="46" s="1"/>
  <c r="BT16" i="46"/>
  <c r="BS16" i="46"/>
  <c r="D16" i="46" s="1"/>
  <c r="B16" i="46"/>
  <c r="A16" i="46"/>
  <c r="A16" i="44" s="1"/>
  <c r="EF15" i="46"/>
  <c r="BQ15" i="46" s="1"/>
  <c r="EE15" i="46"/>
  <c r="BP15" i="46" s="1"/>
  <c r="ED15" i="46"/>
  <c r="EC15" i="46"/>
  <c r="BN15" i="46" s="1"/>
  <c r="EB15" i="46"/>
  <c r="BM15" i="46" s="1"/>
  <c r="EA15" i="46"/>
  <c r="BL15" i="46" s="1"/>
  <c r="DZ15" i="46"/>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A15" i="44" s="1"/>
  <c r="EF14" i="46"/>
  <c r="BQ14" i="46" s="1"/>
  <c r="EE14" i="46"/>
  <c r="BP14" i="46" s="1"/>
  <c r="ED14" i="46"/>
  <c r="BO14" i="44"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O14" i="46"/>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DV13" i="46"/>
  <c r="BG13" i="46" s="1"/>
  <c r="DU13" i="46"/>
  <c r="BF13" i="46" s="1"/>
  <c r="DT13" i="46"/>
  <c r="BE13" i="46" s="1"/>
  <c r="DS13" i="46"/>
  <c r="BD13" i="46" s="1"/>
  <c r="DR13" i="46"/>
  <c r="BC13" i="46" s="1"/>
  <c r="DQ13" i="46"/>
  <c r="BB13" i="46" s="1"/>
  <c r="DP13" i="46"/>
  <c r="BA13" i="46" s="1"/>
  <c r="DO13" i="46"/>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CM13" i="46"/>
  <c r="X13" i="46" s="1"/>
  <c r="CL13" i="46"/>
  <c r="W13" i="46" s="1"/>
  <c r="CK13" i="46"/>
  <c r="V13" i="46" s="1"/>
  <c r="CJ13" i="46"/>
  <c r="U13" i="46" s="1"/>
  <c r="CI13" i="46"/>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EF12" i="46"/>
  <c r="BQ12" i="46" s="1"/>
  <c r="EE12" i="46"/>
  <c r="BP12" i="46" s="1"/>
  <c r="ED12" i="46"/>
  <c r="BO12" i="44" s="1"/>
  <c r="EC12" i="46"/>
  <c r="BN12" i="44" s="1"/>
  <c r="EB12" i="46"/>
  <c r="BM12" i="46" s="1"/>
  <c r="EA12" i="46"/>
  <c r="BL12" i="46" s="1"/>
  <c r="DZ12" i="46"/>
  <c r="BK12" i="46" s="1"/>
  <c r="DY12" i="46"/>
  <c r="BJ12" i="46" s="1"/>
  <c r="DX12" i="46"/>
  <c r="BI12" i="46" s="1"/>
  <c r="DW12" i="46"/>
  <c r="BH12" i="46" s="1"/>
  <c r="DV12" i="46"/>
  <c r="BG12" i="46" s="1"/>
  <c r="DU12" i="46"/>
  <c r="DT12" i="46"/>
  <c r="BE12" i="46" s="1"/>
  <c r="DS12" i="46"/>
  <c r="BD12" i="46" s="1"/>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CK12" i="46"/>
  <c r="V12" i="46" s="1"/>
  <c r="CJ12" i="46"/>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O12" i="46"/>
  <c r="BN12" i="46"/>
  <c r="A12" i="46"/>
  <c r="C12" i="46" s="1"/>
  <c r="C12" i="44" s="1"/>
  <c r="EF11" i="46"/>
  <c r="BQ11" i="46" s="1"/>
  <c r="EE11" i="46"/>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DP11" i="46"/>
  <c r="BA11" i="46" s="1"/>
  <c r="DO11" i="46"/>
  <c r="AZ11" i="46" s="1"/>
  <c r="DN11" i="46"/>
  <c r="AY11" i="46" s="1"/>
  <c r="DM11" i="46"/>
  <c r="AX11" i="46" s="1"/>
  <c r="DL11" i="46"/>
  <c r="AW11" i="46" s="1"/>
  <c r="DK11" i="46"/>
  <c r="AV11" i="46" s="1"/>
  <c r="DJ11" i="46"/>
  <c r="AU11" i="46" s="1"/>
  <c r="DI11" i="46"/>
  <c r="AT11" i="46" s="1"/>
  <c r="DH11" i="46"/>
  <c r="AS11" i="46" s="1"/>
  <c r="DG11" i="46"/>
  <c r="DF11" i="46"/>
  <c r="AQ11" i="46" s="1"/>
  <c r="DE11" i="46"/>
  <c r="AP11" i="46" s="1"/>
  <c r="DD11" i="46"/>
  <c r="AO11" i="46" s="1"/>
  <c r="DC11" i="46"/>
  <c r="AN11" i="46" s="1"/>
  <c r="DB11" i="46"/>
  <c r="AM11" i="46" s="1"/>
  <c r="DA11" i="46"/>
  <c r="AL11" i="46" s="1"/>
  <c r="CZ11" i="46"/>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EF10" i="46"/>
  <c r="BQ10" i="46" s="1"/>
  <c r="EE10" i="46"/>
  <c r="BP10" i="46" s="1"/>
  <c r="ED10" i="46"/>
  <c r="BO10" i="44"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DQ10" i="46"/>
  <c r="BB10" i="46" s="1"/>
  <c r="DP10" i="46"/>
  <c r="BA10" i="46" s="1"/>
  <c r="DO10" i="46"/>
  <c r="AZ10" i="46" s="1"/>
  <c r="DN10" i="46"/>
  <c r="AY10" i="46" s="1"/>
  <c r="DM10" i="46"/>
  <c r="AX10" i="46" s="1"/>
  <c r="DL10" i="46"/>
  <c r="AW10" i="46" s="1"/>
  <c r="DK10" i="46"/>
  <c r="AV10" i="46" s="1"/>
  <c r="DJ10" i="46"/>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CN10" i="46"/>
  <c r="Y10" i="46" s="1"/>
  <c r="CM10" i="46"/>
  <c r="X10" i="46" s="1"/>
  <c r="CL10" i="46"/>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C10" i="46" s="1"/>
  <c r="C10" i="44" s="1"/>
  <c r="EF9" i="46"/>
  <c r="BQ9" i="46" s="1"/>
  <c r="EE9" i="46"/>
  <c r="BP9" i="46" s="1"/>
  <c r="ED9" i="46"/>
  <c r="EC9" i="46"/>
  <c r="BN9" i="46" s="1"/>
  <c r="EB9" i="46"/>
  <c r="BM9" i="46" s="1"/>
  <c r="EA9" i="46"/>
  <c r="BL9" i="46" s="1"/>
  <c r="DZ9" i="46"/>
  <c r="BK9" i="46" s="1"/>
  <c r="DY9" i="46"/>
  <c r="BJ9" i="46" s="1"/>
  <c r="DX9" i="46"/>
  <c r="BI9" i="46" s="1"/>
  <c r="DW9" i="46"/>
  <c r="BH9" i="46" s="1"/>
  <c r="DV9" i="46"/>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EF8" i="46"/>
  <c r="BQ8" i="46" s="1"/>
  <c r="EE8" i="46"/>
  <c r="BP8" i="46" s="1"/>
  <c r="ED8" i="46"/>
  <c r="BO8" i="44" s="1"/>
  <c r="EC8" i="46"/>
  <c r="BN8" i="44"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AS8" i="46" s="1"/>
  <c r="DG8" i="46"/>
  <c r="AR8" i="46" s="1"/>
  <c r="DF8" i="46"/>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EF7" i="46"/>
  <c r="BQ7" i="46" s="1"/>
  <c r="EE7" i="46"/>
  <c r="BP7" i="46" s="1"/>
  <c r="ED7" i="46"/>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C7" i="46" s="1"/>
  <c r="C7" i="44" s="1"/>
  <c r="EF6" i="46"/>
  <c r="BQ6" i="46" s="1"/>
  <c r="EE6" i="46"/>
  <c r="BP6" i="46" s="1"/>
  <c r="ED6" i="46"/>
  <c r="EC6" i="46"/>
  <c r="BN6" i="46" s="1"/>
  <c r="EB6" i="46"/>
  <c r="BM6" i="46" s="1"/>
  <c r="EA6" i="46"/>
  <c r="BL6" i="46" s="1"/>
  <c r="DZ6" i="46"/>
  <c r="DY6" i="46"/>
  <c r="DX6" i="46"/>
  <c r="BI6" i="46" s="1"/>
  <c r="DW6" i="46"/>
  <c r="BH6" i="46" s="1"/>
  <c r="DV6" i="46"/>
  <c r="DU6" i="46"/>
  <c r="BF6" i="46" s="1"/>
  <c r="DT6" i="46"/>
  <c r="BE6" i="46" s="1"/>
  <c r="DS6" i="46"/>
  <c r="BD6" i="46" s="1"/>
  <c r="DR6" i="46"/>
  <c r="DQ6" i="46"/>
  <c r="DP6" i="46"/>
  <c r="BA6" i="46" s="1"/>
  <c r="DO6" i="46"/>
  <c r="AZ6" i="46" s="1"/>
  <c r="DN6" i="46"/>
  <c r="DM6" i="46"/>
  <c r="AX6" i="46" s="1"/>
  <c r="DL6" i="46"/>
  <c r="AW6" i="46" s="1"/>
  <c r="DK6" i="46"/>
  <c r="AV6" i="46" s="1"/>
  <c r="DJ6" i="46"/>
  <c r="DI6" i="46"/>
  <c r="DH6" i="46"/>
  <c r="AS6" i="46" s="1"/>
  <c r="DG6" i="46"/>
  <c r="AR6" i="46" s="1"/>
  <c r="DF6" i="46"/>
  <c r="DE6" i="46"/>
  <c r="AP6" i="46" s="1"/>
  <c r="DD6" i="46"/>
  <c r="AO6" i="46" s="1"/>
  <c r="DC6" i="46"/>
  <c r="AN6" i="46" s="1"/>
  <c r="DB6" i="46"/>
  <c r="DA6" i="46"/>
  <c r="CZ6" i="46"/>
  <c r="AK6" i="46" s="1"/>
  <c r="CY6" i="46"/>
  <c r="AJ6" i="46" s="1"/>
  <c r="CX6" i="46"/>
  <c r="CW6" i="46"/>
  <c r="AH6" i="46" s="1"/>
  <c r="CV6" i="46"/>
  <c r="AG6" i="46" s="1"/>
  <c r="CU6" i="46"/>
  <c r="AF6" i="46" s="1"/>
  <c r="CT6" i="46"/>
  <c r="CS6" i="46"/>
  <c r="CR6" i="46"/>
  <c r="AC6" i="46" s="1"/>
  <c r="CQ6" i="46"/>
  <c r="AB6" i="46" s="1"/>
  <c r="CP6" i="46"/>
  <c r="CO6" i="46"/>
  <c r="Z6" i="46" s="1"/>
  <c r="CN6" i="46"/>
  <c r="Y6" i="46" s="1"/>
  <c r="CM6" i="46"/>
  <c r="X6" i="46" s="1"/>
  <c r="CL6" i="46"/>
  <c r="CK6" i="46"/>
  <c r="CJ6" i="46"/>
  <c r="U6" i="46" s="1"/>
  <c r="CI6" i="46"/>
  <c r="T6" i="46" s="1"/>
  <c r="CH6" i="46"/>
  <c r="CG6" i="46"/>
  <c r="R6" i="46" s="1"/>
  <c r="CF6" i="46"/>
  <c r="Q6" i="46" s="1"/>
  <c r="CE6" i="46"/>
  <c r="P6" i="46" s="1"/>
  <c r="CD6" i="46"/>
  <c r="CC6" i="46"/>
  <c r="CB6" i="46"/>
  <c r="M6" i="46" s="1"/>
  <c r="CA6" i="46"/>
  <c r="L6" i="46" s="1"/>
  <c r="BZ6" i="46"/>
  <c r="BY6" i="46"/>
  <c r="J6" i="46" s="1"/>
  <c r="BX6" i="46"/>
  <c r="I6" i="46" s="1"/>
  <c r="BW6" i="46"/>
  <c r="H6" i="46" s="1"/>
  <c r="BV6" i="46"/>
  <c r="BU6" i="46"/>
  <c r="BT6" i="46"/>
  <c r="E6" i="46" s="1"/>
  <c r="BS6" i="46"/>
  <c r="D6" i="46" s="1"/>
  <c r="BO6" i="46"/>
  <c r="BK6" i="46"/>
  <c r="BJ6" i="46"/>
  <c r="BG6" i="46"/>
  <c r="BC6" i="46"/>
  <c r="BB6" i="46"/>
  <c r="AY6" i="46"/>
  <c r="AU6" i="46"/>
  <c r="AT6" i="46"/>
  <c r="AQ6" i="46"/>
  <c r="AM6" i="46"/>
  <c r="AL6" i="46"/>
  <c r="AI6" i="46"/>
  <c r="AE6" i="46"/>
  <c r="AD6" i="46"/>
  <c r="AA6" i="46"/>
  <c r="W6" i="46"/>
  <c r="V6" i="46"/>
  <c r="S6" i="46"/>
  <c r="O6" i="46"/>
  <c r="N6" i="46"/>
  <c r="K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C207" i="44"/>
  <c r="BF206" i="44"/>
  <c r="AG206" i="44"/>
  <c r="R206" i="44"/>
  <c r="AK205" i="44"/>
  <c r="I205" i="44"/>
  <c r="F205" i="44"/>
  <c r="BO204" i="44"/>
  <c r="W203" i="44"/>
  <c r="BL201" i="44"/>
  <c r="BK201" i="44"/>
  <c r="X201" i="44"/>
  <c r="W201" i="44"/>
  <c r="AS200" i="44"/>
  <c r="AK200" i="44"/>
  <c r="U200" i="44"/>
  <c r="X199" i="44"/>
  <c r="H199" i="44"/>
  <c r="BA198" i="44"/>
  <c r="AL198" i="44"/>
  <c r="U198" i="44"/>
  <c r="AX197" i="44"/>
  <c r="J197" i="44"/>
  <c r="BJ196" i="44"/>
  <c r="AS196" i="44"/>
  <c r="AF190" i="44"/>
  <c r="AV188" i="44"/>
  <c r="AN186" i="44"/>
  <c r="X186" i="44"/>
  <c r="AD185" i="44"/>
  <c r="BD183" i="44"/>
  <c r="BO182" i="44"/>
  <c r="S182" i="44"/>
  <c r="O181" i="44"/>
  <c r="BO177" i="44"/>
  <c r="Z177" i="44"/>
  <c r="F176" i="44"/>
  <c r="X174" i="44"/>
  <c r="AJ173" i="44"/>
  <c r="H172" i="44"/>
  <c r="AG170" i="44"/>
  <c r="BJ167" i="44"/>
  <c r="N16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C29" i="42"/>
  <c r="Q28" i="42"/>
  <c r="J28" i="42"/>
  <c r="C206" i="46"/>
  <c r="C206" i="44" s="1"/>
  <c r="C6" i="46"/>
  <c r="C6" i="44" s="1"/>
  <c r="A204" i="44"/>
  <c r="A6" i="44"/>
  <c r="K29" i="42"/>
  <c r="L29" i="42" s="1"/>
  <c r="M29" i="42" s="1"/>
  <c r="E29" i="42"/>
  <c r="F29" i="42" s="1"/>
  <c r="D29" i="42"/>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T207" i="44" l="1"/>
  <c r="BN20" i="46"/>
  <c r="BN109" i="46"/>
  <c r="BQ168" i="44"/>
  <c r="K194" i="44"/>
  <c r="AS195" i="44"/>
  <c r="AL206" i="44"/>
  <c r="A207" i="44"/>
  <c r="AH203" i="44"/>
  <c r="AF187" i="44"/>
  <c r="AN187" i="44"/>
  <c r="Z203" i="44"/>
  <c r="AK184" i="44"/>
  <c r="BA184" i="44"/>
  <c r="BL193" i="44"/>
  <c r="BP188" i="44"/>
  <c r="AT206" i="44"/>
  <c r="BI184" i="44"/>
  <c r="AN189" i="44"/>
  <c r="D199" i="44"/>
  <c r="AQ201" i="44"/>
  <c r="G182" i="44"/>
  <c r="AY201" i="44"/>
  <c r="L172" i="44"/>
  <c r="AL204" i="44"/>
  <c r="AY181" i="44"/>
  <c r="AJ190" i="44"/>
  <c r="M197" i="44"/>
  <c r="R176" i="44"/>
  <c r="X187" i="44"/>
  <c r="BD193" i="44"/>
  <c r="U197" i="44"/>
  <c r="D186" i="44"/>
  <c r="AJ179" i="44"/>
  <c r="AV187" i="44"/>
  <c r="AR190" i="44"/>
  <c r="BA195" i="44"/>
  <c r="AC197" i="44"/>
  <c r="BB206" i="44"/>
  <c r="L186" i="44"/>
  <c r="BI195" i="44"/>
  <c r="T172" i="44"/>
  <c r="AX167" i="44"/>
  <c r="AZ179" i="44"/>
  <c r="AZ190" i="44"/>
  <c r="BF167" i="44"/>
  <c r="BH179" i="44"/>
  <c r="T186" i="44"/>
  <c r="AZ188" i="44"/>
  <c r="P191" i="44"/>
  <c r="AG196" i="44"/>
  <c r="A205" i="44"/>
  <c r="BJ175" i="44"/>
  <c r="BP179" i="44"/>
  <c r="AC184" i="44"/>
  <c r="BH188" i="44"/>
  <c r="AV193" i="44"/>
  <c r="AV200" i="44"/>
  <c r="AU202" i="44"/>
  <c r="BD173" i="44"/>
  <c r="AN180" i="44"/>
  <c r="AV189" i="44"/>
  <c r="AY194" i="44"/>
  <c r="BC182" i="44"/>
  <c r="L188" i="44"/>
  <c r="X191" i="44"/>
  <c r="AO196" i="44"/>
  <c r="K201" i="44"/>
  <c r="J178" i="44"/>
  <c r="BK182" i="44"/>
  <c r="BD189" i="44"/>
  <c r="W202" i="44"/>
  <c r="I169" i="44"/>
  <c r="Y185" i="44"/>
  <c r="AP203" i="44"/>
  <c r="AO169" i="44"/>
  <c r="BD180" i="44"/>
  <c r="AR186" i="44"/>
  <c r="T188" i="44"/>
  <c r="AF191" i="44"/>
  <c r="BG194" i="44"/>
  <c r="BI197" i="44"/>
  <c r="L199" i="44"/>
  <c r="S201" i="44"/>
  <c r="N204" i="44"/>
  <c r="F206" i="44"/>
  <c r="Y207" i="44"/>
  <c r="R178" i="44"/>
  <c r="BL180" i="44"/>
  <c r="AG185" i="44"/>
  <c r="AZ186" i="44"/>
  <c r="AB188" i="44"/>
  <c r="BL189" i="44"/>
  <c r="BL191" i="44"/>
  <c r="AW196" i="44"/>
  <c r="BQ197" i="44"/>
  <c r="T199" i="44"/>
  <c r="AE202" i="44"/>
  <c r="V204" i="44"/>
  <c r="AF171" i="44"/>
  <c r="AT175" i="44"/>
  <c r="AH178" i="44"/>
  <c r="BM185" i="44"/>
  <c r="BH186" i="44"/>
  <c r="H193" i="44"/>
  <c r="AK195" i="44"/>
  <c r="I198" i="44"/>
  <c r="AM202" i="44"/>
  <c r="AD204" i="44"/>
  <c r="AG207" i="44"/>
  <c r="AO186" i="44"/>
  <c r="U180" i="44"/>
  <c r="BI187" i="44"/>
  <c r="AS191" i="44"/>
  <c r="BN168" i="44"/>
  <c r="AV194" i="44"/>
  <c r="F145" i="44"/>
  <c r="Y179" i="44"/>
  <c r="E189" i="44"/>
  <c r="Q188" i="44"/>
  <c r="BM190" i="44"/>
  <c r="AK191" i="44"/>
  <c r="S175" i="44"/>
  <c r="BJ185" i="44"/>
  <c r="A186" i="44"/>
  <c r="AQ162" i="44"/>
  <c r="AW192" i="44"/>
  <c r="G167" i="44"/>
  <c r="V185" i="44"/>
  <c r="AZ182" i="44"/>
  <c r="I192" i="44"/>
  <c r="H181" i="44"/>
  <c r="M187" i="44"/>
  <c r="Q170" i="44"/>
  <c r="BQ173" i="44"/>
  <c r="AG188" i="44"/>
  <c r="BL181" i="44"/>
  <c r="A170" i="44"/>
  <c r="AH176" i="44"/>
  <c r="AO185" i="44"/>
  <c r="BP186" i="44"/>
  <c r="D190" i="44"/>
  <c r="BH190" i="44"/>
  <c r="P193" i="44"/>
  <c r="E195" i="44"/>
  <c r="BE196" i="44"/>
  <c r="AT204" i="44"/>
  <c r="AI174" i="44"/>
  <c r="AX178" i="44"/>
  <c r="O182" i="44"/>
  <c r="BD187" i="44"/>
  <c r="H189" i="44"/>
  <c r="AN191" i="44"/>
  <c r="S194" i="44"/>
  <c r="BQ195" i="44"/>
  <c r="AK197" i="44"/>
  <c r="AG198" i="44"/>
  <c r="BC202" i="44"/>
  <c r="N206" i="44"/>
  <c r="AO207" i="44"/>
  <c r="BN167" i="44"/>
  <c r="H173" i="44"/>
  <c r="BN178" i="44"/>
  <c r="AW185" i="44"/>
  <c r="I196" i="44"/>
  <c r="BJ206" i="44"/>
  <c r="A176" i="44"/>
  <c r="BP172" i="44"/>
  <c r="P180" i="44"/>
  <c r="AX203" i="44"/>
  <c r="A178" i="44"/>
  <c r="N166" i="44"/>
  <c r="BG174" i="44"/>
  <c r="AP176" i="44"/>
  <c r="S181" i="44"/>
  <c r="E184" i="44"/>
  <c r="BQ184" i="44"/>
  <c r="AB186" i="44"/>
  <c r="H187" i="44"/>
  <c r="AJ188" i="44"/>
  <c r="P189" i="44"/>
  <c r="L190" i="44"/>
  <c r="X193" i="44"/>
  <c r="AA194" i="44"/>
  <c r="M195" i="44"/>
  <c r="AS197" i="44"/>
  <c r="AR199" i="44"/>
  <c r="BO201" i="44"/>
  <c r="BK202" i="44"/>
  <c r="BF203" i="44"/>
  <c r="BB204" i="44"/>
  <c r="AW207" i="44"/>
  <c r="AD166" i="44"/>
  <c r="AK168" i="44"/>
  <c r="P173" i="44"/>
  <c r="N175" i="44"/>
  <c r="BF176" i="44"/>
  <c r="L179" i="44"/>
  <c r="X180" i="44"/>
  <c r="AI181" i="44"/>
  <c r="AE182" i="44"/>
  <c r="M184" i="44"/>
  <c r="I185" i="44"/>
  <c r="BE185" i="44"/>
  <c r="AJ186" i="44"/>
  <c r="BL187" i="44"/>
  <c r="AR188" i="44"/>
  <c r="X189" i="44"/>
  <c r="T190" i="44"/>
  <c r="BP190" i="44"/>
  <c r="AV191" i="44"/>
  <c r="AF193" i="44"/>
  <c r="AI194" i="44"/>
  <c r="U195" i="44"/>
  <c r="Q196" i="44"/>
  <c r="BM196" i="44"/>
  <c r="AW198" i="44"/>
  <c r="AA201" i="44"/>
  <c r="G202" i="44"/>
  <c r="J203" i="44"/>
  <c r="BN203" i="44"/>
  <c r="BJ204" i="44"/>
  <c r="V206" i="44"/>
  <c r="I207" i="44"/>
  <c r="BE207" i="44"/>
  <c r="L170" i="44"/>
  <c r="AT166" i="44"/>
  <c r="AS168" i="44"/>
  <c r="H171" i="44"/>
  <c r="AF180" i="44"/>
  <c r="AQ181" i="44"/>
  <c r="AM182" i="44"/>
  <c r="U184" i="44"/>
  <c r="Q185" i="44"/>
  <c r="P187" i="44"/>
  <c r="D188" i="44"/>
  <c r="AF189" i="44"/>
  <c r="AB190" i="44"/>
  <c r="H191" i="44"/>
  <c r="BD191" i="44"/>
  <c r="AN193" i="44"/>
  <c r="AQ194" i="44"/>
  <c r="AC195" i="44"/>
  <c r="Y196" i="44"/>
  <c r="E197" i="44"/>
  <c r="BA197" i="44"/>
  <c r="AI201" i="44"/>
  <c r="O202" i="44"/>
  <c r="R203" i="44"/>
  <c r="F204" i="44"/>
  <c r="AD206" i="44"/>
  <c r="Q207" i="44"/>
  <c r="BM207" i="44"/>
  <c r="J167" i="44"/>
  <c r="E168" i="44"/>
  <c r="AC168" i="44"/>
  <c r="C167" i="46"/>
  <c r="C167" i="44" s="1"/>
  <c r="R167" i="44"/>
  <c r="F166" i="44"/>
  <c r="Z167" i="44"/>
  <c r="F159" i="44"/>
  <c r="A182" i="44"/>
  <c r="BQ203" i="44"/>
  <c r="AH202" i="44"/>
  <c r="E205" i="44"/>
  <c r="O142" i="44"/>
  <c r="AH190" i="44"/>
  <c r="H163" i="44"/>
  <c r="AY146" i="44"/>
  <c r="Y174" i="44"/>
  <c r="AF148" i="44"/>
  <c r="AB154" i="44"/>
  <c r="H165" i="44"/>
  <c r="M182" i="44"/>
  <c r="AO160" i="44"/>
  <c r="BF192" i="44"/>
  <c r="T156" i="44"/>
  <c r="BL165" i="44"/>
  <c r="K158" i="44"/>
  <c r="AM152" i="44"/>
  <c r="C143" i="46"/>
  <c r="C143" i="44" s="1"/>
  <c r="K128" i="44"/>
  <c r="AB161" i="44"/>
  <c r="K165" i="44"/>
  <c r="N158" i="44"/>
  <c r="J147" i="44"/>
  <c r="BK139" i="44"/>
  <c r="I159" i="44"/>
  <c r="AE162" i="44"/>
  <c r="W154" i="44"/>
  <c r="AA165" i="44"/>
  <c r="A159" i="44"/>
  <c r="AU141" i="44"/>
  <c r="AE149" i="44"/>
  <c r="AY155" i="44"/>
  <c r="AW159" i="44"/>
  <c r="BB146" i="44"/>
  <c r="G156" i="44"/>
  <c r="AJ161" i="44"/>
  <c r="AM149" i="44"/>
  <c r="BM159" i="44"/>
  <c r="BK162" i="44"/>
  <c r="AB151" i="44"/>
  <c r="BO153" i="44"/>
  <c r="AH145" i="44"/>
  <c r="W152" i="44"/>
  <c r="Z157" i="44"/>
  <c r="D161" i="44"/>
  <c r="AU164" i="44"/>
  <c r="Z147" i="44"/>
  <c r="AD158" i="44"/>
  <c r="BK149" i="44"/>
  <c r="AU154" i="44"/>
  <c r="T160" i="44"/>
  <c r="AI165" i="44"/>
  <c r="BH143" i="44"/>
  <c r="AP147" i="44"/>
  <c r="H150" i="44"/>
  <c r="K153" i="44"/>
  <c r="K155" i="44"/>
  <c r="AM156" i="44"/>
  <c r="BB158" i="44"/>
  <c r="AB160" i="44"/>
  <c r="W164" i="44"/>
  <c r="BG165" i="44"/>
  <c r="AU152" i="44"/>
  <c r="AE156" i="44"/>
  <c r="AZ161" i="44"/>
  <c r="K148" i="44"/>
  <c r="BD150" i="44"/>
  <c r="S153" i="44"/>
  <c r="S155" i="44"/>
  <c r="BC156" i="44"/>
  <c r="BJ158" i="44"/>
  <c r="BP161" i="44"/>
  <c r="AE164" i="44"/>
  <c r="R145" i="44"/>
  <c r="S148" i="44"/>
  <c r="L151" i="44"/>
  <c r="AI153" i="44"/>
  <c r="AQ155" i="44"/>
  <c r="R157" i="44"/>
  <c r="AR160" i="44"/>
  <c r="W162" i="44"/>
  <c r="AM164" i="44"/>
  <c r="BG148" i="44"/>
  <c r="O152" i="44"/>
  <c r="O154" i="44"/>
  <c r="BO155" i="44"/>
  <c r="AP157" i="44"/>
  <c r="AO159" i="44"/>
  <c r="L161" i="44"/>
  <c r="AM162" i="44"/>
  <c r="AX125" i="44"/>
  <c r="AH195" i="44"/>
  <c r="K166" i="46"/>
  <c r="BD163" i="44"/>
  <c r="O178" i="44"/>
  <c r="AT196" i="44"/>
  <c r="W147" i="44"/>
  <c r="P165" i="44"/>
  <c r="AU176" i="44"/>
  <c r="AK180" i="44"/>
  <c r="BQ189" i="44"/>
  <c r="BI191" i="44"/>
  <c r="BL194" i="44"/>
  <c r="BI200" i="44"/>
  <c r="K204" i="44"/>
  <c r="M173" i="44"/>
  <c r="AL185" i="44"/>
  <c r="AO199" i="44"/>
  <c r="AF201" i="44"/>
  <c r="AZ202" i="44"/>
  <c r="AE203" i="44"/>
  <c r="BL148" i="44"/>
  <c r="BL163" i="44"/>
  <c r="O167" i="44"/>
  <c r="AF181" i="44"/>
  <c r="N196" i="44"/>
  <c r="C197" i="46"/>
  <c r="C197" i="44" s="1"/>
  <c r="BA144" i="44"/>
  <c r="BL153" i="44"/>
  <c r="AZ156" i="44"/>
  <c r="AI158" i="44"/>
  <c r="AJ162" i="44"/>
  <c r="U173" i="44"/>
  <c r="P183" i="44"/>
  <c r="N185" i="44"/>
  <c r="AK187" i="44"/>
  <c r="AP195" i="44"/>
  <c r="BB196" i="44"/>
  <c r="F198" i="44"/>
  <c r="AW199" i="44"/>
  <c r="AF153" i="44"/>
  <c r="AQ175" i="44"/>
  <c r="AQ204" i="44"/>
  <c r="U144" i="44"/>
  <c r="S166" i="44"/>
  <c r="AO179" i="44"/>
  <c r="BE186" i="44"/>
  <c r="AO188" i="44"/>
  <c r="R197" i="44"/>
  <c r="BJ198" i="44"/>
  <c r="Q138" i="44"/>
  <c r="AN155" i="44"/>
  <c r="AA166" i="44"/>
  <c r="R168" i="44"/>
  <c r="BQ171" i="44"/>
  <c r="I188" i="44"/>
  <c r="AO190" i="44"/>
  <c r="BQ200" i="44"/>
  <c r="C199" i="46"/>
  <c r="C199" i="44" s="1"/>
  <c r="I160" i="44"/>
  <c r="AT169" i="44"/>
  <c r="AV174" i="44"/>
  <c r="K177" i="44"/>
  <c r="AS180" i="44"/>
  <c r="AF183" i="44"/>
  <c r="AX184" i="44"/>
  <c r="AG186" i="44"/>
  <c r="BM186" i="44"/>
  <c r="I190" i="44"/>
  <c r="BQ191" i="44"/>
  <c r="AF194" i="44"/>
  <c r="E200" i="44"/>
  <c r="AV201" i="44"/>
  <c r="G203" i="44"/>
  <c r="AU203" i="44"/>
  <c r="S204" i="44"/>
  <c r="AF140" i="44"/>
  <c r="AU147" i="44"/>
  <c r="AW161" i="44"/>
  <c r="AJ164" i="44"/>
  <c r="AQ166" i="44"/>
  <c r="BD174" i="44"/>
  <c r="AN165" i="44"/>
  <c r="AE167" i="44"/>
  <c r="BB169" i="44"/>
  <c r="BA173" i="44"/>
  <c r="BK178" i="44"/>
  <c r="L141" i="44"/>
  <c r="BH152" i="44"/>
  <c r="BO158" i="44"/>
  <c r="BH162" i="44"/>
  <c r="AP168" i="44"/>
  <c r="G176" i="44"/>
  <c r="AI177" i="44"/>
  <c r="BD181" i="44"/>
  <c r="BL183" i="44"/>
  <c r="BF184" i="44"/>
  <c r="BA187" i="44"/>
  <c r="AS189" i="44"/>
  <c r="Y192" i="44"/>
  <c r="R195" i="44"/>
  <c r="BF195" i="44"/>
  <c r="AL196" i="44"/>
  <c r="Q199" i="44"/>
  <c r="AC200" i="44"/>
  <c r="AA204" i="44"/>
  <c r="BP143" i="44"/>
  <c r="AX183" i="44"/>
  <c r="AJ151" i="44"/>
  <c r="BC154" i="44"/>
  <c r="AX157" i="44"/>
  <c r="AX163" i="44"/>
  <c r="BH134" i="44"/>
  <c r="G191" i="44"/>
  <c r="BG192" i="44"/>
  <c r="X198" i="44"/>
  <c r="J194" i="44"/>
  <c r="AX194" i="44"/>
  <c r="BN16" i="46"/>
  <c r="BO16" i="46"/>
  <c r="A194" i="44"/>
  <c r="T206" i="44"/>
  <c r="E162" i="44"/>
  <c r="AJ177" i="44"/>
  <c r="C188" i="46"/>
  <c r="C188" i="44" s="1"/>
  <c r="AP161" i="44"/>
  <c r="AW205" i="44"/>
  <c r="BF194" i="44"/>
  <c r="H198" i="44"/>
  <c r="AA192" i="44"/>
  <c r="AQ192" i="44"/>
  <c r="BD198" i="44"/>
  <c r="BE205" i="44"/>
  <c r="I157" i="44"/>
  <c r="S190" i="44"/>
  <c r="AM193" i="44"/>
  <c r="AM200" i="44"/>
  <c r="U204" i="44"/>
  <c r="AY188" i="44"/>
  <c r="BC191" i="44"/>
  <c r="BH195" i="44"/>
  <c r="AJ197" i="44"/>
  <c r="Z163" i="44"/>
  <c r="AR168" i="44"/>
  <c r="K170" i="44"/>
  <c r="AM173" i="44"/>
  <c r="BL198" i="44"/>
  <c r="AQ161" i="44"/>
  <c r="BE178" i="44"/>
  <c r="BG179" i="44"/>
  <c r="BO190" i="44"/>
  <c r="AM191" i="44"/>
  <c r="BO192" i="44"/>
  <c r="D195" i="44"/>
  <c r="AV196" i="44"/>
  <c r="BG199" i="44"/>
  <c r="F202" i="44"/>
  <c r="E204" i="44"/>
  <c r="BI206" i="44"/>
  <c r="AN207" i="44"/>
  <c r="AC134" i="44"/>
  <c r="AU129" i="44"/>
  <c r="AH125" i="44"/>
  <c r="BG187" i="44"/>
  <c r="A164" i="44"/>
  <c r="AF195" i="44"/>
  <c r="BP198" i="44"/>
  <c r="N201" i="44"/>
  <c r="C202" i="46"/>
  <c r="C202" i="44" s="1"/>
  <c r="AA173" i="44"/>
  <c r="E178" i="44"/>
  <c r="K193" i="44"/>
  <c r="BG193" i="44"/>
  <c r="AF197" i="44"/>
  <c r="AJ198" i="44"/>
  <c r="AU199" i="44"/>
  <c r="AQ200" i="44"/>
  <c r="U205" i="44"/>
  <c r="AB207" i="44"/>
  <c r="AE190" i="44"/>
  <c r="BK190" i="44"/>
  <c r="BO193" i="44"/>
  <c r="L196" i="44"/>
  <c r="BJ201" i="44"/>
  <c r="D207" i="44"/>
  <c r="C184" i="46"/>
  <c r="C184" i="44" s="1"/>
  <c r="F181" i="44"/>
  <c r="AI191" i="44"/>
  <c r="BC192" i="44"/>
  <c r="AD201" i="44"/>
  <c r="U178" i="44"/>
  <c r="P197" i="44"/>
  <c r="AV197" i="44"/>
  <c r="T198" i="44"/>
  <c r="BQ205" i="44"/>
  <c r="L207" i="44"/>
  <c r="AI189" i="44"/>
  <c r="V174" i="44"/>
  <c r="BD204" i="44"/>
  <c r="AY207" i="44"/>
  <c r="AK183" i="44"/>
  <c r="AV176" i="44"/>
  <c r="F191" i="44"/>
  <c r="E202" i="44"/>
  <c r="BP206" i="44"/>
  <c r="AV205" i="44"/>
  <c r="BD145" i="44"/>
  <c r="BO53" i="46"/>
  <c r="BL176" i="44"/>
  <c r="AK202" i="44"/>
  <c r="T166" i="44"/>
  <c r="BB189" i="44"/>
  <c r="AE207" i="44"/>
  <c r="C181" i="46"/>
  <c r="C181" i="44" s="1"/>
  <c r="AR158" i="44"/>
  <c r="BK159" i="44"/>
  <c r="AD171" i="44"/>
  <c r="S176" i="44"/>
  <c r="R196" i="44"/>
  <c r="BN119" i="46"/>
  <c r="BG30" i="46"/>
  <c r="BO119" i="46"/>
  <c r="H137" i="44"/>
  <c r="AH142" i="44"/>
  <c r="O139" i="44"/>
  <c r="AN144" i="44"/>
  <c r="C113" i="46"/>
  <c r="C113" i="44" s="1"/>
  <c r="J128" i="44"/>
  <c r="AV144" i="44"/>
  <c r="AQ140" i="44"/>
  <c r="J131" i="44"/>
  <c r="L138" i="44"/>
  <c r="BG140" i="44"/>
  <c r="L143" i="44"/>
  <c r="AF150" i="44"/>
  <c r="AZ151" i="44"/>
  <c r="BC152" i="44"/>
  <c r="AQ153" i="44"/>
  <c r="AA155" i="44"/>
  <c r="O156" i="44"/>
  <c r="BK156" i="44"/>
  <c r="BF157" i="44"/>
  <c r="AL158" i="44"/>
  <c r="Q159" i="44"/>
  <c r="D160" i="44"/>
  <c r="AZ160" i="44"/>
  <c r="AU162" i="44"/>
  <c r="BC164" i="44"/>
  <c r="BB166" i="44"/>
  <c r="M168" i="44"/>
  <c r="BA168" i="44"/>
  <c r="P171" i="44"/>
  <c r="AB172" i="44"/>
  <c r="X173" i="44"/>
  <c r="BL173" i="44"/>
  <c r="AQ174" i="44"/>
  <c r="V175" i="44"/>
  <c r="Z178" i="44"/>
  <c r="D179" i="44"/>
  <c r="AR179" i="44"/>
  <c r="AX142" i="44"/>
  <c r="BF145" i="44"/>
  <c r="U132" i="44"/>
  <c r="AT146" i="44"/>
  <c r="G149" i="44"/>
  <c r="BP151" i="44"/>
  <c r="AY153" i="44"/>
  <c r="AI155" i="44"/>
  <c r="BN157" i="44"/>
  <c r="Y159" i="44"/>
  <c r="BC162" i="44"/>
  <c r="BK164" i="44"/>
  <c r="AH167" i="44"/>
  <c r="BE169" i="44"/>
  <c r="AJ172" i="44"/>
  <c r="AD175" i="44"/>
  <c r="AF137" i="44"/>
  <c r="AB143" i="44"/>
  <c r="BD144" i="44"/>
  <c r="AX147" i="44"/>
  <c r="AN150" i="44"/>
  <c r="AE154" i="44"/>
  <c r="BH160" i="44"/>
  <c r="G162" i="44"/>
  <c r="G164" i="44"/>
  <c r="AQ165" i="44"/>
  <c r="BJ166" i="44"/>
  <c r="BI168" i="44"/>
  <c r="X171" i="44"/>
  <c r="J187" i="44"/>
  <c r="C144" i="46"/>
  <c r="C144" i="44" s="1"/>
  <c r="Y133" i="44"/>
  <c r="AR138" i="44"/>
  <c r="O141" i="44"/>
  <c r="AJ143" i="44"/>
  <c r="BN147" i="44"/>
  <c r="O149" i="44"/>
  <c r="AV150" i="44"/>
  <c r="G152" i="44"/>
  <c r="BK152" i="44"/>
  <c r="BG153" i="44"/>
  <c r="AM154" i="44"/>
  <c r="W156" i="44"/>
  <c r="J157" i="44"/>
  <c r="F158" i="44"/>
  <c r="AT158" i="44"/>
  <c r="AG159" i="44"/>
  <c r="L160" i="44"/>
  <c r="BP160" i="44"/>
  <c r="AR161" i="44"/>
  <c r="O162" i="44"/>
  <c r="O164" i="44"/>
  <c r="AY165" i="44"/>
  <c r="V166" i="44"/>
  <c r="AP167" i="44"/>
  <c r="U168" i="44"/>
  <c r="BM169" i="44"/>
  <c r="AR172" i="44"/>
  <c r="AF173" i="44"/>
  <c r="S174" i="44"/>
  <c r="AY174" i="44"/>
  <c r="AL175" i="44"/>
  <c r="J176" i="44"/>
  <c r="AX176" i="44"/>
  <c r="AP178" i="44"/>
  <c r="T179" i="44"/>
  <c r="K181" i="44"/>
  <c r="W182" i="44"/>
  <c r="AI207" i="44"/>
  <c r="V179" i="44"/>
  <c r="A147" i="44"/>
  <c r="A171" i="44"/>
  <c r="BD135" i="44"/>
  <c r="K140" i="44"/>
  <c r="Z142" i="44"/>
  <c r="AP145" i="44"/>
  <c r="AU149" i="44"/>
  <c r="T151" i="44"/>
  <c r="AE152" i="44"/>
  <c r="AA153" i="44"/>
  <c r="G154" i="44"/>
  <c r="BK154" i="44"/>
  <c r="BG155" i="44"/>
  <c r="AU156" i="44"/>
  <c r="AH157" i="44"/>
  <c r="V158" i="44"/>
  <c r="BE159" i="44"/>
  <c r="AJ160" i="44"/>
  <c r="T161" i="44"/>
  <c r="BH161" i="44"/>
  <c r="S165" i="44"/>
  <c r="BO165" i="44"/>
  <c r="AL166" i="44"/>
  <c r="AG169" i="44"/>
  <c r="AV173" i="44"/>
  <c r="F175" i="44"/>
  <c r="BB175" i="44"/>
  <c r="Z176" i="44"/>
  <c r="BN176" i="44"/>
  <c r="BF178" i="44"/>
  <c r="AB179" i="44"/>
  <c r="H180" i="44"/>
  <c r="AV180" i="44"/>
  <c r="AA181" i="44"/>
  <c r="BO181" i="44"/>
  <c r="AU182" i="44"/>
  <c r="AS184" i="44"/>
  <c r="V199" i="44"/>
  <c r="AH159" i="44"/>
  <c r="D183" i="44"/>
  <c r="AX159" i="44"/>
  <c r="BJ184" i="44"/>
  <c r="BQ170" i="44"/>
  <c r="BE74" i="46"/>
  <c r="BN74" i="46"/>
  <c r="BC185" i="44"/>
  <c r="H203" i="44"/>
  <c r="C190" i="46"/>
  <c r="C190" i="44" s="1"/>
  <c r="E156" i="44"/>
  <c r="Z186" i="44"/>
  <c r="AX190" i="44"/>
  <c r="AN203" i="44"/>
  <c r="BC207" i="44"/>
  <c r="C174" i="46"/>
  <c r="C174" i="44" s="1"/>
  <c r="L166" i="44"/>
  <c r="AN176" i="44"/>
  <c r="BF186" i="44"/>
  <c r="C172" i="46"/>
  <c r="C172" i="44" s="1"/>
  <c r="Q174" i="44"/>
  <c r="C192" i="46"/>
  <c r="C192" i="44" s="1"/>
  <c r="BJ189" i="44"/>
  <c r="M141" i="44"/>
  <c r="U162" i="44"/>
  <c r="BK169" i="44"/>
  <c r="M202" i="44"/>
  <c r="P203" i="44"/>
  <c r="BL205" i="44"/>
  <c r="AF147" i="44"/>
  <c r="W185" i="44"/>
  <c r="BQ152" i="44"/>
  <c r="J172" i="44"/>
  <c r="BP175" i="44"/>
  <c r="AD189" i="44"/>
  <c r="O198" i="44"/>
  <c r="BH206" i="44"/>
  <c r="O207" i="44"/>
  <c r="BD167" i="44"/>
  <c r="AD187" i="44"/>
  <c r="H205" i="44"/>
  <c r="AM207" i="44"/>
  <c r="BK207" i="44"/>
  <c r="Q153" i="44"/>
  <c r="O159" i="44"/>
  <c r="R161" i="44"/>
  <c r="AW165" i="44"/>
  <c r="X167" i="44"/>
  <c r="AQ184" i="44"/>
  <c r="AE185" i="44"/>
  <c r="BJ187" i="44"/>
  <c r="BG197" i="44"/>
  <c r="BC198" i="44"/>
  <c r="BA202" i="44"/>
  <c r="AJ206" i="44"/>
  <c r="AP151" i="44"/>
  <c r="C201" i="46"/>
  <c r="C201" i="44" s="1"/>
  <c r="I148" i="44"/>
  <c r="Q163" i="44"/>
  <c r="AH172" i="44"/>
  <c r="L175" i="44"/>
  <c r="F189" i="44"/>
  <c r="AE198" i="44"/>
  <c r="BL203" i="44"/>
  <c r="AF205" i="44"/>
  <c r="BP166" i="44"/>
  <c r="V173" i="44"/>
  <c r="AZ175" i="44"/>
  <c r="AR177" i="44"/>
  <c r="J179" i="44"/>
  <c r="AX192" i="44"/>
  <c r="AR206" i="44"/>
  <c r="AU207" i="44"/>
  <c r="BB150" i="44"/>
  <c r="BF151" i="44"/>
  <c r="BQ154" i="44"/>
  <c r="X157" i="44"/>
  <c r="AF167" i="44"/>
  <c r="BJ171" i="44"/>
  <c r="BQ202" i="44"/>
  <c r="G207" i="44"/>
  <c r="AN127" i="44"/>
  <c r="BK129" i="44"/>
  <c r="T123" i="44"/>
  <c r="V162" i="44"/>
  <c r="V182" i="44"/>
  <c r="BJ162" i="44"/>
  <c r="M166" i="44"/>
  <c r="BH168" i="44"/>
  <c r="S170" i="44"/>
  <c r="AF185" i="44"/>
  <c r="AB168" i="44"/>
  <c r="AI179" i="44"/>
  <c r="I176" i="44"/>
  <c r="C155" i="46"/>
  <c r="C155" i="44" s="1"/>
  <c r="AI161" i="44"/>
  <c r="Y178" i="44"/>
  <c r="P185" i="44"/>
  <c r="S138" i="44"/>
  <c r="AO157" i="44"/>
  <c r="BA177" i="44"/>
  <c r="F182" i="44"/>
  <c r="AL182" i="44"/>
  <c r="BH184" i="44"/>
  <c r="AV159" i="44"/>
  <c r="AN185" i="44"/>
  <c r="Z126" i="44"/>
  <c r="AA107" i="44"/>
  <c r="BQ141" i="44"/>
  <c r="BA149" i="44"/>
  <c r="X131" i="44"/>
  <c r="BB144" i="44"/>
  <c r="AY132" i="44"/>
  <c r="AA134" i="44"/>
  <c r="H147" i="44"/>
  <c r="AD150" i="44"/>
  <c r="AC139" i="44"/>
  <c r="AF159" i="44"/>
  <c r="BF165" i="44"/>
  <c r="AG167" i="44"/>
  <c r="BN174" i="44"/>
  <c r="O180" i="44"/>
  <c r="AP181" i="44"/>
  <c r="X185" i="44"/>
  <c r="AR195" i="44"/>
  <c r="BA206" i="44"/>
  <c r="AH148" i="44"/>
  <c r="U158" i="44"/>
  <c r="Z165" i="44"/>
  <c r="R174" i="44"/>
  <c r="BP184" i="44"/>
  <c r="BG190" i="44"/>
  <c r="AJ168" i="44"/>
  <c r="AI170" i="44"/>
  <c r="AQ172" i="44"/>
  <c r="Y176" i="44"/>
  <c r="BQ177" i="44"/>
  <c r="AU180" i="44"/>
  <c r="T184" i="44"/>
  <c r="AZ184" i="44"/>
  <c r="AV185" i="44"/>
  <c r="AU189" i="44"/>
  <c r="O191" i="44"/>
  <c r="T195" i="44"/>
  <c r="AN196" i="44"/>
  <c r="AZ197" i="44"/>
  <c r="AN198" i="44"/>
  <c r="AI199" i="44"/>
  <c r="BQ204" i="44"/>
  <c r="BL207" i="44"/>
  <c r="F162" i="44"/>
  <c r="AS166" i="44"/>
  <c r="O171" i="44"/>
  <c r="AU173" i="44"/>
  <c r="J181" i="44"/>
  <c r="J183" i="44"/>
  <c r="O193" i="44"/>
  <c r="AC206" i="44"/>
  <c r="A203" i="44"/>
  <c r="AI123" i="44"/>
  <c r="BL135" i="44"/>
  <c r="BP138" i="44"/>
  <c r="AA140" i="44"/>
  <c r="BB141" i="44"/>
  <c r="BN142" i="44"/>
  <c r="P144" i="44"/>
  <c r="F146" i="44"/>
  <c r="R147" i="44"/>
  <c r="BE147" i="44"/>
  <c r="AI148" i="44"/>
  <c r="W149" i="44"/>
  <c r="P150" i="44"/>
  <c r="BL150" i="44"/>
  <c r="BM157" i="44"/>
  <c r="A183" i="44"/>
  <c r="AP130" i="44"/>
  <c r="P133" i="44"/>
  <c r="D136" i="44"/>
  <c r="G139" i="44"/>
  <c r="BK141" i="44"/>
  <c r="D143" i="44"/>
  <c r="J145" i="44"/>
  <c r="V146" i="44"/>
  <c r="BF147" i="44"/>
  <c r="AQ148" i="44"/>
  <c r="AD149" i="44"/>
  <c r="X150" i="44"/>
  <c r="D151" i="44"/>
  <c r="BH151" i="44"/>
  <c r="N156" i="44"/>
  <c r="AG157" i="44"/>
  <c r="AA161" i="44"/>
  <c r="AY161" i="44"/>
  <c r="AH165" i="44"/>
  <c r="BA166" i="44"/>
  <c r="AY170" i="44"/>
  <c r="W173" i="44"/>
  <c r="AS175" i="44"/>
  <c r="AC177" i="44"/>
  <c r="AY186" i="44"/>
  <c r="AI188" i="44"/>
  <c r="BO188" i="44"/>
  <c r="W189" i="44"/>
  <c r="AU191" i="44"/>
  <c r="K192" i="44"/>
  <c r="BN194" i="44"/>
  <c r="AZ195" i="44"/>
  <c r="AD202" i="44"/>
  <c r="M204" i="44"/>
  <c r="AO205" i="44"/>
  <c r="M206" i="44"/>
  <c r="AV207" i="44"/>
  <c r="AB132" i="44"/>
  <c r="Q147" i="44"/>
  <c r="Y157" i="44"/>
  <c r="BM167" i="44"/>
  <c r="AP174" i="44"/>
  <c r="U177" i="44"/>
  <c r="O189" i="44"/>
  <c r="T197" i="44"/>
  <c r="E206" i="44"/>
  <c r="C150" i="46"/>
  <c r="C150" i="44" s="1"/>
  <c r="AM144" i="44"/>
  <c r="AP155" i="44"/>
  <c r="E158" i="44"/>
  <c r="AT162" i="44"/>
  <c r="R163" i="44"/>
  <c r="BN165" i="44"/>
  <c r="AW167" i="44"/>
  <c r="BG170" i="44"/>
  <c r="K172" i="44"/>
  <c r="BO172" i="44"/>
  <c r="BC173" i="44"/>
  <c r="AX174" i="44"/>
  <c r="AG176" i="44"/>
  <c r="BE176" i="44"/>
  <c r="BC180" i="44"/>
  <c r="BB182" i="44"/>
  <c r="K188" i="44"/>
  <c r="K190" i="44"/>
  <c r="S192" i="44"/>
  <c r="AE193" i="44"/>
  <c r="P196" i="44"/>
  <c r="K199" i="44"/>
  <c r="BJ202" i="44"/>
  <c r="AF207" i="44"/>
  <c r="T168" i="44"/>
  <c r="C157" i="46"/>
  <c r="C157" i="44" s="1"/>
  <c r="AG131" i="44"/>
  <c r="AD139" i="44"/>
  <c r="Y142" i="44"/>
  <c r="AO147" i="44"/>
  <c r="AH163" i="44"/>
  <c r="AM171" i="44"/>
  <c r="AB85" i="44"/>
  <c r="AW131" i="44"/>
  <c r="BA134" i="44"/>
  <c r="AE139" i="44"/>
  <c r="V152" i="44"/>
  <c r="AX153" i="44"/>
  <c r="R155" i="44"/>
  <c r="AW157" i="44"/>
  <c r="M158" i="44"/>
  <c r="X159" i="44"/>
  <c r="K161" i="44"/>
  <c r="AD162" i="44"/>
  <c r="AP163" i="44"/>
  <c r="R165" i="44"/>
  <c r="BQ166" i="44"/>
  <c r="G171" i="44"/>
  <c r="BC171" i="44"/>
  <c r="AH174" i="44"/>
  <c r="BF174" i="44"/>
  <c r="AC175" i="44"/>
  <c r="BI175" i="44"/>
  <c r="Q176" i="44"/>
  <c r="AO176" i="44"/>
  <c r="AS177" i="44"/>
  <c r="AM180" i="44"/>
  <c r="AH181" i="44"/>
  <c r="AR184" i="44"/>
  <c r="S188" i="44"/>
  <c r="G189" i="44"/>
  <c r="BK189" i="44"/>
  <c r="AI192" i="44"/>
  <c r="R194" i="44"/>
  <c r="L195" i="44"/>
  <c r="AY199" i="44"/>
  <c r="BI204" i="44"/>
  <c r="Q205" i="44"/>
  <c r="U206" i="44"/>
  <c r="AS206" i="44"/>
  <c r="X207" i="44"/>
  <c r="BD207" i="44"/>
  <c r="BO93" i="46"/>
  <c r="C193" i="46"/>
  <c r="C193" i="44" s="1"/>
  <c r="AO202" i="44"/>
  <c r="AR205" i="44"/>
  <c r="A187" i="44"/>
  <c r="A200" i="44"/>
  <c r="C152" i="46"/>
  <c r="C152" i="44" s="1"/>
  <c r="C173" i="46"/>
  <c r="C173" i="44" s="1"/>
  <c r="AZ132" i="44"/>
  <c r="AE135" i="44"/>
  <c r="AU137" i="44"/>
  <c r="AT141" i="44"/>
  <c r="Y145" i="44"/>
  <c r="AC146" i="44"/>
  <c r="V149" i="44"/>
  <c r="BJ149" i="44"/>
  <c r="AU150" i="44"/>
  <c r="AX173" i="44"/>
  <c r="AR176" i="44"/>
  <c r="H177" i="44"/>
  <c r="BG185" i="44"/>
  <c r="BJ199" i="44"/>
  <c r="Q202" i="44"/>
  <c r="L205" i="44"/>
  <c r="K207" i="44"/>
  <c r="AA207" i="44"/>
  <c r="A180" i="44"/>
  <c r="A144" i="44"/>
  <c r="C112" i="46"/>
  <c r="C112" i="44" s="1"/>
  <c r="H133" i="44"/>
  <c r="AP140" i="44"/>
  <c r="AG142" i="44"/>
  <c r="AW162" i="44"/>
  <c r="D176" i="44"/>
  <c r="AL199" i="44"/>
  <c r="AW202" i="44"/>
  <c r="D203" i="44"/>
  <c r="BH203" i="44"/>
  <c r="AF204" i="44"/>
  <c r="A189" i="44"/>
  <c r="AP180" i="44"/>
  <c r="Z187" i="44"/>
  <c r="BF187" i="44"/>
  <c r="U201" i="44"/>
  <c r="AQ207" i="44"/>
  <c r="BG207" i="44"/>
  <c r="C139" i="46"/>
  <c r="C139" i="44" s="1"/>
  <c r="P204" i="44"/>
  <c r="BA140" i="44"/>
  <c r="AA198" i="44"/>
  <c r="A112" i="44"/>
  <c r="C161" i="46"/>
  <c r="C161" i="44" s="1"/>
  <c r="T132" i="44"/>
  <c r="AY136" i="44"/>
  <c r="BM142" i="44"/>
  <c r="BF155" i="44"/>
  <c r="H159" i="44"/>
  <c r="BF200" i="44"/>
  <c r="BP203" i="44"/>
  <c r="BP205" i="44"/>
  <c r="J200" i="44"/>
  <c r="D205" i="44"/>
  <c r="C140" i="46"/>
  <c r="C140" i="44" s="1"/>
  <c r="AK158" i="44"/>
  <c r="R200" i="44"/>
  <c r="AJ205" i="44"/>
  <c r="S207" i="44"/>
  <c r="A128" i="44"/>
  <c r="A162" i="44"/>
  <c r="A191" i="44"/>
  <c r="G137" i="44"/>
  <c r="BO138" i="44"/>
  <c r="J140" i="44"/>
  <c r="I142" i="44"/>
  <c r="F149" i="44"/>
  <c r="AT149" i="44"/>
  <c r="BG151" i="44"/>
  <c r="AT154" i="44"/>
  <c r="Z155" i="44"/>
  <c r="AR157" i="44"/>
  <c r="AN159" i="44"/>
  <c r="BO159" i="44"/>
  <c r="AO164" i="44"/>
  <c r="BI201" i="44"/>
  <c r="I202" i="44"/>
  <c r="BE202" i="44"/>
  <c r="L203" i="44"/>
  <c r="AW133" i="44"/>
  <c r="BI134" i="44"/>
  <c r="T136" i="44"/>
  <c r="AN137" i="44"/>
  <c r="AB138" i="44"/>
  <c r="S140" i="44"/>
  <c r="BC141" i="44"/>
  <c r="T143" i="44"/>
  <c r="H144" i="44"/>
  <c r="Z145" i="44"/>
  <c r="N146" i="44"/>
  <c r="BJ146" i="44"/>
  <c r="AH147" i="44"/>
  <c r="AY148" i="44"/>
  <c r="BC149" i="44"/>
  <c r="Z131" i="44"/>
  <c r="BE133" i="44"/>
  <c r="BQ134" i="44"/>
  <c r="AJ136" i="44"/>
  <c r="AJ138" i="44"/>
  <c r="E132" i="44"/>
  <c r="AO133" i="44"/>
  <c r="M134" i="44"/>
  <c r="AV137" i="44"/>
  <c r="C147" i="46"/>
  <c r="C147" i="44" s="1"/>
  <c r="M132" i="44"/>
  <c r="U134" i="44"/>
  <c r="BH136" i="44"/>
  <c r="BL137" i="44"/>
  <c r="AZ138" i="44"/>
  <c r="AM139" i="44"/>
  <c r="AI140" i="44"/>
  <c r="W141" i="44"/>
  <c r="BF142" i="44"/>
  <c r="AR143" i="44"/>
  <c r="X144" i="44"/>
  <c r="BL144" i="44"/>
  <c r="AX145" i="44"/>
  <c r="AD146" i="44"/>
  <c r="AA148" i="44"/>
  <c r="AS132" i="44"/>
  <c r="BQ132" i="44"/>
  <c r="X135" i="44"/>
  <c r="I133" i="44"/>
  <c r="AV135" i="44"/>
  <c r="BP136" i="44"/>
  <c r="D138" i="44"/>
  <c r="BC139" i="44"/>
  <c r="AM141" i="44"/>
  <c r="J142" i="44"/>
  <c r="AZ143" i="44"/>
  <c r="AF144" i="44"/>
  <c r="AL146" i="44"/>
  <c r="P117" i="44"/>
  <c r="AC121" i="44"/>
  <c r="H141" i="44"/>
  <c r="AI176" i="44"/>
  <c r="AC192" i="44"/>
  <c r="S129" i="44"/>
  <c r="BB195" i="44"/>
  <c r="BL123" i="44"/>
  <c r="Q171" i="44"/>
  <c r="AK192" i="44"/>
  <c r="AA203" i="44"/>
  <c r="AS192" i="44"/>
  <c r="R115" i="46"/>
  <c r="R115" i="44"/>
  <c r="BG130" i="46"/>
  <c r="BG130" i="44"/>
  <c r="H148" i="46"/>
  <c r="H148" i="44"/>
  <c r="X148" i="46"/>
  <c r="X148" i="44"/>
  <c r="AG122" i="44"/>
  <c r="AZ128" i="44"/>
  <c r="BP141" i="44"/>
  <c r="AJ149" i="44"/>
  <c r="L154" i="44"/>
  <c r="AL119" i="44"/>
  <c r="AL126" i="44"/>
  <c r="AM142" i="44"/>
  <c r="L156" i="44"/>
  <c r="AY158" i="44"/>
  <c r="AH168" i="44"/>
  <c r="BE170" i="44"/>
  <c r="BH118" i="46"/>
  <c r="BH118" i="44"/>
  <c r="AT119" i="46"/>
  <c r="AT119" i="44"/>
  <c r="F126" i="46"/>
  <c r="F126" i="44"/>
  <c r="A125" i="27"/>
  <c r="C127" i="46"/>
  <c r="C127" i="44" s="1"/>
  <c r="AF124" i="44"/>
  <c r="AV155" i="44"/>
  <c r="BP156" i="44"/>
  <c r="AV124" i="44"/>
  <c r="Q143" i="44"/>
  <c r="AK144" i="44"/>
  <c r="L149" i="44"/>
  <c r="AR152" i="44"/>
  <c r="N169" i="44"/>
  <c r="AS171" i="44"/>
  <c r="AS173" i="44"/>
  <c r="A117" i="44"/>
  <c r="Z120" i="44"/>
  <c r="BE122" i="44"/>
  <c r="BD124" i="44"/>
  <c r="P127" i="44"/>
  <c r="BL140" i="44"/>
  <c r="AU142" i="44"/>
  <c r="G145" i="44"/>
  <c r="AI146" i="44"/>
  <c r="BD148" i="44"/>
  <c r="BA150" i="44"/>
  <c r="D152" i="44"/>
  <c r="BD153" i="44"/>
  <c r="T154" i="44"/>
  <c r="BD155" i="44"/>
  <c r="AR156" i="44"/>
  <c r="AA158" i="44"/>
  <c r="AT159" i="44"/>
  <c r="AG160" i="44"/>
  <c r="AG161" i="44"/>
  <c r="T162" i="44"/>
  <c r="BD165" i="44"/>
  <c r="AI166" i="44"/>
  <c r="J168" i="44"/>
  <c r="AD169" i="44"/>
  <c r="BA171" i="44"/>
  <c r="BE172" i="44"/>
  <c r="AY177" i="44"/>
  <c r="BC178" i="44"/>
  <c r="Q179" i="44"/>
  <c r="M180" i="44"/>
  <c r="X181" i="44"/>
  <c r="AV181" i="44"/>
  <c r="L182" i="44"/>
  <c r="H183" i="44"/>
  <c r="AP184" i="44"/>
  <c r="AC187" i="44"/>
  <c r="M189" i="44"/>
  <c r="U191" i="44"/>
  <c r="BM192" i="44"/>
  <c r="H194" i="44"/>
  <c r="AN194" i="44"/>
  <c r="V196" i="44"/>
  <c r="AT198" i="44"/>
  <c r="AJ123" i="46"/>
  <c r="AJ123" i="44"/>
  <c r="AN124" i="46"/>
  <c r="AN124" i="44"/>
  <c r="AT126" i="46"/>
  <c r="AT126" i="44"/>
  <c r="AB128" i="46"/>
  <c r="AB128" i="44"/>
  <c r="I138" i="46"/>
  <c r="I138" i="44"/>
  <c r="AM147" i="46"/>
  <c r="AM147" i="44"/>
  <c r="D149" i="46"/>
  <c r="D149" i="44"/>
  <c r="AB149" i="46"/>
  <c r="AB149" i="44"/>
  <c r="BI150" i="46"/>
  <c r="BI150" i="44"/>
  <c r="AN153" i="46"/>
  <c r="AN153" i="44"/>
  <c r="AD119" i="44"/>
  <c r="AD126" i="44"/>
  <c r="BA137" i="44"/>
  <c r="AJ141" i="44"/>
  <c r="G147" i="44"/>
  <c r="E150" i="44"/>
  <c r="AJ156" i="44"/>
  <c r="Y160" i="44"/>
  <c r="AM105" i="44"/>
  <c r="AW122" i="44"/>
  <c r="BP128" i="44"/>
  <c r="T164" i="44"/>
  <c r="BG166" i="44"/>
  <c r="AU167" i="44"/>
  <c r="BF168" i="44"/>
  <c r="AW172" i="44"/>
  <c r="P112" i="44"/>
  <c r="AH120" i="44"/>
  <c r="L123" i="44"/>
  <c r="R125" i="44"/>
  <c r="AF127" i="44"/>
  <c r="AE129" i="44"/>
  <c r="AJ139" i="44"/>
  <c r="Y143" i="44"/>
  <c r="T149" i="44"/>
  <c r="U150" i="44"/>
  <c r="AZ152" i="44"/>
  <c r="BH154" i="44"/>
  <c r="I161" i="44"/>
  <c r="AR162" i="44"/>
  <c r="BP162" i="44"/>
  <c r="AV163" i="44"/>
  <c r="BP164" i="44"/>
  <c r="AF165" i="44"/>
  <c r="U171" i="44"/>
  <c r="Y172" i="44"/>
  <c r="AN174" i="44"/>
  <c r="O176" i="44"/>
  <c r="W178" i="44"/>
  <c r="AW179" i="44"/>
  <c r="BQ180" i="44"/>
  <c r="J184" i="44"/>
  <c r="Y186" i="44"/>
  <c r="AW186" i="44"/>
  <c r="E187" i="44"/>
  <c r="BM188" i="44"/>
  <c r="Y190" i="44"/>
  <c r="E191" i="44"/>
  <c r="Z195" i="44"/>
  <c r="AX195" i="44"/>
  <c r="AP197" i="44"/>
  <c r="BN197" i="44"/>
  <c r="BM199" i="44"/>
  <c r="BJ116" i="44"/>
  <c r="BF120" i="44"/>
  <c r="U121" i="46"/>
  <c r="U121" i="44"/>
  <c r="Y122" i="46"/>
  <c r="Y122" i="44"/>
  <c r="W142" i="46"/>
  <c r="W142" i="44"/>
  <c r="O157" i="46"/>
  <c r="O157" i="44"/>
  <c r="AM157" i="46"/>
  <c r="AM157" i="44"/>
  <c r="BK157" i="46"/>
  <c r="BK157" i="44"/>
  <c r="S158" i="46"/>
  <c r="S158" i="44"/>
  <c r="AQ158" i="46"/>
  <c r="AQ158" i="44"/>
  <c r="V159" i="46"/>
  <c r="V159" i="44"/>
  <c r="BM160" i="46"/>
  <c r="BM160" i="44"/>
  <c r="Y161" i="46"/>
  <c r="Y161" i="44"/>
  <c r="BE161" i="46"/>
  <c r="BE161" i="44"/>
  <c r="D162" i="46"/>
  <c r="D162" i="44"/>
  <c r="AF163" i="46"/>
  <c r="AF163" i="44"/>
  <c r="L164" i="46"/>
  <c r="L164" i="44"/>
  <c r="AB164" i="46"/>
  <c r="AB164" i="44"/>
  <c r="BH164" i="46"/>
  <c r="BH164" i="44"/>
  <c r="X165" i="46"/>
  <c r="X165" i="44"/>
  <c r="AV165" i="46"/>
  <c r="AV165" i="44"/>
  <c r="AY166" i="46"/>
  <c r="AY166" i="44"/>
  <c r="W167" i="46"/>
  <c r="W167" i="44"/>
  <c r="AM167" i="46"/>
  <c r="AM167" i="44"/>
  <c r="BC167" i="46"/>
  <c r="BC167" i="44"/>
  <c r="Z168" i="46"/>
  <c r="Z168" i="44"/>
  <c r="V169" i="46"/>
  <c r="V169" i="44"/>
  <c r="AL169" i="46"/>
  <c r="AL169" i="44"/>
  <c r="BJ169" i="46"/>
  <c r="BJ169" i="44"/>
  <c r="I170" i="46"/>
  <c r="I170" i="44"/>
  <c r="Y170" i="46"/>
  <c r="Y170" i="44"/>
  <c r="AO170" i="46"/>
  <c r="AO170" i="44"/>
  <c r="AW170" i="46"/>
  <c r="AW170" i="44"/>
  <c r="BM170" i="46"/>
  <c r="BM170" i="44"/>
  <c r="E171" i="46"/>
  <c r="E171" i="44"/>
  <c r="AC171" i="46"/>
  <c r="AC171" i="44"/>
  <c r="BI171" i="46"/>
  <c r="BI171" i="44"/>
  <c r="I172" i="46"/>
  <c r="I172" i="44"/>
  <c r="Q172" i="46"/>
  <c r="Q172" i="44"/>
  <c r="AG172" i="46"/>
  <c r="AG172" i="44"/>
  <c r="AO172" i="46"/>
  <c r="AO172" i="44"/>
  <c r="BM172" i="46"/>
  <c r="BM172" i="44"/>
  <c r="E173" i="46"/>
  <c r="E173" i="44"/>
  <c r="AC173" i="46"/>
  <c r="AC173" i="44"/>
  <c r="BI173" i="46"/>
  <c r="BI173" i="44"/>
  <c r="H174" i="46"/>
  <c r="H174" i="44"/>
  <c r="P174" i="46"/>
  <c r="P174" i="44"/>
  <c r="AF174" i="46"/>
  <c r="AF174" i="44"/>
  <c r="BL174" i="46"/>
  <c r="BL174" i="44"/>
  <c r="K175" i="46"/>
  <c r="K175" i="44"/>
  <c r="AA175" i="46"/>
  <c r="AA175" i="44"/>
  <c r="AI175" i="46"/>
  <c r="AI175" i="44"/>
  <c r="AY175" i="46"/>
  <c r="AY175" i="44"/>
  <c r="BG175" i="46"/>
  <c r="BG175" i="44"/>
  <c r="AE176" i="46"/>
  <c r="AE176" i="44"/>
  <c r="AM176" i="46"/>
  <c r="AM176" i="44"/>
  <c r="BC176" i="46"/>
  <c r="BC176" i="44"/>
  <c r="BK176" i="46"/>
  <c r="BK176" i="44"/>
  <c r="S177" i="46"/>
  <c r="S177" i="44"/>
  <c r="AA177" i="46"/>
  <c r="AA177" i="44"/>
  <c r="BG177" i="46"/>
  <c r="BG177" i="44"/>
  <c r="G178" i="46"/>
  <c r="G178" i="44"/>
  <c r="AE178" i="46"/>
  <c r="AE178" i="44"/>
  <c r="AU178" i="46"/>
  <c r="AU178" i="44"/>
  <c r="I179" i="46"/>
  <c r="I179" i="44"/>
  <c r="AG179" i="46"/>
  <c r="AG179" i="44"/>
  <c r="BE179" i="46"/>
  <c r="BE179" i="44"/>
  <c r="E180" i="46"/>
  <c r="E180" i="44"/>
  <c r="BA180" i="46"/>
  <c r="BA180" i="44"/>
  <c r="BI180" i="46"/>
  <c r="BI180" i="44"/>
  <c r="P181" i="46"/>
  <c r="P181" i="44"/>
  <c r="X183" i="46"/>
  <c r="X183" i="44"/>
  <c r="AN183" i="46"/>
  <c r="AN183" i="44"/>
  <c r="AV183" i="46"/>
  <c r="AV183" i="44"/>
  <c r="R184" i="46"/>
  <c r="R184" i="44"/>
  <c r="AH184" i="46"/>
  <c r="AH184" i="44"/>
  <c r="F185" i="46"/>
  <c r="F185" i="44"/>
  <c r="AT185" i="46"/>
  <c r="AT185" i="44"/>
  <c r="BB185" i="46"/>
  <c r="BB185" i="44"/>
  <c r="Q186" i="46"/>
  <c r="Q186" i="44"/>
  <c r="U187" i="46"/>
  <c r="U187" i="44"/>
  <c r="AS187" i="46"/>
  <c r="AS187" i="44"/>
  <c r="BE188" i="46"/>
  <c r="BE188" i="44"/>
  <c r="U189" i="46"/>
  <c r="U189" i="44"/>
  <c r="AK189" i="46"/>
  <c r="AK189" i="44"/>
  <c r="BA189" i="46"/>
  <c r="BA189" i="44"/>
  <c r="BI189" i="46"/>
  <c r="BI189" i="44"/>
  <c r="Q190" i="46"/>
  <c r="Q190" i="44"/>
  <c r="AG190" i="46"/>
  <c r="AG190" i="44"/>
  <c r="AW190" i="46"/>
  <c r="AW190" i="44"/>
  <c r="BE190" i="46"/>
  <c r="BE190" i="44"/>
  <c r="AC191" i="46"/>
  <c r="AC191" i="44"/>
  <c r="BA191" i="46"/>
  <c r="BA191" i="44"/>
  <c r="Q192" i="46"/>
  <c r="Q192" i="44"/>
  <c r="AO192" i="46"/>
  <c r="AO192" i="44"/>
  <c r="P194" i="46"/>
  <c r="P194" i="44"/>
  <c r="X194" i="46"/>
  <c r="X194" i="44"/>
  <c r="BD194" i="46"/>
  <c r="BD194" i="44"/>
  <c r="J195" i="46"/>
  <c r="J195" i="44"/>
  <c r="F196" i="46"/>
  <c r="F196" i="44"/>
  <c r="AD196" i="46"/>
  <c r="AD196" i="44"/>
  <c r="Z197" i="46"/>
  <c r="Z197" i="44"/>
  <c r="AH197" i="46"/>
  <c r="AH197" i="44"/>
  <c r="BF197" i="46"/>
  <c r="BF197" i="44"/>
  <c r="N198" i="46"/>
  <c r="N198" i="44"/>
  <c r="V198" i="46"/>
  <c r="V198" i="44"/>
  <c r="AD198" i="46"/>
  <c r="AD198" i="44"/>
  <c r="BB198" i="46"/>
  <c r="BB198" i="44"/>
  <c r="I199" i="46"/>
  <c r="I199" i="44"/>
  <c r="Y199" i="46"/>
  <c r="Y199" i="44"/>
  <c r="AG199" i="46"/>
  <c r="AG199" i="44"/>
  <c r="BE199" i="46"/>
  <c r="BE199" i="44"/>
  <c r="M200" i="46"/>
  <c r="M200" i="44"/>
  <c r="BA200" i="46"/>
  <c r="BA200" i="44"/>
  <c r="H201" i="46"/>
  <c r="H201" i="44"/>
  <c r="P201" i="46"/>
  <c r="P201" i="44"/>
  <c r="AN201" i="46"/>
  <c r="AN201" i="44"/>
  <c r="BD201" i="46"/>
  <c r="BD201" i="44"/>
  <c r="O203" i="46"/>
  <c r="O203" i="44"/>
  <c r="AM203" i="46"/>
  <c r="AM203" i="44"/>
  <c r="BC203" i="46"/>
  <c r="BC203" i="44"/>
  <c r="BK203" i="46"/>
  <c r="BK203" i="44"/>
  <c r="AI204" i="46"/>
  <c r="AI204" i="44"/>
  <c r="AY204" i="46"/>
  <c r="AY204" i="44"/>
  <c r="BG204" i="46"/>
  <c r="BG204" i="44"/>
  <c r="Z125" i="46"/>
  <c r="Z125" i="44"/>
  <c r="BE138" i="46"/>
  <c r="BE138" i="44"/>
  <c r="AQ146" i="46"/>
  <c r="AQ146" i="44"/>
  <c r="BG146" i="46"/>
  <c r="BG146" i="44"/>
  <c r="A160" i="44"/>
  <c r="AK121" i="44"/>
  <c r="AA130" i="44"/>
  <c r="BH141" i="44"/>
  <c r="BQ150" i="44"/>
  <c r="D154" i="44"/>
  <c r="D156" i="44"/>
  <c r="BH156" i="44"/>
  <c r="BB159" i="44"/>
  <c r="D123" i="46"/>
  <c r="D123" i="44"/>
  <c r="AV127" i="46"/>
  <c r="AV127" i="44"/>
  <c r="W129" i="46"/>
  <c r="W129" i="44"/>
  <c r="S130" i="46"/>
  <c r="S130" i="44"/>
  <c r="M137" i="46"/>
  <c r="M137" i="44"/>
  <c r="L152" i="46"/>
  <c r="L152" i="44"/>
  <c r="AB152" i="46"/>
  <c r="AB152" i="44"/>
  <c r="BP154" i="46"/>
  <c r="BP154" i="44"/>
  <c r="AF155" i="46"/>
  <c r="AF155" i="44"/>
  <c r="BL117" i="44"/>
  <c r="AZ123" i="44"/>
  <c r="T139" i="44"/>
  <c r="AJ154" i="44"/>
  <c r="AB156" i="44"/>
  <c r="Q160" i="44"/>
  <c r="F119" i="44"/>
  <c r="AS121" i="44"/>
  <c r="T128" i="44"/>
  <c r="AI130" i="44"/>
  <c r="AC135" i="44"/>
  <c r="AB139" i="44"/>
  <c r="BP139" i="44"/>
  <c r="AC144" i="44"/>
  <c r="AE147" i="44"/>
  <c r="AV153" i="44"/>
  <c r="P155" i="44"/>
  <c r="AE157" i="44"/>
  <c r="BC157" i="44"/>
  <c r="AL159" i="44"/>
  <c r="BE160" i="44"/>
  <c r="X163" i="44"/>
  <c r="AR164" i="44"/>
  <c r="AX168" i="44"/>
  <c r="F169" i="44"/>
  <c r="M171" i="44"/>
  <c r="AK171" i="44"/>
  <c r="AK173" i="44"/>
  <c r="W176" i="44"/>
  <c r="AQ177" i="44"/>
  <c r="AM178" i="44"/>
  <c r="BM179" i="44"/>
  <c r="AC180" i="44"/>
  <c r="AN181" i="44"/>
  <c r="Z184" i="44"/>
  <c r="I186" i="44"/>
  <c r="BQ187" i="44"/>
  <c r="Y188" i="44"/>
  <c r="AW188" i="44"/>
  <c r="AC189" i="44"/>
  <c r="M191" i="44"/>
  <c r="AG192" i="44"/>
  <c r="BE192" i="44"/>
  <c r="A139" i="44"/>
  <c r="Q164" i="44"/>
  <c r="C111" i="46"/>
  <c r="C111" i="44" s="1"/>
  <c r="C115" i="46"/>
  <c r="C115" i="44" s="1"/>
  <c r="AS95" i="44"/>
  <c r="R113" i="44"/>
  <c r="AF117" i="44"/>
  <c r="C117" i="46"/>
  <c r="C117" i="44" s="1"/>
  <c r="H96" i="44"/>
  <c r="Y110" i="44"/>
  <c r="BF113" i="44"/>
  <c r="BN115" i="44"/>
  <c r="BD117" i="44"/>
  <c r="AX99" i="44"/>
  <c r="F116" i="44"/>
  <c r="AV112" i="44"/>
  <c r="AW110" i="44"/>
  <c r="AB102" i="44"/>
  <c r="L111" i="44"/>
  <c r="V114" i="44"/>
  <c r="AL116" i="44"/>
  <c r="D118" i="44"/>
  <c r="AP115" i="44"/>
  <c r="N114" i="44"/>
  <c r="S104" i="44"/>
  <c r="BH111" i="44"/>
  <c r="AL114" i="44"/>
  <c r="AT116" i="44"/>
  <c r="L118" i="44"/>
  <c r="BI109" i="44"/>
  <c r="J113" i="44"/>
  <c r="AX115" i="44"/>
  <c r="X117" i="44"/>
  <c r="N119" i="44"/>
  <c r="Q110" i="44"/>
  <c r="BF115" i="44"/>
  <c r="AL144" i="44"/>
  <c r="Y148" i="44"/>
  <c r="BQ164" i="44"/>
  <c r="AP131" i="44"/>
  <c r="AK132" i="44"/>
  <c r="Q133" i="44"/>
  <c r="AB136" i="44"/>
  <c r="BF131" i="44"/>
  <c r="AG133" i="44"/>
  <c r="AK134" i="44"/>
  <c r="AF135" i="44"/>
  <c r="AR136" i="44"/>
  <c r="AL97" i="44"/>
  <c r="F120" i="44"/>
  <c r="X118" i="44"/>
  <c r="A119" i="44"/>
  <c r="D81" i="44"/>
  <c r="BM107" i="44"/>
  <c r="AG143" i="44"/>
  <c r="E144" i="44"/>
  <c r="AZ85" i="44"/>
  <c r="A124" i="44"/>
  <c r="BL131" i="46"/>
  <c r="AB81" i="44"/>
  <c r="C124" i="46"/>
  <c r="C124" i="44" s="1"/>
  <c r="AJ81" i="44"/>
  <c r="AS135" i="44"/>
  <c r="P140" i="44"/>
  <c r="I143" i="44"/>
  <c r="AO143" i="44"/>
  <c r="BM131" i="46"/>
  <c r="AZ81" i="44"/>
  <c r="A101" i="44"/>
  <c r="C101" i="46"/>
  <c r="C101" i="44" s="1"/>
  <c r="L85" i="44"/>
  <c r="BE136" i="44"/>
  <c r="A103" i="44"/>
  <c r="A134" i="44"/>
  <c r="T85" i="44"/>
  <c r="BK131" i="46"/>
  <c r="BN131" i="46"/>
  <c r="BO131" i="46"/>
  <c r="AR132" i="46"/>
  <c r="AR132" i="44"/>
  <c r="BL133" i="46"/>
  <c r="BL133" i="44"/>
  <c r="K138" i="46"/>
  <c r="K138" i="44"/>
  <c r="BB139" i="46"/>
  <c r="BB139" i="44"/>
  <c r="BF140" i="46"/>
  <c r="BF140" i="44"/>
  <c r="AM150" i="46"/>
  <c r="AM150" i="44"/>
  <c r="BN130" i="44"/>
  <c r="BE131" i="44"/>
  <c r="AU135" i="44"/>
  <c r="AA138" i="44"/>
  <c r="F139" i="44"/>
  <c r="BC144" i="44"/>
  <c r="BI146" i="44"/>
  <c r="AP148" i="44"/>
  <c r="W150" i="44"/>
  <c r="A163" i="44"/>
  <c r="AT101" i="44"/>
  <c r="G124" i="44"/>
  <c r="F135" i="44"/>
  <c r="AQ136" i="44"/>
  <c r="BK137" i="44"/>
  <c r="R140" i="44"/>
  <c r="BE140" i="44"/>
  <c r="Q142" i="44"/>
  <c r="R143" i="44"/>
  <c r="AP143" i="44"/>
  <c r="AF145" i="44"/>
  <c r="E146" i="44"/>
  <c r="AJ146" i="44"/>
  <c r="AW147" i="44"/>
  <c r="AH151" i="44"/>
  <c r="BJ152" i="44"/>
  <c r="BE153" i="44"/>
  <c r="N154" i="44"/>
  <c r="V156" i="44"/>
  <c r="AT156" i="44"/>
  <c r="BQ156" i="44"/>
  <c r="BI158" i="44"/>
  <c r="AM159" i="44"/>
  <c r="BD159" i="44"/>
  <c r="K160" i="44"/>
  <c r="AI160" i="44"/>
  <c r="BN160" i="44"/>
  <c r="J163" i="44"/>
  <c r="I165" i="44"/>
  <c r="AC166" i="44"/>
  <c r="AZ166" i="44"/>
  <c r="D168" i="44"/>
  <c r="BP168" i="44"/>
  <c r="AH170" i="44"/>
  <c r="AL171" i="44"/>
  <c r="BK171" i="44"/>
  <c r="G173" i="44"/>
  <c r="U175" i="44"/>
  <c r="AG178" i="44"/>
  <c r="R181" i="44"/>
  <c r="BJ182" i="44"/>
  <c r="D184" i="44"/>
  <c r="AA184" i="44"/>
  <c r="BG186" i="44"/>
  <c r="AA190" i="44"/>
  <c r="BN192" i="44"/>
  <c r="Z194" i="44"/>
  <c r="AB195" i="44"/>
  <c r="D197" i="44"/>
  <c r="AR197" i="44"/>
  <c r="P198" i="44"/>
  <c r="AF198" i="44"/>
  <c r="N202" i="44"/>
  <c r="AC204" i="44"/>
  <c r="BA204" i="44"/>
  <c r="Y205" i="44"/>
  <c r="A140" i="44"/>
  <c r="AQ128" i="44"/>
  <c r="Q131" i="44"/>
  <c r="D132" i="44"/>
  <c r="AF133" i="44"/>
  <c r="BC135" i="44"/>
  <c r="O137" i="44"/>
  <c r="AD141" i="44"/>
  <c r="BJ141" i="44"/>
  <c r="AQ143" i="44"/>
  <c r="A151" i="44"/>
  <c r="C138" i="46"/>
  <c r="C138" i="44" s="1"/>
  <c r="BK63" i="44"/>
  <c r="AG104" i="44"/>
  <c r="AH123" i="44"/>
  <c r="M126" i="44"/>
  <c r="AU127" i="44"/>
  <c r="AH130" i="44"/>
  <c r="AN133" i="44"/>
  <c r="AD135" i="44"/>
  <c r="AM137" i="44"/>
  <c r="V139" i="44"/>
  <c r="BN140" i="44"/>
  <c r="AA143" i="44"/>
  <c r="AY143" i="44"/>
  <c r="AW145" i="44"/>
  <c r="U146" i="44"/>
  <c r="I147" i="44"/>
  <c r="BF148" i="44"/>
  <c r="M152" i="44"/>
  <c r="AT152" i="44"/>
  <c r="J153" i="44"/>
  <c r="BN153" i="44"/>
  <c r="U154" i="44"/>
  <c r="AD156" i="44"/>
  <c r="BB156" i="44"/>
  <c r="AE159" i="44"/>
  <c r="BL159" i="44"/>
  <c r="S160" i="44"/>
  <c r="AC164" i="44"/>
  <c r="Q165" i="44"/>
  <c r="Q167" i="44"/>
  <c r="BE167" i="44"/>
  <c r="L168" i="44"/>
  <c r="AU169" i="44"/>
  <c r="AQ170" i="44"/>
  <c r="AU171" i="44"/>
  <c r="BG172" i="44"/>
  <c r="O173" i="44"/>
  <c r="AE173" i="44"/>
  <c r="J174" i="44"/>
  <c r="Z174" i="44"/>
  <c r="AB175" i="44"/>
  <c r="BQ175" i="44"/>
  <c r="AW176" i="44"/>
  <c r="D177" i="44"/>
  <c r="BI177" i="44"/>
  <c r="Z179" i="44"/>
  <c r="AY179" i="44"/>
  <c r="G180" i="44"/>
  <c r="AE180" i="44"/>
  <c r="Z181" i="44"/>
  <c r="AP183" i="44"/>
  <c r="AJ184" i="44"/>
  <c r="BL185" i="44"/>
  <c r="V187" i="44"/>
  <c r="AM189" i="44"/>
  <c r="AY190" i="44"/>
  <c r="AU193" i="44"/>
  <c r="AF196" i="44"/>
  <c r="L197" i="44"/>
  <c r="V202" i="44"/>
  <c r="AN142" i="46"/>
  <c r="AN142" i="44"/>
  <c r="V144" i="46"/>
  <c r="V144" i="44"/>
  <c r="AC152" i="46"/>
  <c r="AC152" i="44"/>
  <c r="Y155" i="46"/>
  <c r="Y155" i="44"/>
  <c r="L158" i="46"/>
  <c r="L158" i="44"/>
  <c r="BH158" i="46"/>
  <c r="BH158" i="44"/>
  <c r="BA164" i="46"/>
  <c r="BA164" i="44"/>
  <c r="AV167" i="46"/>
  <c r="AV167" i="44"/>
  <c r="BL167" i="46"/>
  <c r="BL167" i="44"/>
  <c r="R170" i="46"/>
  <c r="R170" i="44"/>
  <c r="F171" i="46"/>
  <c r="F171" i="44"/>
  <c r="AT173" i="46"/>
  <c r="AT173" i="44"/>
  <c r="BE174" i="46"/>
  <c r="BE174" i="44"/>
  <c r="BH177" i="46"/>
  <c r="BH177" i="44"/>
  <c r="BI182" i="46"/>
  <c r="BI182" i="44"/>
  <c r="AW183" i="46"/>
  <c r="AW183" i="44"/>
  <c r="S184" i="46"/>
  <c r="S184" i="44"/>
  <c r="BN186" i="46"/>
  <c r="BN186" i="44"/>
  <c r="AL187" i="46"/>
  <c r="AL187" i="44"/>
  <c r="AT187" i="46"/>
  <c r="AT187" i="44"/>
  <c r="Z192" i="46"/>
  <c r="Z192" i="44"/>
  <c r="K197" i="46"/>
  <c r="K197" i="44"/>
  <c r="AY197" i="46"/>
  <c r="AY197" i="44"/>
  <c r="AC202" i="46"/>
  <c r="AC202" i="44"/>
  <c r="BI202" i="46"/>
  <c r="BI202" i="44"/>
  <c r="X203" i="46"/>
  <c r="X203" i="44"/>
  <c r="AN205" i="46"/>
  <c r="AN205" i="44"/>
  <c r="BD205" i="46"/>
  <c r="BD205" i="44"/>
  <c r="L206" i="46"/>
  <c r="L206" i="44"/>
  <c r="AZ206" i="46"/>
  <c r="AZ206" i="44"/>
  <c r="W207" i="46"/>
  <c r="W207" i="44"/>
  <c r="AY128" i="46"/>
  <c r="AY128" i="44"/>
  <c r="R130" i="46"/>
  <c r="R130" i="44"/>
  <c r="AM135" i="46"/>
  <c r="AM135" i="44"/>
  <c r="S136" i="46"/>
  <c r="S136" i="44"/>
  <c r="AY138" i="46"/>
  <c r="AY138" i="44"/>
  <c r="V141" i="46"/>
  <c r="V141" i="44"/>
  <c r="K143" i="46"/>
  <c r="K143" i="44"/>
  <c r="AL149" i="46"/>
  <c r="AL149" i="44"/>
  <c r="BK150" i="46"/>
  <c r="BK150" i="44"/>
  <c r="AI151" i="46"/>
  <c r="AI151" i="44"/>
  <c r="Z153" i="46"/>
  <c r="Z153" i="44"/>
  <c r="AD154" i="46"/>
  <c r="AD154" i="44"/>
  <c r="BJ154" i="46"/>
  <c r="BJ154" i="44"/>
  <c r="F156" i="46"/>
  <c r="F156" i="44"/>
  <c r="BE157" i="46"/>
  <c r="BE157" i="44"/>
  <c r="P159" i="46"/>
  <c r="P159" i="44"/>
  <c r="BG160" i="46"/>
  <c r="BG160" i="44"/>
  <c r="BG161" i="46"/>
  <c r="BG161" i="44"/>
  <c r="N162" i="46"/>
  <c r="N162" i="44"/>
  <c r="BF163" i="46"/>
  <c r="BF163" i="44"/>
  <c r="J165" i="46"/>
  <c r="J165" i="44"/>
  <c r="AX165" i="46"/>
  <c r="AX165" i="44"/>
  <c r="W171" i="46"/>
  <c r="W171" i="44"/>
  <c r="AA172" i="46"/>
  <c r="AA172" i="44"/>
  <c r="BK173" i="46"/>
  <c r="BK173" i="44"/>
  <c r="M175" i="46"/>
  <c r="M175" i="44"/>
  <c r="BA175" i="46"/>
  <c r="BA175" i="44"/>
  <c r="E177" i="46"/>
  <c r="E177" i="44"/>
  <c r="Q178" i="46"/>
  <c r="Q178" i="44"/>
  <c r="BK180" i="46"/>
  <c r="BK180" i="44"/>
  <c r="AX181" i="46"/>
  <c r="AX181" i="44"/>
  <c r="BF181" i="46"/>
  <c r="BF181" i="44"/>
  <c r="N182" i="46"/>
  <c r="N182" i="44"/>
  <c r="AT182" i="46"/>
  <c r="AT182" i="44"/>
  <c r="R183" i="46"/>
  <c r="R183" i="44"/>
  <c r="AH183" i="46"/>
  <c r="AH183" i="44"/>
  <c r="BF183" i="46"/>
  <c r="BF183" i="44"/>
  <c r="L184" i="46"/>
  <c r="L184" i="44"/>
  <c r="BD185" i="46"/>
  <c r="BD185" i="44"/>
  <c r="K186" i="46"/>
  <c r="K186" i="44"/>
  <c r="S186" i="46"/>
  <c r="S186" i="44"/>
  <c r="AA186" i="46"/>
  <c r="AA186" i="44"/>
  <c r="AI186" i="46"/>
  <c r="AI186" i="44"/>
  <c r="AE189" i="46"/>
  <c r="AE189" i="44"/>
  <c r="BC189" i="46"/>
  <c r="BC189" i="44"/>
  <c r="AI190" i="46"/>
  <c r="AI190" i="44"/>
  <c r="AQ190" i="46"/>
  <c r="AQ190" i="44"/>
  <c r="W191" i="46"/>
  <c r="W191" i="44"/>
  <c r="AE191" i="46"/>
  <c r="AE191" i="44"/>
  <c r="BK191" i="46"/>
  <c r="BK191" i="44"/>
  <c r="AY192" i="46"/>
  <c r="AY192" i="44"/>
  <c r="G193" i="46"/>
  <c r="G193" i="44"/>
  <c r="W193" i="46"/>
  <c r="W193" i="44"/>
  <c r="BC193" i="46"/>
  <c r="BC193" i="44"/>
  <c r="BK193" i="46"/>
  <c r="BK193" i="44"/>
  <c r="AH194" i="46"/>
  <c r="AH194" i="44"/>
  <c r="AP194" i="46"/>
  <c r="AP194" i="44"/>
  <c r="AJ195" i="46"/>
  <c r="AJ195" i="44"/>
  <c r="BP195" i="46"/>
  <c r="BP195" i="44"/>
  <c r="H196" i="46"/>
  <c r="H196" i="44"/>
  <c r="X196" i="46"/>
  <c r="X196" i="44"/>
  <c r="BD196" i="46"/>
  <c r="BD196" i="44"/>
  <c r="BL196" i="46"/>
  <c r="BL196" i="44"/>
  <c r="AB197" i="46"/>
  <c r="AB197" i="44"/>
  <c r="BH197" i="46"/>
  <c r="BH197" i="44"/>
  <c r="BP197" i="46"/>
  <c r="BP197" i="44"/>
  <c r="AV198" i="46"/>
  <c r="AV198" i="44"/>
  <c r="AA199" i="46"/>
  <c r="AA199" i="44"/>
  <c r="AQ199" i="46"/>
  <c r="AQ199" i="44"/>
  <c r="G200" i="46"/>
  <c r="G200" i="44"/>
  <c r="AL202" i="46"/>
  <c r="AL202" i="44"/>
  <c r="AT202" i="46"/>
  <c r="AT202" i="44"/>
  <c r="BB202" i="46"/>
  <c r="BB202" i="44"/>
  <c r="AK204" i="46"/>
  <c r="AK204" i="44"/>
  <c r="AS204" i="46"/>
  <c r="AS204" i="44"/>
  <c r="AG205" i="46"/>
  <c r="AG205" i="44"/>
  <c r="BM205" i="46"/>
  <c r="BM205" i="44"/>
  <c r="AK206" i="46"/>
  <c r="AK206" i="44"/>
  <c r="BQ206" i="46"/>
  <c r="BQ206" i="44"/>
  <c r="H207" i="46"/>
  <c r="H207" i="44"/>
  <c r="C103" i="46"/>
  <c r="C103" i="44" s="1"/>
  <c r="AR85" i="44"/>
  <c r="L102" i="44"/>
  <c r="AU91" i="44"/>
  <c r="P123" i="44"/>
  <c r="BE134" i="44"/>
  <c r="A121" i="44"/>
  <c r="AF118" i="44"/>
  <c r="AF128" i="44"/>
  <c r="AL176" i="44"/>
  <c r="Q184" i="44"/>
  <c r="AF192" i="44"/>
  <c r="AT99" i="44"/>
  <c r="V131" i="44"/>
  <c r="N145" i="44"/>
  <c r="BL186" i="44"/>
  <c r="H190" i="44"/>
  <c r="T193" i="44"/>
  <c r="AG195" i="44"/>
  <c r="R146" i="44"/>
  <c r="BA169" i="44"/>
  <c r="AB173" i="44"/>
  <c r="O174" i="44"/>
  <c r="N178" i="44"/>
  <c r="W181" i="44"/>
  <c r="P186" i="44"/>
  <c r="BD190" i="44"/>
  <c r="X192" i="44"/>
  <c r="AS198" i="44"/>
  <c r="P199" i="44"/>
  <c r="AT203" i="44"/>
  <c r="N205" i="44"/>
  <c r="C148" i="46"/>
  <c r="C148" i="44" s="1"/>
  <c r="AI105" i="44"/>
  <c r="BB120" i="44"/>
  <c r="E122" i="44"/>
  <c r="BC130" i="44"/>
  <c r="G165" i="44"/>
  <c r="F167" i="44"/>
  <c r="AO168" i="44"/>
  <c r="AU174" i="44"/>
  <c r="AP177" i="44"/>
  <c r="AV179" i="44"/>
  <c r="BL179" i="44"/>
  <c r="I184" i="44"/>
  <c r="BA185" i="44"/>
  <c r="AJ187" i="44"/>
  <c r="D193" i="44"/>
  <c r="BC194" i="44"/>
  <c r="Y197" i="44"/>
  <c r="AB200" i="44"/>
  <c r="AZ200" i="44"/>
  <c r="M207" i="44"/>
  <c r="AK207" i="44"/>
  <c r="A132" i="44"/>
  <c r="C82" i="46"/>
  <c r="C82" i="44" s="1"/>
  <c r="F81" i="44"/>
  <c r="AF100" i="44"/>
  <c r="H123" i="44"/>
  <c r="AN123" i="44"/>
  <c r="AR124" i="44"/>
  <c r="BD128" i="44"/>
  <c r="BI133" i="44"/>
  <c r="AO134" i="44"/>
  <c r="AN161" i="44"/>
  <c r="AM165" i="44"/>
  <c r="I168" i="44"/>
  <c r="Y168" i="44"/>
  <c r="AK169" i="44"/>
  <c r="AB171" i="44"/>
  <c r="BP171" i="44"/>
  <c r="AE174" i="44"/>
  <c r="AF179" i="44"/>
  <c r="BK181" i="44"/>
  <c r="AQ182" i="44"/>
  <c r="Y184" i="44"/>
  <c r="AO184" i="44"/>
  <c r="X188" i="44"/>
  <c r="T191" i="44"/>
  <c r="AZ191" i="44"/>
  <c r="AB193" i="44"/>
  <c r="AZ193" i="44"/>
  <c r="BP193" i="44"/>
  <c r="W194" i="44"/>
  <c r="AM194" i="44"/>
  <c r="AM201" i="44"/>
  <c r="AD203" i="44"/>
  <c r="A86" i="44"/>
  <c r="C86" i="46"/>
  <c r="C86" i="44" s="1"/>
  <c r="C116" i="46"/>
  <c r="C116" i="44" s="1"/>
  <c r="AT85" i="44"/>
  <c r="AD97" i="44"/>
  <c r="AN100" i="44"/>
  <c r="O106" i="44"/>
  <c r="I121" i="44"/>
  <c r="AC122" i="44"/>
  <c r="BK130" i="44"/>
  <c r="AL131" i="44"/>
  <c r="AC133" i="44"/>
  <c r="AQ154" i="44"/>
  <c r="X161" i="44"/>
  <c r="W165" i="44"/>
  <c r="AD167" i="44"/>
  <c r="AT167" i="44"/>
  <c r="BM168" i="44"/>
  <c r="M169" i="44"/>
  <c r="BI169" i="44"/>
  <c r="AZ171" i="44"/>
  <c r="X172" i="44"/>
  <c r="AP175" i="44"/>
  <c r="P179" i="44"/>
  <c r="T180" i="44"/>
  <c r="AU181" i="44"/>
  <c r="BC183" i="44"/>
  <c r="BE184" i="44"/>
  <c r="BQ185" i="44"/>
  <c r="AZ189" i="44"/>
  <c r="P190" i="44"/>
  <c r="H192" i="44"/>
  <c r="G194" i="44"/>
  <c r="I195" i="44"/>
  <c r="AO195" i="44"/>
  <c r="BE195" i="44"/>
  <c r="BE197" i="44"/>
  <c r="E198" i="44"/>
  <c r="AN199" i="44"/>
  <c r="BD199" i="44"/>
  <c r="AJ200" i="44"/>
  <c r="BB203" i="44"/>
  <c r="V205" i="44"/>
  <c r="E207" i="44"/>
  <c r="BA207" i="44"/>
  <c r="AI164" i="44"/>
  <c r="BK165" i="44"/>
  <c r="V178" i="44"/>
  <c r="BD179" i="44"/>
  <c r="AS185" i="44"/>
  <c r="AF188" i="44"/>
  <c r="D189" i="44"/>
  <c r="BL192" i="44"/>
  <c r="AK198" i="44"/>
  <c r="AU201" i="44"/>
  <c r="AD205" i="44"/>
  <c r="BQ207" i="44"/>
  <c r="BL190" i="44"/>
  <c r="AV192" i="44"/>
  <c r="BK194" i="44"/>
  <c r="AT205" i="44"/>
  <c r="A168" i="44"/>
  <c r="A179" i="44"/>
  <c r="F85" i="44"/>
  <c r="G90" i="44"/>
  <c r="V99" i="44"/>
  <c r="AE108" i="44"/>
  <c r="H111" i="44"/>
  <c r="V113" i="44"/>
  <c r="AG121" i="44"/>
  <c r="X123" i="44"/>
  <c r="AH126" i="44"/>
  <c r="AN128" i="44"/>
  <c r="BB131" i="44"/>
  <c r="Y134" i="44"/>
  <c r="AT145" i="44"/>
  <c r="J146" i="44"/>
  <c r="AI152" i="44"/>
  <c r="O165" i="44"/>
  <c r="Q168" i="44"/>
  <c r="X170" i="44"/>
  <c r="AV170" i="44"/>
  <c r="T171" i="44"/>
  <c r="BH171" i="44"/>
  <c r="AT178" i="44"/>
  <c r="AN179" i="44"/>
  <c r="AG184" i="44"/>
  <c r="M185" i="44"/>
  <c r="P188" i="44"/>
  <c r="L191" i="44"/>
  <c r="AB191" i="44"/>
  <c r="AR191" i="44"/>
  <c r="BH191" i="44"/>
  <c r="BH193" i="44"/>
  <c r="AE194" i="44"/>
  <c r="AG197" i="44"/>
  <c r="AW197" i="44"/>
  <c r="F203" i="44"/>
  <c r="U207" i="44"/>
  <c r="AS207" i="44"/>
  <c r="AK122" i="44"/>
  <c r="AH146" i="44"/>
  <c r="BE168" i="44"/>
  <c r="H170" i="44"/>
  <c r="AR173" i="44"/>
  <c r="BN175" i="44"/>
  <c r="K182" i="44"/>
  <c r="BI185" i="44"/>
  <c r="L187" i="44"/>
  <c r="X190" i="44"/>
  <c r="AR193" i="44"/>
  <c r="BM195" i="44"/>
  <c r="M198" i="44"/>
  <c r="T200" i="44"/>
  <c r="BJ203" i="44"/>
  <c r="C121" i="46"/>
  <c r="C121" i="44" s="1"/>
  <c r="BN98" i="44"/>
  <c r="V120" i="44"/>
  <c r="AE130" i="44"/>
  <c r="AU165" i="44"/>
  <c r="U169" i="44"/>
  <c r="BC174" i="44"/>
  <c r="AR187" i="44"/>
  <c r="C146" i="46"/>
  <c r="C146" i="44" s="1"/>
  <c r="AZ127" i="44"/>
  <c r="AQ129" i="44"/>
  <c r="AC169" i="44"/>
  <c r="L173" i="44"/>
  <c r="BB176" i="44"/>
  <c r="BF177" i="44"/>
  <c r="AW184" i="44"/>
  <c r="AV186" i="44"/>
  <c r="AV111" i="44"/>
  <c r="AT120" i="44"/>
  <c r="BQ122" i="44"/>
  <c r="AJ124" i="44"/>
  <c r="AO132" i="44"/>
  <c r="BN146" i="44"/>
  <c r="AL167" i="44"/>
  <c r="E169" i="44"/>
  <c r="BH173" i="44"/>
  <c r="N176" i="44"/>
  <c r="BH189" i="44"/>
  <c r="BB205" i="44"/>
  <c r="N87" i="44"/>
  <c r="D124" i="44"/>
  <c r="BG152" i="44"/>
  <c r="AS169" i="44"/>
  <c r="AV172" i="44"/>
  <c r="G174" i="44"/>
  <c r="J175" i="44"/>
  <c r="V176" i="44"/>
  <c r="A126" i="44"/>
  <c r="C158" i="46"/>
  <c r="C158" i="44" s="1"/>
  <c r="AU108" i="44"/>
  <c r="AX175" i="44"/>
  <c r="AM181" i="44"/>
  <c r="Q195" i="44"/>
  <c r="AF199" i="44"/>
  <c r="BN204" i="44"/>
  <c r="C132" i="46"/>
  <c r="C132" i="44" s="1"/>
  <c r="AY78" i="44"/>
  <c r="Q95" i="44"/>
  <c r="BK108" i="44"/>
  <c r="H128" i="44"/>
  <c r="AF170" i="44"/>
  <c r="AZ180" i="44"/>
  <c r="BG182" i="44"/>
  <c r="I197" i="44"/>
  <c r="AV199" i="44"/>
  <c r="BI207" i="44"/>
  <c r="X100" i="44"/>
  <c r="I109" i="44"/>
  <c r="Z116" i="44"/>
  <c r="L127" i="44"/>
  <c r="BB178" i="44"/>
  <c r="AZ187" i="44"/>
  <c r="AN188" i="44"/>
  <c r="D191" i="44"/>
  <c r="AN192" i="44"/>
  <c r="D200" i="44"/>
  <c r="C196" i="46"/>
  <c r="C196" i="44" s="1"/>
  <c r="AM177" i="44"/>
  <c r="AM175" i="44"/>
  <c r="AR201" i="44"/>
  <c r="U188" i="44"/>
  <c r="AK188" i="44"/>
  <c r="BA188" i="44"/>
  <c r="Q193" i="44"/>
  <c r="AR155" i="44"/>
  <c r="AJ102" i="44"/>
  <c r="BE110" i="44"/>
  <c r="AU114" i="44"/>
  <c r="AB163" i="44"/>
  <c r="R169" i="44"/>
  <c r="BK175" i="44"/>
  <c r="A185" i="44"/>
  <c r="AI92" i="44"/>
  <c r="D100" i="44"/>
  <c r="M109" i="44"/>
  <c r="Z113" i="44"/>
  <c r="AU126" i="44"/>
  <c r="L140" i="44"/>
  <c r="BH163" i="44"/>
  <c r="T183" i="44"/>
  <c r="AW189" i="44"/>
  <c r="AF112" i="44"/>
  <c r="BJ114" i="44"/>
  <c r="AN117" i="44"/>
  <c r="AJ118" i="44"/>
  <c r="BJ119" i="44"/>
  <c r="BN120" i="44"/>
  <c r="BM122" i="44"/>
  <c r="P124" i="44"/>
  <c r="BL124" i="44"/>
  <c r="BB126" i="44"/>
  <c r="BD127" i="44"/>
  <c r="AJ128" i="44"/>
  <c r="G129" i="44"/>
  <c r="K130" i="44"/>
  <c r="R131" i="44"/>
  <c r="BA132" i="44"/>
  <c r="H135" i="44"/>
  <c r="AN135" i="44"/>
  <c r="L136" i="44"/>
  <c r="AZ136" i="44"/>
  <c r="P137" i="44"/>
  <c r="BD137" i="44"/>
  <c r="AU139" i="44"/>
  <c r="AR140" i="44"/>
  <c r="BO140" i="44"/>
  <c r="BC158" i="44"/>
  <c r="AY167" i="44"/>
  <c r="AW171" i="44"/>
  <c r="BO176" i="44"/>
  <c r="AS179" i="44"/>
  <c r="AZ181" i="44"/>
  <c r="BP181" i="44"/>
  <c r="Q187" i="44"/>
  <c r="Q200" i="44"/>
  <c r="H202" i="44"/>
  <c r="X202" i="44"/>
  <c r="BG203" i="44"/>
  <c r="BL96" i="44"/>
  <c r="AU105" i="44"/>
  <c r="X112" i="44"/>
  <c r="BH81" i="44"/>
  <c r="AQ92" i="44"/>
  <c r="G103" i="44"/>
  <c r="U109" i="44"/>
  <c r="D111" i="44"/>
  <c r="AP113" i="44"/>
  <c r="V116" i="44"/>
  <c r="T77" i="44"/>
  <c r="D85" i="44"/>
  <c r="BH85" i="44"/>
  <c r="BG92" i="44"/>
  <c r="AE103" i="44"/>
  <c r="AC109" i="44"/>
  <c r="AN112" i="44"/>
  <c r="AX113" i="44"/>
  <c r="J115" i="44"/>
  <c r="AV117" i="44"/>
  <c r="AZ118" i="44"/>
  <c r="E121" i="44"/>
  <c r="I122" i="44"/>
  <c r="X124" i="44"/>
  <c r="J125" i="44"/>
  <c r="V126" i="44"/>
  <c r="D128" i="44"/>
  <c r="O129" i="44"/>
  <c r="L130" i="44"/>
  <c r="AQ130" i="44"/>
  <c r="AC132" i="44"/>
  <c r="BI132" i="44"/>
  <c r="BM133" i="44"/>
  <c r="AS134" i="44"/>
  <c r="P135" i="44"/>
  <c r="X137" i="44"/>
  <c r="T138" i="44"/>
  <c r="BH138" i="44"/>
  <c r="W139" i="44"/>
  <c r="AY140" i="44"/>
  <c r="G141" i="44"/>
  <c r="AE141" i="44"/>
  <c r="R142" i="44"/>
  <c r="AP142" i="44"/>
  <c r="L153" i="44"/>
  <c r="BA160" i="44"/>
  <c r="AH196" i="44"/>
  <c r="D201" i="44"/>
  <c r="AQ203" i="44"/>
  <c r="BJ86" i="44"/>
  <c r="AT93" i="44"/>
  <c r="J94" i="44"/>
  <c r="AF101" i="44"/>
  <c r="I110" i="44"/>
  <c r="AR111" i="44"/>
  <c r="BL112" i="44"/>
  <c r="F114" i="44"/>
  <c r="AS128" i="44"/>
  <c r="BK146" i="44"/>
  <c r="R159" i="44"/>
  <c r="AX169" i="44"/>
  <c r="BN169" i="44"/>
  <c r="G175" i="44"/>
  <c r="G177" i="44"/>
  <c r="U179" i="44"/>
  <c r="X182" i="44"/>
  <c r="AO189" i="44"/>
  <c r="M192" i="44"/>
  <c r="AB201" i="44"/>
  <c r="AV202" i="44"/>
  <c r="M88" i="44"/>
  <c r="AI99" i="44"/>
  <c r="AQ104" i="44"/>
  <c r="BD154" i="44"/>
  <c r="BH155" i="44"/>
  <c r="BL164" i="44"/>
  <c r="L165" i="44"/>
  <c r="BH165" i="44"/>
  <c r="BJ168" i="44"/>
  <c r="BG176" i="44"/>
  <c r="AK179" i="44"/>
  <c r="L181" i="44"/>
  <c r="BH181" i="44"/>
  <c r="Y187" i="44"/>
  <c r="AG193" i="44"/>
  <c r="BB197" i="44"/>
  <c r="BK206" i="44"/>
  <c r="U126" i="44"/>
  <c r="BF111" i="44"/>
  <c r="AF125" i="44"/>
  <c r="N127" i="44"/>
  <c r="R136" i="44"/>
  <c r="R138" i="44"/>
  <c r="AS119" i="44"/>
  <c r="BH56" i="44"/>
  <c r="BN24" i="46"/>
  <c r="BO24" i="46"/>
  <c r="AK88" i="44"/>
  <c r="M95" i="44"/>
  <c r="R99" i="44"/>
  <c r="AJ100" i="44"/>
  <c r="W103" i="44"/>
  <c r="AU12" i="44"/>
  <c r="AN130" i="44"/>
  <c r="BB133" i="44"/>
  <c r="AG138" i="44"/>
  <c r="BM138" i="44"/>
  <c r="AR139" i="44"/>
  <c r="AR141" i="44"/>
  <c r="AW143" i="44"/>
  <c r="AM145" i="44"/>
  <c r="BK145" i="44"/>
  <c r="S146" i="44"/>
  <c r="BK147" i="44"/>
  <c r="AZ149" i="44"/>
  <c r="M150" i="44"/>
  <c r="AK150" i="44"/>
  <c r="BP152" i="44"/>
  <c r="AZ154" i="44"/>
  <c r="H155" i="44"/>
  <c r="G157" i="44"/>
  <c r="AU157" i="44"/>
  <c r="AW160" i="44"/>
  <c r="AO161" i="44"/>
  <c r="L162" i="44"/>
  <c r="AZ162" i="44"/>
  <c r="P163" i="44"/>
  <c r="AN163" i="44"/>
  <c r="D164" i="44"/>
  <c r="AZ164" i="44"/>
  <c r="BO166" i="44"/>
  <c r="BK167" i="44"/>
  <c r="X106" i="44"/>
  <c r="BA101" i="44"/>
  <c r="Y136" i="44"/>
  <c r="BI137" i="44"/>
  <c r="AW138" i="44"/>
  <c r="D139" i="44"/>
  <c r="AV140" i="44"/>
  <c r="AB141" i="44"/>
  <c r="AZ141" i="44"/>
  <c r="G142" i="44"/>
  <c r="BC142" i="44"/>
  <c r="BE143" i="44"/>
  <c r="BI144" i="44"/>
  <c r="W145" i="44"/>
  <c r="AA146" i="44"/>
  <c r="BO146" i="44"/>
  <c r="AS150" i="44"/>
  <c r="F133" i="44"/>
  <c r="E135" i="44"/>
  <c r="AK137" i="44"/>
  <c r="BH139" i="44"/>
  <c r="AR129" i="44"/>
  <c r="J134" i="44"/>
  <c r="BQ135" i="44"/>
  <c r="BK142" i="44"/>
  <c r="BM143" i="44"/>
  <c r="AS144" i="44"/>
  <c r="BQ144" i="44"/>
  <c r="BC145" i="44"/>
  <c r="K146" i="44"/>
  <c r="BC147" i="44"/>
  <c r="P148" i="44"/>
  <c r="AN148" i="44"/>
  <c r="AR149" i="44"/>
  <c r="BP149" i="44"/>
  <c r="AC150" i="44"/>
  <c r="P153" i="44"/>
  <c r="AR154" i="44"/>
  <c r="X155" i="44"/>
  <c r="BL155" i="44"/>
  <c r="W157" i="44"/>
  <c r="BG158" i="44"/>
  <c r="N159" i="44"/>
  <c r="AD159" i="44"/>
  <c r="BJ159" i="44"/>
  <c r="Q161" i="44"/>
  <c r="BO126" i="44"/>
  <c r="AX134" i="44"/>
  <c r="T81" i="44"/>
  <c r="W91" i="44"/>
  <c r="BF94" i="44"/>
  <c r="BC91" i="44"/>
  <c r="AT107" i="44"/>
  <c r="BI119" i="44"/>
  <c r="AY102" i="44"/>
  <c r="BG102" i="44"/>
  <c r="M119" i="44"/>
  <c r="BK124" i="44"/>
  <c r="Y131" i="44"/>
  <c r="I87" i="44"/>
  <c r="AF122" i="44"/>
  <c r="AE124" i="44"/>
  <c r="AO125" i="44"/>
  <c r="A142" i="44"/>
  <c r="C142" i="46"/>
  <c r="C142" i="44" s="1"/>
  <c r="AW81" i="44"/>
  <c r="Y115" i="44"/>
  <c r="AI118" i="44"/>
  <c r="BM120" i="44"/>
  <c r="BC127" i="44"/>
  <c r="AJ132" i="44"/>
  <c r="BH132" i="44"/>
  <c r="X133" i="44"/>
  <c r="AZ134" i="44"/>
  <c r="G135" i="44"/>
  <c r="AA136" i="44"/>
  <c r="BG136" i="44"/>
  <c r="AI138" i="44"/>
  <c r="BG138" i="44"/>
  <c r="N139" i="44"/>
  <c r="BJ139" i="44"/>
  <c r="AX140" i="44"/>
  <c r="AI143" i="44"/>
  <c r="G144" i="44"/>
  <c r="I145" i="44"/>
  <c r="M146" i="44"/>
  <c r="BA146" i="44"/>
  <c r="BQ146" i="44"/>
  <c r="Y147" i="44"/>
  <c r="Z148" i="44"/>
  <c r="AX148" i="44"/>
  <c r="G150" i="44"/>
  <c r="AY151" i="44"/>
  <c r="AD152" i="44"/>
  <c r="BB152" i="44"/>
  <c r="F154" i="44"/>
  <c r="BN155" i="44"/>
  <c r="AL156" i="44"/>
  <c r="Q157" i="44"/>
  <c r="AC158" i="44"/>
  <c r="AA160" i="44"/>
  <c r="AY160" i="44"/>
  <c r="S161" i="44"/>
  <c r="E119" i="44"/>
  <c r="BH121" i="44"/>
  <c r="AE117" i="44"/>
  <c r="AX104" i="44"/>
  <c r="BE120" i="44"/>
  <c r="BE99" i="44"/>
  <c r="BC117" i="44"/>
  <c r="BG123" i="44"/>
  <c r="I125" i="44"/>
  <c r="C108" i="46"/>
  <c r="C108" i="44" s="1"/>
  <c r="AH79" i="44"/>
  <c r="V91" i="44"/>
  <c r="K102" i="44"/>
  <c r="AQ118" i="44"/>
  <c r="AG120" i="44"/>
  <c r="BP121" i="44"/>
  <c r="AM124" i="44"/>
  <c r="AS126" i="44"/>
  <c r="W127" i="44"/>
  <c r="J130" i="44"/>
  <c r="AB134" i="44"/>
  <c r="O135" i="44"/>
  <c r="BO136" i="44"/>
  <c r="AQ138" i="44"/>
  <c r="O144" i="44"/>
  <c r="AO145" i="44"/>
  <c r="J148" i="44"/>
  <c r="AA151" i="44"/>
  <c r="N152" i="44"/>
  <c r="AH153" i="44"/>
  <c r="BB154" i="44"/>
  <c r="AK116" i="46"/>
  <c r="AK116" i="44"/>
  <c r="U82" i="44"/>
  <c r="E93" i="44"/>
  <c r="AL54" i="44"/>
  <c r="Y83" i="44"/>
  <c r="AJ88" i="44"/>
  <c r="AC93" i="44"/>
  <c r="S102" i="44"/>
  <c r="BA116" i="44"/>
  <c r="AM117" i="44"/>
  <c r="T119" i="44"/>
  <c r="BP119" i="44"/>
  <c r="AO120" i="44"/>
  <c r="D121" i="44"/>
  <c r="AV122" i="44"/>
  <c r="K123" i="44"/>
  <c r="O124" i="44"/>
  <c r="BD125" i="44"/>
  <c r="BI126" i="44"/>
  <c r="AE127" i="44"/>
  <c r="AK129" i="44"/>
  <c r="I131" i="44"/>
  <c r="AF131" i="44"/>
  <c r="AV133" i="44"/>
  <c r="D134" i="44"/>
  <c r="Z138" i="44"/>
  <c r="BN138" i="44"/>
  <c r="AL139" i="44"/>
  <c r="Y140" i="44"/>
  <c r="AL141" i="44"/>
  <c r="BE142" i="44"/>
  <c r="J143" i="44"/>
  <c r="W144" i="44"/>
  <c r="BJ144" i="44"/>
  <c r="Q145" i="44"/>
  <c r="BE145" i="44"/>
  <c r="AB146" i="44"/>
  <c r="AS146" i="44"/>
  <c r="AG147" i="44"/>
  <c r="T158" i="44"/>
  <c r="AK164" i="44"/>
  <c r="AX170" i="44"/>
  <c r="BB171" i="44"/>
  <c r="AW174" i="44"/>
  <c r="AJ121" i="44"/>
  <c r="BJ91" i="44"/>
  <c r="AM96" i="44"/>
  <c r="AL103" i="44"/>
  <c r="AP108" i="44"/>
  <c r="AL112" i="44"/>
  <c r="E116" i="44"/>
  <c r="BI116" i="44"/>
  <c r="BG118" i="44"/>
  <c r="U119" i="44"/>
  <c r="AR121" i="44"/>
  <c r="P122" i="44"/>
  <c r="BK127" i="44"/>
  <c r="AI128" i="44"/>
  <c r="BG128" i="44"/>
  <c r="AX138" i="44"/>
  <c r="AW140" i="44"/>
  <c r="U141" i="44"/>
  <c r="AY118" i="44"/>
  <c r="M86" i="44"/>
  <c r="Z92" i="44"/>
  <c r="BK96" i="44"/>
  <c r="I120" i="44"/>
  <c r="X122" i="44"/>
  <c r="AY123" i="44"/>
  <c r="AU124" i="44"/>
  <c r="AK126" i="44"/>
  <c r="AM127" i="44"/>
  <c r="BE115" i="46"/>
  <c r="BE115" i="44"/>
  <c r="H122" i="44"/>
  <c r="A108" i="44"/>
  <c r="AM89" i="44"/>
  <c r="BB103" i="44"/>
  <c r="AU117" i="44"/>
  <c r="AA118" i="44"/>
  <c r="AW120" i="44"/>
  <c r="W124" i="44"/>
  <c r="Y125" i="44"/>
  <c r="E126" i="44"/>
  <c r="BQ126" i="44"/>
  <c r="AY74" i="44"/>
  <c r="AC86" i="44"/>
  <c r="BK89" i="44"/>
  <c r="AH92" i="44"/>
  <c r="AO94" i="44"/>
  <c r="AW99" i="44"/>
  <c r="AQ102" i="44"/>
  <c r="R106" i="44"/>
  <c r="AW108" i="44"/>
  <c r="U116" i="44"/>
  <c r="O117" i="44"/>
  <c r="BO118" i="44"/>
  <c r="Q120" i="44"/>
  <c r="L121" i="44"/>
  <c r="AY121" i="44"/>
  <c r="BL122" i="44"/>
  <c r="S123" i="44"/>
  <c r="G127" i="44"/>
  <c r="AS129" i="44"/>
  <c r="Z130" i="44"/>
  <c r="AX130" i="44"/>
  <c r="AO131" i="44"/>
  <c r="BD133" i="44"/>
  <c r="T134" i="44"/>
  <c r="AR134" i="44"/>
  <c r="BP134" i="44"/>
  <c r="W135" i="44"/>
  <c r="K136" i="44"/>
  <c r="AI136" i="44"/>
  <c r="W137" i="44"/>
  <c r="AH140" i="44"/>
  <c r="F141" i="44"/>
  <c r="AS141" i="44"/>
  <c r="AO142" i="44"/>
  <c r="BL142" i="44"/>
  <c r="AE144" i="44"/>
  <c r="X145" i="44"/>
  <c r="BM145" i="44"/>
  <c r="AZ146" i="44"/>
  <c r="AN147" i="44"/>
  <c r="R148" i="44"/>
  <c r="N149" i="44"/>
  <c r="O150" i="44"/>
  <c r="BC150" i="44"/>
  <c r="S151" i="44"/>
  <c r="AQ151" i="44"/>
  <c r="F152" i="44"/>
  <c r="R153" i="44"/>
  <c r="AP153" i="44"/>
  <c r="AL154" i="44"/>
  <c r="J155" i="44"/>
  <c r="AW155" i="44"/>
  <c r="BD157" i="44"/>
  <c r="AS158" i="44"/>
  <c r="AQ160" i="44"/>
  <c r="AL162" i="44"/>
  <c r="BA162" i="44"/>
  <c r="BN163" i="44"/>
  <c r="AK166" i="44"/>
  <c r="I167" i="44"/>
  <c r="Y167" i="44"/>
  <c r="BF170" i="44"/>
  <c r="AX172" i="44"/>
  <c r="P176" i="44"/>
  <c r="BQ182" i="44"/>
  <c r="K184" i="44"/>
  <c r="AH186" i="44"/>
  <c r="AX186" i="44"/>
  <c r="Z190" i="44"/>
  <c r="AD191" i="44"/>
  <c r="AU198" i="44"/>
  <c r="BK122" i="46"/>
  <c r="BK122" i="44"/>
  <c r="AX136" i="46"/>
  <c r="AX136" i="44"/>
  <c r="F137" i="46"/>
  <c r="F137" i="44"/>
  <c r="I140" i="46"/>
  <c r="I140" i="44"/>
  <c r="BA141" i="46"/>
  <c r="BA141" i="44"/>
  <c r="AD144" i="46"/>
  <c r="AD144" i="44"/>
  <c r="P145" i="46"/>
  <c r="P145" i="44"/>
  <c r="AK149" i="46"/>
  <c r="AK149" i="44"/>
  <c r="E154" i="46"/>
  <c r="E154" i="44"/>
  <c r="P157" i="46"/>
  <c r="P157" i="44"/>
  <c r="AF157" i="46"/>
  <c r="AF157" i="44"/>
  <c r="AV157" i="46"/>
  <c r="AV157" i="44"/>
  <c r="BL157" i="46"/>
  <c r="BL157" i="44"/>
  <c r="BM163" i="46"/>
  <c r="BM163" i="44"/>
  <c r="Y165" i="46"/>
  <c r="Y165" i="44"/>
  <c r="BE165" i="46"/>
  <c r="BE165" i="44"/>
  <c r="AI168" i="46"/>
  <c r="AI168" i="44"/>
  <c r="J170" i="46"/>
  <c r="J170" i="44"/>
  <c r="AL173" i="46"/>
  <c r="AL173" i="44"/>
  <c r="R179" i="46"/>
  <c r="R179" i="44"/>
  <c r="U182" i="46"/>
  <c r="U182" i="44"/>
  <c r="AS182" i="46"/>
  <c r="AS182" i="44"/>
  <c r="Q183" i="46"/>
  <c r="Q183" i="44"/>
  <c r="AO183" i="46"/>
  <c r="AO183" i="44"/>
  <c r="BG184" i="46"/>
  <c r="BG184" i="44"/>
  <c r="AW201" i="46"/>
  <c r="AW201" i="44"/>
  <c r="AV203" i="46"/>
  <c r="AV203" i="44"/>
  <c r="AB121" i="46"/>
  <c r="AB121" i="44"/>
  <c r="AZ121" i="46"/>
  <c r="AZ121" i="44"/>
  <c r="AQ123" i="46"/>
  <c r="AQ123" i="44"/>
  <c r="BE125" i="46"/>
  <c r="BE125" i="44"/>
  <c r="AC126" i="46"/>
  <c r="AC126" i="44"/>
  <c r="BA126" i="46"/>
  <c r="BA126" i="44"/>
  <c r="S128" i="46"/>
  <c r="S128" i="44"/>
  <c r="BF130" i="46"/>
  <c r="BF130" i="44"/>
  <c r="L132" i="46"/>
  <c r="L132" i="44"/>
  <c r="BP132" i="46"/>
  <c r="BP132" i="44"/>
  <c r="L134" i="46"/>
  <c r="L134" i="44"/>
  <c r="AJ134" i="46"/>
  <c r="AJ134" i="44"/>
  <c r="BK135" i="46"/>
  <c r="BK135" i="44"/>
  <c r="AE137" i="46"/>
  <c r="AE137" i="44"/>
  <c r="BC137" i="46"/>
  <c r="BC137" i="44"/>
  <c r="AT139" i="46"/>
  <c r="AT139" i="44"/>
  <c r="Z140" i="46"/>
  <c r="Z140" i="44"/>
  <c r="N141" i="46"/>
  <c r="N141" i="44"/>
  <c r="AW142" i="46"/>
  <c r="AW142" i="44"/>
  <c r="S143" i="46"/>
  <c r="S143" i="44"/>
  <c r="BG143" i="46"/>
  <c r="BG143" i="44"/>
  <c r="AU144" i="46"/>
  <c r="AU144" i="44"/>
  <c r="BK144" i="46"/>
  <c r="BK144" i="44"/>
  <c r="AG145" i="46"/>
  <c r="AG145" i="44"/>
  <c r="AK146" i="46"/>
  <c r="AK146" i="44"/>
  <c r="BM147" i="46"/>
  <c r="BM147" i="44"/>
  <c r="BB149" i="46"/>
  <c r="BB149" i="44"/>
  <c r="AE150" i="46"/>
  <c r="AE150" i="44"/>
  <c r="BO151" i="46"/>
  <c r="BO151" i="44"/>
  <c r="AL152" i="46"/>
  <c r="AL152" i="44"/>
  <c r="V154" i="46"/>
  <c r="V154" i="44"/>
  <c r="AH155" i="46"/>
  <c r="AH155" i="44"/>
  <c r="AX155" i="46"/>
  <c r="AX155" i="44"/>
  <c r="BJ156" i="46"/>
  <c r="BJ156" i="44"/>
  <c r="BA158" i="46"/>
  <c r="BA158" i="44"/>
  <c r="BQ158" i="46"/>
  <c r="BQ158" i="44"/>
  <c r="BB162" i="46"/>
  <c r="BB162" i="44"/>
  <c r="AP165" i="46"/>
  <c r="AP165" i="44"/>
  <c r="E166" i="46"/>
  <c r="E166" i="44"/>
  <c r="U166" i="46"/>
  <c r="U166" i="44"/>
  <c r="BI166" i="46"/>
  <c r="BI166" i="44"/>
  <c r="AO167" i="46"/>
  <c r="AO167" i="44"/>
  <c r="AZ168" i="46"/>
  <c r="AZ168" i="44"/>
  <c r="AA170" i="46"/>
  <c r="AA170" i="44"/>
  <c r="AE171" i="46"/>
  <c r="AE171" i="44"/>
  <c r="S172" i="46"/>
  <c r="S172" i="44"/>
  <c r="AI172" i="46"/>
  <c r="AI172" i="44"/>
  <c r="AY172" i="46"/>
  <c r="AY172" i="44"/>
  <c r="E175" i="44"/>
  <c r="AK175" i="44"/>
  <c r="BM176" i="44"/>
  <c r="M177" i="44"/>
  <c r="AK177" i="44"/>
  <c r="I178" i="44"/>
  <c r="BM178" i="44"/>
  <c r="K45" i="44"/>
  <c r="BI113" i="44"/>
  <c r="A51" i="44"/>
  <c r="BJ68" i="44"/>
  <c r="BH16" i="44"/>
  <c r="F70" i="44"/>
  <c r="C156" i="46"/>
  <c r="C156" i="44" s="1"/>
  <c r="C175" i="46"/>
  <c r="C175" i="44" s="1"/>
  <c r="AZ39" i="44"/>
  <c r="AM63" i="44"/>
  <c r="N140" i="44"/>
  <c r="BB181" i="44"/>
  <c r="AL183" i="44"/>
  <c r="F194" i="44"/>
  <c r="AL194" i="44"/>
  <c r="O63" i="44"/>
  <c r="W63" i="44"/>
  <c r="BL55" i="44"/>
  <c r="BN71" i="44"/>
  <c r="C71" i="46"/>
  <c r="C71" i="44" s="1"/>
  <c r="C195" i="46"/>
  <c r="C195" i="44" s="1"/>
  <c r="AV44" i="44"/>
  <c r="AJ56" i="44"/>
  <c r="AU63" i="44"/>
  <c r="N72" i="44"/>
  <c r="BH122" i="44"/>
  <c r="BA125" i="44"/>
  <c r="X197" i="44"/>
  <c r="AQ45" i="44"/>
  <c r="BP58" i="44"/>
  <c r="AC65" i="44"/>
  <c r="K76" i="44"/>
  <c r="G118" i="44"/>
  <c r="AZ133" i="44"/>
  <c r="BE175" i="44"/>
  <c r="BO187" i="44"/>
  <c r="BH198" i="44"/>
  <c r="AE199" i="44"/>
  <c r="BO200" i="44"/>
  <c r="R202" i="44"/>
  <c r="BA205" i="44"/>
  <c r="AL48" i="44"/>
  <c r="AH49" i="44"/>
  <c r="AY62" i="44"/>
  <c r="AY67" i="44"/>
  <c r="AG175" i="44"/>
  <c r="K62" i="44"/>
  <c r="AU66" i="44"/>
  <c r="AK52" i="44"/>
  <c r="AO146" i="44"/>
  <c r="BM118" i="44"/>
  <c r="AB105" i="44"/>
  <c r="BI112" i="44"/>
  <c r="BM123" i="44"/>
  <c r="AE125" i="44"/>
  <c r="AG128" i="44"/>
  <c r="T129" i="44"/>
  <c r="AL133" i="44"/>
  <c r="AH134" i="44"/>
  <c r="Q136" i="44"/>
  <c r="S126" i="44"/>
  <c r="BM111" i="44"/>
  <c r="AJ91" i="44"/>
  <c r="BH129" i="44"/>
  <c r="O131" i="44"/>
  <c r="BI135" i="44"/>
  <c r="U124" i="44"/>
  <c r="P108" i="44"/>
  <c r="BJ122" i="44"/>
  <c r="BE128" i="44"/>
  <c r="AO136" i="44"/>
  <c r="AG66" i="44"/>
  <c r="AO138" i="44"/>
  <c r="AN140" i="44"/>
  <c r="D141" i="44"/>
  <c r="AS96" i="44"/>
  <c r="AD60" i="44"/>
  <c r="T73" i="44"/>
  <c r="BQ96" i="44"/>
  <c r="Z109" i="44"/>
  <c r="BK125" i="44"/>
  <c r="I128" i="44"/>
  <c r="BH73" i="44"/>
  <c r="W97" i="44"/>
  <c r="U137" i="44"/>
  <c r="BQ137" i="44"/>
  <c r="H140" i="44"/>
  <c r="T141" i="44"/>
  <c r="AE142" i="44"/>
  <c r="C123" i="46"/>
  <c r="C123" i="44" s="1"/>
  <c r="E96" i="44"/>
  <c r="AC112" i="44"/>
  <c r="AM125" i="44"/>
  <c r="U127" i="44"/>
  <c r="BM128" i="44"/>
  <c r="AJ129" i="44"/>
  <c r="BP129" i="44"/>
  <c r="AT133" i="44"/>
  <c r="BJ133" i="44"/>
  <c r="Y138" i="44"/>
  <c r="L139" i="44"/>
  <c r="AZ139" i="44"/>
  <c r="X140" i="44"/>
  <c r="BD140" i="44"/>
  <c r="M144" i="44"/>
  <c r="O145" i="44"/>
  <c r="AE145" i="44"/>
  <c r="AU145" i="44"/>
  <c r="O147" i="44"/>
  <c r="AV148" i="44"/>
  <c r="BH149" i="44"/>
  <c r="T152" i="44"/>
  <c r="AJ152" i="44"/>
  <c r="H153" i="44"/>
  <c r="X153" i="44"/>
  <c r="AA116" i="44"/>
  <c r="AN90" i="44"/>
  <c r="AG123" i="44"/>
  <c r="Z59" i="44"/>
  <c r="G99" i="44"/>
  <c r="BH105" i="44"/>
  <c r="AU113" i="44"/>
  <c r="BJ30" i="44"/>
  <c r="AO100" i="44"/>
  <c r="AJ107" i="44"/>
  <c r="S116" i="44"/>
  <c r="AO118" i="44"/>
  <c r="AX121" i="44"/>
  <c r="AS77" i="44"/>
  <c r="AQ98" i="44"/>
  <c r="U101" i="44"/>
  <c r="AG102" i="44"/>
  <c r="AR107" i="44"/>
  <c r="S114" i="44"/>
  <c r="BG116" i="44"/>
  <c r="AQ126" i="44"/>
  <c r="AW128" i="44"/>
  <c r="AU131" i="44"/>
  <c r="BN134" i="44"/>
  <c r="BP30" i="44"/>
  <c r="AD50" i="44"/>
  <c r="T60" i="44"/>
  <c r="BC63" i="44"/>
  <c r="H70" i="44"/>
  <c r="AN40" i="44"/>
  <c r="AR73" i="44"/>
  <c r="AX87" i="44"/>
  <c r="AQ90" i="44"/>
  <c r="U96" i="44"/>
  <c r="U105" i="44"/>
  <c r="BN123" i="44"/>
  <c r="BP126" i="44"/>
  <c r="AW106" i="44"/>
  <c r="N112" i="44"/>
  <c r="C61" i="46"/>
  <c r="C61" i="44" s="1"/>
  <c r="C125" i="46"/>
  <c r="C125" i="44" s="1"/>
  <c r="K95" i="44"/>
  <c r="AQ109" i="44"/>
  <c r="AB126" i="44"/>
  <c r="AL127" i="44"/>
  <c r="BM66" i="44"/>
  <c r="O94" i="44"/>
  <c r="AG61" i="44"/>
  <c r="X70" i="44"/>
  <c r="R95" i="44"/>
  <c r="A94" i="44"/>
  <c r="A120" i="44"/>
  <c r="AL16" i="44"/>
  <c r="AH42" i="44"/>
  <c r="AF50" i="44"/>
  <c r="J57" i="44"/>
  <c r="D64" i="44"/>
  <c r="M67" i="44"/>
  <c r="BK71" i="44"/>
  <c r="AB75" i="44"/>
  <c r="BF81" i="44"/>
  <c r="BC85" i="44"/>
  <c r="AP88" i="44"/>
  <c r="BO90" i="44"/>
  <c r="BH91" i="44"/>
  <c r="AC95" i="44"/>
  <c r="X96" i="44"/>
  <c r="W99" i="44"/>
  <c r="I100" i="44"/>
  <c r="BD101" i="44"/>
  <c r="BL104" i="44"/>
  <c r="BK105" i="44"/>
  <c r="AK109" i="44"/>
  <c r="AD110" i="44"/>
  <c r="T111" i="44"/>
  <c r="BP111" i="44"/>
  <c r="O113" i="44"/>
  <c r="BC113" i="44"/>
  <c r="AT114" i="44"/>
  <c r="Z115" i="44"/>
  <c r="BO116" i="44"/>
  <c r="T118" i="44"/>
  <c r="AX120" i="44"/>
  <c r="AH121" i="44"/>
  <c r="BA121" i="44"/>
  <c r="Q122" i="44"/>
  <c r="AL122" i="44"/>
  <c r="BP123" i="44"/>
  <c r="BA124" i="44"/>
  <c r="W125" i="44"/>
  <c r="X130" i="44"/>
  <c r="AE131" i="44"/>
  <c r="R132" i="44"/>
  <c r="BN132" i="44"/>
  <c r="V133" i="44"/>
  <c r="R134" i="44"/>
  <c r="BA135" i="44"/>
  <c r="I136" i="44"/>
  <c r="E137" i="44"/>
  <c r="AS137" i="44"/>
  <c r="A40" i="44"/>
  <c r="BN42" i="44"/>
  <c r="AT58" i="44"/>
  <c r="AR64" i="44"/>
  <c r="AJ75" i="44"/>
  <c r="BF85" i="44"/>
  <c r="O87" i="44"/>
  <c r="L91" i="44"/>
  <c r="V93" i="44"/>
  <c r="AH95" i="44"/>
  <c r="L100" i="44"/>
  <c r="I102" i="44"/>
  <c r="AG111" i="44"/>
  <c r="J121" i="44"/>
  <c r="AT122" i="44"/>
  <c r="AZ80" i="44"/>
  <c r="W52" i="44"/>
  <c r="BF88" i="44"/>
  <c r="AX94" i="44"/>
  <c r="AF96" i="44"/>
  <c r="BP100" i="44"/>
  <c r="BL108" i="44"/>
  <c r="E112" i="44"/>
  <c r="AE115" i="44"/>
  <c r="AW118" i="44"/>
  <c r="V122" i="44"/>
  <c r="AW123" i="44"/>
  <c r="K126" i="44"/>
  <c r="AY126" i="44"/>
  <c r="BI127" i="44"/>
  <c r="A99" i="44"/>
  <c r="A111" i="44"/>
  <c r="C134" i="46"/>
  <c r="C134" i="44" s="1"/>
  <c r="H26" i="44"/>
  <c r="AZ64" i="44"/>
  <c r="X68" i="44"/>
  <c r="BK81" i="44"/>
  <c r="Z85" i="44"/>
  <c r="Z87" i="44"/>
  <c r="BP91" i="44"/>
  <c r="AA93" i="44"/>
  <c r="BC94" i="44"/>
  <c r="AK95" i="44"/>
  <c r="AU97" i="44"/>
  <c r="AP99" i="44"/>
  <c r="T100" i="44"/>
  <c r="P101" i="44"/>
  <c r="AZ102" i="44"/>
  <c r="BC103" i="44"/>
  <c r="W105" i="44"/>
  <c r="H108" i="44"/>
  <c r="E109" i="44"/>
  <c r="BF109" i="44"/>
  <c r="BB110" i="44"/>
  <c r="AO111" i="44"/>
  <c r="AS112" i="44"/>
  <c r="AY114" i="44"/>
  <c r="AM115" i="44"/>
  <c r="N116" i="44"/>
  <c r="AQ116" i="44"/>
  <c r="Y118" i="44"/>
  <c r="AY119" i="44"/>
  <c r="BI124" i="44"/>
  <c r="BC125" i="44"/>
  <c r="M127" i="44"/>
  <c r="Y128" i="44"/>
  <c r="H130" i="44"/>
  <c r="AX132" i="44"/>
  <c r="M135" i="44"/>
  <c r="AG136" i="44"/>
  <c r="AC137" i="44"/>
  <c r="J55" i="44"/>
  <c r="BN59" i="44"/>
  <c r="AU65" i="44"/>
  <c r="AU69" i="44"/>
  <c r="AE73" i="44"/>
  <c r="AE81" i="44"/>
  <c r="O83" i="44"/>
  <c r="AM85" i="44"/>
  <c r="N86" i="44"/>
  <c r="BK87" i="44"/>
  <c r="BQ89" i="44"/>
  <c r="AE91" i="44"/>
  <c r="AL93" i="44"/>
  <c r="BI95" i="44"/>
  <c r="X101" i="44"/>
  <c r="D103" i="44"/>
  <c r="X104" i="44"/>
  <c r="BJ110" i="44"/>
  <c r="U112" i="44"/>
  <c r="BA112" i="44"/>
  <c r="AM113" i="44"/>
  <c r="G115" i="44"/>
  <c r="Z121" i="44"/>
  <c r="F122" i="44"/>
  <c r="C38" i="46"/>
  <c r="C38" i="44" s="1"/>
  <c r="T32" i="44"/>
  <c r="AH67" i="44"/>
  <c r="AJ30" i="44"/>
  <c r="AR81" i="44"/>
  <c r="AJ85" i="44"/>
  <c r="BP85" i="44"/>
  <c r="BN101" i="44"/>
  <c r="L81" i="44"/>
  <c r="A57" i="44"/>
  <c r="A137" i="44"/>
  <c r="C44" i="46"/>
  <c r="C44" i="44" s="1"/>
  <c r="C106" i="46"/>
  <c r="C106" i="44" s="1"/>
  <c r="C119" i="46"/>
  <c r="C119" i="44" s="1"/>
  <c r="C137" i="46"/>
  <c r="C137" i="44" s="1"/>
  <c r="S20" i="44"/>
  <c r="H42" i="44"/>
  <c r="AJ49" i="44"/>
  <c r="L56" i="44"/>
  <c r="F60" i="44"/>
  <c r="AE63" i="44"/>
  <c r="BN64" i="44"/>
  <c r="AQ67" i="44"/>
  <c r="J71" i="44"/>
  <c r="BM73" i="44"/>
  <c r="J79" i="44"/>
  <c r="BP81" i="44"/>
  <c r="AX90" i="44"/>
  <c r="AH104" i="44"/>
  <c r="AL105" i="44"/>
  <c r="AH106" i="44"/>
  <c r="AX137" i="44"/>
  <c r="BG20" i="44"/>
  <c r="Y81" i="44"/>
  <c r="AO87" i="44"/>
  <c r="BO91" i="44"/>
  <c r="AA102" i="44"/>
  <c r="A114" i="44"/>
  <c r="C114" i="46"/>
  <c r="C114" i="44" s="1"/>
  <c r="G33" i="44"/>
  <c r="AX84" i="44"/>
  <c r="BE85" i="44"/>
  <c r="AP86" i="44"/>
  <c r="BP88" i="44"/>
  <c r="AS93" i="44"/>
  <c r="AG99" i="44"/>
  <c r="J104" i="44"/>
  <c r="BB105" i="44"/>
  <c r="AJ112" i="44"/>
  <c r="M116" i="44"/>
  <c r="BQ116" i="44"/>
  <c r="A116" i="44"/>
  <c r="C79" i="46"/>
  <c r="C79" i="44" s="1"/>
  <c r="C126" i="46"/>
  <c r="C126" i="44" s="1"/>
  <c r="BN22" i="44"/>
  <c r="AB47" i="44"/>
  <c r="BC52" i="44"/>
  <c r="AX57" i="44"/>
  <c r="Y61" i="44"/>
  <c r="AM65" i="44"/>
  <c r="N78" i="44"/>
  <c r="BJ80" i="44"/>
  <c r="BA84" i="44"/>
  <c r="BA86" i="44"/>
  <c r="W89" i="44"/>
  <c r="R92" i="44"/>
  <c r="F97" i="44"/>
  <c r="BA98" i="44"/>
  <c r="BG105" i="44"/>
  <c r="BF106" i="44"/>
  <c r="J108" i="44"/>
  <c r="BN108" i="44"/>
  <c r="I115" i="44"/>
  <c r="G117" i="44"/>
  <c r="AR117" i="44"/>
  <c r="K118" i="44"/>
  <c r="AC119" i="44"/>
  <c r="AL120" i="44"/>
  <c r="BJ120" i="44"/>
  <c r="Q121" i="44"/>
  <c r="BM121" i="44"/>
  <c r="AV123" i="44"/>
  <c r="Q125" i="44"/>
  <c r="BM125" i="44"/>
  <c r="BN126" i="44"/>
  <c r="O127" i="44"/>
  <c r="AA128" i="44"/>
  <c r="BO128" i="44"/>
  <c r="AI129" i="44"/>
  <c r="W130" i="44"/>
  <c r="BE132" i="44"/>
  <c r="AL142" i="44"/>
  <c r="AX146" i="44"/>
  <c r="AI154" i="44"/>
  <c r="AY154" i="44"/>
  <c r="AH86" i="44"/>
  <c r="AE90" i="44"/>
  <c r="AX92" i="44"/>
  <c r="BO102" i="44"/>
  <c r="A98" i="44"/>
  <c r="C81" i="46"/>
  <c r="C81" i="44" s="1"/>
  <c r="AN12" i="44"/>
  <c r="BL24" i="44"/>
  <c r="S78" i="44"/>
  <c r="M82" i="44"/>
  <c r="BF84" i="44"/>
  <c r="BM87" i="44"/>
  <c r="AE89" i="44"/>
  <c r="AT91" i="44"/>
  <c r="W92" i="44"/>
  <c r="BN92" i="44"/>
  <c r="BQ93" i="44"/>
  <c r="BE94" i="44"/>
  <c r="AE96" i="44"/>
  <c r="BI98" i="44"/>
  <c r="BP101" i="44"/>
  <c r="N103" i="44"/>
  <c r="V107" i="44"/>
  <c r="N113" i="44"/>
  <c r="AH114" i="44"/>
  <c r="A92" i="44"/>
  <c r="C88" i="46"/>
  <c r="C88" i="44" s="1"/>
  <c r="P77" i="44"/>
  <c r="W79" i="44"/>
  <c r="Q81" i="44"/>
  <c r="Q83" i="44"/>
  <c r="AW85" i="44"/>
  <c r="Q94" i="44"/>
  <c r="AO97" i="44"/>
  <c r="C98" i="46"/>
  <c r="C98" i="44" s="1"/>
  <c r="AU79" i="44"/>
  <c r="AT83" i="44"/>
  <c r="AW94" i="44"/>
  <c r="M98" i="44"/>
  <c r="A82" i="44"/>
  <c r="A106" i="44"/>
  <c r="AP22" i="44"/>
  <c r="K78" i="44"/>
  <c r="AH90" i="44"/>
  <c r="BF92" i="44"/>
  <c r="T95" i="44"/>
  <c r="BN104" i="44"/>
  <c r="BP112" i="44"/>
  <c r="AO115" i="44"/>
  <c r="I132" i="44"/>
  <c r="BF80" i="44"/>
  <c r="AP107" i="44"/>
  <c r="W161" i="44"/>
  <c r="AA180" i="44"/>
  <c r="K189" i="44"/>
  <c r="A149" i="44"/>
  <c r="K96" i="44"/>
  <c r="AF132" i="44"/>
  <c r="I146" i="44"/>
  <c r="AH152" i="44"/>
  <c r="AJ196" i="44"/>
  <c r="AX202" i="44"/>
  <c r="V108" i="44"/>
  <c r="AQ135" i="44"/>
  <c r="A154" i="44"/>
  <c r="L76" i="44"/>
  <c r="AW119" i="44"/>
  <c r="AZ122" i="44"/>
  <c r="Y126" i="44"/>
  <c r="AM128" i="44"/>
  <c r="BB130" i="44"/>
  <c r="AB133" i="44"/>
  <c r="BJ155" i="44"/>
  <c r="AK157" i="44"/>
  <c r="BG189" i="44"/>
  <c r="W190" i="44"/>
  <c r="I206" i="44"/>
  <c r="A141" i="44"/>
  <c r="AP36" i="44"/>
  <c r="BK70" i="44"/>
  <c r="BH76" i="44"/>
  <c r="AS115" i="44"/>
  <c r="K135" i="44"/>
  <c r="AM138" i="44"/>
  <c r="BC138" i="44"/>
  <c r="G143" i="44"/>
  <c r="BA147" i="44"/>
  <c r="R149" i="44"/>
  <c r="AU151" i="44"/>
  <c r="AH156" i="44"/>
  <c r="AZ159" i="44"/>
  <c r="W160" i="44"/>
  <c r="J164" i="44"/>
  <c r="AO177" i="44"/>
  <c r="Z182" i="44"/>
  <c r="AA193" i="44"/>
  <c r="N194" i="44"/>
  <c r="AD194" i="44"/>
  <c r="AM199" i="44"/>
  <c r="AY200" i="44"/>
  <c r="BN202" i="44"/>
  <c r="M203" i="44"/>
  <c r="AC203" i="44"/>
  <c r="Q204" i="44"/>
  <c r="AW204" i="44"/>
  <c r="BM204" i="44"/>
  <c r="AC205" i="44"/>
  <c r="BI205" i="44"/>
  <c r="AW206" i="44"/>
  <c r="AX29" i="44"/>
  <c r="AA71" i="44"/>
  <c r="AC125" i="44"/>
  <c r="AX129" i="44"/>
  <c r="BI131" i="44"/>
  <c r="AV134" i="44"/>
  <c r="Z139" i="44"/>
  <c r="AC145" i="44"/>
  <c r="BE146" i="44"/>
  <c r="E147" i="44"/>
  <c r="AD148" i="44"/>
  <c r="Z152" i="44"/>
  <c r="BF152" i="44"/>
  <c r="V153" i="44"/>
  <c r="BF156" i="44"/>
  <c r="L159" i="44"/>
  <c r="K173" i="44"/>
  <c r="G179" i="44"/>
  <c r="S180" i="44"/>
  <c r="F183" i="44"/>
  <c r="O192" i="44"/>
  <c r="AT194" i="44"/>
  <c r="BH196" i="44"/>
  <c r="Z202" i="44"/>
  <c r="BI203" i="44"/>
  <c r="M205" i="44"/>
  <c r="AJ207" i="44"/>
  <c r="BH207" i="44"/>
  <c r="BE114" i="44"/>
  <c r="AH141" i="44"/>
  <c r="AU143" i="44"/>
  <c r="AP149" i="44"/>
  <c r="AY150" i="44"/>
  <c r="AL163" i="44"/>
  <c r="AJ110" i="44"/>
  <c r="BI115" i="44"/>
  <c r="AY117" i="44"/>
  <c r="AG126" i="44"/>
  <c r="AS131" i="44"/>
  <c r="BQ131" i="44"/>
  <c r="S135" i="44"/>
  <c r="AE136" i="44"/>
  <c r="AQ137" i="44"/>
  <c r="AE138" i="44"/>
  <c r="BK138" i="44"/>
  <c r="E145" i="44"/>
  <c r="AI150" i="44"/>
  <c r="R154" i="44"/>
  <c r="BI157" i="44"/>
  <c r="G170" i="44"/>
  <c r="K171" i="44"/>
  <c r="K187" i="44"/>
  <c r="BG200" i="44"/>
  <c r="AK203" i="44"/>
  <c r="Y204" i="44"/>
  <c r="AO204" i="44"/>
  <c r="R78" i="46"/>
  <c r="BM119" i="44"/>
  <c r="AI135" i="44"/>
  <c r="BM114" i="44"/>
  <c r="F90" i="44"/>
  <c r="V90" i="44"/>
  <c r="AU172" i="44"/>
  <c r="BG173" i="44"/>
  <c r="BA99" i="44"/>
  <c r="R129" i="44"/>
  <c r="BC136" i="44"/>
  <c r="BC160" i="44"/>
  <c r="Z164" i="44"/>
  <c r="Y175" i="44"/>
  <c r="AD181" i="44"/>
  <c r="AN52" i="44"/>
  <c r="BB62" i="44"/>
  <c r="G85" i="44"/>
  <c r="BC41" i="44"/>
  <c r="AM81" i="44"/>
  <c r="AI93" i="44"/>
  <c r="O115" i="44"/>
  <c r="BE123" i="44"/>
  <c r="BQ124" i="44"/>
  <c r="BL130" i="44"/>
  <c r="Z132" i="44"/>
  <c r="L78" i="44"/>
  <c r="AK73" i="44"/>
  <c r="AN79" i="44"/>
  <c r="K84" i="44"/>
  <c r="O99" i="44"/>
  <c r="AN104" i="44"/>
  <c r="BL106" i="44"/>
  <c r="AF108" i="44"/>
  <c r="F110" i="44"/>
  <c r="I111" i="44"/>
  <c r="AK112" i="44"/>
  <c r="W113" i="44"/>
  <c r="AA114" i="44"/>
  <c r="AC124" i="44"/>
  <c r="AS127" i="44"/>
  <c r="Q128" i="44"/>
  <c r="D129" i="44"/>
  <c r="AV130" i="44"/>
  <c r="BF132" i="44"/>
  <c r="AM54" i="44"/>
  <c r="BG57" i="44"/>
  <c r="AO71" i="44"/>
  <c r="BB75" i="44"/>
  <c r="Z77" i="44"/>
  <c r="AA82" i="44"/>
  <c r="S85" i="44"/>
  <c r="H90" i="44"/>
  <c r="X92" i="44"/>
  <c r="BL92" i="44"/>
  <c r="AE94" i="44"/>
  <c r="G97" i="44"/>
  <c r="S98" i="44"/>
  <c r="Q100" i="44"/>
  <c r="BE100" i="44"/>
  <c r="AS101" i="44"/>
  <c r="BP103" i="44"/>
  <c r="AJ105" i="44"/>
  <c r="D107" i="44"/>
  <c r="AN108" i="44"/>
  <c r="AT110" i="44"/>
  <c r="AW111" i="44"/>
  <c r="BQ112" i="44"/>
  <c r="BG114" i="44"/>
  <c r="AY116" i="44"/>
  <c r="I118" i="44"/>
  <c r="AQ120" i="44"/>
  <c r="R121" i="44"/>
  <c r="BF121" i="44"/>
  <c r="AD122" i="44"/>
  <c r="G125" i="44"/>
  <c r="AC127" i="44"/>
  <c r="W131" i="44"/>
  <c r="AM131" i="44"/>
  <c r="N133" i="44"/>
  <c r="AD133" i="44"/>
  <c r="U135" i="44"/>
  <c r="AK135" i="44"/>
  <c r="AW136" i="44"/>
  <c r="BM136" i="44"/>
  <c r="BK83" i="44"/>
  <c r="BG86" i="44"/>
  <c r="M89" i="44"/>
  <c r="BL90" i="44"/>
  <c r="AP95" i="44"/>
  <c r="AW100" i="44"/>
  <c r="AO102" i="44"/>
  <c r="BH103" i="44"/>
  <c r="AH109" i="44"/>
  <c r="AL110" i="44"/>
  <c r="M112" i="44"/>
  <c r="BK115" i="44"/>
  <c r="Q123" i="44"/>
  <c r="E124" i="44"/>
  <c r="AS124" i="44"/>
  <c r="AU125" i="44"/>
  <c r="AI126" i="44"/>
  <c r="E127" i="44"/>
  <c r="AB129" i="44"/>
  <c r="BC131" i="44"/>
  <c r="AP132" i="44"/>
  <c r="A75" i="44"/>
  <c r="A123" i="44"/>
  <c r="C46" i="46"/>
  <c r="C46" i="44" s="1"/>
  <c r="Z63" i="44"/>
  <c r="AC64" i="44"/>
  <c r="AP77" i="44"/>
  <c r="AB78" i="44"/>
  <c r="AR80" i="44"/>
  <c r="G83" i="44"/>
  <c r="AA86" i="44"/>
  <c r="Z88" i="44"/>
  <c r="D91" i="44"/>
  <c r="O97" i="44"/>
  <c r="AI98" i="44"/>
  <c r="AY99" i="44"/>
  <c r="Q102" i="44"/>
  <c r="AW102" i="44"/>
  <c r="H104" i="44"/>
  <c r="BP107" i="44"/>
  <c r="J109" i="44"/>
  <c r="AP109" i="44"/>
  <c r="N110" i="44"/>
  <c r="Q111" i="44"/>
  <c r="BE111" i="44"/>
  <c r="G113" i="44"/>
  <c r="AE113" i="44"/>
  <c r="BK113" i="44"/>
  <c r="AI114" i="44"/>
  <c r="W115" i="44"/>
  <c r="AU115" i="44"/>
  <c r="AG118" i="44"/>
  <c r="BE118" i="44"/>
  <c r="AP121" i="44"/>
  <c r="N122" i="44"/>
  <c r="BB122" i="44"/>
  <c r="AO123" i="44"/>
  <c r="M124" i="44"/>
  <c r="AA126" i="44"/>
  <c r="BG126" i="44"/>
  <c r="BQ127" i="44"/>
  <c r="L129" i="44"/>
  <c r="AZ129" i="44"/>
  <c r="P130" i="44"/>
  <c r="AF130" i="44"/>
  <c r="G131" i="44"/>
  <c r="J132" i="44"/>
  <c r="Z134" i="44"/>
  <c r="AP134" i="44"/>
  <c r="BF134" i="44"/>
  <c r="V62" i="44"/>
  <c r="AD74" i="44"/>
  <c r="N76" i="44"/>
  <c r="BF77" i="44"/>
  <c r="BH78" i="44"/>
  <c r="BG84" i="44"/>
  <c r="AS89" i="44"/>
  <c r="S93" i="44"/>
  <c r="BG93" i="44"/>
  <c r="BA96" i="44"/>
  <c r="BC99" i="44"/>
  <c r="E101" i="44"/>
  <c r="AJ103" i="44"/>
  <c r="AF106" i="44"/>
  <c r="AB107" i="44"/>
  <c r="R109" i="44"/>
  <c r="AX109" i="44"/>
  <c r="V110" i="44"/>
  <c r="Y111" i="44"/>
  <c r="K114" i="44"/>
  <c r="AQ114" i="44"/>
  <c r="BO114" i="44"/>
  <c r="BC115" i="44"/>
  <c r="K116" i="44"/>
  <c r="AI116" i="44"/>
  <c r="Q118" i="44"/>
  <c r="BN121" i="44"/>
  <c r="I123" i="44"/>
  <c r="Y123" i="44"/>
  <c r="AK124" i="44"/>
  <c r="O125" i="44"/>
  <c r="AK127" i="44"/>
  <c r="BA127" i="44"/>
  <c r="AO128" i="44"/>
  <c r="BD130" i="44"/>
  <c r="AH132" i="44"/>
  <c r="AD62" i="44"/>
  <c r="AP63" i="44"/>
  <c r="AW72" i="44"/>
  <c r="AL74" i="44"/>
  <c r="AT76" i="44"/>
  <c r="D78" i="44"/>
  <c r="BA47" i="44"/>
  <c r="Z17" i="44"/>
  <c r="N26" i="44"/>
  <c r="W35" i="44"/>
  <c r="O58" i="44"/>
  <c r="AX75" i="44"/>
  <c r="J77" i="44"/>
  <c r="AI82" i="44"/>
  <c r="O85" i="44"/>
  <c r="BK85" i="44"/>
  <c r="AQ86" i="44"/>
  <c r="AE87" i="44"/>
  <c r="P90" i="44"/>
  <c r="AR91" i="44"/>
  <c r="H92" i="44"/>
  <c r="AX95" i="44"/>
  <c r="BC97" i="44"/>
  <c r="BO98" i="44"/>
  <c r="AM99" i="44"/>
  <c r="BI101" i="44"/>
  <c r="C75" i="46"/>
  <c r="C75" i="44" s="1"/>
  <c r="AD23" i="44"/>
  <c r="AD31" i="44"/>
  <c r="AL76" i="44"/>
  <c r="AR78" i="44"/>
  <c r="T80" i="44"/>
  <c r="O81" i="44"/>
  <c r="S82" i="44"/>
  <c r="AE85" i="44"/>
  <c r="J88" i="44"/>
  <c r="E89" i="44"/>
  <c r="AB91" i="44"/>
  <c r="AF92" i="44"/>
  <c r="W94" i="44"/>
  <c r="J95" i="44"/>
  <c r="M96" i="44"/>
  <c r="BG70" i="44"/>
  <c r="AB86" i="44"/>
  <c r="P94" i="44"/>
  <c r="AJ66" i="44"/>
  <c r="V78" i="44"/>
  <c r="AW104" i="44"/>
  <c r="AA109" i="44"/>
  <c r="H113" i="44"/>
  <c r="BD76" i="44"/>
  <c r="AK82" i="44"/>
  <c r="AY88" i="44"/>
  <c r="AG108" i="44"/>
  <c r="A125" i="44"/>
  <c r="A138" i="44"/>
  <c r="P44" i="44"/>
  <c r="BL52" i="44"/>
  <c r="X62" i="44"/>
  <c r="AS64" i="44"/>
  <c r="H74" i="44"/>
  <c r="BM81" i="44"/>
  <c r="BI82" i="44"/>
  <c r="AZ88" i="44"/>
  <c r="R90" i="44"/>
  <c r="BN90" i="44"/>
  <c r="BM94" i="44"/>
  <c r="D114" i="44"/>
  <c r="BH114" i="44"/>
  <c r="H145" i="44"/>
  <c r="T146" i="44"/>
  <c r="BL147" i="44"/>
  <c r="BI149" i="44"/>
  <c r="N150" i="44"/>
  <c r="BI154" i="44"/>
  <c r="AV67" i="44"/>
  <c r="BK73" i="44"/>
  <c r="AT112" i="44"/>
  <c r="AZ77" i="44"/>
  <c r="BM83" i="44"/>
  <c r="AF113" i="44"/>
  <c r="C128" i="46"/>
  <c r="C128" i="44" s="1"/>
  <c r="AM37" i="44"/>
  <c r="AS49" i="44"/>
  <c r="BI53" i="44"/>
  <c r="AM69" i="44"/>
  <c r="O71" i="44"/>
  <c r="W73" i="44"/>
  <c r="H76" i="44"/>
  <c r="BH77" i="44"/>
  <c r="F80" i="44"/>
  <c r="Y87" i="44"/>
  <c r="L88" i="44"/>
  <c r="AU89" i="44"/>
  <c r="BI93" i="44"/>
  <c r="D95" i="44"/>
  <c r="AK98" i="44"/>
  <c r="Q99" i="44"/>
  <c r="BA103" i="44"/>
  <c r="BM104" i="44"/>
  <c r="AI109" i="44"/>
  <c r="F112" i="44"/>
  <c r="H125" i="44"/>
  <c r="AQ132" i="44"/>
  <c r="AR75" i="44"/>
  <c r="C77" i="46"/>
  <c r="C77" i="44" s="1"/>
  <c r="BA49" i="44"/>
  <c r="BF75" i="44"/>
  <c r="BP78" i="44"/>
  <c r="BO84" i="44"/>
  <c r="G87" i="44"/>
  <c r="U89" i="44"/>
  <c r="AN92" i="44"/>
  <c r="AM94" i="44"/>
  <c r="AA97" i="44"/>
  <c r="AY98" i="44"/>
  <c r="Y100" i="44"/>
  <c r="AC101" i="44"/>
  <c r="Y102" i="44"/>
  <c r="L103" i="44"/>
  <c r="AV108" i="44"/>
  <c r="BJ109" i="44"/>
  <c r="AE119" i="44"/>
  <c r="BN133" i="44"/>
  <c r="AF35" i="44"/>
  <c r="J63" i="44"/>
  <c r="BE72" i="44"/>
  <c r="BD79" i="44"/>
  <c r="S81" i="44"/>
  <c r="AQ82" i="44"/>
  <c r="S84" i="44"/>
  <c r="W85" i="44"/>
  <c r="AU85" i="44"/>
  <c r="AM87" i="44"/>
  <c r="AX88" i="44"/>
  <c r="BA89" i="44"/>
  <c r="AV90" i="44"/>
  <c r="T91" i="44"/>
  <c r="P92" i="44"/>
  <c r="BK94" i="44"/>
  <c r="BF95" i="44"/>
  <c r="BI96" i="44"/>
  <c r="BK97" i="44"/>
  <c r="BM100" i="44"/>
  <c r="AR103" i="44"/>
  <c r="D105" i="44"/>
  <c r="L107" i="44"/>
  <c r="A77" i="44"/>
  <c r="C78" i="46"/>
  <c r="C78" i="44" s="1"/>
  <c r="J37" i="44"/>
  <c r="AA42" i="44"/>
  <c r="BF46" i="44"/>
  <c r="K54" i="44"/>
  <c r="BC56" i="44"/>
  <c r="AP61" i="44"/>
  <c r="BA64" i="44"/>
  <c r="BM72" i="44"/>
  <c r="BI73" i="44"/>
  <c r="BJ74" i="44"/>
  <c r="F76" i="44"/>
  <c r="AX77" i="44"/>
  <c r="H79" i="44"/>
  <c r="BL79" i="44"/>
  <c r="BP80" i="44"/>
  <c r="AU81" i="44"/>
  <c r="AY82" i="44"/>
  <c r="AE83" i="44"/>
  <c r="AA84" i="44"/>
  <c r="K86" i="44"/>
  <c r="AI86" i="44"/>
  <c r="BI89" i="44"/>
  <c r="AZ91" i="44"/>
  <c r="AQ93" i="44"/>
  <c r="G94" i="44"/>
  <c r="Z95" i="44"/>
  <c r="AC96" i="44"/>
  <c r="K98" i="44"/>
  <c r="BK99" i="44"/>
  <c r="AZ103" i="44"/>
  <c r="P104" i="44"/>
  <c r="AV104" i="44"/>
  <c r="L105" i="44"/>
  <c r="BP105" i="44"/>
  <c r="AN106" i="44"/>
  <c r="T107" i="44"/>
  <c r="AZ107" i="44"/>
  <c r="X108" i="44"/>
  <c r="S167" i="44"/>
  <c r="E172" i="44"/>
  <c r="O37" i="44"/>
  <c r="BN63" i="44"/>
  <c r="Z75" i="44"/>
  <c r="BJ76" i="44"/>
  <c r="W81" i="44"/>
  <c r="BG82" i="44"/>
  <c r="AM83" i="44"/>
  <c r="AQ84" i="44"/>
  <c r="AU87" i="44"/>
  <c r="R88" i="44"/>
  <c r="AC89" i="44"/>
  <c r="X90" i="44"/>
  <c r="BD90" i="44"/>
  <c r="AV92" i="44"/>
  <c r="K93" i="44"/>
  <c r="AU94" i="44"/>
  <c r="BN95" i="44"/>
  <c r="AE97" i="44"/>
  <c r="BG98" i="44"/>
  <c r="AU99" i="44"/>
  <c r="AG100" i="44"/>
  <c r="AK101" i="44"/>
  <c r="BQ101" i="44"/>
  <c r="BE102" i="44"/>
  <c r="T103" i="44"/>
  <c r="T105" i="44"/>
  <c r="AR105" i="44"/>
  <c r="H106" i="44"/>
  <c r="AV106" i="44"/>
  <c r="BH107" i="44"/>
  <c r="BD108" i="44"/>
  <c r="AL109" i="44"/>
  <c r="W116" i="44"/>
  <c r="BG120" i="44"/>
  <c r="BI151" i="44"/>
  <c r="A63" i="44"/>
  <c r="C47" i="46"/>
  <c r="C47" i="44" s="1"/>
  <c r="BO38" i="44"/>
  <c r="BC54" i="44"/>
  <c r="G60" i="44"/>
  <c r="U64" i="44"/>
  <c r="AC73" i="44"/>
  <c r="F74" i="44"/>
  <c r="AJ78" i="44"/>
  <c r="AF79" i="44"/>
  <c r="AJ80" i="44"/>
  <c r="G81" i="44"/>
  <c r="BC81" i="44"/>
  <c r="BO82" i="44"/>
  <c r="AU83" i="44"/>
  <c r="AY84" i="44"/>
  <c r="S86" i="44"/>
  <c r="AY86" i="44"/>
  <c r="W87" i="44"/>
  <c r="BC87" i="44"/>
  <c r="AH88" i="44"/>
  <c r="BN88" i="44"/>
  <c r="AK89" i="44"/>
  <c r="AF90" i="44"/>
  <c r="BD92" i="44"/>
  <c r="AY93" i="44"/>
  <c r="AK96" i="44"/>
  <c r="AM97" i="44"/>
  <c r="AA98" i="44"/>
  <c r="AE99" i="44"/>
  <c r="M101" i="44"/>
  <c r="BM102" i="44"/>
  <c r="AB103" i="44"/>
  <c r="AF104" i="44"/>
  <c r="BD104" i="44"/>
  <c r="AZ105" i="44"/>
  <c r="P106" i="44"/>
  <c r="BD106" i="44"/>
  <c r="W126" i="44"/>
  <c r="AQ44" i="44"/>
  <c r="J85" i="44"/>
  <c r="BB84" i="44"/>
  <c r="A87" i="44"/>
  <c r="AL59" i="44"/>
  <c r="AA104" i="44"/>
  <c r="E77" i="44"/>
  <c r="V84" i="44"/>
  <c r="E61" i="44"/>
  <c r="AN73" i="44"/>
  <c r="R83" i="44"/>
  <c r="BF83" i="44"/>
  <c r="BF87" i="44"/>
  <c r="BQ88" i="44"/>
  <c r="AA90" i="44"/>
  <c r="G91" i="44"/>
  <c r="BK91" i="44"/>
  <c r="BO92" i="44"/>
  <c r="BH102" i="44"/>
  <c r="AM103" i="44"/>
  <c r="A115" i="44"/>
  <c r="A127" i="44"/>
  <c r="C63" i="46"/>
  <c r="C63" i="44" s="1"/>
  <c r="C83" i="46"/>
  <c r="C83" i="44" s="1"/>
  <c r="BE27" i="44"/>
  <c r="Q34" i="44"/>
  <c r="H38" i="44"/>
  <c r="BK46" i="44"/>
  <c r="I50" i="44"/>
  <c r="BG53" i="44"/>
  <c r="G56" i="44"/>
  <c r="AV59" i="44"/>
  <c r="AL62" i="44"/>
  <c r="AH63" i="44"/>
  <c r="I64" i="44"/>
  <c r="BQ64" i="44"/>
  <c r="BA77" i="44"/>
  <c r="AY79" i="44"/>
  <c r="J81" i="44"/>
  <c r="Z81" i="44"/>
  <c r="BB82" i="44"/>
  <c r="AD84" i="44"/>
  <c r="AH85" i="44"/>
  <c r="BN85" i="44"/>
  <c r="AT86" i="44"/>
  <c r="AI87" i="44"/>
  <c r="U88" i="44"/>
  <c r="AF89" i="44"/>
  <c r="AB90" i="44"/>
  <c r="AD93" i="44"/>
  <c r="BN94" i="44"/>
  <c r="U95" i="44"/>
  <c r="BA95" i="44"/>
  <c r="P96" i="44"/>
  <c r="AN96" i="44"/>
  <c r="H101" i="44"/>
  <c r="AN101" i="44"/>
  <c r="BI102" i="44"/>
  <c r="O103" i="44"/>
  <c r="AE105" i="44"/>
  <c r="BQ109" i="44"/>
  <c r="AG110" i="44"/>
  <c r="AZ111" i="44"/>
  <c r="H112" i="44"/>
  <c r="BD112" i="44"/>
  <c r="AH113" i="44"/>
  <c r="H117" i="44"/>
  <c r="AR118" i="44"/>
  <c r="V119" i="44"/>
  <c r="J120" i="44"/>
  <c r="AP120" i="44"/>
  <c r="BQ121" i="44"/>
  <c r="BH123" i="44"/>
  <c r="BF125" i="44"/>
  <c r="N126" i="44"/>
  <c r="H127" i="44"/>
  <c r="X127" i="44"/>
  <c r="AR128" i="44"/>
  <c r="BH128" i="44"/>
  <c r="BC129" i="44"/>
  <c r="AY130" i="44"/>
  <c r="AH131" i="44"/>
  <c r="AX131" i="44"/>
  <c r="E134" i="44"/>
  <c r="AT82" i="44"/>
  <c r="C94" i="46"/>
  <c r="C94" i="44" s="1"/>
  <c r="V82" i="44"/>
  <c r="V86" i="44"/>
  <c r="AH87" i="44"/>
  <c r="AV89" i="44"/>
  <c r="AP94" i="44"/>
  <c r="BF99" i="44"/>
  <c r="AR100" i="44"/>
  <c r="BL101" i="44"/>
  <c r="BK103" i="44"/>
  <c r="BO104" i="44"/>
  <c r="A83" i="44"/>
  <c r="C85" i="46"/>
  <c r="C85" i="44" s="1"/>
  <c r="C120" i="46"/>
  <c r="C120" i="44" s="1"/>
  <c r="AN21" i="44"/>
  <c r="M35" i="44"/>
  <c r="BD38" i="44"/>
  <c r="J56" i="44"/>
  <c r="H73" i="44"/>
  <c r="AO74" i="44"/>
  <c r="K79" i="44"/>
  <c r="BN81" i="44"/>
  <c r="AD82" i="44"/>
  <c r="Z83" i="44"/>
  <c r="AL84" i="44"/>
  <c r="BJ84" i="44"/>
  <c r="R85" i="44"/>
  <c r="AI85" i="44"/>
  <c r="AX85" i="44"/>
  <c r="H89" i="44"/>
  <c r="AG89" i="44"/>
  <c r="BD89" i="44"/>
  <c r="K90" i="44"/>
  <c r="AY90" i="44"/>
  <c r="O91" i="44"/>
  <c r="AA92" i="44"/>
  <c r="AY92" i="44"/>
  <c r="F93" i="44"/>
  <c r="BJ93" i="44"/>
  <c r="R94" i="44"/>
  <c r="Z99" i="44"/>
  <c r="BN99" i="44"/>
  <c r="AB100" i="44"/>
  <c r="AZ100" i="44"/>
  <c r="T102" i="44"/>
  <c r="AR102" i="44"/>
  <c r="AU103" i="44"/>
  <c r="AY104" i="44"/>
  <c r="G105" i="44"/>
  <c r="BC105" i="44"/>
  <c r="AS109" i="44"/>
  <c r="BM110" i="44"/>
  <c r="AB111" i="44"/>
  <c r="AD114" i="44"/>
  <c r="BB114" i="44"/>
  <c r="AH115" i="44"/>
  <c r="AD116" i="44"/>
  <c r="BB116" i="44"/>
  <c r="AB118" i="44"/>
  <c r="BP118" i="44"/>
  <c r="BB119" i="44"/>
  <c r="M121" i="44"/>
  <c r="AO122" i="44"/>
  <c r="AB123" i="44"/>
  <c r="AR123" i="44"/>
  <c r="H124" i="44"/>
  <c r="AP125" i="44"/>
  <c r="BJ126" i="44"/>
  <c r="BL127" i="44"/>
  <c r="L128" i="44"/>
  <c r="AM129" i="44"/>
  <c r="BO130" i="44"/>
  <c r="U77" i="44"/>
  <c r="BG79" i="44"/>
  <c r="AX81" i="44"/>
  <c r="BN83" i="44"/>
  <c r="R87" i="44"/>
  <c r="AC88" i="44"/>
  <c r="C56" i="46"/>
  <c r="C56" i="44" s="1"/>
  <c r="BF60" i="44"/>
  <c r="AP81" i="44"/>
  <c r="AX83" i="44"/>
  <c r="AW74" i="44"/>
  <c r="F86" i="44"/>
  <c r="BN87" i="44"/>
  <c r="BA88" i="44"/>
  <c r="A85" i="44"/>
  <c r="C87" i="46"/>
  <c r="C87" i="44" s="1"/>
  <c r="BJ61" i="44"/>
  <c r="AA79" i="44"/>
  <c r="AH81" i="44"/>
  <c r="F84" i="44"/>
  <c r="AD86" i="44"/>
  <c r="BB86" i="44"/>
  <c r="AP87" i="44"/>
  <c r="E88" i="44"/>
  <c r="P89" i="44"/>
  <c r="K92" i="44"/>
  <c r="N93" i="44"/>
  <c r="Z94" i="44"/>
  <c r="BD96" i="44"/>
  <c r="J99" i="44"/>
  <c r="BH100" i="44"/>
  <c r="AV101" i="44"/>
  <c r="D102" i="44"/>
  <c r="BP102" i="44"/>
  <c r="K104" i="44"/>
  <c r="AI104" i="44"/>
  <c r="BG104" i="44"/>
  <c r="O105" i="44"/>
  <c r="BA109" i="44"/>
  <c r="AO110" i="44"/>
  <c r="AJ111" i="44"/>
  <c r="F57" i="44"/>
  <c r="AS66" i="44"/>
  <c r="AX58" i="44"/>
  <c r="BO79" i="44"/>
  <c r="N82" i="44"/>
  <c r="AL82" i="44"/>
  <c r="AP85" i="44"/>
  <c r="BI88" i="44"/>
  <c r="AN89" i="44"/>
  <c r="BL89" i="44"/>
  <c r="S90" i="44"/>
  <c r="AI90" i="44"/>
  <c r="BO10" i="46"/>
  <c r="O41" i="44"/>
  <c r="S44" i="44"/>
  <c r="AC47" i="44"/>
  <c r="AA53" i="44"/>
  <c r="K42" i="44"/>
  <c r="AF52" i="44"/>
  <c r="BP66" i="44"/>
  <c r="AA68" i="44"/>
  <c r="S70" i="44"/>
  <c r="D75" i="44"/>
  <c r="X76" i="44"/>
  <c r="AR77" i="44"/>
  <c r="U59" i="44"/>
  <c r="H67" i="44"/>
  <c r="E57" i="44"/>
  <c r="T75" i="44"/>
  <c r="AF76" i="44"/>
  <c r="Z79" i="44"/>
  <c r="BH63" i="44"/>
  <c r="G69" i="44"/>
  <c r="AY70" i="44"/>
  <c r="AU71" i="44"/>
  <c r="AN74" i="44"/>
  <c r="BP75" i="44"/>
  <c r="L77" i="44"/>
  <c r="BB78" i="44"/>
  <c r="BB80" i="44"/>
  <c r="M84" i="44"/>
  <c r="BQ84" i="44"/>
  <c r="A30" i="44"/>
  <c r="BQ42" i="44"/>
  <c r="AR61" i="44"/>
  <c r="O64" i="44"/>
  <c r="K70" i="44"/>
  <c r="W71" i="44"/>
  <c r="P74" i="44"/>
  <c r="BL74" i="44"/>
  <c r="AZ75" i="44"/>
  <c r="BL76" i="44"/>
  <c r="BP77" i="44"/>
  <c r="AL80" i="44"/>
  <c r="AO81" i="44"/>
  <c r="BE81" i="44"/>
  <c r="AO83" i="44"/>
  <c r="E84" i="44"/>
  <c r="AK84" i="44"/>
  <c r="A56" i="27"/>
  <c r="A58" i="44"/>
  <c r="AH58" i="46"/>
  <c r="AH58" i="44"/>
  <c r="X64" i="46"/>
  <c r="X64" i="44"/>
  <c r="Q74" i="46"/>
  <c r="Q74" i="44"/>
  <c r="Y74" i="46"/>
  <c r="Y74" i="44"/>
  <c r="AK75" i="46"/>
  <c r="AK75" i="44"/>
  <c r="BA48" i="46"/>
  <c r="BA48" i="44"/>
  <c r="BO83" i="46"/>
  <c r="BO83" i="44"/>
  <c r="AE98" i="46"/>
  <c r="AE98" i="44"/>
  <c r="U123" i="46"/>
  <c r="U123" i="44"/>
  <c r="O126" i="46"/>
  <c r="O126" i="44"/>
  <c r="AL134" i="46"/>
  <c r="AL134" i="44"/>
  <c r="BA136" i="46"/>
  <c r="BA136" i="44"/>
  <c r="AC143" i="46"/>
  <c r="AC143" i="44"/>
  <c r="O146" i="46"/>
  <c r="O146" i="44"/>
  <c r="X152" i="46"/>
  <c r="X152" i="44"/>
  <c r="AG171" i="46"/>
  <c r="AG171" i="44"/>
  <c r="AU175" i="46"/>
  <c r="AU175" i="44"/>
  <c r="BP183" i="46"/>
  <c r="BP183" i="44"/>
  <c r="BF185" i="46"/>
  <c r="BF185" i="44"/>
  <c r="I189" i="46"/>
  <c r="I189" i="44"/>
  <c r="Q189" i="46"/>
  <c r="Q189" i="44"/>
  <c r="AG189" i="46"/>
  <c r="AG189" i="44"/>
  <c r="BM189" i="46"/>
  <c r="BM189" i="44"/>
  <c r="D194" i="46"/>
  <c r="D194" i="44"/>
  <c r="AT195" i="46"/>
  <c r="AT195" i="44"/>
  <c r="BJ195" i="46"/>
  <c r="BJ195" i="44"/>
  <c r="AZ201" i="46"/>
  <c r="AZ201" i="44"/>
  <c r="R207" i="46"/>
  <c r="R207" i="44"/>
  <c r="AG96" i="46"/>
  <c r="AG96" i="44"/>
  <c r="BE96" i="46"/>
  <c r="BE96" i="44"/>
  <c r="K97" i="46"/>
  <c r="K97" i="44"/>
  <c r="E118" i="46"/>
  <c r="E118" i="44"/>
  <c r="F134" i="46"/>
  <c r="F134" i="44"/>
  <c r="BM135" i="46"/>
  <c r="BM135" i="44"/>
  <c r="E138" i="46"/>
  <c r="E138" i="44"/>
  <c r="BA138" i="46"/>
  <c r="BA138" i="44"/>
  <c r="AM146" i="46"/>
  <c r="AM146" i="44"/>
  <c r="AK151" i="46"/>
  <c r="AK151" i="44"/>
  <c r="H152" i="46"/>
  <c r="H152" i="44"/>
  <c r="H154" i="46"/>
  <c r="H154" i="44"/>
  <c r="AQ157" i="46"/>
  <c r="AQ157" i="44"/>
  <c r="U160" i="46"/>
  <c r="U160" i="44"/>
  <c r="BQ160" i="46"/>
  <c r="BQ160" i="44"/>
  <c r="L163" i="46"/>
  <c r="L163" i="44"/>
  <c r="AB165" i="46"/>
  <c r="AB165" i="44"/>
  <c r="O166" i="46"/>
  <c r="O166" i="44"/>
  <c r="AI167" i="46"/>
  <c r="AI167" i="44"/>
  <c r="F168" i="46"/>
  <c r="F168" i="44"/>
  <c r="AS170" i="46"/>
  <c r="AS170" i="44"/>
  <c r="AC172" i="46"/>
  <c r="AC172" i="44"/>
  <c r="BA172" i="46"/>
  <c r="BA172" i="44"/>
  <c r="O177" i="46"/>
  <c r="O177" i="44"/>
  <c r="AE177" i="46"/>
  <c r="AE177" i="44"/>
  <c r="AI178" i="46"/>
  <c r="AI178" i="44"/>
  <c r="AY178" i="46"/>
  <c r="AY178" i="44"/>
  <c r="AC179" i="46"/>
  <c r="AC179" i="44"/>
  <c r="D181" i="46"/>
  <c r="D181" i="44"/>
  <c r="AR181" i="46"/>
  <c r="AR181" i="44"/>
  <c r="H182" i="46"/>
  <c r="H182" i="44"/>
  <c r="P182" i="46"/>
  <c r="P182" i="44"/>
  <c r="BL182" i="46"/>
  <c r="BL182" i="44"/>
  <c r="L183" i="46"/>
  <c r="L183" i="44"/>
  <c r="F184" i="46"/>
  <c r="F184" i="44"/>
  <c r="J185" i="46"/>
  <c r="J185" i="44"/>
  <c r="Z185" i="46"/>
  <c r="Z185" i="44"/>
  <c r="U186" i="46"/>
  <c r="U186" i="44"/>
  <c r="AS186" i="46"/>
  <c r="AS186" i="44"/>
  <c r="BI186" i="46"/>
  <c r="BI186" i="44"/>
  <c r="BQ186" i="46"/>
  <c r="BQ186" i="44"/>
  <c r="BE189" i="46"/>
  <c r="BE189" i="44"/>
  <c r="E192" i="46"/>
  <c r="E192" i="44"/>
  <c r="BA192" i="46"/>
  <c r="BA192" i="44"/>
  <c r="I193" i="46"/>
  <c r="I193" i="44"/>
  <c r="BH194" i="46"/>
  <c r="BH194" i="44"/>
  <c r="AP196" i="46"/>
  <c r="AP196" i="44"/>
  <c r="AX196" i="46"/>
  <c r="AX196" i="44"/>
  <c r="BN196" i="46"/>
  <c r="BN196" i="44"/>
  <c r="Y200" i="46"/>
  <c r="Y200" i="44"/>
  <c r="AW200" i="46"/>
  <c r="AW200" i="44"/>
  <c r="BM200" i="46"/>
  <c r="BM200" i="44"/>
  <c r="P202" i="46"/>
  <c r="P202" i="44"/>
  <c r="AF202" i="46"/>
  <c r="AF202" i="44"/>
  <c r="AN202" i="46"/>
  <c r="AN202" i="44"/>
  <c r="AI203" i="46"/>
  <c r="AI203" i="44"/>
  <c r="AY203" i="46"/>
  <c r="AY203" i="44"/>
  <c r="AQ205" i="46"/>
  <c r="AQ205" i="44"/>
  <c r="BG205" i="46"/>
  <c r="BG205" i="44"/>
  <c r="BO205" i="46"/>
  <c r="BO205" i="44"/>
  <c r="BC206" i="46"/>
  <c r="BC206" i="44"/>
  <c r="AZ29" i="44"/>
  <c r="BJ46" i="44"/>
  <c r="Q62" i="44"/>
  <c r="AY65" i="44"/>
  <c r="AI113" i="44"/>
  <c r="AY115" i="44"/>
  <c r="G126" i="44"/>
  <c r="V134" i="44"/>
  <c r="M138" i="44"/>
  <c r="X139" i="44"/>
  <c r="BH140" i="44"/>
  <c r="BG145" i="44"/>
  <c r="AS151" i="44"/>
  <c r="AB155" i="44"/>
  <c r="AS161" i="44"/>
  <c r="BI161" i="44"/>
  <c r="T163" i="44"/>
  <c r="P164" i="44"/>
  <c r="AF164" i="44"/>
  <c r="AV164" i="44"/>
  <c r="BC166" i="44"/>
  <c r="J169" i="44"/>
  <c r="BA170" i="44"/>
  <c r="K176" i="44"/>
  <c r="AQ178" i="44"/>
  <c r="BG178" i="44"/>
  <c r="AB181" i="44"/>
  <c r="AN182" i="44"/>
  <c r="BD182" i="44"/>
  <c r="AB183" i="44"/>
  <c r="AR183" i="44"/>
  <c r="BH183" i="44"/>
  <c r="BB184" i="44"/>
  <c r="AK186" i="44"/>
  <c r="K205" i="44"/>
  <c r="AG71" i="46"/>
  <c r="AG71" i="44"/>
  <c r="AT121" i="46"/>
  <c r="AT121" i="44"/>
  <c r="BJ121" i="46"/>
  <c r="BJ121" i="44"/>
  <c r="S131" i="46"/>
  <c r="S131" i="44"/>
  <c r="AP133" i="46"/>
  <c r="AP133" i="44"/>
  <c r="BF133" i="46"/>
  <c r="BF133" i="44"/>
  <c r="AG144" i="46"/>
  <c r="AG144" i="44"/>
  <c r="AY145" i="46"/>
  <c r="AY145" i="44"/>
  <c r="D155" i="46"/>
  <c r="D155" i="44"/>
  <c r="T155" i="46"/>
  <c r="T155" i="44"/>
  <c r="AJ155" i="46"/>
  <c r="AJ155" i="44"/>
  <c r="AV156" i="46"/>
  <c r="AV156" i="44"/>
  <c r="AK160" i="46"/>
  <c r="AK160" i="44"/>
  <c r="BD164" i="46"/>
  <c r="BD164" i="44"/>
  <c r="BP165" i="46"/>
  <c r="BP165" i="44"/>
  <c r="AU166" i="46"/>
  <c r="AU166" i="44"/>
  <c r="BK166" i="46"/>
  <c r="BK166" i="44"/>
  <c r="K167" i="46"/>
  <c r="K167" i="44"/>
  <c r="M170" i="46"/>
  <c r="M170" i="44"/>
  <c r="AC170" i="46"/>
  <c r="AC170" i="44"/>
  <c r="BM171" i="46"/>
  <c r="BM171" i="44"/>
  <c r="BQ172" i="46"/>
  <c r="BQ172" i="44"/>
  <c r="AY176" i="46"/>
  <c r="AY176" i="44"/>
  <c r="Q180" i="46"/>
  <c r="Q180" i="44"/>
  <c r="BE180" i="46"/>
  <c r="BE180" i="44"/>
  <c r="N184" i="46"/>
  <c r="N184" i="44"/>
  <c r="V184" i="46"/>
  <c r="V184" i="44"/>
  <c r="AH185" i="46"/>
  <c r="AH185" i="44"/>
  <c r="AX185" i="46"/>
  <c r="AX185" i="44"/>
  <c r="AO187" i="46"/>
  <c r="AO187" i="44"/>
  <c r="BE187" i="46"/>
  <c r="BE187" i="44"/>
  <c r="BM187" i="46"/>
  <c r="BM187" i="44"/>
  <c r="E188" i="46"/>
  <c r="E188" i="44"/>
  <c r="M188" i="46"/>
  <c r="M188" i="44"/>
  <c r="AC188" i="46"/>
  <c r="AC188" i="44"/>
  <c r="AS188" i="46"/>
  <c r="AS188" i="44"/>
  <c r="U192" i="46"/>
  <c r="U192" i="44"/>
  <c r="AO193" i="46"/>
  <c r="AO193" i="44"/>
  <c r="BE193" i="46"/>
  <c r="BE193" i="44"/>
  <c r="L194" i="46"/>
  <c r="L194" i="44"/>
  <c r="F195" i="46"/>
  <c r="F195" i="44"/>
  <c r="V195" i="46"/>
  <c r="V195" i="44"/>
  <c r="AL195" i="46"/>
  <c r="AL195" i="44"/>
  <c r="J196" i="46"/>
  <c r="J196" i="44"/>
  <c r="I200" i="46"/>
  <c r="I200" i="44"/>
  <c r="AG200" i="46"/>
  <c r="AG200" i="44"/>
  <c r="BP201" i="46"/>
  <c r="BP201" i="44"/>
  <c r="BD202" i="46"/>
  <c r="BD202" i="44"/>
  <c r="BL202" i="46"/>
  <c r="BL202" i="44"/>
  <c r="K203" i="46"/>
  <c r="K203" i="44"/>
  <c r="O206" i="46"/>
  <c r="O206" i="44"/>
  <c r="AE206" i="46"/>
  <c r="AE206" i="44"/>
  <c r="A169" i="44"/>
  <c r="BN58" i="44"/>
  <c r="BB66" i="44"/>
  <c r="H69" i="44"/>
  <c r="Z41" i="44"/>
  <c r="U61" i="44"/>
  <c r="AG69" i="44"/>
  <c r="H71" i="44"/>
  <c r="I74" i="44"/>
  <c r="T79" i="44"/>
  <c r="E102" i="44"/>
  <c r="AH110" i="44"/>
  <c r="S113" i="44"/>
  <c r="AX122" i="44"/>
  <c r="M123" i="44"/>
  <c r="AC123" i="44"/>
  <c r="Y124" i="44"/>
  <c r="E136" i="44"/>
  <c r="H139" i="44"/>
  <c r="AK143" i="44"/>
  <c r="BP153" i="44"/>
  <c r="P154" i="44"/>
  <c r="J159" i="44"/>
  <c r="U161" i="44"/>
  <c r="AR163" i="44"/>
  <c r="V168" i="44"/>
  <c r="U170" i="44"/>
  <c r="AK170" i="44"/>
  <c r="AS172" i="44"/>
  <c r="BI172" i="44"/>
  <c r="O175" i="44"/>
  <c r="BC175" i="44"/>
  <c r="AU177" i="44"/>
  <c r="BK177" i="44"/>
  <c r="AG180" i="44"/>
  <c r="AW180" i="44"/>
  <c r="BM180" i="44"/>
  <c r="R185" i="44"/>
  <c r="BA186" i="44"/>
  <c r="AW193" i="44"/>
  <c r="BM193" i="44"/>
  <c r="AZ194" i="44"/>
  <c r="N195" i="44"/>
  <c r="AD195" i="44"/>
  <c r="F197" i="44"/>
  <c r="U199" i="44"/>
  <c r="T201" i="44"/>
  <c r="G206" i="44"/>
  <c r="AM206" i="44"/>
  <c r="AP67" i="46"/>
  <c r="AP67" i="44"/>
  <c r="Q124" i="46"/>
  <c r="Q124" i="44"/>
  <c r="AM126" i="46"/>
  <c r="AM126" i="44"/>
  <c r="BA128" i="46"/>
  <c r="BA128" i="44"/>
  <c r="AQ131" i="46"/>
  <c r="AQ131" i="44"/>
  <c r="BG131" i="46"/>
  <c r="BG131" i="44"/>
  <c r="AG135" i="46"/>
  <c r="AG135" i="44"/>
  <c r="D140" i="46"/>
  <c r="D140" i="44"/>
  <c r="P141" i="46"/>
  <c r="P141" i="44"/>
  <c r="AY142" i="46"/>
  <c r="AY142" i="44"/>
  <c r="BO142" i="46"/>
  <c r="BO142" i="44"/>
  <c r="T148" i="46"/>
  <c r="T148" i="44"/>
  <c r="AJ148" i="46"/>
  <c r="AJ148" i="44"/>
  <c r="AZ148" i="46"/>
  <c r="AZ148" i="44"/>
  <c r="M151" i="46"/>
  <c r="M151" i="44"/>
  <c r="AV152" i="46"/>
  <c r="AV152" i="44"/>
  <c r="AB153" i="46"/>
  <c r="AB153" i="44"/>
  <c r="AR153" i="46"/>
  <c r="AR153" i="44"/>
  <c r="BH153" i="46"/>
  <c r="BH153" i="44"/>
  <c r="BL156" i="46"/>
  <c r="BL156" i="44"/>
  <c r="S157" i="46"/>
  <c r="S157" i="44"/>
  <c r="AP159" i="46"/>
  <c r="AP159" i="44"/>
  <c r="BF159" i="46"/>
  <c r="BF159" i="44"/>
  <c r="E160" i="46"/>
  <c r="E160" i="44"/>
  <c r="AC161" i="46"/>
  <c r="AC161" i="44"/>
  <c r="AZ163" i="46"/>
  <c r="AZ163" i="44"/>
  <c r="AN164" i="46"/>
  <c r="AN164" i="44"/>
  <c r="AR165" i="46"/>
  <c r="AR165" i="44"/>
  <c r="AZ165" i="46"/>
  <c r="AZ165" i="44"/>
  <c r="AE166" i="46"/>
  <c r="AE166" i="44"/>
  <c r="BG167" i="46"/>
  <c r="BG167" i="44"/>
  <c r="AD168" i="46"/>
  <c r="AD168" i="44"/>
  <c r="W175" i="46"/>
  <c r="W175" i="44"/>
  <c r="AA176" i="46"/>
  <c r="AA176" i="44"/>
  <c r="K178" i="46"/>
  <c r="K178" i="44"/>
  <c r="BO178" i="46"/>
  <c r="BO178" i="44"/>
  <c r="M179" i="46"/>
  <c r="M179" i="44"/>
  <c r="BA179" i="46"/>
  <c r="BA179" i="44"/>
  <c r="BQ179" i="46"/>
  <c r="BQ179" i="44"/>
  <c r="AO180" i="46"/>
  <c r="AO180" i="44"/>
  <c r="T181" i="46"/>
  <c r="T181" i="44"/>
  <c r="AF182" i="46"/>
  <c r="AF182" i="44"/>
  <c r="AV182" i="46"/>
  <c r="AV182" i="44"/>
  <c r="AJ183" i="46"/>
  <c r="AJ183" i="44"/>
  <c r="AL184" i="46"/>
  <c r="AL184" i="44"/>
  <c r="AT184" i="46"/>
  <c r="AT184" i="44"/>
  <c r="E186" i="46"/>
  <c r="E186" i="44"/>
  <c r="AC186" i="46"/>
  <c r="AC186" i="44"/>
  <c r="AG187" i="46"/>
  <c r="AG187" i="44"/>
  <c r="BI188" i="46"/>
  <c r="BI188" i="44"/>
  <c r="BI192" i="46"/>
  <c r="BI192" i="44"/>
  <c r="Y193" i="46"/>
  <c r="Y193" i="44"/>
  <c r="AB194" i="46"/>
  <c r="AB194" i="44"/>
  <c r="AJ194" i="46"/>
  <c r="AJ194" i="44"/>
  <c r="AD197" i="46"/>
  <c r="AD197" i="44"/>
  <c r="AO200" i="46"/>
  <c r="AO200" i="44"/>
  <c r="BE200" i="46"/>
  <c r="BE200" i="44"/>
  <c r="L201" i="46"/>
  <c r="L201" i="44"/>
  <c r="S205" i="46"/>
  <c r="S205" i="44"/>
  <c r="AA205" i="46"/>
  <c r="AA205" i="44"/>
  <c r="C60" i="46"/>
  <c r="C60" i="44" s="1"/>
  <c r="AT57" i="44"/>
  <c r="N61" i="44"/>
  <c r="AO73" i="44"/>
  <c r="AC75" i="44"/>
  <c r="BM96" i="44"/>
  <c r="A47" i="44"/>
  <c r="F59" i="44"/>
  <c r="AF64" i="44"/>
  <c r="D65" i="44"/>
  <c r="M66" i="44"/>
  <c r="X73" i="44"/>
  <c r="AV73" i="44"/>
  <c r="AX76" i="44"/>
  <c r="BD78" i="44"/>
  <c r="R122" i="44"/>
  <c r="AH122" i="44"/>
  <c r="BN122" i="44"/>
  <c r="I124" i="44"/>
  <c r="D130" i="44"/>
  <c r="T130" i="44"/>
  <c r="BP130" i="44"/>
  <c r="U143" i="44"/>
  <c r="AZ153" i="44"/>
  <c r="AV154" i="44"/>
  <c r="AK161" i="44"/>
  <c r="D163" i="44"/>
  <c r="BP163" i="44"/>
  <c r="G166" i="44"/>
  <c r="AL168" i="44"/>
  <c r="BB168" i="44"/>
  <c r="AE175" i="44"/>
  <c r="AA178" i="44"/>
  <c r="AD184" i="44"/>
  <c r="M186" i="44"/>
  <c r="Y189" i="44"/>
  <c r="BP194" i="44"/>
  <c r="Z196" i="44"/>
  <c r="BF196" i="44"/>
  <c r="AJ201" i="44"/>
  <c r="S203" i="44"/>
  <c r="W206" i="44"/>
  <c r="AY120" i="44"/>
  <c r="H129" i="44"/>
  <c r="AO144" i="44"/>
  <c r="AV149" i="44"/>
  <c r="AE158" i="44"/>
  <c r="W41" i="46"/>
  <c r="W41" i="44"/>
  <c r="BO42" i="46"/>
  <c r="BO42" i="44"/>
  <c r="J46" i="46"/>
  <c r="J46" i="44"/>
  <c r="AA60" i="46"/>
  <c r="AA60" i="44"/>
  <c r="P80" i="46"/>
  <c r="P80" i="44"/>
  <c r="AM82" i="46"/>
  <c r="AM82" i="44"/>
  <c r="AZ90" i="46"/>
  <c r="AZ90" i="44"/>
  <c r="H91" i="46"/>
  <c r="H91" i="44"/>
  <c r="BF56" i="44"/>
  <c r="AB70" i="44"/>
  <c r="AK72" i="44"/>
  <c r="O86" i="44"/>
  <c r="AM93" i="44"/>
  <c r="AW137" i="44"/>
  <c r="BE144" i="44"/>
  <c r="P149" i="44"/>
  <c r="AJ153" i="44"/>
  <c r="AU158" i="44"/>
  <c r="Q31" i="44"/>
  <c r="T36" i="44"/>
  <c r="Z39" i="44"/>
  <c r="BB55" i="44"/>
  <c r="R58" i="44"/>
  <c r="S65" i="44"/>
  <c r="I67" i="44"/>
  <c r="AB68" i="44"/>
  <c r="AV69" i="44"/>
  <c r="AJ70" i="44"/>
  <c r="AA81" i="44"/>
  <c r="AQ81" i="44"/>
  <c r="O82" i="44"/>
  <c r="BH92" i="44"/>
  <c r="P107" i="44"/>
  <c r="AC111" i="44"/>
  <c r="I112" i="44"/>
  <c r="AG112" i="44"/>
  <c r="AW112" i="44"/>
  <c r="Q117" i="44"/>
  <c r="AC118" i="44"/>
  <c r="AS118" i="44"/>
  <c r="Y135" i="44"/>
  <c r="BL149" i="44"/>
  <c r="BP155" i="44"/>
  <c r="M161" i="44"/>
  <c r="BA161" i="44"/>
  <c r="BQ161" i="44"/>
  <c r="T165" i="44"/>
  <c r="N168" i="44"/>
  <c r="AO171" i="44"/>
  <c r="BE171" i="44"/>
  <c r="U172" i="44"/>
  <c r="AQ176" i="44"/>
  <c r="W177" i="44"/>
  <c r="BC177" i="44"/>
  <c r="S178" i="44"/>
  <c r="BI179" i="44"/>
  <c r="I180" i="44"/>
  <c r="Y180" i="44"/>
  <c r="AZ183" i="44"/>
  <c r="BN185" i="44"/>
  <c r="AW187" i="44"/>
  <c r="BQ192" i="44"/>
  <c r="AR194" i="44"/>
  <c r="AI205" i="44"/>
  <c r="A62" i="27"/>
  <c r="C64" i="46"/>
  <c r="C64" i="44" s="1"/>
  <c r="AS72" i="46"/>
  <c r="AS72" i="44"/>
  <c r="W84" i="46"/>
  <c r="W84" i="44"/>
  <c r="BC86" i="46"/>
  <c r="BC86" i="44"/>
  <c r="K115" i="46"/>
  <c r="K115" i="44"/>
  <c r="AG124" i="46"/>
  <c r="AG124" i="44"/>
  <c r="BC126" i="46"/>
  <c r="BC126" i="44"/>
  <c r="S142" i="46"/>
  <c r="S142" i="44"/>
  <c r="V55" i="44"/>
  <c r="Y62" i="44"/>
  <c r="K65" i="44"/>
  <c r="AI120" i="44"/>
  <c r="BO120" i="44"/>
  <c r="AG137" i="44"/>
  <c r="AY157" i="44"/>
  <c r="O158" i="44"/>
  <c r="BI160" i="44"/>
  <c r="AE23" i="46"/>
  <c r="AE23" i="44"/>
  <c r="C133" i="46"/>
  <c r="C133" i="44" s="1"/>
  <c r="AG26" i="44"/>
  <c r="AA39" i="44"/>
  <c r="AP58" i="44"/>
  <c r="AD59" i="44"/>
  <c r="AP60" i="44"/>
  <c r="AV64" i="44"/>
  <c r="AK66" i="44"/>
  <c r="AZ68" i="44"/>
  <c r="BL69" i="44"/>
  <c r="AR70" i="44"/>
  <c r="AF73" i="44"/>
  <c r="U75" i="44"/>
  <c r="BA75" i="44"/>
  <c r="D79" i="44"/>
  <c r="AR90" i="44"/>
  <c r="AY97" i="44"/>
  <c r="BA100" i="44"/>
  <c r="AO101" i="44"/>
  <c r="M102" i="44"/>
  <c r="AP110" i="44"/>
  <c r="K120" i="44"/>
  <c r="V121" i="44"/>
  <c r="AL121" i="44"/>
  <c r="BK126" i="44"/>
  <c r="I127" i="44"/>
  <c r="M143" i="44"/>
  <c r="AQ147" i="44"/>
  <c r="BG147" i="44"/>
  <c r="AA157" i="44"/>
  <c r="M160" i="44"/>
  <c r="AJ165" i="44"/>
  <c r="AQ167" i="44"/>
  <c r="BO167" i="44"/>
  <c r="AK172" i="44"/>
  <c r="E179" i="44"/>
  <c r="AJ181" i="44"/>
  <c r="AP185" i="44"/>
  <c r="I187" i="44"/>
  <c r="BQ188" i="44"/>
  <c r="T194" i="44"/>
  <c r="BH201" i="44"/>
  <c r="AY205" i="44"/>
  <c r="AU206" i="44"/>
  <c r="AP207" i="44"/>
  <c r="Z61" i="44"/>
  <c r="R63" i="44"/>
  <c r="BI64" i="44"/>
  <c r="S79" i="44"/>
  <c r="R81" i="44"/>
  <c r="J83" i="44"/>
  <c r="BG52" i="46"/>
  <c r="BG52" i="44"/>
  <c r="N55" i="46"/>
  <c r="N55" i="44"/>
  <c r="E68" i="46"/>
  <c r="E68" i="44"/>
  <c r="AT88" i="46"/>
  <c r="AT88" i="44"/>
  <c r="BD91" i="46"/>
  <c r="BD91" i="44"/>
  <c r="W93" i="46"/>
  <c r="W93" i="44"/>
  <c r="S94" i="46"/>
  <c r="S94" i="44"/>
  <c r="AI94" i="46"/>
  <c r="AI94" i="44"/>
  <c r="AY94" i="46"/>
  <c r="AY94" i="44"/>
  <c r="O98" i="46"/>
  <c r="O98" i="44"/>
  <c r="Y112" i="46"/>
  <c r="Y112" i="44"/>
  <c r="O119" i="46"/>
  <c r="O119" i="44"/>
  <c r="W119" i="46"/>
  <c r="W119" i="44"/>
  <c r="AM119" i="46"/>
  <c r="AM119" i="44"/>
  <c r="J122" i="46"/>
  <c r="J122" i="44"/>
  <c r="AS123" i="46"/>
  <c r="AS123" i="44"/>
  <c r="U128" i="46"/>
  <c r="U128" i="44"/>
  <c r="AK128" i="46"/>
  <c r="AK128" i="44"/>
  <c r="AL132" i="46"/>
  <c r="AL132" i="44"/>
  <c r="BJ132" i="46"/>
  <c r="BJ132" i="44"/>
  <c r="AX133" i="46"/>
  <c r="AX133" i="44"/>
  <c r="AO135" i="46"/>
  <c r="AO135" i="44"/>
  <c r="U136" i="46"/>
  <c r="U136" i="44"/>
  <c r="AK138" i="46"/>
  <c r="AK138" i="44"/>
  <c r="AB140" i="46"/>
  <c r="AB140" i="44"/>
  <c r="AJ140" i="46"/>
  <c r="AJ140" i="44"/>
  <c r="AF141" i="46"/>
  <c r="AF141" i="44"/>
  <c r="BL141" i="46"/>
  <c r="BL141" i="44"/>
  <c r="K142" i="46"/>
  <c r="K142" i="44"/>
  <c r="AA142" i="46"/>
  <c r="AA142" i="44"/>
  <c r="AQ142" i="46"/>
  <c r="AQ142" i="44"/>
  <c r="BI143" i="46"/>
  <c r="BI143" i="44"/>
  <c r="I144" i="46"/>
  <c r="I144" i="44"/>
  <c r="AW144" i="46"/>
  <c r="AW144" i="44"/>
  <c r="BM144" i="46"/>
  <c r="BM144" i="44"/>
  <c r="K145" i="46"/>
  <c r="K145" i="44"/>
  <c r="S145" i="46"/>
  <c r="S145" i="44"/>
  <c r="AI145" i="46"/>
  <c r="AI145" i="44"/>
  <c r="G146" i="46"/>
  <c r="G146" i="44"/>
  <c r="W146" i="46"/>
  <c r="W146" i="44"/>
  <c r="AU146" i="46"/>
  <c r="AU146" i="44"/>
  <c r="K147" i="46"/>
  <c r="K147" i="44"/>
  <c r="AA147" i="46"/>
  <c r="AA147" i="44"/>
  <c r="AY147" i="46"/>
  <c r="AY147" i="44"/>
  <c r="BO147" i="46"/>
  <c r="BO147" i="44"/>
  <c r="AB148" i="46"/>
  <c r="AB148" i="44"/>
  <c r="AR148" i="46"/>
  <c r="AR148" i="44"/>
  <c r="BH148" i="46"/>
  <c r="BH148" i="44"/>
  <c r="H149" i="46"/>
  <c r="H149" i="44"/>
  <c r="AN149" i="46"/>
  <c r="AN149" i="44"/>
  <c r="U151" i="46"/>
  <c r="U151" i="44"/>
  <c r="AC151" i="46"/>
  <c r="AC151" i="44"/>
  <c r="AF152" i="46"/>
  <c r="AF152" i="44"/>
  <c r="BL152" i="46"/>
  <c r="BL152" i="44"/>
  <c r="D153" i="46"/>
  <c r="D153" i="44"/>
  <c r="AF154" i="46"/>
  <c r="AF154" i="44"/>
  <c r="L155" i="46"/>
  <c r="L155" i="44"/>
  <c r="AZ155" i="46"/>
  <c r="AZ155" i="44"/>
  <c r="P156" i="46"/>
  <c r="P156" i="44"/>
  <c r="AF156" i="46"/>
  <c r="AF156" i="44"/>
  <c r="K157" i="46"/>
  <c r="K157" i="44"/>
  <c r="G158" i="46"/>
  <c r="G158" i="44"/>
  <c r="W158" i="46"/>
  <c r="W158" i="44"/>
  <c r="AM158" i="46"/>
  <c r="AM158" i="44"/>
  <c r="BK158" i="46"/>
  <c r="BK158" i="44"/>
  <c r="Z159" i="46"/>
  <c r="Z159" i="44"/>
  <c r="G82" i="46"/>
  <c r="G82" i="44"/>
  <c r="Q96" i="46"/>
  <c r="Q96" i="44"/>
  <c r="H105" i="46"/>
  <c r="H105" i="44"/>
  <c r="AR106" i="46"/>
  <c r="AR106" i="44"/>
  <c r="AY113" i="46"/>
  <c r="AY113" i="44"/>
  <c r="BC114" i="46"/>
  <c r="BC114" i="44"/>
  <c r="AQ115" i="46"/>
  <c r="AQ115" i="44"/>
  <c r="BM124" i="46"/>
  <c r="BM124" i="44"/>
  <c r="AY125" i="46"/>
  <c r="AY125" i="44"/>
  <c r="AE126" i="46"/>
  <c r="AE126" i="44"/>
  <c r="Q127" i="46"/>
  <c r="Q127" i="44"/>
  <c r="AJ130" i="46"/>
  <c r="AJ130" i="44"/>
  <c r="AZ130" i="46"/>
  <c r="AZ130" i="44"/>
  <c r="AY131" i="46"/>
  <c r="AY131" i="44"/>
  <c r="AH133" i="46"/>
  <c r="AH133" i="44"/>
  <c r="Q135" i="46"/>
  <c r="Q135" i="44"/>
  <c r="AK136" i="46"/>
  <c r="AK136" i="44"/>
  <c r="A62" i="44"/>
  <c r="C135" i="46"/>
  <c r="C135" i="44" s="1"/>
  <c r="BC44" i="44"/>
  <c r="BH48" i="44"/>
  <c r="AU55" i="44"/>
  <c r="BK57" i="44"/>
  <c r="AT77" i="44"/>
  <c r="AY81" i="44"/>
  <c r="AY83" i="44"/>
  <c r="BO85" i="44"/>
  <c r="S87" i="44"/>
  <c r="BE89" i="44"/>
  <c r="AW96" i="44"/>
  <c r="I101" i="44"/>
  <c r="AG101" i="44"/>
  <c r="BL103" i="44"/>
  <c r="AZ106" i="44"/>
  <c r="U111" i="44"/>
  <c r="BI111" i="44"/>
  <c r="AB130" i="44"/>
  <c r="F132" i="44"/>
  <c r="V132" i="44"/>
  <c r="BQ136" i="44"/>
  <c r="BM137" i="44"/>
  <c r="AN139" i="44"/>
  <c r="BD139" i="44"/>
  <c r="T140" i="44"/>
  <c r="AZ140" i="44"/>
  <c r="AN141" i="44"/>
  <c r="E143" i="44"/>
  <c r="AS143" i="44"/>
  <c r="AA145" i="44"/>
  <c r="X149" i="44"/>
  <c r="AD46" i="46"/>
  <c r="AD46" i="44"/>
  <c r="BC59" i="46"/>
  <c r="BC59" i="44"/>
  <c r="AR65" i="46"/>
  <c r="AR65" i="44"/>
  <c r="BE69" i="46"/>
  <c r="BE69" i="44"/>
  <c r="AW73" i="46"/>
  <c r="AW73" i="44"/>
  <c r="R76" i="46"/>
  <c r="R76" i="44"/>
  <c r="S97" i="46"/>
  <c r="S97" i="44"/>
  <c r="AQ97" i="46"/>
  <c r="AQ97" i="44"/>
  <c r="BG99" i="46"/>
  <c r="BG99" i="44"/>
  <c r="BE101" i="46"/>
  <c r="BE101" i="44"/>
  <c r="H103" i="46"/>
  <c r="H103" i="44"/>
  <c r="T108" i="46"/>
  <c r="T108" i="44"/>
  <c r="AR108" i="46"/>
  <c r="AR108" i="44"/>
  <c r="V109" i="46"/>
  <c r="V109" i="44"/>
  <c r="AT109" i="46"/>
  <c r="AT109" i="44"/>
  <c r="AO112" i="46"/>
  <c r="AO112" i="44"/>
  <c r="AE114" i="46"/>
  <c r="AE114" i="44"/>
  <c r="O116" i="46"/>
  <c r="O116" i="44"/>
  <c r="AE116" i="46"/>
  <c r="AE116" i="44"/>
  <c r="BA118" i="46"/>
  <c r="BA118" i="44"/>
  <c r="AU119" i="46"/>
  <c r="AU119" i="44"/>
  <c r="BF122" i="46"/>
  <c r="BF122" i="44"/>
  <c r="E123" i="46"/>
  <c r="E123" i="44"/>
  <c r="AA125" i="46"/>
  <c r="AA125" i="44"/>
  <c r="AD134" i="46"/>
  <c r="AD134" i="44"/>
  <c r="BB134" i="46"/>
  <c r="BB134" i="44"/>
  <c r="I137" i="46"/>
  <c r="I137" i="44"/>
  <c r="Y137" i="46"/>
  <c r="Y137" i="44"/>
  <c r="AO137" i="46"/>
  <c r="AO137" i="44"/>
  <c r="A133" i="44"/>
  <c r="BH29" i="44"/>
  <c r="AX39" i="44"/>
  <c r="AI54" i="44"/>
  <c r="AY58" i="44"/>
  <c r="J62" i="44"/>
  <c r="BB63" i="44"/>
  <c r="AO69" i="44"/>
  <c r="AH74" i="44"/>
  <c r="H78" i="44"/>
  <c r="AA83" i="44"/>
  <c r="AY85" i="44"/>
  <c r="D92" i="44"/>
  <c r="BK98" i="44"/>
  <c r="BH104" i="44"/>
  <c r="L108" i="44"/>
  <c r="Z110" i="44"/>
  <c r="BN110" i="44"/>
  <c r="AS111" i="44"/>
  <c r="BC116" i="44"/>
  <c r="I117" i="44"/>
  <c r="BE117" i="44"/>
  <c r="AA120" i="44"/>
  <c r="BB121" i="44"/>
  <c r="S125" i="44"/>
  <c r="AI125" i="44"/>
  <c r="AW127" i="44"/>
  <c r="BQ128" i="44"/>
  <c r="AR130" i="44"/>
  <c r="Q137" i="44"/>
  <c r="X141" i="44"/>
  <c r="A78" i="44"/>
  <c r="C96" i="46"/>
  <c r="C96" i="44" s="1"/>
  <c r="C110" i="46"/>
  <c r="C110" i="44" s="1"/>
  <c r="AO10" i="44"/>
  <c r="AH30" i="44"/>
  <c r="X32" i="44"/>
  <c r="AY35" i="44"/>
  <c r="BK37" i="44"/>
  <c r="F42" i="44"/>
  <c r="W43" i="44"/>
  <c r="I45" i="44"/>
  <c r="U47" i="44"/>
  <c r="BQ48" i="44"/>
  <c r="AI60" i="44"/>
  <c r="V61" i="44"/>
  <c r="AX62" i="44"/>
  <c r="Q64" i="44"/>
  <c r="N66" i="44"/>
  <c r="BA68" i="44"/>
  <c r="I71" i="44"/>
  <c r="BA72" i="44"/>
  <c r="Y73" i="44"/>
  <c r="AL75" i="44"/>
  <c r="Z76" i="44"/>
  <c r="AJ79" i="44"/>
  <c r="G84" i="44"/>
  <c r="BK86" i="44"/>
  <c r="AL88" i="44"/>
  <c r="BJ88" i="44"/>
  <c r="X91" i="44"/>
  <c r="AI97" i="44"/>
  <c r="BO97" i="44"/>
  <c r="AM98" i="44"/>
  <c r="S99" i="44"/>
  <c r="M100" i="44"/>
  <c r="X103" i="44"/>
  <c r="AV103" i="44"/>
  <c r="AR104" i="44"/>
  <c r="X107" i="44"/>
  <c r="AA115" i="44"/>
  <c r="AO117" i="44"/>
  <c r="BQ118" i="44"/>
  <c r="BI123" i="44"/>
  <c r="AW124" i="44"/>
  <c r="BM127" i="44"/>
  <c r="AC128" i="44"/>
  <c r="BL129" i="44"/>
  <c r="BH130" i="44"/>
  <c r="AI131" i="44"/>
  <c r="R133" i="44"/>
  <c r="AC138" i="44"/>
  <c r="Y144" i="44"/>
  <c r="AQ145" i="44"/>
  <c r="AE146" i="44"/>
  <c r="BC146" i="44"/>
  <c r="L148" i="44"/>
  <c r="E151" i="44"/>
  <c r="BQ151" i="44"/>
  <c r="AN152" i="44"/>
  <c r="BD152" i="44"/>
  <c r="BL154" i="44"/>
  <c r="X156" i="44"/>
  <c r="AN156" i="44"/>
  <c r="BD156" i="44"/>
  <c r="V63" i="46"/>
  <c r="V63" i="44"/>
  <c r="N77" i="46"/>
  <c r="N77" i="44"/>
  <c r="BJ77" i="46"/>
  <c r="BJ77" i="44"/>
  <c r="BL78" i="46"/>
  <c r="BL78" i="44"/>
  <c r="AQ94" i="46"/>
  <c r="AQ94" i="44"/>
  <c r="BO94" i="46"/>
  <c r="BO94" i="44"/>
  <c r="AL95" i="46"/>
  <c r="AL95" i="44"/>
  <c r="BI100" i="46"/>
  <c r="BI100" i="44"/>
  <c r="BH106" i="46"/>
  <c r="BH106" i="44"/>
  <c r="BP106" i="46"/>
  <c r="BP106" i="44"/>
  <c r="BL107" i="46"/>
  <c r="BL107" i="44"/>
  <c r="AK111" i="46"/>
  <c r="AK111" i="44"/>
  <c r="Y117" i="46"/>
  <c r="Y117" i="44"/>
  <c r="AK118" i="46"/>
  <c r="AK118" i="44"/>
  <c r="F121" i="46"/>
  <c r="F121" i="44"/>
  <c r="Z122" i="46"/>
  <c r="Z122" i="44"/>
  <c r="AP122" i="46"/>
  <c r="AP122" i="44"/>
  <c r="BQ123" i="46"/>
  <c r="BQ123" i="44"/>
  <c r="K125" i="46"/>
  <c r="K125" i="44"/>
  <c r="AG127" i="46"/>
  <c r="AG127" i="44"/>
  <c r="N132" i="46"/>
  <c r="N132" i="44"/>
  <c r="AD132" i="46"/>
  <c r="AD132" i="44"/>
  <c r="BE135" i="46"/>
  <c r="BE135" i="44"/>
  <c r="A122" i="44"/>
  <c r="A89" i="44"/>
  <c r="C76" i="46"/>
  <c r="C76" i="44" s="1"/>
  <c r="A64" i="44"/>
  <c r="A96" i="44"/>
  <c r="H21" i="44"/>
  <c r="BL35" i="44"/>
  <c r="O40" i="44"/>
  <c r="AH43" i="44"/>
  <c r="E49" i="44"/>
  <c r="T52" i="44"/>
  <c r="K53" i="44"/>
  <c r="BE73" i="44"/>
  <c r="J74" i="44"/>
  <c r="H80" i="44"/>
  <c r="AI83" i="44"/>
  <c r="BG83" i="44"/>
  <c r="AA85" i="44"/>
  <c r="AQ85" i="44"/>
  <c r="AU86" i="44"/>
  <c r="BO87" i="44"/>
  <c r="V88" i="44"/>
  <c r="AZ92" i="44"/>
  <c r="BP92" i="44"/>
  <c r="AA94" i="44"/>
  <c r="V95" i="44"/>
  <c r="I96" i="44"/>
  <c r="AC102" i="44"/>
  <c r="AB104" i="44"/>
  <c r="AB106" i="44"/>
  <c r="AX110" i="44"/>
  <c r="Q112" i="44"/>
  <c r="BE112" i="44"/>
  <c r="K113" i="44"/>
  <c r="AA113" i="44"/>
  <c r="BO115" i="44"/>
  <c r="AM116" i="44"/>
  <c r="U118" i="44"/>
  <c r="BC119" i="44"/>
  <c r="N121" i="44"/>
  <c r="AD121" i="44"/>
  <c r="K131" i="44"/>
  <c r="BB132" i="44"/>
  <c r="N134" i="44"/>
  <c r="M136" i="44"/>
  <c r="AC136" i="44"/>
  <c r="AS136" i="44"/>
  <c r="AS138" i="44"/>
  <c r="BQ138" i="44"/>
  <c r="P139" i="44"/>
  <c r="BP140" i="44"/>
  <c r="BD141" i="44"/>
  <c r="S147" i="44"/>
  <c r="AI147" i="44"/>
  <c r="BD149" i="44"/>
  <c r="BA151" i="44"/>
  <c r="P152" i="44"/>
  <c r="T153" i="44"/>
  <c r="X154" i="44"/>
  <c r="AN154" i="44"/>
  <c r="H156" i="44"/>
  <c r="AI157" i="44"/>
  <c r="BG157" i="44"/>
  <c r="BF67" i="44"/>
  <c r="BI72" i="44"/>
  <c r="AT75" i="44"/>
  <c r="BN76" i="44"/>
  <c r="AA44" i="46"/>
  <c r="AA44" i="44"/>
  <c r="AK47" i="46"/>
  <c r="AK47" i="44"/>
  <c r="U49" i="46"/>
  <c r="U49" i="44"/>
  <c r="AG50" i="46"/>
  <c r="AG50" i="44"/>
  <c r="AE54" i="46"/>
  <c r="AE54" i="44"/>
  <c r="AE56" i="46"/>
  <c r="AE56" i="44"/>
  <c r="AQ57" i="46"/>
  <c r="AQ57" i="44"/>
  <c r="AE58" i="46"/>
  <c r="AE58" i="44"/>
  <c r="N62" i="46"/>
  <c r="N62" i="44"/>
  <c r="AT62" i="46"/>
  <c r="AT62" i="44"/>
  <c r="E64" i="46"/>
  <c r="E64" i="44"/>
  <c r="AK64" i="46"/>
  <c r="AK64" i="44"/>
  <c r="AX43" i="44"/>
  <c r="E72" i="44"/>
  <c r="A135" i="44"/>
  <c r="C62" i="46"/>
  <c r="C62" i="44" s="1"/>
  <c r="C89" i="46"/>
  <c r="C89" i="44" s="1"/>
  <c r="S16" i="44"/>
  <c r="BM26" i="44"/>
  <c r="BO30" i="44"/>
  <c r="W36" i="44"/>
  <c r="BJ40" i="44"/>
  <c r="AM53" i="44"/>
  <c r="AX54" i="44"/>
  <c r="G59" i="44"/>
  <c r="F63" i="44"/>
  <c r="AL63" i="44"/>
  <c r="BM64" i="44"/>
  <c r="U68" i="44"/>
  <c r="BM69" i="44"/>
  <c r="J76" i="44"/>
  <c r="AP76" i="44"/>
  <c r="AL77" i="44"/>
  <c r="BC82" i="44"/>
  <c r="O84" i="44"/>
  <c r="K87" i="44"/>
  <c r="AA87" i="44"/>
  <c r="F88" i="44"/>
  <c r="AJ90" i="44"/>
  <c r="AE93" i="44"/>
  <c r="BC93" i="44"/>
  <c r="BB95" i="44"/>
  <c r="X105" i="44"/>
  <c r="BB109" i="44"/>
  <c r="BA111" i="44"/>
  <c r="AI115" i="44"/>
  <c r="AK123" i="44"/>
  <c r="AO124" i="44"/>
  <c r="BE124" i="44"/>
  <c r="AQ125" i="44"/>
  <c r="BG125" i="44"/>
  <c r="Y127" i="44"/>
  <c r="AO127" i="44"/>
  <c r="BI128" i="44"/>
  <c r="AA131" i="44"/>
  <c r="AT134" i="44"/>
  <c r="AW135" i="44"/>
  <c r="BI136" i="44"/>
  <c r="BE137" i="44"/>
  <c r="U138" i="44"/>
  <c r="BI138" i="44"/>
  <c r="AF139" i="44"/>
  <c r="AV139" i="44"/>
  <c r="BL139" i="44"/>
  <c r="Q144" i="44"/>
  <c r="D148" i="44"/>
  <c r="BP148" i="44"/>
  <c r="AF149" i="44"/>
  <c r="AA33" i="44"/>
  <c r="O38" i="44"/>
  <c r="AQ54" i="44"/>
  <c r="S58" i="44"/>
  <c r="AY60" i="44"/>
  <c r="R62" i="44"/>
  <c r="BJ63" i="44"/>
  <c r="AJ65" i="44"/>
  <c r="AD77" i="44"/>
  <c r="A110" i="44"/>
  <c r="C122" i="46"/>
  <c r="C122" i="44" s="1"/>
  <c r="AE34" i="44"/>
  <c r="BA46" i="44"/>
  <c r="BL47" i="44"/>
  <c r="AJ52" i="44"/>
  <c r="O59" i="44"/>
  <c r="BG60" i="44"/>
  <c r="R67" i="44"/>
  <c r="Q69" i="44"/>
  <c r="U72" i="44"/>
  <c r="R74" i="44"/>
  <c r="AX74" i="44"/>
  <c r="X80" i="44"/>
  <c r="BG81" i="44"/>
  <c r="S83" i="44"/>
  <c r="AU84" i="44"/>
  <c r="AD88" i="44"/>
  <c r="AW89" i="44"/>
  <c r="BH90" i="44"/>
  <c r="BL91" i="44"/>
  <c r="T92" i="44"/>
  <c r="BG94" i="44"/>
  <c r="N95" i="44"/>
  <c r="AD95" i="44"/>
  <c r="BC98" i="44"/>
  <c r="K99" i="44"/>
  <c r="BO99" i="44"/>
  <c r="BQ100" i="44"/>
  <c r="Y101" i="44"/>
  <c r="L104" i="44"/>
  <c r="L106" i="44"/>
  <c r="AN107" i="44"/>
  <c r="D108" i="44"/>
  <c r="BH108" i="44"/>
  <c r="N109" i="44"/>
  <c r="BF110" i="44"/>
  <c r="M111" i="44"/>
  <c r="BK114" i="44"/>
  <c r="BK119" i="44"/>
  <c r="S120" i="44"/>
  <c r="BA123" i="44"/>
  <c r="BE127" i="44"/>
  <c r="E128" i="44"/>
  <c r="AT132" i="44"/>
  <c r="J133" i="44"/>
  <c r="Z133" i="44"/>
  <c r="BJ134" i="44"/>
  <c r="I135" i="44"/>
  <c r="AV141" i="44"/>
  <c r="AI142" i="44"/>
  <c r="BA143" i="44"/>
  <c r="BQ143" i="44"/>
  <c r="BN159" i="46"/>
  <c r="BN159" i="44"/>
  <c r="AC160" i="46"/>
  <c r="AC160" i="44"/>
  <c r="AS160" i="46"/>
  <c r="AS160" i="44"/>
  <c r="E161" i="46"/>
  <c r="E161" i="44"/>
  <c r="AJ163" i="46"/>
  <c r="AJ163" i="44"/>
  <c r="AA167" i="46"/>
  <c r="AA167" i="44"/>
  <c r="AT168" i="46"/>
  <c r="AT168" i="44"/>
  <c r="Z169" i="46"/>
  <c r="Z169" i="44"/>
  <c r="AP169" i="46"/>
  <c r="AP169" i="44"/>
  <c r="BF169" i="46"/>
  <c r="BF169" i="44"/>
  <c r="Y171" i="46"/>
  <c r="Y171" i="44"/>
  <c r="M172" i="46"/>
  <c r="M172" i="44"/>
  <c r="H164" i="44"/>
  <c r="X164" i="44"/>
  <c r="D165" i="44"/>
  <c r="W166" i="44"/>
  <c r="AM166" i="44"/>
  <c r="AH169" i="44"/>
  <c r="E170" i="44"/>
  <c r="BI170" i="44"/>
  <c r="I171" i="44"/>
  <c r="O30" i="44"/>
  <c r="BE31" i="44"/>
  <c r="L20" i="44"/>
  <c r="AM23" i="44"/>
  <c r="AV28" i="44"/>
  <c r="BL21" i="44"/>
  <c r="E32" i="44"/>
  <c r="BQ25" i="44"/>
  <c r="BP34" i="44"/>
  <c r="A46" i="44"/>
  <c r="D29" i="44"/>
  <c r="BC39" i="44"/>
  <c r="AV21" i="44"/>
  <c r="Y14" i="44"/>
  <c r="AF28" i="44"/>
  <c r="P8" i="44"/>
  <c r="T20" i="44"/>
  <c r="AB36" i="44"/>
  <c r="BK43" i="44"/>
  <c r="BO44" i="44"/>
  <c r="BI47" i="44"/>
  <c r="AO50" i="44"/>
  <c r="A26" i="44"/>
  <c r="A102" i="44"/>
  <c r="C102" i="46"/>
  <c r="C102" i="44" s="1"/>
  <c r="AC8" i="44"/>
  <c r="AU16" i="44"/>
  <c r="AR20" i="44"/>
  <c r="L29" i="44"/>
  <c r="AS32" i="44"/>
  <c r="P35" i="44"/>
  <c r="AY38" i="44"/>
  <c r="K40" i="44"/>
  <c r="AM41" i="44"/>
  <c r="AQ42" i="44"/>
  <c r="K44" i="44"/>
  <c r="AW50" i="44"/>
  <c r="BD52" i="44"/>
  <c r="AQ59" i="44"/>
  <c r="R61" i="44"/>
  <c r="AX61" i="44"/>
  <c r="BJ62" i="44"/>
  <c r="E73" i="44"/>
  <c r="R75" i="44"/>
  <c r="V76" i="44"/>
  <c r="AV79" i="44"/>
  <c r="L80" i="44"/>
  <c r="J102" i="44"/>
  <c r="N18" i="44"/>
  <c r="AZ34" i="44"/>
  <c r="AQ7" i="44"/>
  <c r="S22" i="44"/>
  <c r="BD8" i="44"/>
  <c r="BC16" i="44"/>
  <c r="Y26" i="44"/>
  <c r="AR36" i="44"/>
  <c r="L40" i="44"/>
  <c r="AU41" i="44"/>
  <c r="N47" i="44"/>
  <c r="BN8" i="46"/>
  <c r="A33" i="29"/>
  <c r="C35" i="46"/>
  <c r="C35" i="44" s="1"/>
  <c r="A52" i="44"/>
  <c r="AY50" i="44"/>
  <c r="M53" i="44"/>
  <c r="AR63" i="44"/>
  <c r="AI68" i="44"/>
  <c r="AA70" i="44"/>
  <c r="V31" i="46"/>
  <c r="V31" i="44"/>
  <c r="AW34" i="46"/>
  <c r="AW34" i="44"/>
  <c r="BE36" i="46"/>
  <c r="BE36" i="44"/>
  <c r="L58" i="46"/>
  <c r="L58" i="44"/>
  <c r="A35" i="44"/>
  <c r="AK57" i="44"/>
  <c r="BK69" i="44"/>
  <c r="D30" i="46"/>
  <c r="D30" i="44"/>
  <c r="Z47" i="46"/>
  <c r="Z47" i="44"/>
  <c r="W9" i="44"/>
  <c r="AS15" i="44"/>
  <c r="AA17" i="44"/>
  <c r="AZ20" i="44"/>
  <c r="M25" i="44"/>
  <c r="L27" i="44"/>
  <c r="T29" i="44"/>
  <c r="T34" i="44"/>
  <c r="AS35" i="44"/>
  <c r="BM36" i="44"/>
  <c r="AF38" i="44"/>
  <c r="AE39" i="44"/>
  <c r="AA40" i="44"/>
  <c r="AN42" i="44"/>
  <c r="AZ43" i="44"/>
  <c r="BC46" i="44"/>
  <c r="AH47" i="44"/>
  <c r="BO48" i="44"/>
  <c r="F50" i="44"/>
  <c r="AD51" i="44"/>
  <c r="BM58" i="44"/>
  <c r="I60" i="44"/>
  <c r="AW60" i="44"/>
  <c r="BL62" i="44"/>
  <c r="BP63" i="44"/>
  <c r="L66" i="44"/>
  <c r="P67" i="44"/>
  <c r="BD67" i="44"/>
  <c r="AQ68" i="44"/>
  <c r="G71" i="44"/>
  <c r="AM71" i="44"/>
  <c r="AU73" i="44"/>
  <c r="X74" i="44"/>
  <c r="AV74" i="44"/>
  <c r="L75" i="44"/>
  <c r="AN76" i="44"/>
  <c r="BJ78" i="44"/>
  <c r="AP79" i="44"/>
  <c r="BN79" i="44"/>
  <c r="AD80" i="44"/>
  <c r="E82" i="44"/>
  <c r="AS82" i="44"/>
  <c r="BQ82" i="44"/>
  <c r="U86" i="44"/>
  <c r="AK86" i="44"/>
  <c r="AW87" i="44"/>
  <c r="T88" i="44"/>
  <c r="AD91" i="44"/>
  <c r="BB91" i="44"/>
  <c r="M93" i="44"/>
  <c r="L95" i="44"/>
  <c r="AR95" i="44"/>
  <c r="I97" i="44"/>
  <c r="V103" i="44"/>
  <c r="R104" i="44"/>
  <c r="V105" i="44"/>
  <c r="Z106" i="44"/>
  <c r="AX106" i="44"/>
  <c r="O69" i="44"/>
  <c r="BH39" i="46"/>
  <c r="BH39" i="44"/>
  <c r="BH43" i="46"/>
  <c r="BH43" i="44"/>
  <c r="F48" i="46"/>
  <c r="F48" i="44"/>
  <c r="A21" i="44"/>
  <c r="C19" i="46"/>
  <c r="C19" i="44" s="1"/>
  <c r="Y10" i="44"/>
  <c r="BQ15" i="44"/>
  <c r="AQ17" i="44"/>
  <c r="BA25" i="44"/>
  <c r="AG27" i="44"/>
  <c r="Y29" i="44"/>
  <c r="Z32" i="44"/>
  <c r="BP36" i="44"/>
  <c r="AI38" i="44"/>
  <c r="AU39" i="44"/>
  <c r="AF40" i="44"/>
  <c r="AO51" i="44"/>
  <c r="AS52" i="44"/>
  <c r="BE56" i="44"/>
  <c r="AS57" i="44"/>
  <c r="Q60" i="44"/>
  <c r="AF62" i="44"/>
  <c r="D63" i="44"/>
  <c r="AB63" i="44"/>
  <c r="AZ63" i="44"/>
  <c r="BC64" i="44"/>
  <c r="AZ66" i="44"/>
  <c r="AI70" i="44"/>
  <c r="AA72" i="44"/>
  <c r="BH75" i="44"/>
  <c r="P76" i="44"/>
  <c r="D77" i="44"/>
  <c r="AL78" i="44"/>
  <c r="AG81" i="44"/>
  <c r="AC82" i="44"/>
  <c r="U84" i="44"/>
  <c r="AS84" i="44"/>
  <c r="BI84" i="44"/>
  <c r="E86" i="44"/>
  <c r="AG87" i="44"/>
  <c r="D88" i="44"/>
  <c r="O89" i="44"/>
  <c r="BC89" i="44"/>
  <c r="Z90" i="44"/>
  <c r="BF90" i="44"/>
  <c r="AB95" i="44"/>
  <c r="BP95" i="44"/>
  <c r="BE97" i="44"/>
  <c r="U98" i="44"/>
  <c r="BQ98" i="44"/>
  <c r="AO99" i="44"/>
  <c r="AI102" i="44"/>
  <c r="F103" i="44"/>
  <c r="BF104" i="44"/>
  <c r="F105" i="44"/>
  <c r="Z108" i="44"/>
  <c r="F34" i="44"/>
  <c r="AT51" i="44"/>
  <c r="AS53" i="44"/>
  <c r="BB11" i="46"/>
  <c r="BB11" i="44"/>
  <c r="AQ22" i="46"/>
  <c r="AQ22" i="44"/>
  <c r="E25" i="46"/>
  <c r="E25" i="44"/>
  <c r="BE26" i="46"/>
  <c r="BE26" i="44"/>
  <c r="BD28" i="46"/>
  <c r="BD28" i="44"/>
  <c r="BA32" i="46"/>
  <c r="BA32" i="44"/>
  <c r="AV35" i="46"/>
  <c r="AV35" i="44"/>
  <c r="K38" i="46"/>
  <c r="K38" i="44"/>
  <c r="O39" i="46"/>
  <c r="O39" i="44"/>
  <c r="BO40" i="46"/>
  <c r="BO40" i="44"/>
  <c r="BG42" i="46"/>
  <c r="BG42" i="44"/>
  <c r="AY44" i="46"/>
  <c r="AY44" i="44"/>
  <c r="AH46" i="46"/>
  <c r="AH46" i="44"/>
  <c r="AC49" i="46"/>
  <c r="AC49" i="44"/>
  <c r="AV52" i="46"/>
  <c r="AV52" i="44"/>
  <c r="AQ12" i="44"/>
  <c r="AX33" i="44"/>
  <c r="Y41" i="44"/>
  <c r="C28" i="46"/>
  <c r="C28" i="44" s="1"/>
  <c r="AX19" i="46"/>
  <c r="AX19" i="44"/>
  <c r="BH20" i="46"/>
  <c r="BH20" i="44"/>
  <c r="A27" i="44"/>
  <c r="BE10" i="44"/>
  <c r="BF19" i="44"/>
  <c r="P21" i="44"/>
  <c r="L23" i="44"/>
  <c r="BP27" i="44"/>
  <c r="BA38" i="44"/>
  <c r="AO58" i="44"/>
  <c r="Y60" i="44"/>
  <c r="AM64" i="44"/>
  <c r="AB66" i="44"/>
  <c r="AN67" i="44"/>
  <c r="BG68" i="44"/>
  <c r="AQ70" i="44"/>
  <c r="BC71" i="44"/>
  <c r="AQ72" i="44"/>
  <c r="G73" i="44"/>
  <c r="BC73" i="44"/>
  <c r="AF74" i="44"/>
  <c r="AJ77" i="44"/>
  <c r="AT78" i="44"/>
  <c r="AX79" i="44"/>
  <c r="AG83" i="44"/>
  <c r="BE83" i="44"/>
  <c r="AG85" i="44"/>
  <c r="AS86" i="44"/>
  <c r="BE87" i="44"/>
  <c r="AL91" i="44"/>
  <c r="J92" i="44"/>
  <c r="U93" i="44"/>
  <c r="AK93" i="44"/>
  <c r="AG94" i="44"/>
  <c r="AZ95" i="44"/>
  <c r="G96" i="44"/>
  <c r="W96" i="44"/>
  <c r="Q97" i="44"/>
  <c r="BM97" i="44"/>
  <c r="AC98" i="44"/>
  <c r="I99" i="44"/>
  <c r="BE41" i="46"/>
  <c r="BE41" i="44"/>
  <c r="R52" i="46"/>
  <c r="R52" i="44"/>
  <c r="AC53" i="46"/>
  <c r="AC53" i="44"/>
  <c r="U57" i="46"/>
  <c r="U57" i="44"/>
  <c r="AV62" i="46"/>
  <c r="AV62" i="44"/>
  <c r="AF67" i="46"/>
  <c r="AF67" i="44"/>
  <c r="AY68" i="46"/>
  <c r="AY68" i="44"/>
  <c r="BO70" i="46"/>
  <c r="BO70" i="44"/>
  <c r="AE71" i="46"/>
  <c r="AE71" i="44"/>
  <c r="AY72" i="46"/>
  <c r="AY72" i="44"/>
  <c r="AM73" i="46"/>
  <c r="AM73" i="44"/>
  <c r="BD74" i="46"/>
  <c r="BD74" i="44"/>
  <c r="AV76" i="46"/>
  <c r="AV76" i="44"/>
  <c r="AB77" i="46"/>
  <c r="AB77" i="44"/>
  <c r="F78" i="46"/>
  <c r="F78" i="44"/>
  <c r="AD78" i="46"/>
  <c r="AD78" i="44"/>
  <c r="R79" i="46"/>
  <c r="R79" i="44"/>
  <c r="BF79" i="46"/>
  <c r="BF79" i="44"/>
  <c r="N80" i="46"/>
  <c r="N80" i="44"/>
  <c r="I81" i="46"/>
  <c r="I81" i="44"/>
  <c r="BA82" i="46"/>
  <c r="BA82" i="44"/>
  <c r="I83" i="46"/>
  <c r="I83" i="44"/>
  <c r="AW83" i="46"/>
  <c r="AW83" i="44"/>
  <c r="I85" i="46"/>
  <c r="I85" i="44"/>
  <c r="Y85" i="46"/>
  <c r="Y85" i="44"/>
  <c r="BM85" i="46"/>
  <c r="BM85" i="44"/>
  <c r="BQ86" i="46"/>
  <c r="BQ86" i="44"/>
  <c r="AB88" i="46"/>
  <c r="AB88" i="44"/>
  <c r="J90" i="46"/>
  <c r="J90" i="44"/>
  <c r="N91" i="46"/>
  <c r="N91" i="44"/>
  <c r="I94" i="46"/>
  <c r="I94" i="44"/>
  <c r="Y94" i="46"/>
  <c r="Y94" i="44"/>
  <c r="BC96" i="46"/>
  <c r="BC96" i="44"/>
  <c r="Y97" i="46"/>
  <c r="Y97" i="44"/>
  <c r="E98" i="46"/>
  <c r="E98" i="44"/>
  <c r="Y99" i="46"/>
  <c r="Y99" i="44"/>
  <c r="A102" i="27"/>
  <c r="A104" i="44"/>
  <c r="Z104" i="46"/>
  <c r="Z104" i="44"/>
  <c r="AT105" i="46"/>
  <c r="AT105" i="44"/>
  <c r="N107" i="46"/>
  <c r="N107" i="44"/>
  <c r="AD107" i="46"/>
  <c r="AD107" i="44"/>
  <c r="BJ107" i="46"/>
  <c r="BJ107" i="44"/>
  <c r="AH108" i="46"/>
  <c r="AH108" i="44"/>
  <c r="BF108" i="46"/>
  <c r="BF108" i="44"/>
  <c r="Q115" i="46"/>
  <c r="Q115" i="44"/>
  <c r="AG115" i="46"/>
  <c r="AG115" i="44"/>
  <c r="AW115" i="46"/>
  <c r="AW115" i="44"/>
  <c r="BM115" i="46"/>
  <c r="BM115" i="44"/>
  <c r="AC116" i="46"/>
  <c r="AC116" i="44"/>
  <c r="AS116" i="46"/>
  <c r="AS116" i="44"/>
  <c r="BK117" i="44"/>
  <c r="AM56" i="44"/>
  <c r="AB60" i="44"/>
  <c r="G63" i="44"/>
  <c r="W117" i="44"/>
  <c r="S118" i="44"/>
  <c r="AK119" i="44"/>
  <c r="BA119" i="44"/>
  <c r="BQ119" i="44"/>
  <c r="Y120" i="44"/>
  <c r="T121" i="44"/>
  <c r="BD122" i="44"/>
  <c r="AA123" i="44"/>
  <c r="BC124" i="44"/>
  <c r="AG125" i="44"/>
  <c r="AW125" i="44"/>
  <c r="BO8" i="46"/>
  <c r="BP24" i="46"/>
  <c r="BP24" i="44"/>
  <c r="BD25" i="46"/>
  <c r="BD25" i="44"/>
  <c r="BK17" i="46"/>
  <c r="BK17" i="44"/>
  <c r="AO25" i="46"/>
  <c r="AO25" i="44"/>
  <c r="U31" i="46"/>
  <c r="U31" i="44"/>
  <c r="BI31" i="46"/>
  <c r="BI31" i="44"/>
  <c r="BP33" i="46"/>
  <c r="BP33" i="44"/>
  <c r="S37" i="46"/>
  <c r="S37" i="44"/>
  <c r="AQ37" i="46"/>
  <c r="AQ37" i="44"/>
  <c r="AY37" i="46"/>
  <c r="AY37" i="44"/>
  <c r="BG37" i="46"/>
  <c r="BG37" i="44"/>
  <c r="AI39" i="46"/>
  <c r="AI39" i="44"/>
  <c r="BG39" i="46"/>
  <c r="BG39" i="44"/>
  <c r="AU40" i="46"/>
  <c r="AU40" i="44"/>
  <c r="BK40" i="46"/>
  <c r="BK40" i="44"/>
  <c r="O44" i="46"/>
  <c r="O44" i="44"/>
  <c r="AP45" i="46"/>
  <c r="AP45" i="44"/>
  <c r="U12" i="46"/>
  <c r="U12" i="44"/>
  <c r="AH18" i="46"/>
  <c r="AH18" i="44"/>
  <c r="AJ28" i="46"/>
  <c r="AJ28" i="44"/>
  <c r="U58" i="44"/>
  <c r="AF66" i="44"/>
  <c r="BL66" i="44"/>
  <c r="K89" i="44"/>
  <c r="M94" i="44"/>
  <c r="BF105" i="44"/>
  <c r="BD109" i="44"/>
  <c r="L110" i="44"/>
  <c r="AC120" i="44"/>
  <c r="BI120" i="44"/>
  <c r="W10" i="46"/>
  <c r="W10" i="44"/>
  <c r="G50" i="46"/>
  <c r="G50" i="44"/>
  <c r="BQ60" i="46"/>
  <c r="BQ60" i="44"/>
  <c r="W68" i="46"/>
  <c r="W68" i="44"/>
  <c r="H77" i="46"/>
  <c r="H77" i="44"/>
  <c r="X77" i="46"/>
  <c r="X77" i="44"/>
  <c r="AN77" i="46"/>
  <c r="AN77" i="44"/>
  <c r="BF78" i="46"/>
  <c r="BF78" i="44"/>
  <c r="BQ81" i="46"/>
  <c r="BQ81" i="44"/>
  <c r="M83" i="46"/>
  <c r="M83" i="44"/>
  <c r="U83" i="46"/>
  <c r="U83" i="44"/>
  <c r="AS83" i="46"/>
  <c r="AS83" i="44"/>
  <c r="Z91" i="46"/>
  <c r="Z91" i="44"/>
  <c r="AG93" i="46"/>
  <c r="AG93" i="44"/>
  <c r="AC94" i="46"/>
  <c r="AC94" i="44"/>
  <c r="AF95" i="46"/>
  <c r="AF95" i="44"/>
  <c r="AN95" i="46"/>
  <c r="AN95" i="44"/>
  <c r="S96" i="46"/>
  <c r="S96" i="44"/>
  <c r="U97" i="46"/>
  <c r="U97" i="44"/>
  <c r="AS97" i="46"/>
  <c r="AS97" i="44"/>
  <c r="BA97" i="46"/>
  <c r="BA97" i="44"/>
  <c r="BI97" i="46"/>
  <c r="BI97" i="44"/>
  <c r="BQ97" i="46"/>
  <c r="BQ97" i="44"/>
  <c r="I98" i="46"/>
  <c r="I98" i="44"/>
  <c r="E99" i="46"/>
  <c r="E99" i="44"/>
  <c r="AC99" i="46"/>
  <c r="AC99" i="44"/>
  <c r="O100" i="46"/>
  <c r="O100" i="44"/>
  <c r="BK100" i="46"/>
  <c r="BK100" i="44"/>
  <c r="K101" i="46"/>
  <c r="K101" i="44"/>
  <c r="AA101" i="46"/>
  <c r="AA101" i="44"/>
  <c r="BF103" i="46"/>
  <c r="BF103" i="44"/>
  <c r="J105" i="46"/>
  <c r="J105" i="44"/>
  <c r="BN105" i="46"/>
  <c r="BN105" i="44"/>
  <c r="F106" i="46"/>
  <c r="F106" i="44"/>
  <c r="N106" i="46"/>
  <c r="N106" i="44"/>
  <c r="BB106" i="46"/>
  <c r="BB106" i="44"/>
  <c r="BJ106" i="46"/>
  <c r="BJ106" i="44"/>
  <c r="A105" i="27"/>
  <c r="A107" i="44"/>
  <c r="AH107" i="46"/>
  <c r="AH107" i="44"/>
  <c r="AX107" i="46"/>
  <c r="AX107" i="44"/>
  <c r="BJ108" i="46"/>
  <c r="BJ108" i="44"/>
  <c r="H109" i="46"/>
  <c r="H109" i="44"/>
  <c r="X109" i="46"/>
  <c r="X109" i="44"/>
  <c r="BL109" i="46"/>
  <c r="BL109" i="44"/>
  <c r="D110" i="46"/>
  <c r="D110" i="44"/>
  <c r="AB110" i="46"/>
  <c r="AB110" i="44"/>
  <c r="AQ112" i="46"/>
  <c r="AQ112" i="44"/>
  <c r="AY112" i="46"/>
  <c r="AY112" i="44"/>
  <c r="Q114" i="46"/>
  <c r="Q114" i="44"/>
  <c r="Y114" i="46"/>
  <c r="Y114" i="44"/>
  <c r="E115" i="46"/>
  <c r="E115" i="44"/>
  <c r="M115" i="46"/>
  <c r="M115" i="44"/>
  <c r="AG116" i="46"/>
  <c r="AG116" i="44"/>
  <c r="BM116" i="46"/>
  <c r="BM116" i="44"/>
  <c r="S117" i="46"/>
  <c r="S117" i="44"/>
  <c r="AI117" i="46"/>
  <c r="AI117" i="44"/>
  <c r="BG117" i="46"/>
  <c r="BG117" i="44"/>
  <c r="O118" i="46"/>
  <c r="O118" i="44"/>
  <c r="W118" i="46"/>
  <c r="W118" i="44"/>
  <c r="AE118" i="46"/>
  <c r="AE118" i="44"/>
  <c r="AM118" i="46"/>
  <c r="AM118" i="44"/>
  <c r="BC118" i="46"/>
  <c r="BC118" i="44"/>
  <c r="BK118" i="46"/>
  <c r="BK118" i="44"/>
  <c r="I119" i="46"/>
  <c r="I119" i="44"/>
  <c r="Q119" i="46"/>
  <c r="Q119" i="44"/>
  <c r="Y119" i="46"/>
  <c r="Y119" i="44"/>
  <c r="AG119" i="46"/>
  <c r="AG119" i="44"/>
  <c r="AO119" i="46"/>
  <c r="AO119" i="44"/>
  <c r="AK120" i="46"/>
  <c r="AK120" i="44"/>
  <c r="AS120" i="46"/>
  <c r="AS120" i="44"/>
  <c r="BA120" i="46"/>
  <c r="BA120" i="44"/>
  <c r="BQ120" i="46"/>
  <c r="BQ120" i="44"/>
  <c r="D122" i="46"/>
  <c r="D122" i="44"/>
  <c r="L122" i="46"/>
  <c r="L122" i="44"/>
  <c r="AR122" i="46"/>
  <c r="AR122" i="44"/>
  <c r="BP122" i="46"/>
  <c r="BP122" i="44"/>
  <c r="K124" i="46"/>
  <c r="K124" i="44"/>
  <c r="S124" i="46"/>
  <c r="S124" i="44"/>
  <c r="AA124" i="46"/>
  <c r="AA124" i="44"/>
  <c r="AI124" i="46"/>
  <c r="AI124" i="44"/>
  <c r="AQ124" i="46"/>
  <c r="AQ124" i="44"/>
  <c r="AY124" i="46"/>
  <c r="AY124" i="44"/>
  <c r="BG124" i="46"/>
  <c r="BG124" i="44"/>
  <c r="BO124" i="46"/>
  <c r="BO124" i="44"/>
  <c r="M125" i="46"/>
  <c r="M125" i="44"/>
  <c r="U125" i="46"/>
  <c r="U125" i="44"/>
  <c r="AK125" i="46"/>
  <c r="AK125" i="44"/>
  <c r="AS125" i="46"/>
  <c r="AS125" i="44"/>
  <c r="BI125" i="46"/>
  <c r="BI125" i="44"/>
  <c r="BQ125" i="46"/>
  <c r="BQ125" i="44"/>
  <c r="I126" i="46"/>
  <c r="I126" i="44"/>
  <c r="Q126" i="46"/>
  <c r="Q126" i="44"/>
  <c r="AO126" i="46"/>
  <c r="AO126" i="44"/>
  <c r="AW126" i="46"/>
  <c r="AW126" i="44"/>
  <c r="BE126" i="46"/>
  <c r="BE126" i="44"/>
  <c r="BM126" i="46"/>
  <c r="BM126" i="44"/>
  <c r="K127" i="46"/>
  <c r="K127" i="44"/>
  <c r="S127" i="46"/>
  <c r="S127" i="44"/>
  <c r="AA127" i="46"/>
  <c r="AA127" i="44"/>
  <c r="AI127" i="46"/>
  <c r="AI127" i="44"/>
  <c r="AY127" i="46"/>
  <c r="AY127" i="44"/>
  <c r="BG127" i="46"/>
  <c r="BG127" i="44"/>
  <c r="G128" i="46"/>
  <c r="G128" i="44"/>
  <c r="O128" i="46"/>
  <c r="O128" i="44"/>
  <c r="W128" i="46"/>
  <c r="W128" i="44"/>
  <c r="AU128" i="46"/>
  <c r="AU128" i="44"/>
  <c r="BC128" i="46"/>
  <c r="BC128" i="44"/>
  <c r="BK128" i="46"/>
  <c r="BK128" i="44"/>
  <c r="J129" i="46"/>
  <c r="J129" i="44"/>
  <c r="Z129" i="46"/>
  <c r="Z129" i="44"/>
  <c r="AH129" i="46"/>
  <c r="AH129" i="44"/>
  <c r="AP129" i="46"/>
  <c r="AP129" i="44"/>
  <c r="BF129" i="46"/>
  <c r="BF129" i="44"/>
  <c r="BN129" i="46"/>
  <c r="BN129" i="44"/>
  <c r="F130" i="46"/>
  <c r="F130" i="44"/>
  <c r="V130" i="46"/>
  <c r="V130" i="44"/>
  <c r="AD130" i="46"/>
  <c r="AD130" i="44"/>
  <c r="AL130" i="46"/>
  <c r="AL130" i="44"/>
  <c r="AT130" i="46"/>
  <c r="AT130" i="44"/>
  <c r="BJ130" i="46"/>
  <c r="BJ130" i="44"/>
  <c r="A129" i="27"/>
  <c r="A131" i="44"/>
  <c r="E131" i="46"/>
  <c r="E131" i="44"/>
  <c r="M131" i="46"/>
  <c r="M131" i="44"/>
  <c r="U131" i="46"/>
  <c r="U131" i="44"/>
  <c r="AC131" i="46"/>
  <c r="AC131" i="44"/>
  <c r="AK131" i="46"/>
  <c r="AK131" i="44"/>
  <c r="BA131" i="46"/>
  <c r="BA131" i="44"/>
  <c r="H132" i="46"/>
  <c r="H132" i="44"/>
  <c r="P132" i="46"/>
  <c r="P132" i="44"/>
  <c r="X132" i="46"/>
  <c r="X132" i="44"/>
  <c r="AN132" i="46"/>
  <c r="AN132" i="44"/>
  <c r="BD132" i="46"/>
  <c r="BD132" i="44"/>
  <c r="BL132" i="46"/>
  <c r="BL132" i="44"/>
  <c r="D133" i="46"/>
  <c r="D133" i="44"/>
  <c r="L133" i="46"/>
  <c r="L133" i="44"/>
  <c r="T133" i="46"/>
  <c r="T133" i="44"/>
  <c r="AJ133" i="46"/>
  <c r="AJ133" i="44"/>
  <c r="AR133" i="46"/>
  <c r="AR133" i="44"/>
  <c r="BH133" i="46"/>
  <c r="BH133" i="44"/>
  <c r="BP133" i="46"/>
  <c r="BP133" i="44"/>
  <c r="H134" i="46"/>
  <c r="H134" i="44"/>
  <c r="P134" i="46"/>
  <c r="P134" i="44"/>
  <c r="AF134" i="46"/>
  <c r="AF134" i="44"/>
  <c r="AN134" i="46"/>
  <c r="AN134" i="44"/>
  <c r="BD134" i="46"/>
  <c r="BD134" i="44"/>
  <c r="AA135" i="46"/>
  <c r="AA135" i="44"/>
  <c r="AY135" i="46"/>
  <c r="AY135" i="44"/>
  <c r="BG135" i="46"/>
  <c r="BG135" i="44"/>
  <c r="G136" i="46"/>
  <c r="G136" i="44"/>
  <c r="O136" i="46"/>
  <c r="O136" i="44"/>
  <c r="W136" i="46"/>
  <c r="W136" i="44"/>
  <c r="AV66" i="46"/>
  <c r="AV66" i="44"/>
  <c r="T67" i="46"/>
  <c r="T67" i="44"/>
  <c r="AY69" i="46"/>
  <c r="AY69" i="44"/>
  <c r="G70" i="46"/>
  <c r="G70" i="44"/>
  <c r="W70" i="46"/>
  <c r="W70" i="44"/>
  <c r="BG73" i="46"/>
  <c r="BG73" i="44"/>
  <c r="AZ74" i="46"/>
  <c r="AZ74" i="44"/>
  <c r="D76" i="46"/>
  <c r="D76" i="44"/>
  <c r="BP76" i="46"/>
  <c r="BP76" i="44"/>
  <c r="E81" i="46"/>
  <c r="E81" i="44"/>
  <c r="Q82" i="46"/>
  <c r="Q82" i="44"/>
  <c r="Y82" i="46"/>
  <c r="Y82" i="44"/>
  <c r="BE82" i="46"/>
  <c r="BE82" i="44"/>
  <c r="AK85" i="46"/>
  <c r="AK85" i="44"/>
  <c r="BA85" i="46"/>
  <c r="BA85" i="44"/>
  <c r="BF91" i="46"/>
  <c r="BF91" i="44"/>
  <c r="BN91" i="46"/>
  <c r="BN91" i="44"/>
  <c r="F92" i="46"/>
  <c r="F92" i="44"/>
  <c r="AD92" i="46"/>
  <c r="AD92" i="44"/>
  <c r="BM93" i="46"/>
  <c r="BM93" i="44"/>
  <c r="AK94" i="46"/>
  <c r="AK94" i="44"/>
  <c r="BD95" i="46"/>
  <c r="BD95" i="44"/>
  <c r="AQ96" i="46"/>
  <c r="AQ96" i="44"/>
  <c r="BG96" i="46"/>
  <c r="BG96" i="44"/>
  <c r="M97" i="46"/>
  <c r="M97" i="44"/>
  <c r="AC97" i="46"/>
  <c r="AC97" i="44"/>
  <c r="AM100" i="46"/>
  <c r="AM100" i="44"/>
  <c r="AQ101" i="46"/>
  <c r="AQ101" i="44"/>
  <c r="BG101" i="46"/>
  <c r="BG101" i="44"/>
  <c r="R105" i="46"/>
  <c r="R105" i="44"/>
  <c r="Z105" i="46"/>
  <c r="Z105" i="44"/>
  <c r="BF107" i="46"/>
  <c r="BF107" i="44"/>
  <c r="AD108" i="46"/>
  <c r="AD108" i="44"/>
  <c r="P109" i="46"/>
  <c r="P109" i="44"/>
  <c r="AN109" i="46"/>
  <c r="AN109" i="44"/>
  <c r="AV109" i="46"/>
  <c r="AV109" i="44"/>
  <c r="AR110" i="46"/>
  <c r="AR110" i="44"/>
  <c r="BH110" i="46"/>
  <c r="BH110" i="44"/>
  <c r="G111" i="46"/>
  <c r="G111" i="44"/>
  <c r="O111" i="46"/>
  <c r="O111" i="44"/>
  <c r="W111" i="46"/>
  <c r="W111" i="44"/>
  <c r="AE111" i="46"/>
  <c r="AE111" i="44"/>
  <c r="AU111" i="46"/>
  <c r="AU111" i="44"/>
  <c r="BK111" i="46"/>
  <c r="BK111" i="44"/>
  <c r="K112" i="46"/>
  <c r="K112" i="44"/>
  <c r="E113" i="46"/>
  <c r="E113" i="44"/>
  <c r="AC113" i="46"/>
  <c r="AC113" i="44"/>
  <c r="AK113" i="46"/>
  <c r="AK113" i="44"/>
  <c r="AS113" i="46"/>
  <c r="AS113" i="44"/>
  <c r="BQ113" i="46"/>
  <c r="BQ113" i="44"/>
  <c r="AO114" i="46"/>
  <c r="AO114" i="44"/>
  <c r="AC115" i="46"/>
  <c r="AC115" i="44"/>
  <c r="BQ115" i="46"/>
  <c r="BQ115" i="44"/>
  <c r="I116" i="46"/>
  <c r="I116" i="44"/>
  <c r="AO116" i="46"/>
  <c r="AO116" i="44"/>
  <c r="M120" i="46"/>
  <c r="M120" i="44"/>
  <c r="A109" i="44"/>
  <c r="Y25" i="44"/>
  <c r="AE70" i="44"/>
  <c r="J80" i="44"/>
  <c r="BA83" i="44"/>
  <c r="AK87" i="44"/>
  <c r="AL92" i="44"/>
  <c r="Y93" i="44"/>
  <c r="M99" i="44"/>
  <c r="R29" i="46"/>
  <c r="R29" i="44"/>
  <c r="M43" i="46"/>
  <c r="M43" i="44"/>
  <c r="BE53" i="46"/>
  <c r="BE53" i="44"/>
  <c r="L62" i="46"/>
  <c r="L62" i="44"/>
  <c r="BD63" i="46"/>
  <c r="BD63" i="44"/>
  <c r="H66" i="46"/>
  <c r="H66" i="44"/>
  <c r="L67" i="46"/>
  <c r="L67" i="44"/>
  <c r="BH67" i="46"/>
  <c r="BH67" i="44"/>
  <c r="O70" i="46"/>
  <c r="O70" i="44"/>
  <c r="AM70" i="46"/>
  <c r="AM70" i="44"/>
  <c r="AB76" i="46"/>
  <c r="AB76" i="44"/>
  <c r="AF77" i="46"/>
  <c r="AF77" i="44"/>
  <c r="J78" i="46"/>
  <c r="J78" i="44"/>
  <c r="AX80" i="46"/>
  <c r="AX80" i="44"/>
  <c r="BA81" i="46"/>
  <c r="BA81" i="44"/>
  <c r="I82" i="46"/>
  <c r="I82" i="44"/>
  <c r="AO84" i="46"/>
  <c r="AO84" i="44"/>
  <c r="I86" i="46"/>
  <c r="I86" i="44"/>
  <c r="E87" i="46"/>
  <c r="E87" i="44"/>
  <c r="AS87" i="46"/>
  <c r="AS87" i="44"/>
  <c r="AQ89" i="46"/>
  <c r="AQ89" i="44"/>
  <c r="AT90" i="46"/>
  <c r="AT90" i="44"/>
  <c r="A89" i="27"/>
  <c r="C91" i="46"/>
  <c r="C91" i="44" s="1"/>
  <c r="AT92" i="46"/>
  <c r="AT92" i="44"/>
  <c r="BO47" i="44"/>
  <c r="Q98" i="44"/>
  <c r="P46" i="46"/>
  <c r="P46" i="44"/>
  <c r="T62" i="46"/>
  <c r="T62" i="44"/>
  <c r="AM68" i="46"/>
  <c r="AM68" i="44"/>
  <c r="K69" i="46"/>
  <c r="K69" i="44"/>
  <c r="AI71" i="46"/>
  <c r="AI71" i="44"/>
  <c r="W72" i="46"/>
  <c r="W72" i="44"/>
  <c r="AE72" i="46"/>
  <c r="AE72" i="44"/>
  <c r="AR74" i="46"/>
  <c r="AR74" i="44"/>
  <c r="BP74" i="46"/>
  <c r="BP74" i="44"/>
  <c r="V79" i="46"/>
  <c r="V79" i="44"/>
  <c r="BB79" i="46"/>
  <c r="BB79" i="44"/>
  <c r="A78" i="27"/>
  <c r="C80" i="46"/>
  <c r="C80" i="44" s="1"/>
  <c r="R80" i="46"/>
  <c r="R80" i="44"/>
  <c r="AH80" i="46"/>
  <c r="AH80" i="44"/>
  <c r="BI83" i="46"/>
  <c r="BI83" i="44"/>
  <c r="AG84" i="46"/>
  <c r="AG84" i="44"/>
  <c r="AW84" i="46"/>
  <c r="AW84" i="44"/>
  <c r="AI89" i="46"/>
  <c r="AI89" i="44"/>
  <c r="AP91" i="46"/>
  <c r="AP91" i="44"/>
  <c r="A91" i="27"/>
  <c r="A93" i="44"/>
  <c r="BM82" i="44"/>
  <c r="A80" i="44"/>
  <c r="W27" i="44"/>
  <c r="AR62" i="44"/>
  <c r="AQ69" i="44"/>
  <c r="BQ85" i="44"/>
  <c r="BA113" i="44"/>
  <c r="AK115" i="44"/>
  <c r="T122" i="44"/>
  <c r="AQ127" i="44"/>
  <c r="AU10" i="46"/>
  <c r="AU10" i="44"/>
  <c r="E39" i="46"/>
  <c r="E39" i="44"/>
  <c r="A64" i="27"/>
  <c r="C66" i="46"/>
  <c r="C66" i="44" s="1"/>
  <c r="P66" i="46"/>
  <c r="P66" i="44"/>
  <c r="BO71" i="46"/>
  <c r="BO71" i="44"/>
  <c r="S73" i="46"/>
  <c r="S73" i="44"/>
  <c r="AY73" i="46"/>
  <c r="AY73" i="44"/>
  <c r="BO73" i="46"/>
  <c r="BO73" i="44"/>
  <c r="AP78" i="46"/>
  <c r="AP78" i="44"/>
  <c r="F79" i="46"/>
  <c r="F79" i="44"/>
  <c r="BN80" i="46"/>
  <c r="BN80" i="44"/>
  <c r="U81" i="46"/>
  <c r="U81" i="44"/>
  <c r="BE86" i="46"/>
  <c r="BE86" i="44"/>
  <c r="H88" i="46"/>
  <c r="H88" i="44"/>
  <c r="X88" i="46"/>
  <c r="X88" i="44"/>
  <c r="AF88" i="46"/>
  <c r="AF88" i="44"/>
  <c r="BL88" i="46"/>
  <c r="BL88" i="44"/>
  <c r="BG89" i="46"/>
  <c r="BG89" i="44"/>
  <c r="A36" i="44"/>
  <c r="AM14" i="44"/>
  <c r="AI101" i="44"/>
  <c r="A105" i="44"/>
  <c r="C109" i="46"/>
  <c r="C109" i="44" s="1"/>
  <c r="G22" i="44"/>
  <c r="BQ31" i="44"/>
  <c r="AQ73" i="44"/>
  <c r="AK81" i="44"/>
  <c r="AG82" i="44"/>
  <c r="AC87" i="44"/>
  <c r="AU100" i="44"/>
  <c r="AD106" i="44"/>
  <c r="AL108" i="44"/>
  <c r="I114" i="44"/>
  <c r="AU118" i="44"/>
  <c r="AG47" i="46"/>
  <c r="AG47" i="44"/>
  <c r="F61" i="46"/>
  <c r="F61" i="44"/>
  <c r="AL61" i="46"/>
  <c r="AL61" i="44"/>
  <c r="Z62" i="46"/>
  <c r="Z62" i="44"/>
  <c r="N63" i="46"/>
  <c r="N63" i="44"/>
  <c r="AG64" i="46"/>
  <c r="AG64" i="44"/>
  <c r="T65" i="46"/>
  <c r="T65" i="44"/>
  <c r="F66" i="46"/>
  <c r="F66" i="44"/>
  <c r="BJ66" i="46"/>
  <c r="BJ66" i="44"/>
  <c r="AS68" i="46"/>
  <c r="AS68" i="44"/>
  <c r="I69" i="46"/>
  <c r="I69" i="44"/>
  <c r="BM71" i="46"/>
  <c r="BM71" i="44"/>
  <c r="AC72" i="46"/>
  <c r="AC72" i="44"/>
  <c r="Q73" i="46"/>
  <c r="Q73" i="44"/>
  <c r="AP74" i="46"/>
  <c r="AP74" i="44"/>
  <c r="N75" i="46"/>
  <c r="N75" i="44"/>
  <c r="BJ75" i="46"/>
  <c r="BJ75" i="44"/>
  <c r="F77" i="46"/>
  <c r="F77" i="44"/>
  <c r="V77" i="46"/>
  <c r="V77" i="44"/>
  <c r="BB77" i="46"/>
  <c r="BB77" i="44"/>
  <c r="L79" i="46"/>
  <c r="L79" i="44"/>
  <c r="AB79" i="46"/>
  <c r="AB79" i="44"/>
  <c r="BH79" i="46"/>
  <c r="BH79" i="44"/>
  <c r="X51" i="46"/>
  <c r="X51" i="44"/>
  <c r="BC53" i="46"/>
  <c r="BC53" i="44"/>
  <c r="C141" i="46"/>
  <c r="C141" i="44" s="1"/>
  <c r="C149" i="46"/>
  <c r="C149" i="44" s="1"/>
  <c r="H8" i="44"/>
  <c r="BE12" i="44"/>
  <c r="E48" i="44"/>
  <c r="H51" i="44"/>
  <c r="W55" i="44"/>
  <c r="AM59" i="44"/>
  <c r="AT61" i="44"/>
  <c r="AU136" i="44"/>
  <c r="S137" i="44"/>
  <c r="BJ140" i="44"/>
  <c r="M142" i="44"/>
  <c r="BA145" i="44"/>
  <c r="AC147" i="44"/>
  <c r="AH149" i="44"/>
  <c r="AC157" i="44"/>
  <c r="AM161" i="44"/>
  <c r="AM136" i="46"/>
  <c r="AM136" i="44"/>
  <c r="BK136" i="46"/>
  <c r="BK136" i="44"/>
  <c r="K137" i="46"/>
  <c r="K137" i="44"/>
  <c r="AI137" i="46"/>
  <c r="AI137" i="44"/>
  <c r="G138" i="46"/>
  <c r="G138" i="44"/>
  <c r="J139" i="46"/>
  <c r="J139" i="44"/>
  <c r="AH139" i="46"/>
  <c r="AH139" i="44"/>
  <c r="BN139" i="46"/>
  <c r="BN139" i="44"/>
  <c r="AX141" i="46"/>
  <c r="AX141" i="44"/>
  <c r="AK142" i="46"/>
  <c r="AK142" i="44"/>
  <c r="BC143" i="46"/>
  <c r="BC143" i="44"/>
  <c r="M145" i="46"/>
  <c r="M145" i="44"/>
  <c r="BI145" i="46"/>
  <c r="BI145" i="44"/>
  <c r="Y146" i="46"/>
  <c r="Y146" i="44"/>
  <c r="M147" i="46"/>
  <c r="M147" i="44"/>
  <c r="BI147" i="46"/>
  <c r="BI147" i="44"/>
  <c r="BQ147" i="46"/>
  <c r="BQ147" i="44"/>
  <c r="F148" i="46"/>
  <c r="F148" i="44"/>
  <c r="N148" i="46"/>
  <c r="N148" i="44"/>
  <c r="AL148" i="46"/>
  <c r="AL148" i="44"/>
  <c r="AT148" i="46"/>
  <c r="AT148" i="44"/>
  <c r="BB148" i="46"/>
  <c r="BB148" i="44"/>
  <c r="J149" i="46"/>
  <c r="J149" i="44"/>
  <c r="AX149" i="46"/>
  <c r="AX149" i="44"/>
  <c r="BF149" i="46"/>
  <c r="BF149" i="44"/>
  <c r="S150" i="46"/>
  <c r="S150" i="44"/>
  <c r="AQ150" i="46"/>
  <c r="AQ150" i="44"/>
  <c r="G151" i="46"/>
  <c r="G151" i="44"/>
  <c r="O151" i="46"/>
  <c r="O151" i="44"/>
  <c r="W151" i="46"/>
  <c r="W151" i="44"/>
  <c r="AE151" i="46"/>
  <c r="AE151" i="44"/>
  <c r="AM151" i="46"/>
  <c r="AM151" i="44"/>
  <c r="BC151" i="46"/>
  <c r="BC151" i="44"/>
  <c r="BK151" i="46"/>
  <c r="BK151" i="44"/>
  <c r="J152" i="46"/>
  <c r="J152" i="44"/>
  <c r="R152" i="46"/>
  <c r="R152" i="44"/>
  <c r="AX152" i="46"/>
  <c r="AX152" i="44"/>
  <c r="AD153" i="46"/>
  <c r="AD153" i="44"/>
  <c r="BJ153" i="46"/>
  <c r="BJ153" i="44"/>
  <c r="J154" i="46"/>
  <c r="J154" i="44"/>
  <c r="AH154" i="46"/>
  <c r="AH154" i="44"/>
  <c r="AX154" i="46"/>
  <c r="AX154" i="44"/>
  <c r="BN154" i="46"/>
  <c r="BN154" i="44"/>
  <c r="N155" i="46"/>
  <c r="N155" i="44"/>
  <c r="V155" i="46"/>
  <c r="V155" i="44"/>
  <c r="AD155" i="46"/>
  <c r="AD155" i="44"/>
  <c r="AL155" i="46"/>
  <c r="AL155" i="44"/>
  <c r="AT155" i="46"/>
  <c r="AT155" i="44"/>
  <c r="BB155" i="46"/>
  <c r="BB155" i="44"/>
  <c r="J156" i="46"/>
  <c r="J156" i="44"/>
  <c r="D159" i="46"/>
  <c r="D159" i="44"/>
  <c r="T159" i="46"/>
  <c r="T159" i="44"/>
  <c r="AB159" i="46"/>
  <c r="AB159" i="44"/>
  <c r="AJ159" i="46"/>
  <c r="AJ159" i="44"/>
  <c r="AR159" i="46"/>
  <c r="AR159" i="44"/>
  <c r="BH159" i="46"/>
  <c r="BH159" i="44"/>
  <c r="BP159" i="46"/>
  <c r="BP159" i="44"/>
  <c r="G160" i="46"/>
  <c r="G160" i="44"/>
  <c r="O161" i="46"/>
  <c r="O161" i="44"/>
  <c r="AE161" i="46"/>
  <c r="AE161" i="44"/>
  <c r="AU161" i="46"/>
  <c r="AU161" i="44"/>
  <c r="BC161" i="46"/>
  <c r="BC161" i="44"/>
  <c r="BK161" i="46"/>
  <c r="BK161" i="44"/>
  <c r="AH162" i="46"/>
  <c r="AH162" i="44"/>
  <c r="AP162" i="46"/>
  <c r="AP162" i="44"/>
  <c r="N163" i="46"/>
  <c r="N163" i="44"/>
  <c r="AP164" i="46"/>
  <c r="AP164" i="44"/>
  <c r="BN164" i="46"/>
  <c r="BN164" i="44"/>
  <c r="W170" i="46"/>
  <c r="W170" i="44"/>
  <c r="BK170" i="46"/>
  <c r="BK170" i="44"/>
  <c r="S171" i="46"/>
  <c r="S171" i="44"/>
  <c r="AA171" i="46"/>
  <c r="AA171" i="44"/>
  <c r="AI171" i="46"/>
  <c r="AI171" i="44"/>
  <c r="G172" i="46"/>
  <c r="G172" i="44"/>
  <c r="S173" i="46"/>
  <c r="S173" i="44"/>
  <c r="BO173" i="46"/>
  <c r="BO173" i="44"/>
  <c r="F174" i="46"/>
  <c r="F174" i="44"/>
  <c r="AD174" i="46"/>
  <c r="AD174" i="44"/>
  <c r="AL174" i="46"/>
  <c r="AL174" i="44"/>
  <c r="AT174" i="46"/>
  <c r="AT174" i="44"/>
  <c r="I175" i="46"/>
  <c r="I175" i="44"/>
  <c r="Q175" i="46"/>
  <c r="Q175" i="44"/>
  <c r="AO175" i="46"/>
  <c r="AO175" i="44"/>
  <c r="AW175" i="46"/>
  <c r="AW175" i="44"/>
  <c r="BM175" i="46"/>
  <c r="BM175" i="44"/>
  <c r="I177" i="46"/>
  <c r="I177" i="44"/>
  <c r="Q177" i="46"/>
  <c r="Q177" i="44"/>
  <c r="Y177" i="46"/>
  <c r="Y177" i="44"/>
  <c r="BE177" i="46"/>
  <c r="BE177" i="44"/>
  <c r="BM177" i="46"/>
  <c r="BM177" i="44"/>
  <c r="BG137" i="46"/>
  <c r="BG137" i="44"/>
  <c r="AX139" i="46"/>
  <c r="AX139" i="44"/>
  <c r="V140" i="46"/>
  <c r="V140" i="44"/>
  <c r="AD140" i="46"/>
  <c r="AD140" i="44"/>
  <c r="AL140" i="46"/>
  <c r="AL140" i="44"/>
  <c r="J141" i="46"/>
  <c r="J141" i="44"/>
  <c r="R141" i="46"/>
  <c r="R141" i="44"/>
  <c r="Z141" i="46"/>
  <c r="Z141" i="44"/>
  <c r="AP141" i="46"/>
  <c r="AP141" i="44"/>
  <c r="BF141" i="46"/>
  <c r="BF141" i="44"/>
  <c r="BN141" i="46"/>
  <c r="BN141" i="44"/>
  <c r="E142" i="46"/>
  <c r="E142" i="44"/>
  <c r="BI142" i="46"/>
  <c r="BI142" i="44"/>
  <c r="AE143" i="46"/>
  <c r="AE143" i="44"/>
  <c r="AK145" i="46"/>
  <c r="AK145" i="44"/>
  <c r="AS145" i="46"/>
  <c r="AS145" i="44"/>
  <c r="AG146" i="46"/>
  <c r="AG146" i="44"/>
  <c r="AW146" i="46"/>
  <c r="AW146" i="44"/>
  <c r="BM146" i="46"/>
  <c r="BM146" i="44"/>
  <c r="AK147" i="46"/>
  <c r="AK147" i="44"/>
  <c r="AS147" i="46"/>
  <c r="AS147" i="44"/>
  <c r="Z149" i="46"/>
  <c r="Z149" i="44"/>
  <c r="F153" i="46"/>
  <c r="F153" i="44"/>
  <c r="AT153" i="46"/>
  <c r="AT153" i="44"/>
  <c r="AP154" i="46"/>
  <c r="AP154" i="44"/>
  <c r="BF154" i="46"/>
  <c r="BF154" i="44"/>
  <c r="F155" i="46"/>
  <c r="F155" i="44"/>
  <c r="Z156" i="46"/>
  <c r="Z156" i="44"/>
  <c r="AP156" i="46"/>
  <c r="AP156" i="44"/>
  <c r="AX156" i="46"/>
  <c r="AX156" i="44"/>
  <c r="BN156" i="46"/>
  <c r="BN156" i="44"/>
  <c r="E157" i="46"/>
  <c r="E157" i="44"/>
  <c r="M157" i="46"/>
  <c r="M157" i="44"/>
  <c r="U157" i="46"/>
  <c r="U157" i="44"/>
  <c r="AS157" i="46"/>
  <c r="AS157" i="44"/>
  <c r="BA157" i="46"/>
  <c r="BA157" i="44"/>
  <c r="I158" i="46"/>
  <c r="I158" i="44"/>
  <c r="Q158" i="46"/>
  <c r="Q158" i="44"/>
  <c r="AG158" i="46"/>
  <c r="AG158" i="44"/>
  <c r="AO158" i="46"/>
  <c r="AO158" i="44"/>
  <c r="AW158" i="46"/>
  <c r="AW158" i="44"/>
  <c r="N11" i="44"/>
  <c r="AG14" i="44"/>
  <c r="AG49" i="44"/>
  <c r="W57" i="44"/>
  <c r="BB140" i="44"/>
  <c r="AC142" i="44"/>
  <c r="W143" i="44"/>
  <c r="BK143" i="44"/>
  <c r="BQ145" i="44"/>
  <c r="BJ148" i="44"/>
  <c r="K150" i="44"/>
  <c r="AA150" i="44"/>
  <c r="Y158" i="44"/>
  <c r="BM158" i="44"/>
  <c r="W138" i="44"/>
  <c r="AU138" i="44"/>
  <c r="AM143" i="44"/>
  <c r="V148" i="44"/>
  <c r="AB29" i="46"/>
  <c r="AB29" i="44"/>
  <c r="AP139" i="44"/>
  <c r="F140" i="44"/>
  <c r="AT140" i="44"/>
  <c r="BQ142" i="44"/>
  <c r="U145" i="44"/>
  <c r="U147" i="44"/>
  <c r="AC15" i="44"/>
  <c r="BK16" i="44"/>
  <c r="BL51" i="44"/>
  <c r="S54" i="44"/>
  <c r="G55" i="44"/>
  <c r="BO60" i="44"/>
  <c r="AY137" i="44"/>
  <c r="R139" i="44"/>
  <c r="BF139" i="44"/>
  <c r="O143" i="44"/>
  <c r="Q146" i="44"/>
  <c r="BN152" i="44"/>
  <c r="AL153" i="44"/>
  <c r="BQ157" i="44"/>
  <c r="BE158" i="44"/>
  <c r="BK160" i="44"/>
  <c r="G161" i="44"/>
  <c r="M167" i="44"/>
  <c r="BP169" i="44"/>
  <c r="AA137" i="44"/>
  <c r="BO137" i="44"/>
  <c r="O138" i="44"/>
  <c r="U142" i="44"/>
  <c r="AS142" i="44"/>
  <c r="BN149" i="44"/>
  <c r="AP152" i="44"/>
  <c r="N153" i="44"/>
  <c r="BB153" i="44"/>
  <c r="Z154" i="44"/>
  <c r="R156" i="44"/>
  <c r="AE179" i="44"/>
  <c r="AS178" i="46"/>
  <c r="AS178" i="44"/>
  <c r="BI178" i="46"/>
  <c r="BI178" i="44"/>
  <c r="O179" i="46"/>
  <c r="O179" i="44"/>
  <c r="BC179" i="46"/>
  <c r="BC179" i="44"/>
  <c r="BK179" i="46"/>
  <c r="BK179" i="44"/>
  <c r="AI180" i="46"/>
  <c r="AI180" i="44"/>
  <c r="AY180" i="46"/>
  <c r="AY180" i="44"/>
  <c r="R182" i="46"/>
  <c r="R182" i="44"/>
  <c r="AP182" i="46"/>
  <c r="AP182" i="44"/>
  <c r="AD183" i="46"/>
  <c r="AD183" i="44"/>
  <c r="BJ183" i="46"/>
  <c r="BJ183" i="44"/>
  <c r="O186" i="46"/>
  <c r="O186" i="44"/>
  <c r="W186" i="46"/>
  <c r="W186" i="44"/>
  <c r="BK186" i="46"/>
  <c r="BK186" i="44"/>
  <c r="AQ187" i="46"/>
  <c r="AQ187" i="44"/>
  <c r="AY187" i="46"/>
  <c r="AY187" i="44"/>
  <c r="S189" i="46"/>
  <c r="S189" i="44"/>
  <c r="AY189" i="46"/>
  <c r="AY189" i="44"/>
  <c r="BC190" i="46"/>
  <c r="BC190" i="44"/>
  <c r="BO191" i="46"/>
  <c r="BO191" i="44"/>
  <c r="BK192" i="46"/>
  <c r="BK192" i="44"/>
  <c r="S193" i="46"/>
  <c r="S193" i="44"/>
  <c r="AI193" i="46"/>
  <c r="AI193" i="44"/>
  <c r="AQ193" i="46"/>
  <c r="AQ193" i="44"/>
  <c r="BB194" i="46"/>
  <c r="BB194" i="44"/>
  <c r="H195" i="46"/>
  <c r="H195" i="44"/>
  <c r="X195" i="46"/>
  <c r="X195" i="44"/>
  <c r="AV195" i="46"/>
  <c r="AV195" i="44"/>
  <c r="T196" i="46"/>
  <c r="T196" i="44"/>
  <c r="AR196" i="46"/>
  <c r="AR196" i="44"/>
  <c r="AZ196" i="46"/>
  <c r="AZ196" i="44"/>
  <c r="BP196" i="46"/>
  <c r="BP196" i="44"/>
  <c r="BD197" i="46"/>
  <c r="BD197" i="44"/>
  <c r="BL197" i="46"/>
  <c r="BL197" i="44"/>
  <c r="AB198" i="46"/>
  <c r="AB198" i="44"/>
  <c r="BK199" i="46"/>
  <c r="BK199" i="44"/>
  <c r="K200" i="46"/>
  <c r="K200" i="44"/>
  <c r="S200" i="46"/>
  <c r="S200" i="44"/>
  <c r="AA200" i="46"/>
  <c r="AA200" i="44"/>
  <c r="AI200" i="46"/>
  <c r="AI200" i="44"/>
  <c r="V201" i="46"/>
  <c r="V201" i="44"/>
  <c r="AT201" i="46"/>
  <c r="AT201" i="44"/>
  <c r="BB201" i="46"/>
  <c r="BB201" i="44"/>
  <c r="AP202" i="46"/>
  <c r="AP202" i="44"/>
  <c r="BF202" i="46"/>
  <c r="BF202" i="44"/>
  <c r="E203" i="46"/>
  <c r="E203" i="44"/>
  <c r="U203" i="46"/>
  <c r="U203" i="44"/>
  <c r="BA203" i="46"/>
  <c r="BA203" i="44"/>
  <c r="I204" i="46"/>
  <c r="I204" i="44"/>
  <c r="BE204" i="46"/>
  <c r="BE204" i="44"/>
  <c r="AS205" i="46"/>
  <c r="AS205" i="44"/>
  <c r="Q206" i="46"/>
  <c r="Q206" i="44"/>
  <c r="Y206" i="46"/>
  <c r="Y206" i="44"/>
  <c r="BE206" i="46"/>
  <c r="BE206" i="44"/>
  <c r="BM206" i="46"/>
  <c r="BM206" i="44"/>
  <c r="AR207" i="46"/>
  <c r="AR207" i="44"/>
  <c r="J182" i="44"/>
  <c r="G186" i="44"/>
  <c r="AE186" i="44"/>
  <c r="AQ189" i="44"/>
  <c r="AQ191" i="44"/>
  <c r="BL195" i="44"/>
  <c r="W199" i="44"/>
  <c r="N181" i="44"/>
  <c r="BO189" i="44"/>
  <c r="S191" i="44"/>
  <c r="P195" i="44"/>
  <c r="D198" i="44"/>
  <c r="O199" i="44"/>
  <c r="BC199" i="44"/>
  <c r="AL201" i="44"/>
  <c r="J202" i="44"/>
  <c r="K52" i="46"/>
  <c r="K52" i="44"/>
  <c r="AL57" i="46"/>
  <c r="AL57" i="44"/>
  <c r="BF58" i="46"/>
  <c r="BF58" i="44"/>
  <c r="V59" i="46"/>
  <c r="V59" i="44"/>
  <c r="BB59" i="46"/>
  <c r="BB59" i="44"/>
  <c r="AH60" i="46"/>
  <c r="AH60" i="44"/>
  <c r="BN60" i="46"/>
  <c r="BN60" i="44"/>
  <c r="AK61" i="46"/>
  <c r="AK61" i="44"/>
  <c r="BM62" i="46"/>
  <c r="BM62" i="44"/>
  <c r="AI65" i="46"/>
  <c r="AI65" i="44"/>
  <c r="AG67" i="46"/>
  <c r="AG67" i="44"/>
  <c r="BH68" i="46"/>
  <c r="BH68" i="44"/>
  <c r="P69" i="46"/>
  <c r="P69" i="44"/>
  <c r="D70" i="46"/>
  <c r="D70" i="44"/>
  <c r="T70" i="46"/>
  <c r="T70" i="44"/>
  <c r="BH70" i="46"/>
  <c r="BH70" i="44"/>
  <c r="BP70" i="46"/>
  <c r="BP70" i="44"/>
  <c r="T26" i="44"/>
  <c r="AY54" i="46"/>
  <c r="AY54" i="44"/>
  <c r="BF74" i="46"/>
  <c r="BF74" i="44"/>
  <c r="P78" i="46"/>
  <c r="P78" i="44"/>
  <c r="AN78" i="46"/>
  <c r="AN78" i="44"/>
  <c r="AV78" i="46"/>
  <c r="AV78" i="44"/>
  <c r="AN80" i="46"/>
  <c r="AN80" i="44"/>
  <c r="AV80" i="46"/>
  <c r="AV80" i="44"/>
  <c r="K81" i="46"/>
  <c r="K81" i="44"/>
  <c r="AI81" i="46"/>
  <c r="AI81" i="44"/>
  <c r="AE84" i="46"/>
  <c r="AE84" i="44"/>
  <c r="AM84" i="46"/>
  <c r="AM84" i="44"/>
  <c r="BG85" i="46"/>
  <c r="BG85" i="44"/>
  <c r="BB88" i="46"/>
  <c r="BB88" i="44"/>
  <c r="I89" i="46"/>
  <c r="I89" i="44"/>
  <c r="D90" i="46"/>
  <c r="D90" i="44"/>
  <c r="T90" i="46"/>
  <c r="T90" i="44"/>
  <c r="AJ92" i="46"/>
  <c r="AJ92" i="44"/>
  <c r="BK93" i="46"/>
  <c r="BK93" i="44"/>
  <c r="K94" i="46"/>
  <c r="K94" i="44"/>
  <c r="AT95" i="46"/>
  <c r="AT95" i="44"/>
  <c r="BJ95" i="46"/>
  <c r="BJ95" i="44"/>
  <c r="AO96" i="46"/>
  <c r="AO96" i="44"/>
  <c r="E100" i="46"/>
  <c r="E100" i="44"/>
  <c r="AK100" i="46"/>
  <c r="AK100" i="44"/>
  <c r="BA102" i="46"/>
  <c r="BA102" i="44"/>
  <c r="P103" i="46"/>
  <c r="P103" i="44"/>
  <c r="BD103" i="46"/>
  <c r="BD103" i="44"/>
  <c r="BP104" i="46"/>
  <c r="BP104" i="44"/>
  <c r="D106" i="46"/>
  <c r="D106" i="44"/>
  <c r="T106" i="46"/>
  <c r="T106" i="44"/>
  <c r="H107" i="46"/>
  <c r="H107" i="44"/>
  <c r="AF107" i="46"/>
  <c r="AF107" i="44"/>
  <c r="AV107" i="46"/>
  <c r="AV107" i="44"/>
  <c r="AJ108" i="46"/>
  <c r="AJ108" i="44"/>
  <c r="AZ108" i="46"/>
  <c r="AZ108" i="44"/>
  <c r="BP108" i="46"/>
  <c r="BP108" i="44"/>
  <c r="F109" i="46"/>
  <c r="F109" i="44"/>
  <c r="AD109" i="46"/>
  <c r="AD109" i="44"/>
  <c r="J110" i="46"/>
  <c r="J110" i="44"/>
  <c r="AX23" i="44"/>
  <c r="G53" i="46"/>
  <c r="G53" i="44"/>
  <c r="AU53" i="46"/>
  <c r="AU53" i="44"/>
  <c r="AD66" i="46"/>
  <c r="AD66" i="44"/>
  <c r="AL66" i="46"/>
  <c r="AL66" i="44"/>
  <c r="J67" i="46"/>
  <c r="J67" i="44"/>
  <c r="Z67" i="46"/>
  <c r="Z67" i="44"/>
  <c r="AX67" i="46"/>
  <c r="AX67" i="44"/>
  <c r="AK68" i="46"/>
  <c r="AK68" i="44"/>
  <c r="BQ68" i="46"/>
  <c r="BQ68" i="44"/>
  <c r="Y69" i="46"/>
  <c r="Y69" i="44"/>
  <c r="Q71" i="46"/>
  <c r="Q71" i="44"/>
  <c r="Y71" i="46"/>
  <c r="Y71" i="44"/>
  <c r="AW71" i="46"/>
  <c r="AW71" i="44"/>
  <c r="M72" i="46"/>
  <c r="M72" i="44"/>
  <c r="BQ72" i="46"/>
  <c r="BQ72" i="44"/>
  <c r="Z74" i="46"/>
  <c r="Z74" i="44"/>
  <c r="X78" i="46"/>
  <c r="X78" i="44"/>
  <c r="AR79" i="46"/>
  <c r="AR79" i="44"/>
  <c r="AZ79" i="46"/>
  <c r="AZ79" i="44"/>
  <c r="BL80" i="46"/>
  <c r="BL80" i="44"/>
  <c r="AE82" i="46"/>
  <c r="AE82" i="44"/>
  <c r="K83" i="46"/>
  <c r="K83" i="44"/>
  <c r="AE86" i="46"/>
  <c r="AE86" i="44"/>
  <c r="BG87" i="46"/>
  <c r="BG87" i="44"/>
  <c r="Y89" i="46"/>
  <c r="Y89" i="44"/>
  <c r="P91" i="46"/>
  <c r="P91" i="44"/>
  <c r="AV91" i="46"/>
  <c r="AV91" i="44"/>
  <c r="O93" i="46"/>
  <c r="O93" i="44"/>
  <c r="Y96" i="46"/>
  <c r="Y96" i="44"/>
  <c r="U100" i="46"/>
  <c r="U100" i="44"/>
  <c r="Q101" i="46"/>
  <c r="Q101" i="44"/>
  <c r="AW101" i="46"/>
  <c r="AW101" i="44"/>
  <c r="U102" i="46"/>
  <c r="U102" i="44"/>
  <c r="AK102" i="46"/>
  <c r="AK102" i="44"/>
  <c r="BQ102" i="46"/>
  <c r="BQ102" i="44"/>
  <c r="AN103" i="46"/>
  <c r="AN103" i="44"/>
  <c r="AJ104" i="46"/>
  <c r="AJ104" i="44"/>
  <c r="AZ104" i="46"/>
  <c r="AZ104" i="44"/>
  <c r="P105" i="46"/>
  <c r="P105" i="44"/>
  <c r="AN105" i="46"/>
  <c r="AN105" i="44"/>
  <c r="BD105" i="46"/>
  <c r="BD105" i="44"/>
  <c r="A19" i="44"/>
  <c r="A60" i="44"/>
  <c r="A67" i="44"/>
  <c r="A76" i="44"/>
  <c r="C41" i="46"/>
  <c r="C41" i="44" s="1"/>
  <c r="C57" i="46"/>
  <c r="C57" i="44" s="1"/>
  <c r="C67" i="46"/>
  <c r="C67" i="44" s="1"/>
  <c r="I10" i="44"/>
  <c r="AN11" i="44"/>
  <c r="AT13" i="44"/>
  <c r="J16" i="44"/>
  <c r="S17" i="44"/>
  <c r="R19" i="44"/>
  <c r="AE20" i="44"/>
  <c r="AF21" i="44"/>
  <c r="BG22" i="44"/>
  <c r="D24" i="44"/>
  <c r="AS25" i="44"/>
  <c r="X26" i="44"/>
  <c r="BH28" i="44"/>
  <c r="AU29" i="44"/>
  <c r="BC30" i="44"/>
  <c r="AG31" i="44"/>
  <c r="AM32" i="44"/>
  <c r="D34" i="44"/>
  <c r="K35" i="44"/>
  <c r="BD35" i="44"/>
  <c r="BH36" i="44"/>
  <c r="AT37" i="44"/>
  <c r="AE38" i="44"/>
  <c r="J39" i="44"/>
  <c r="AE40" i="44"/>
  <c r="V41" i="44"/>
  <c r="BK41" i="44"/>
  <c r="AI42" i="44"/>
  <c r="G43" i="44"/>
  <c r="BC43" i="44"/>
  <c r="AE44" i="44"/>
  <c r="Y45" i="44"/>
  <c r="AP46" i="44"/>
  <c r="E47" i="44"/>
  <c r="L49" i="44"/>
  <c r="BQ49" i="44"/>
  <c r="AI50" i="44"/>
  <c r="BP52" i="44"/>
  <c r="AT53" i="44"/>
  <c r="Z54" i="44"/>
  <c r="F55" i="44"/>
  <c r="BK55" i="44"/>
  <c r="AO56" i="44"/>
  <c r="K57" i="44"/>
  <c r="BB57" i="44"/>
  <c r="AD58" i="44"/>
  <c r="BC58" i="44"/>
  <c r="W59" i="44"/>
  <c r="BF59" i="44"/>
  <c r="AX60" i="44"/>
  <c r="I61" i="44"/>
  <c r="AD61" i="44"/>
  <c r="BN61" i="44"/>
  <c r="T64" i="44"/>
  <c r="AO64" i="44"/>
  <c r="BL64" i="44"/>
  <c r="X65" i="44"/>
  <c r="BP65" i="44"/>
  <c r="BA66" i="44"/>
  <c r="AO67" i="44"/>
  <c r="BM67" i="44"/>
  <c r="AC68" i="44"/>
  <c r="X69" i="44"/>
  <c r="BE71" i="44"/>
  <c r="I73" i="44"/>
  <c r="F75" i="44"/>
  <c r="AF80" i="44"/>
  <c r="BD80" i="44"/>
  <c r="AU82" i="44"/>
  <c r="BK82" i="44"/>
  <c r="BK84" i="44"/>
  <c r="K85" i="44"/>
  <c r="G86" i="44"/>
  <c r="AM86" i="44"/>
  <c r="AY87" i="44"/>
  <c r="Q89" i="44"/>
  <c r="BM89" i="44"/>
  <c r="AF91" i="44"/>
  <c r="L92" i="44"/>
  <c r="AB92" i="44"/>
  <c r="AR92" i="44"/>
  <c r="G93" i="44"/>
  <c r="F95" i="44"/>
  <c r="G98" i="44"/>
  <c r="W98" i="44"/>
  <c r="AU98" i="44"/>
  <c r="AA99" i="44"/>
  <c r="AQ99" i="44"/>
  <c r="AC100" i="44"/>
  <c r="AS100" i="44"/>
  <c r="BM101" i="44"/>
  <c r="AS102" i="44"/>
  <c r="AF103" i="44"/>
  <c r="D104" i="44"/>
  <c r="T104" i="44"/>
  <c r="AF105" i="44"/>
  <c r="AV105" i="44"/>
  <c r="BL105" i="44"/>
  <c r="AJ106" i="44"/>
  <c r="BD107" i="44"/>
  <c r="AB108" i="44"/>
  <c r="A45" i="44"/>
  <c r="A56" i="44"/>
  <c r="C18" i="46"/>
  <c r="C18" i="44" s="1"/>
  <c r="C58" i="46"/>
  <c r="C58" i="44" s="1"/>
  <c r="Q10" i="44"/>
  <c r="AT11" i="44"/>
  <c r="BN13" i="44"/>
  <c r="R16" i="44"/>
  <c r="W17" i="44"/>
  <c r="AK19" i="44"/>
  <c r="AM20" i="44"/>
  <c r="E24" i="44"/>
  <c r="AV25" i="44"/>
  <c r="BO28" i="44"/>
  <c r="AX37" i="44"/>
  <c r="BN41" i="44"/>
  <c r="AM42" i="44"/>
  <c r="K43" i="44"/>
  <c r="Z45" i="44"/>
  <c r="AT46" i="44"/>
  <c r="I47" i="44"/>
  <c r="AS48" i="44"/>
  <c r="D50" i="44"/>
  <c r="F53" i="44"/>
  <c r="BJ59" i="44"/>
  <c r="Z60" i="44"/>
  <c r="M61" i="44"/>
  <c r="BQ61" i="44"/>
  <c r="D68" i="44"/>
  <c r="AF69" i="44"/>
  <c r="L70" i="44"/>
  <c r="AS19" i="44"/>
  <c r="K28" i="44"/>
  <c r="BD50" i="46"/>
  <c r="BD50" i="44"/>
  <c r="AH55" i="46"/>
  <c r="AH55" i="44"/>
  <c r="Q61" i="46"/>
  <c r="Q61" i="44"/>
  <c r="AW66" i="46"/>
  <c r="AW66" i="44"/>
  <c r="E67" i="46"/>
  <c r="E67" i="44"/>
  <c r="AB73" i="46"/>
  <c r="AB73" i="44"/>
  <c r="AW77" i="46"/>
  <c r="AW77" i="44"/>
  <c r="S80" i="46"/>
  <c r="S80" i="44"/>
  <c r="V81" i="46"/>
  <c r="V81" i="44"/>
  <c r="R86" i="46"/>
  <c r="R86" i="44"/>
  <c r="V87" i="46"/>
  <c r="V87" i="44"/>
  <c r="AH93" i="46"/>
  <c r="AH93" i="44"/>
  <c r="F94" i="46"/>
  <c r="F94" i="44"/>
  <c r="Y50" i="46"/>
  <c r="Y50" i="44"/>
  <c r="W54" i="46"/>
  <c r="W54" i="44"/>
  <c r="G58" i="46"/>
  <c r="G58" i="44"/>
  <c r="O60" i="46"/>
  <c r="O60" i="44"/>
  <c r="BF63" i="46"/>
  <c r="BF63" i="44"/>
  <c r="U73" i="46"/>
  <c r="U73" i="44"/>
  <c r="V74" i="46"/>
  <c r="V74" i="44"/>
  <c r="P83" i="46"/>
  <c r="P83" i="44"/>
  <c r="AW90" i="46"/>
  <c r="AW90" i="44"/>
  <c r="AI28" i="44"/>
  <c r="A41" i="44"/>
  <c r="AI33" i="44"/>
  <c r="N42" i="44"/>
  <c r="AP43" i="44"/>
  <c r="BI46" i="44"/>
  <c r="BP48" i="44"/>
  <c r="O51" i="44"/>
  <c r="J54" i="44"/>
  <c r="Q56" i="46"/>
  <c r="Q56" i="44"/>
  <c r="AG58" i="46"/>
  <c r="AG58" i="44"/>
  <c r="BP61" i="46"/>
  <c r="BP61" i="44"/>
  <c r="T63" i="46"/>
  <c r="T63" i="44"/>
  <c r="G64" i="46"/>
  <c r="G64" i="44"/>
  <c r="AE64" i="46"/>
  <c r="AE64" i="44"/>
  <c r="AU64" i="46"/>
  <c r="AU64" i="44"/>
  <c r="D66" i="46"/>
  <c r="D66" i="44"/>
  <c r="BH66" i="46"/>
  <c r="BH66" i="44"/>
  <c r="BQ111" i="46"/>
  <c r="BQ111" i="44"/>
  <c r="BM112" i="46"/>
  <c r="BM112" i="44"/>
  <c r="AQ113" i="46"/>
  <c r="AQ113" i="44"/>
  <c r="BG113" i="46"/>
  <c r="BG113" i="44"/>
  <c r="G114" i="46"/>
  <c r="G114" i="44"/>
  <c r="W114" i="46"/>
  <c r="W114" i="44"/>
  <c r="AM114" i="46"/>
  <c r="AM114" i="44"/>
  <c r="S115" i="46"/>
  <c r="S115" i="44"/>
  <c r="G116" i="46"/>
  <c r="G116" i="44"/>
  <c r="K68" i="44"/>
  <c r="BB74" i="44"/>
  <c r="J75" i="44"/>
  <c r="AZ98" i="44"/>
  <c r="BP98" i="44"/>
  <c r="N99" i="44"/>
  <c r="R110" i="44"/>
  <c r="E111" i="44"/>
  <c r="O114" i="44"/>
  <c r="BG115" i="44"/>
  <c r="BH96" i="46"/>
  <c r="BH96" i="44"/>
  <c r="AA105" i="46"/>
  <c r="AA105" i="44"/>
  <c r="BI110" i="46"/>
  <c r="BI110" i="44"/>
  <c r="X111" i="46"/>
  <c r="X111" i="44"/>
  <c r="BD111" i="46"/>
  <c r="BD111" i="44"/>
  <c r="AH75" i="46"/>
  <c r="AH75" i="44"/>
  <c r="AH77" i="46"/>
  <c r="AH77" i="44"/>
  <c r="AB80" i="46"/>
  <c r="AB80" i="44"/>
  <c r="S68" i="46"/>
  <c r="S68" i="44"/>
  <c r="K72" i="46"/>
  <c r="K72" i="44"/>
  <c r="AI72" i="46"/>
  <c r="AI72" i="44"/>
  <c r="BG72" i="46"/>
  <c r="BG72" i="44"/>
  <c r="O73" i="46"/>
  <c r="O73" i="44"/>
  <c r="W83" i="44"/>
  <c r="AU116" i="44"/>
  <c r="BK116" i="44"/>
  <c r="AG117" i="44"/>
  <c r="AW117" i="44"/>
  <c r="BM117" i="44"/>
  <c r="M118" i="44"/>
  <c r="BI118" i="44"/>
  <c r="G119" i="44"/>
  <c r="AO35" i="46"/>
  <c r="AO35" i="44"/>
  <c r="AH23" i="46"/>
  <c r="AH23" i="44"/>
  <c r="AH37" i="46"/>
  <c r="AH37" i="44"/>
  <c r="A41" i="27"/>
  <c r="C43" i="46"/>
  <c r="C43" i="44" s="1"/>
  <c r="P47" i="46"/>
  <c r="P47" i="44"/>
  <c r="G51" i="46"/>
  <c r="G51" i="44"/>
  <c r="A52" i="27"/>
  <c r="A54" i="44"/>
  <c r="BN54" i="46"/>
  <c r="BN54" i="44"/>
  <c r="G34" i="46"/>
  <c r="G34" i="44"/>
  <c r="A70" i="44"/>
  <c r="C70" i="46"/>
  <c r="C70" i="44" s="1"/>
  <c r="L24" i="44"/>
  <c r="AM27" i="44"/>
  <c r="S35" i="44"/>
  <c r="AP41" i="44"/>
  <c r="AF32" i="46"/>
  <c r="AF32" i="44"/>
  <c r="S33" i="46"/>
  <c r="S33" i="44"/>
  <c r="V25" i="44"/>
  <c r="R37" i="44"/>
  <c r="J41" i="44"/>
  <c r="J43" i="44"/>
  <c r="A7" i="44"/>
  <c r="BN14" i="44"/>
  <c r="BI19" i="44"/>
  <c r="O24" i="44"/>
  <c r="X25" i="44"/>
  <c r="D26" i="44"/>
  <c r="AU27" i="44"/>
  <c r="AQ28" i="44"/>
  <c r="H32" i="44"/>
  <c r="AV32" i="44"/>
  <c r="BG33" i="44"/>
  <c r="G36" i="44"/>
  <c r="BC36" i="44"/>
  <c r="BF39" i="44"/>
  <c r="AR50" i="44"/>
  <c r="F69" i="44"/>
  <c r="BE79" i="44"/>
  <c r="BB96" i="44"/>
  <c r="V101" i="44"/>
  <c r="BE108" i="44"/>
  <c r="W122" i="44"/>
  <c r="BN128" i="44"/>
  <c r="BI129" i="44"/>
  <c r="BO134" i="44"/>
  <c r="U29" i="46"/>
  <c r="U29" i="44"/>
  <c r="AC19" i="46"/>
  <c r="AC19" i="44"/>
  <c r="AR24" i="46"/>
  <c r="AR24" i="44"/>
  <c r="AE13" i="44"/>
  <c r="E19" i="44"/>
  <c r="AB24" i="44"/>
  <c r="O36" i="44"/>
  <c r="AL40" i="44"/>
  <c r="BA43" i="46"/>
  <c r="BA43" i="44"/>
  <c r="Q44" i="46"/>
  <c r="Q44" i="44"/>
  <c r="Q59" i="46"/>
  <c r="Q59" i="44"/>
  <c r="AO59" i="46"/>
  <c r="AO59" i="44"/>
  <c r="G68" i="46"/>
  <c r="G68" i="44"/>
  <c r="BC70" i="46"/>
  <c r="BC70" i="44"/>
  <c r="BG71" i="46"/>
  <c r="BG71" i="44"/>
  <c r="A18" i="44"/>
  <c r="T17" i="44"/>
  <c r="J30" i="44"/>
  <c r="AJ31" i="44"/>
  <c r="Z37" i="44"/>
  <c r="R41" i="44"/>
  <c r="BH42" i="44"/>
  <c r="W14" i="46"/>
  <c r="W14" i="44"/>
  <c r="A20" i="27"/>
  <c r="C22" i="46"/>
  <c r="C22" i="44" s="1"/>
  <c r="C33" i="46"/>
  <c r="C33" i="44" s="1"/>
  <c r="BF11" i="44"/>
  <c r="V22" i="44"/>
  <c r="AZ24" i="44"/>
  <c r="J26" i="44"/>
  <c r="BP26" i="44"/>
  <c r="BK27" i="44"/>
  <c r="D31" i="44"/>
  <c r="AR31" i="44"/>
  <c r="BD32" i="44"/>
  <c r="BK34" i="44"/>
  <c r="AI35" i="44"/>
  <c r="AK39" i="44"/>
  <c r="BJ42" i="44"/>
  <c r="L48" i="44"/>
  <c r="AB50" i="44"/>
  <c r="BI51" i="44"/>
  <c r="AL53" i="44"/>
  <c r="BG75" i="44"/>
  <c r="BG95" i="44"/>
  <c r="M103" i="44"/>
  <c r="BE104" i="44"/>
  <c r="BQ105" i="44"/>
  <c r="Q106" i="44"/>
  <c r="E107" i="44"/>
  <c r="O122" i="44"/>
  <c r="BF128" i="44"/>
  <c r="AE133" i="44"/>
  <c r="BC133" i="44"/>
  <c r="K134" i="44"/>
  <c r="BF136" i="44"/>
  <c r="N137" i="44"/>
  <c r="AL137" i="44"/>
  <c r="BP57" i="46"/>
  <c r="BP57" i="44"/>
  <c r="BK29" i="46"/>
  <c r="BK29" i="44"/>
  <c r="BF30" i="46"/>
  <c r="BF30" i="44"/>
  <c r="AP16" i="44"/>
  <c r="P32" i="44"/>
  <c r="BC34" i="44"/>
  <c r="AR82" i="44"/>
  <c r="G12" i="44"/>
  <c r="AV13" i="44"/>
  <c r="BL15" i="44"/>
  <c r="AX16" i="44"/>
  <c r="U19" i="44"/>
  <c r="G27" i="44"/>
  <c r="AE29" i="44"/>
  <c r="R30" i="44"/>
  <c r="G31" i="44"/>
  <c r="AZ31" i="44"/>
  <c r="V32" i="44"/>
  <c r="BL32" i="44"/>
  <c r="U36" i="44"/>
  <c r="AP39" i="44"/>
  <c r="BF41" i="44"/>
  <c r="Z43" i="44"/>
  <c r="BN43" i="44"/>
  <c r="AM45" i="44"/>
  <c r="T48" i="44"/>
  <c r="BK51" i="44"/>
  <c r="M80" i="44"/>
  <c r="BL99" i="44"/>
  <c r="AC103" i="44"/>
  <c r="Q108" i="44"/>
  <c r="BB124" i="44"/>
  <c r="Z128" i="44"/>
  <c r="S132" i="44"/>
  <c r="W133" i="44"/>
  <c r="AP72" i="46"/>
  <c r="AP72" i="44"/>
  <c r="BI80" i="46"/>
  <c r="BI80" i="44"/>
  <c r="M91" i="46"/>
  <c r="M91" i="44"/>
  <c r="BA91" i="46"/>
  <c r="BA91" i="44"/>
  <c r="AY95" i="46"/>
  <c r="AY95" i="44"/>
  <c r="BD97" i="46"/>
  <c r="BD97" i="44"/>
  <c r="BL97" i="46"/>
  <c r="BL97" i="44"/>
  <c r="L98" i="46"/>
  <c r="L98" i="44"/>
  <c r="T98" i="46"/>
  <c r="T98" i="44"/>
  <c r="AN99" i="46"/>
  <c r="AN99" i="44"/>
  <c r="BB101" i="46"/>
  <c r="BB101" i="44"/>
  <c r="BQ103" i="46"/>
  <c r="BQ103" i="44"/>
  <c r="AC107" i="46"/>
  <c r="AC107" i="44"/>
  <c r="AK107" i="46"/>
  <c r="AK107" i="44"/>
  <c r="BI107" i="46"/>
  <c r="BI107" i="44"/>
  <c r="BM108" i="46"/>
  <c r="BM108" i="44"/>
  <c r="K109" i="46"/>
  <c r="K109" i="44"/>
  <c r="BG109" i="46"/>
  <c r="BG109" i="44"/>
  <c r="O110" i="46"/>
  <c r="O110" i="44"/>
  <c r="W110" i="46"/>
  <c r="W110" i="44"/>
  <c r="AM110" i="46"/>
  <c r="AM110" i="44"/>
  <c r="AU110" i="46"/>
  <c r="AU110" i="44"/>
  <c r="J111" i="46"/>
  <c r="J111" i="44"/>
  <c r="Z111" i="46"/>
  <c r="Z111" i="44"/>
  <c r="BN111" i="46"/>
  <c r="BN111" i="44"/>
  <c r="AV113" i="46"/>
  <c r="AV113" i="44"/>
  <c r="AB114" i="46"/>
  <c r="AB114" i="44"/>
  <c r="AJ114" i="46"/>
  <c r="AJ114" i="44"/>
  <c r="BP114" i="46"/>
  <c r="BP114" i="44"/>
  <c r="AT117" i="46"/>
  <c r="AT117" i="44"/>
  <c r="BH119" i="46"/>
  <c r="BH119" i="44"/>
  <c r="AF120" i="46"/>
  <c r="AF120" i="44"/>
  <c r="AV120" i="46"/>
  <c r="AV120" i="44"/>
  <c r="AA121" i="46"/>
  <c r="AA121" i="44"/>
  <c r="AI121" i="46"/>
  <c r="AI121" i="44"/>
  <c r="G122" i="46"/>
  <c r="G122" i="44"/>
  <c r="BC122" i="46"/>
  <c r="BC122" i="44"/>
  <c r="BF123" i="46"/>
  <c r="BF123" i="44"/>
  <c r="AD124" i="46"/>
  <c r="AD124" i="44"/>
  <c r="AL124" i="46"/>
  <c r="AL124" i="44"/>
  <c r="AT124" i="46"/>
  <c r="AT124" i="44"/>
  <c r="X125" i="46"/>
  <c r="X125" i="44"/>
  <c r="BL125" i="46"/>
  <c r="BL125" i="44"/>
  <c r="T126" i="46"/>
  <c r="T126" i="44"/>
  <c r="AJ126" i="46"/>
  <c r="AJ126" i="44"/>
  <c r="AD127" i="46"/>
  <c r="AD127" i="44"/>
  <c r="BJ127" i="46"/>
  <c r="BJ127" i="44"/>
  <c r="AX128" i="46"/>
  <c r="AX128" i="44"/>
  <c r="BA129" i="46"/>
  <c r="BA129" i="44"/>
  <c r="BQ129" i="46"/>
  <c r="BQ129" i="44"/>
  <c r="H131" i="46"/>
  <c r="H131" i="44"/>
  <c r="AN131" i="46"/>
  <c r="AN131" i="44"/>
  <c r="BO132" i="46"/>
  <c r="BO132" i="44"/>
  <c r="G133" i="46"/>
  <c r="G133" i="44"/>
  <c r="AU133" i="46"/>
  <c r="AU133" i="44"/>
  <c r="BK133" i="46"/>
  <c r="BK133" i="44"/>
  <c r="AI134" i="46"/>
  <c r="AI134" i="44"/>
  <c r="AQ134" i="46"/>
  <c r="AQ134" i="44"/>
  <c r="AY134" i="46"/>
  <c r="AY134" i="44"/>
  <c r="AL135" i="46"/>
  <c r="AL135" i="44"/>
  <c r="BB135" i="46"/>
  <c r="BB135" i="44"/>
  <c r="BJ135" i="46"/>
  <c r="BJ135" i="44"/>
  <c r="A134" i="27"/>
  <c r="C136" i="46"/>
  <c r="C136" i="44" s="1"/>
  <c r="J136" i="46"/>
  <c r="J136" i="44"/>
  <c r="Z136" i="46"/>
  <c r="Z136" i="44"/>
  <c r="AP136" i="46"/>
  <c r="AP136" i="44"/>
  <c r="AT137" i="46"/>
  <c r="AT137" i="44"/>
  <c r="BJ137" i="46"/>
  <c r="BJ137" i="44"/>
  <c r="AH138" i="46"/>
  <c r="AH138" i="44"/>
  <c r="BF138" i="46"/>
  <c r="BF138" i="44"/>
  <c r="U139" i="46"/>
  <c r="U139" i="44"/>
  <c r="AK139" i="46"/>
  <c r="AK139" i="44"/>
  <c r="BQ139" i="46"/>
  <c r="BQ139" i="44"/>
  <c r="AO140" i="46"/>
  <c r="AO140" i="44"/>
  <c r="E141" i="46"/>
  <c r="E141" i="44"/>
  <c r="H142" i="46"/>
  <c r="H142" i="44"/>
  <c r="AF142" i="46"/>
  <c r="AF142" i="44"/>
  <c r="BD142" i="46"/>
  <c r="BD142" i="44"/>
  <c r="AH143" i="46"/>
  <c r="AH143" i="44"/>
  <c r="AX143" i="46"/>
  <c r="AX143" i="44"/>
  <c r="F144" i="46"/>
  <c r="F144" i="44"/>
  <c r="AT144" i="46"/>
  <c r="AT144" i="44"/>
  <c r="A143" i="27"/>
  <c r="A145" i="44"/>
  <c r="D146" i="46"/>
  <c r="D146" i="44"/>
  <c r="BH146" i="46"/>
  <c r="BH146" i="44"/>
  <c r="P147" i="46"/>
  <c r="P147" i="44"/>
  <c r="Q148" i="46"/>
  <c r="Q148" i="44"/>
  <c r="AO148" i="46"/>
  <c r="AO148" i="44"/>
  <c r="BE148" i="46"/>
  <c r="BE148" i="44"/>
  <c r="AJ40" i="46"/>
  <c r="AJ40" i="44"/>
  <c r="AV54" i="44"/>
  <c r="BE65" i="44"/>
  <c r="R70" i="44"/>
  <c r="BD45" i="46"/>
  <c r="BD45" i="44"/>
  <c r="BJ51" i="46"/>
  <c r="BJ51" i="44"/>
  <c r="AK53" i="46"/>
  <c r="AK53" i="44"/>
  <c r="Y56" i="44"/>
  <c r="BH74" i="44"/>
  <c r="T76" i="44"/>
  <c r="AH78" i="44"/>
  <c r="AX78" i="44"/>
  <c r="BN78" i="44"/>
  <c r="N79" i="44"/>
  <c r="Z80" i="44"/>
  <c r="AP80" i="44"/>
  <c r="AT150" i="44"/>
  <c r="Z151" i="44"/>
  <c r="Y153" i="44"/>
  <c r="AW153" i="44"/>
  <c r="AC154" i="44"/>
  <c r="Q155" i="44"/>
  <c r="AZ158" i="44"/>
  <c r="Z160" i="44"/>
  <c r="AG163" i="44"/>
  <c r="AW163" i="44"/>
  <c r="AB166" i="44"/>
  <c r="AP172" i="44"/>
  <c r="BE84" i="46"/>
  <c r="BE84" i="44"/>
  <c r="BI85" i="46"/>
  <c r="BI85" i="44"/>
  <c r="AG86" i="46"/>
  <c r="AG86" i="44"/>
  <c r="M87" i="46"/>
  <c r="M87" i="44"/>
  <c r="BQ87" i="46"/>
  <c r="BQ87" i="44"/>
  <c r="P88" i="46"/>
  <c r="P88" i="44"/>
  <c r="AY89" i="46"/>
  <c r="AY89" i="44"/>
  <c r="R91" i="46"/>
  <c r="R91" i="44"/>
  <c r="AS94" i="46"/>
  <c r="AS94" i="44"/>
  <c r="BA94" i="46"/>
  <c r="BA94" i="44"/>
  <c r="AW98" i="46"/>
  <c r="AW98" i="44"/>
  <c r="AK99" i="46"/>
  <c r="AK99" i="44"/>
  <c r="BI99" i="46"/>
  <c r="BI99" i="44"/>
  <c r="BC100" i="46"/>
  <c r="BC100" i="44"/>
  <c r="S101" i="46"/>
  <c r="S101" i="44"/>
  <c r="BO101" i="46"/>
  <c r="BO101" i="44"/>
  <c r="AH105" i="46"/>
  <c r="AH105" i="44"/>
  <c r="AX105" i="46"/>
  <c r="AX105" i="44"/>
  <c r="V106" i="46"/>
  <c r="V106" i="44"/>
  <c r="AL106" i="46"/>
  <c r="AL106" i="44"/>
  <c r="BN107" i="46"/>
  <c r="BN107" i="44"/>
  <c r="AT108" i="46"/>
  <c r="AT108" i="44"/>
  <c r="AZ110" i="46"/>
  <c r="AZ110" i="44"/>
  <c r="BF161" i="44"/>
  <c r="BQ162" i="44"/>
  <c r="BH166" i="44"/>
  <c r="K168" i="44"/>
  <c r="F173" i="44"/>
  <c r="AD173" i="44"/>
  <c r="AG174" i="44"/>
  <c r="BD176" i="44"/>
  <c r="AB177" i="44"/>
  <c r="BP177" i="44"/>
  <c r="AK182" i="44"/>
  <c r="BE183" i="44"/>
  <c r="J186" i="44"/>
  <c r="V189" i="44"/>
  <c r="N191" i="44"/>
  <c r="BB191" i="44"/>
  <c r="R192" i="44"/>
  <c r="AL150" i="44"/>
  <c r="R151" i="44"/>
  <c r="E152" i="44"/>
  <c r="BA154" i="44"/>
  <c r="Z161" i="44"/>
  <c r="BQ149" i="46"/>
  <c r="BQ149" i="44"/>
  <c r="BN151" i="46"/>
  <c r="BN151" i="44"/>
  <c r="U152" i="46"/>
  <c r="U152" i="44"/>
  <c r="BA152" i="46"/>
  <c r="BA152" i="44"/>
  <c r="AG153" i="46"/>
  <c r="AG153" i="44"/>
  <c r="AS154" i="46"/>
  <c r="AS154" i="44"/>
  <c r="BE155" i="46"/>
  <c r="BE155" i="44"/>
  <c r="BM155" i="46"/>
  <c r="BM155" i="44"/>
  <c r="M156" i="46"/>
  <c r="M156" i="44"/>
  <c r="AK156" i="46"/>
  <c r="AK156" i="44"/>
  <c r="BI156" i="46"/>
  <c r="BI156" i="44"/>
  <c r="AB158" i="46"/>
  <c r="AB158" i="44"/>
  <c r="G159" i="46"/>
  <c r="G159" i="44"/>
  <c r="R160" i="46"/>
  <c r="R160" i="44"/>
  <c r="BF160" i="46"/>
  <c r="BF160" i="44"/>
  <c r="AH161" i="46"/>
  <c r="AH161" i="44"/>
  <c r="AC162" i="46"/>
  <c r="AC162" i="44"/>
  <c r="AS162" i="46"/>
  <c r="AS162" i="44"/>
  <c r="AO163" i="46"/>
  <c r="AO163" i="44"/>
  <c r="BE163" i="46"/>
  <c r="BE163" i="44"/>
  <c r="E164" i="46"/>
  <c r="E164" i="44"/>
  <c r="D166" i="46"/>
  <c r="D166" i="44"/>
  <c r="AR166" i="46"/>
  <c r="AR166" i="44"/>
  <c r="P167" i="46"/>
  <c r="P167" i="44"/>
  <c r="S168" i="46"/>
  <c r="S168" i="44"/>
  <c r="AQ168" i="46"/>
  <c r="AQ168" i="44"/>
  <c r="BC169" i="46"/>
  <c r="BC169" i="44"/>
  <c r="AP170" i="46"/>
  <c r="AP170" i="44"/>
  <c r="BN170" i="46"/>
  <c r="BN170" i="44"/>
  <c r="V171" i="46"/>
  <c r="V171" i="44"/>
  <c r="R172" i="46"/>
  <c r="R172" i="44"/>
  <c r="BN172" i="46"/>
  <c r="BN172" i="44"/>
  <c r="BB173" i="46"/>
  <c r="BB173" i="44"/>
  <c r="BJ173" i="46"/>
  <c r="BJ173" i="44"/>
  <c r="I174" i="46"/>
  <c r="I174" i="44"/>
  <c r="AJ175" i="46"/>
  <c r="AJ175" i="44"/>
  <c r="AR175" i="46"/>
  <c r="AR175" i="44"/>
  <c r="H176" i="46"/>
  <c r="H176" i="44"/>
  <c r="AF176" i="46"/>
  <c r="AF176" i="44"/>
  <c r="L177" i="46"/>
  <c r="L177" i="44"/>
  <c r="AZ177" i="46"/>
  <c r="AZ177" i="44"/>
  <c r="E182" i="46"/>
  <c r="E182" i="44"/>
  <c r="AC182" i="46"/>
  <c r="AC182" i="44"/>
  <c r="BA182" i="46"/>
  <c r="BA182" i="44"/>
  <c r="G185" i="46"/>
  <c r="G185" i="44"/>
  <c r="O185" i="46"/>
  <c r="O185" i="44"/>
  <c r="BK185" i="46"/>
  <c r="BK185" i="44"/>
  <c r="R186" i="46"/>
  <c r="R186" i="44"/>
  <c r="N187" i="46"/>
  <c r="N187" i="44"/>
  <c r="BB187" i="46"/>
  <c r="BB187" i="44"/>
  <c r="N189" i="46"/>
  <c r="N189" i="44"/>
  <c r="AL189" i="46"/>
  <c r="AL189" i="44"/>
  <c r="R190" i="46"/>
  <c r="R190" i="44"/>
  <c r="AP190" i="46"/>
  <c r="AP190" i="44"/>
  <c r="BF190" i="46"/>
  <c r="BF190" i="44"/>
  <c r="BN190" i="46"/>
  <c r="BN190" i="44"/>
  <c r="V191" i="46"/>
  <c r="V191" i="44"/>
  <c r="BJ191" i="46"/>
  <c r="BJ191" i="44"/>
  <c r="F193" i="46"/>
  <c r="F193" i="44"/>
  <c r="S197" i="46"/>
  <c r="S197" i="44"/>
  <c r="AA197" i="46"/>
  <c r="AA197" i="44"/>
  <c r="AQ197" i="46"/>
  <c r="AQ197" i="44"/>
  <c r="G198" i="46"/>
  <c r="G198" i="44"/>
  <c r="BK198" i="46"/>
  <c r="BK198" i="44"/>
  <c r="Y201" i="46"/>
  <c r="Y201" i="44"/>
  <c r="U202" i="46"/>
  <c r="U202" i="44"/>
  <c r="AS202" i="46"/>
  <c r="AS202" i="44"/>
  <c r="AF203" i="46"/>
  <c r="AF203" i="44"/>
  <c r="BD203" i="46"/>
  <c r="BD203" i="44"/>
  <c r="AC84" i="46"/>
  <c r="AC84" i="44"/>
  <c r="Q85" i="46"/>
  <c r="Q85" i="44"/>
  <c r="AO85" i="46"/>
  <c r="AO85" i="44"/>
  <c r="BI86" i="46"/>
  <c r="BI86" i="44"/>
  <c r="AR88" i="46"/>
  <c r="AR88" i="44"/>
  <c r="BH88" i="46"/>
  <c r="BH88" i="44"/>
  <c r="G89" i="46"/>
  <c r="G89" i="44"/>
  <c r="AP90" i="46"/>
  <c r="AP90" i="44"/>
  <c r="AM111" i="46"/>
  <c r="AM111" i="44"/>
  <c r="BG112" i="46"/>
  <c r="BG112" i="44"/>
  <c r="Q116" i="46"/>
  <c r="Q116" i="44"/>
  <c r="BE116" i="46"/>
  <c r="BE116" i="44"/>
  <c r="AB122" i="46"/>
  <c r="AB122" i="44"/>
  <c r="E125" i="46"/>
  <c r="E125" i="44"/>
  <c r="F91" i="44"/>
  <c r="BO112" i="44"/>
  <c r="M113" i="44"/>
  <c r="AW114" i="44"/>
  <c r="P205" i="46"/>
  <c r="P205" i="44"/>
  <c r="AJ95" i="46"/>
  <c r="AJ95" i="44"/>
  <c r="BH95" i="46"/>
  <c r="BH95" i="44"/>
  <c r="AG97" i="46"/>
  <c r="AG97" i="44"/>
  <c r="AW97" i="46"/>
  <c r="AW97" i="44"/>
  <c r="BJ103" i="46"/>
  <c r="BJ103" i="44"/>
  <c r="AP104" i="46"/>
  <c r="AP104" i="44"/>
  <c r="N105" i="46"/>
  <c r="N105" i="44"/>
  <c r="J106" i="46"/>
  <c r="J106" i="44"/>
  <c r="F107" i="46"/>
  <c r="F107" i="44"/>
  <c r="AL107" i="46"/>
  <c r="AL107" i="44"/>
  <c r="BB107" i="46"/>
  <c r="BB107" i="44"/>
  <c r="R108" i="46"/>
  <c r="R108" i="44"/>
  <c r="AE128" i="44"/>
  <c r="N130" i="44"/>
  <c r="AV132" i="44"/>
  <c r="X134" i="44"/>
  <c r="BL134" i="44"/>
  <c r="AQ8" i="46"/>
  <c r="AQ8" i="44"/>
  <c r="Y13" i="46"/>
  <c r="Y13" i="44"/>
  <c r="AV7" i="44"/>
  <c r="H9" i="44"/>
  <c r="AJ13" i="44"/>
  <c r="BD15" i="44"/>
  <c r="H19" i="44"/>
  <c r="AP20" i="44"/>
  <c r="V21" i="44"/>
  <c r="U23" i="44"/>
  <c r="G24" i="44"/>
  <c r="BF27" i="44"/>
  <c r="AP29" i="44"/>
  <c r="Z36" i="44"/>
  <c r="I38" i="44"/>
  <c r="BE40" i="44"/>
  <c r="U43" i="44"/>
  <c r="BH45" i="44"/>
  <c r="AV46" i="44"/>
  <c r="Q53" i="44"/>
  <c r="BM57" i="44"/>
  <c r="BI60" i="44"/>
  <c r="BL61" i="44"/>
  <c r="X66" i="44"/>
  <c r="AN66" i="44"/>
  <c r="BD66" i="44"/>
  <c r="C29" i="46"/>
  <c r="C29" i="44" s="1"/>
  <c r="K9" i="44"/>
  <c r="AR12" i="44"/>
  <c r="AO13" i="44"/>
  <c r="J20" i="44"/>
  <c r="AD21" i="44"/>
  <c r="R27" i="44"/>
  <c r="AL33" i="44"/>
  <c r="R34" i="44"/>
  <c r="BF34" i="44"/>
  <c r="AD35" i="44"/>
  <c r="BK48" i="44"/>
  <c r="BM59" i="44"/>
  <c r="U60" i="44"/>
  <c r="AK60" i="44"/>
  <c r="BB8" i="46"/>
  <c r="BB8" i="44"/>
  <c r="A9" i="44"/>
  <c r="C9" i="46"/>
  <c r="C9" i="44" s="1"/>
  <c r="BP11" i="46"/>
  <c r="BP11" i="44"/>
  <c r="T13" i="46"/>
  <c r="T13" i="44"/>
  <c r="AU14" i="46"/>
  <c r="AU14" i="44"/>
  <c r="AZ18" i="46"/>
  <c r="AZ18" i="44"/>
  <c r="AV19" i="46"/>
  <c r="AV19" i="44"/>
  <c r="AH20" i="46"/>
  <c r="AH20" i="44"/>
  <c r="N21" i="46"/>
  <c r="N21" i="44"/>
  <c r="BM22" i="46"/>
  <c r="BM22" i="44"/>
  <c r="AH27" i="46"/>
  <c r="AH27" i="44"/>
  <c r="W31" i="46"/>
  <c r="W31" i="44"/>
  <c r="AA32" i="46"/>
  <c r="AA32" i="44"/>
  <c r="BO32" i="46"/>
  <c r="BO32" i="44"/>
  <c r="AT33" i="46"/>
  <c r="AT33" i="44"/>
  <c r="J34" i="46"/>
  <c r="J34" i="44"/>
  <c r="BN36" i="46"/>
  <c r="BN36" i="44"/>
  <c r="Q40" i="46"/>
  <c r="Q40" i="44"/>
  <c r="BQ43" i="46"/>
  <c r="BQ43" i="44"/>
  <c r="BM44" i="46"/>
  <c r="BM44" i="44"/>
  <c r="D45" i="46"/>
  <c r="D45" i="44"/>
  <c r="AJ45" i="46"/>
  <c r="AJ45" i="44"/>
  <c r="AZ45" i="46"/>
  <c r="AZ45" i="44"/>
  <c r="BP45" i="46"/>
  <c r="BP45" i="44"/>
  <c r="H46" i="46"/>
  <c r="H46" i="44"/>
  <c r="K47" i="46"/>
  <c r="K47" i="44"/>
  <c r="AA47" i="46"/>
  <c r="AA47" i="44"/>
  <c r="BO49" i="46"/>
  <c r="BO49" i="44"/>
  <c r="W50" i="46"/>
  <c r="W50" i="44"/>
  <c r="AU50" i="46"/>
  <c r="AU50" i="44"/>
  <c r="A51" i="27"/>
  <c r="A53" i="44"/>
  <c r="Y53" i="46"/>
  <c r="Y53" i="44"/>
  <c r="AW53" i="46"/>
  <c r="AW53" i="44"/>
  <c r="BM53" i="46"/>
  <c r="BM53" i="44"/>
  <c r="M54" i="46"/>
  <c r="M54" i="44"/>
  <c r="AK54" i="46"/>
  <c r="AK54" i="44"/>
  <c r="BE55" i="46"/>
  <c r="BE55" i="44"/>
  <c r="BM55" i="46"/>
  <c r="BM55" i="44"/>
  <c r="M56" i="46"/>
  <c r="M56" i="44"/>
  <c r="BA56" i="46"/>
  <c r="BA56" i="44"/>
  <c r="BI56" i="46"/>
  <c r="BI56" i="44"/>
  <c r="AG57" i="46"/>
  <c r="AG57" i="44"/>
  <c r="AO57" i="46"/>
  <c r="AO57" i="44"/>
  <c r="AW57" i="46"/>
  <c r="AW57" i="44"/>
  <c r="BE57" i="46"/>
  <c r="BE57" i="44"/>
  <c r="E58" i="46"/>
  <c r="E58" i="44"/>
  <c r="AC58" i="46"/>
  <c r="AC58" i="44"/>
  <c r="AK58" i="46"/>
  <c r="AK58" i="44"/>
  <c r="AS58" i="46"/>
  <c r="AS58" i="44"/>
  <c r="BA58" i="46"/>
  <c r="BA58" i="44"/>
  <c r="I59" i="46"/>
  <c r="I59" i="44"/>
  <c r="AW59" i="46"/>
  <c r="AW59" i="44"/>
  <c r="E60" i="46"/>
  <c r="E60" i="44"/>
  <c r="BA60" i="46"/>
  <c r="BA60" i="44"/>
  <c r="H61" i="46"/>
  <c r="H61" i="44"/>
  <c r="X61" i="46"/>
  <c r="X61" i="44"/>
  <c r="AN61" i="46"/>
  <c r="AN61" i="44"/>
  <c r="AV61" i="46"/>
  <c r="AV61" i="44"/>
  <c r="AJ62" i="46"/>
  <c r="AJ62" i="44"/>
  <c r="BH62" i="46"/>
  <c r="BH62" i="44"/>
  <c r="BP62" i="46"/>
  <c r="BP62" i="44"/>
  <c r="H63" i="46"/>
  <c r="H63" i="44"/>
  <c r="X63" i="46"/>
  <c r="X63" i="44"/>
  <c r="AF63" i="46"/>
  <c r="AF63" i="44"/>
  <c r="BL63" i="46"/>
  <c r="BL63" i="44"/>
  <c r="K64" i="46"/>
  <c r="K64" i="44"/>
  <c r="S64" i="46"/>
  <c r="S64" i="44"/>
  <c r="AA64" i="46"/>
  <c r="AA64" i="44"/>
  <c r="AI64" i="46"/>
  <c r="AI64" i="44"/>
  <c r="BG64" i="46"/>
  <c r="BG64" i="44"/>
  <c r="F65" i="46"/>
  <c r="F65" i="44"/>
  <c r="V65" i="46"/>
  <c r="V65" i="44"/>
  <c r="AT65" i="46"/>
  <c r="AT65" i="44"/>
  <c r="BJ65" i="46"/>
  <c r="BJ65" i="44"/>
  <c r="D67" i="46"/>
  <c r="D67" i="44"/>
  <c r="AB67" i="46"/>
  <c r="AB67" i="44"/>
  <c r="AR67" i="46"/>
  <c r="AR67" i="44"/>
  <c r="AZ67" i="46"/>
  <c r="AZ67" i="44"/>
  <c r="O68" i="46"/>
  <c r="O68" i="44"/>
  <c r="AE68" i="46"/>
  <c r="AE68" i="44"/>
  <c r="BC68" i="46"/>
  <c r="BC68" i="44"/>
  <c r="BK68" i="46"/>
  <c r="BK68" i="44"/>
  <c r="S69" i="46"/>
  <c r="S69" i="44"/>
  <c r="AA69" i="46"/>
  <c r="AA69" i="44"/>
  <c r="AI69" i="46"/>
  <c r="AI69" i="44"/>
  <c r="BG69" i="46"/>
  <c r="BG69" i="44"/>
  <c r="BO69" i="46"/>
  <c r="BO69" i="44"/>
  <c r="AU70" i="46"/>
  <c r="AU70" i="44"/>
  <c r="K71" i="46"/>
  <c r="K71" i="44"/>
  <c r="S71" i="46"/>
  <c r="S71" i="44"/>
  <c r="AQ71" i="46"/>
  <c r="AQ71" i="44"/>
  <c r="AY71" i="46"/>
  <c r="AY71" i="44"/>
  <c r="G72" i="46"/>
  <c r="G72" i="44"/>
  <c r="O72" i="46"/>
  <c r="O72" i="44"/>
  <c r="BO7" i="46"/>
  <c r="BO7" i="44"/>
  <c r="BC10" i="46"/>
  <c r="BC10" i="44"/>
  <c r="AR11" i="46"/>
  <c r="AR11" i="44"/>
  <c r="W12" i="46"/>
  <c r="W12" i="44"/>
  <c r="AZ13" i="46"/>
  <c r="AZ13" i="44"/>
  <c r="BI23" i="46"/>
  <c r="BI23" i="44"/>
  <c r="AE24" i="46"/>
  <c r="AE24" i="44"/>
  <c r="AM24" i="46"/>
  <c r="AM24" i="44"/>
  <c r="AX27" i="46"/>
  <c r="AX27" i="44"/>
  <c r="AD28" i="46"/>
  <c r="AD28" i="44"/>
  <c r="AL28" i="46"/>
  <c r="AL28" i="44"/>
  <c r="BB33" i="46"/>
  <c r="BB33" i="44"/>
  <c r="A32" i="27"/>
  <c r="A34" i="44"/>
  <c r="C34" i="46"/>
  <c r="C34" i="44" s="1"/>
  <c r="N35" i="46"/>
  <c r="N35" i="44"/>
  <c r="AT35" i="46"/>
  <c r="AT35" i="44"/>
  <c r="AK37" i="46"/>
  <c r="AK37" i="44"/>
  <c r="BA39" i="46"/>
  <c r="BA39" i="44"/>
  <c r="AO40" i="46"/>
  <c r="AO40" i="44"/>
  <c r="AS41" i="46"/>
  <c r="AS41" i="44"/>
  <c r="BE44" i="46"/>
  <c r="BE44" i="44"/>
  <c r="L45" i="46"/>
  <c r="L45" i="44"/>
  <c r="AB45" i="46"/>
  <c r="AB45" i="44"/>
  <c r="X46" i="46"/>
  <c r="X46" i="44"/>
  <c r="AM48" i="46"/>
  <c r="AM48" i="44"/>
  <c r="V52" i="46"/>
  <c r="V52" i="44"/>
  <c r="V8" i="44"/>
  <c r="AA9" i="44"/>
  <c r="O12" i="44"/>
  <c r="BC12" i="44"/>
  <c r="R20" i="44"/>
  <c r="F28" i="44"/>
  <c r="BI39" i="44"/>
  <c r="AG40" i="44"/>
  <c r="BQ41" i="44"/>
  <c r="S47" i="44"/>
  <c r="AL52" i="44"/>
  <c r="AO55" i="44"/>
  <c r="Q57" i="44"/>
  <c r="BI58" i="44"/>
  <c r="BO9" i="46"/>
  <c r="BO9" i="44"/>
  <c r="BL19" i="46"/>
  <c r="BL19" i="44"/>
  <c r="AN46" i="46"/>
  <c r="AN46" i="44"/>
  <c r="AE48" i="46"/>
  <c r="AE48" i="44"/>
  <c r="S49" i="46"/>
  <c r="S49" i="44"/>
  <c r="AI49" i="46"/>
  <c r="AI49" i="44"/>
  <c r="AY49" i="46"/>
  <c r="AY49" i="44"/>
  <c r="AS54" i="46"/>
  <c r="AS54" i="44"/>
  <c r="BD9" i="44"/>
  <c r="D11" i="44"/>
  <c r="AW13" i="44"/>
  <c r="H15" i="44"/>
  <c r="AH34" i="44"/>
  <c r="AL35" i="44"/>
  <c r="AX36" i="44"/>
  <c r="BQ39" i="44"/>
  <c r="AF46" i="44"/>
  <c r="N52" i="44"/>
  <c r="D62" i="44"/>
  <c r="AN63" i="44"/>
  <c r="AI7" i="46"/>
  <c r="AI7" i="44"/>
  <c r="AY7" i="46"/>
  <c r="AY7" i="44"/>
  <c r="BG9" i="46"/>
  <c r="BG9" i="44"/>
  <c r="BH13" i="46"/>
  <c r="BH13" i="44"/>
  <c r="BQ23" i="46"/>
  <c r="BQ23" i="44"/>
  <c r="BC24" i="46"/>
  <c r="BC24" i="44"/>
  <c r="BN27" i="46"/>
  <c r="BN27" i="44"/>
  <c r="AH29" i="46"/>
  <c r="AH29" i="44"/>
  <c r="BN29" i="46"/>
  <c r="BN29" i="44"/>
  <c r="AX34" i="46"/>
  <c r="AX34" i="44"/>
  <c r="AH36" i="46"/>
  <c r="AH36" i="44"/>
  <c r="AK43" i="46"/>
  <c r="AK43" i="44"/>
  <c r="AG44" i="46"/>
  <c r="AG44" i="44"/>
  <c r="BG47" i="46"/>
  <c r="BG47" i="44"/>
  <c r="AH51" i="46"/>
  <c r="AH51" i="44"/>
  <c r="BB28" i="44"/>
  <c r="K7" i="44"/>
  <c r="AD8" i="44"/>
  <c r="AB12" i="44"/>
  <c r="BP12" i="44"/>
  <c r="X15" i="44"/>
  <c r="BB21" i="44"/>
  <c r="AU24" i="44"/>
  <c r="AP27" i="44"/>
  <c r="V28" i="44"/>
  <c r="N33" i="44"/>
  <c r="AP34" i="44"/>
  <c r="U39" i="44"/>
  <c r="AP51" i="44"/>
  <c r="AC56" i="44"/>
  <c r="BB65" i="44"/>
  <c r="C36" i="46"/>
  <c r="C36" i="44" s="1"/>
  <c r="AA7" i="44"/>
  <c r="AL8" i="44"/>
  <c r="AM12" i="44"/>
  <c r="L13" i="44"/>
  <c r="O14" i="44"/>
  <c r="BJ28" i="44"/>
  <c r="AU48" i="44"/>
  <c r="BG49" i="44"/>
  <c r="BQ56" i="44"/>
  <c r="Y57" i="44"/>
  <c r="AY64" i="44"/>
  <c r="BO64" i="44"/>
  <c r="AD65" i="44"/>
  <c r="K73" i="44"/>
  <c r="D74" i="44"/>
  <c r="T74" i="44"/>
  <c r="AU72" i="44"/>
  <c r="BK72" i="44"/>
  <c r="AA73" i="44"/>
  <c r="AJ74" i="44"/>
  <c r="AR76" i="44"/>
  <c r="BD77" i="44"/>
  <c r="AS81" i="44"/>
  <c r="E83" i="44"/>
  <c r="AC83" i="44"/>
  <c r="Y84" i="44"/>
  <c r="BM84" i="44"/>
  <c r="U85" i="44"/>
  <c r="Y86" i="44"/>
  <c r="AW86" i="44"/>
  <c r="BA87" i="44"/>
  <c r="BD88" i="44"/>
  <c r="BJ90" i="44"/>
  <c r="J91" i="44"/>
  <c r="AH91" i="44"/>
  <c r="AX91" i="44"/>
  <c r="V92" i="44"/>
  <c r="AW93" i="44"/>
  <c r="BQ94" i="44"/>
  <c r="P95" i="44"/>
  <c r="BL95" i="44"/>
  <c r="AA96" i="44"/>
  <c r="E97" i="44"/>
  <c r="G100" i="44"/>
  <c r="W100" i="44"/>
  <c r="AI73" i="46"/>
  <c r="AI73" i="44"/>
  <c r="L74" i="46"/>
  <c r="L74" i="44"/>
  <c r="AV77" i="46"/>
  <c r="AV77" i="44"/>
  <c r="Z78" i="46"/>
  <c r="Z78" i="44"/>
  <c r="AD79" i="46"/>
  <c r="AD79" i="44"/>
  <c r="AL79" i="46"/>
  <c r="AL79" i="44"/>
  <c r="AT79" i="46"/>
  <c r="AT79" i="44"/>
  <c r="BJ79" i="46"/>
  <c r="BJ79" i="44"/>
  <c r="M81" i="46"/>
  <c r="M81" i="44"/>
  <c r="AO82" i="46"/>
  <c r="AO82" i="44"/>
  <c r="BQ83" i="46"/>
  <c r="BQ83" i="44"/>
  <c r="I84" i="46"/>
  <c r="I84" i="44"/>
  <c r="Q84" i="46"/>
  <c r="Q84" i="44"/>
  <c r="M85" i="46"/>
  <c r="M85" i="44"/>
  <c r="AC85" i="46"/>
  <c r="AC85" i="44"/>
  <c r="AS85" i="46"/>
  <c r="AS85" i="44"/>
  <c r="Q86" i="46"/>
  <c r="Q86" i="44"/>
  <c r="AO86" i="46"/>
  <c r="AO86" i="44"/>
  <c r="BM86" i="46"/>
  <c r="BM86" i="44"/>
  <c r="BI87" i="46"/>
  <c r="BI87" i="44"/>
  <c r="AN88" i="46"/>
  <c r="AN88" i="44"/>
  <c r="AV88" i="46"/>
  <c r="AV88" i="44"/>
  <c r="S89" i="46"/>
  <c r="S89" i="44"/>
  <c r="AA89" i="46"/>
  <c r="AA89" i="44"/>
  <c r="N90" i="46"/>
  <c r="N90" i="44"/>
  <c r="AL90" i="46"/>
  <c r="AL90" i="44"/>
  <c r="BJ92" i="46"/>
  <c r="BJ92" i="44"/>
  <c r="I93" i="46"/>
  <c r="I93" i="44"/>
  <c r="BE93" i="46"/>
  <c r="BE93" i="44"/>
  <c r="E94" i="46"/>
  <c r="E94" i="44"/>
  <c r="U94" i="46"/>
  <c r="U94" i="44"/>
  <c r="BI94" i="46"/>
  <c r="BI94" i="44"/>
  <c r="H95" i="46"/>
  <c r="H95" i="44"/>
  <c r="X95" i="46"/>
  <c r="X95" i="44"/>
  <c r="AI96" i="46"/>
  <c r="AI96" i="44"/>
  <c r="BO96" i="46"/>
  <c r="BO96" i="44"/>
  <c r="AK97" i="46"/>
  <c r="AK97" i="44"/>
  <c r="Y98" i="46"/>
  <c r="Y98" i="44"/>
  <c r="AG98" i="46"/>
  <c r="AG98" i="44"/>
  <c r="AO98" i="46"/>
  <c r="AO98" i="44"/>
  <c r="BE98" i="46"/>
  <c r="BE98" i="44"/>
  <c r="BM98" i="46"/>
  <c r="BM98" i="44"/>
  <c r="U99" i="46"/>
  <c r="U99" i="44"/>
  <c r="AS99" i="46"/>
  <c r="AS99" i="44"/>
  <c r="BQ99" i="46"/>
  <c r="BQ99" i="44"/>
  <c r="AE100" i="46"/>
  <c r="AE100" i="44"/>
  <c r="AY101" i="46"/>
  <c r="AY101" i="44"/>
  <c r="O102" i="46"/>
  <c r="O102" i="44"/>
  <c r="AP105" i="46"/>
  <c r="AP105" i="44"/>
  <c r="AT106" i="46"/>
  <c r="AT106" i="44"/>
  <c r="J107" i="46"/>
  <c r="J107" i="44"/>
  <c r="R107" i="46"/>
  <c r="R107" i="44"/>
  <c r="Z107" i="46"/>
  <c r="Z107" i="44"/>
  <c r="F108" i="46"/>
  <c r="F108" i="44"/>
  <c r="N108" i="46"/>
  <c r="N108" i="44"/>
  <c r="BB108" i="46"/>
  <c r="BB108" i="44"/>
  <c r="AF109" i="46"/>
  <c r="AF109" i="44"/>
  <c r="T110" i="46"/>
  <c r="T110" i="44"/>
  <c r="AR15" i="46"/>
  <c r="AR15" i="44"/>
  <c r="BK21" i="46"/>
  <c r="BK21" i="44"/>
  <c r="AL23" i="46"/>
  <c r="AL23" i="44"/>
  <c r="BL26" i="46"/>
  <c r="BL26" i="44"/>
  <c r="AE16" i="46"/>
  <c r="AE16" i="44"/>
  <c r="F18" i="46"/>
  <c r="F18" i="44"/>
  <c r="BN19" i="46"/>
  <c r="BN19" i="44"/>
  <c r="I26" i="46"/>
  <c r="I26" i="44"/>
  <c r="AM72" i="44"/>
  <c r="BC72" i="44"/>
  <c r="AB74" i="44"/>
  <c r="AJ76" i="44"/>
  <c r="AZ76" i="44"/>
  <c r="BL77" i="44"/>
  <c r="AC81" i="44"/>
  <c r="BI81" i="44"/>
  <c r="AW82" i="44"/>
  <c r="AK83" i="44"/>
  <c r="E85" i="44"/>
  <c r="U87" i="44"/>
  <c r="AD90" i="44"/>
  <c r="BB90" i="44"/>
  <c r="N92" i="44"/>
  <c r="BB92" i="44"/>
  <c r="Q93" i="44"/>
  <c r="AO93" i="44"/>
  <c r="AV95" i="44"/>
  <c r="BP110" i="44"/>
  <c r="BC111" i="44"/>
  <c r="AA112" i="44"/>
  <c r="AG114" i="44"/>
  <c r="U115" i="44"/>
  <c r="S112" i="44"/>
  <c r="AI112" i="44"/>
  <c r="U113" i="44"/>
  <c r="BA115" i="44"/>
  <c r="Y116" i="44"/>
  <c r="AW116" i="44"/>
  <c r="K117" i="44"/>
  <c r="AA117" i="44"/>
  <c r="AQ117" i="44"/>
  <c r="BE119" i="44"/>
  <c r="E120" i="44"/>
  <c r="BL7" i="44"/>
  <c r="F11" i="44"/>
  <c r="BH12" i="44"/>
  <c r="BJ13" i="44"/>
  <c r="AO14" i="44"/>
  <c r="V18" i="44"/>
  <c r="A22" i="44"/>
  <c r="AC7" i="44"/>
  <c r="BQ7" i="44"/>
  <c r="AN8" i="44"/>
  <c r="AN9" i="44"/>
  <c r="AM10" i="44"/>
  <c r="T11" i="44"/>
  <c r="I12" i="44"/>
  <c r="AO12" i="44"/>
  <c r="D13" i="44"/>
  <c r="AR13" i="44"/>
  <c r="BP13" i="44"/>
  <c r="BE14" i="44"/>
  <c r="BA15" i="44"/>
  <c r="AH16" i="44"/>
  <c r="BM16" i="44"/>
  <c r="AL17" i="44"/>
  <c r="AL18" i="44"/>
  <c r="AN19" i="44"/>
  <c r="D20" i="44"/>
  <c r="AJ20" i="44"/>
  <c r="BP20" i="44"/>
  <c r="AT21" i="44"/>
  <c r="AO22" i="44"/>
  <c r="M23" i="44"/>
  <c r="BF23" i="44"/>
  <c r="T24" i="44"/>
  <c r="BK24" i="44"/>
  <c r="AF25" i="44"/>
  <c r="AZ26" i="44"/>
  <c r="T27" i="44"/>
  <c r="BC27" i="44"/>
  <c r="P28" i="44"/>
  <c r="AT28" i="44"/>
  <c r="G29" i="44"/>
  <c r="AF29" i="44"/>
  <c r="BL29" i="44"/>
  <c r="AU30" i="44"/>
  <c r="L31" i="44"/>
  <c r="AK31" i="44"/>
  <c r="K32" i="44"/>
  <c r="AI32" i="44"/>
  <c r="D33" i="44"/>
  <c r="O34" i="44"/>
  <c r="L36" i="44"/>
  <c r="AM36" i="44"/>
  <c r="BN37" i="44"/>
  <c r="AQ38" i="44"/>
  <c r="BK39" i="44"/>
  <c r="S42" i="44"/>
  <c r="AK7" i="44"/>
  <c r="K8" i="44"/>
  <c r="Q12" i="44"/>
  <c r="N13" i="44"/>
  <c r="E15" i="44"/>
  <c r="K17" i="44"/>
  <c r="BG17" i="44"/>
  <c r="BH15" i="44"/>
  <c r="BQ11" i="44"/>
  <c r="BD12" i="44"/>
  <c r="BF17" i="44"/>
  <c r="Y19" i="44"/>
  <c r="Z22" i="44"/>
  <c r="G28" i="44"/>
  <c r="BC28" i="44"/>
  <c r="AT39" i="44"/>
  <c r="AX44" i="44"/>
  <c r="BD48" i="44"/>
  <c r="BL50" i="44"/>
  <c r="BF57" i="44"/>
  <c r="AT60" i="44"/>
  <c r="AO63" i="44"/>
  <c r="BC65" i="44"/>
  <c r="AD85" i="44"/>
  <c r="AX86" i="44"/>
  <c r="BE88" i="44"/>
  <c r="AB89" i="44"/>
  <c r="X12" i="44"/>
  <c r="AB15" i="44"/>
  <c r="V16" i="44"/>
  <c r="A42" i="44"/>
  <c r="C42" i="46"/>
  <c r="C42" i="44" s="1"/>
  <c r="C55" i="46"/>
  <c r="C55" i="44" s="1"/>
  <c r="P10" i="44"/>
  <c r="U11" i="44"/>
  <c r="P14" i="44"/>
  <c r="AY20" i="44"/>
  <c r="K29" i="44"/>
  <c r="E45" i="44"/>
  <c r="I46" i="44"/>
  <c r="AP57" i="44"/>
  <c r="BJ60" i="44"/>
  <c r="AC67" i="44"/>
  <c r="BE77" i="44"/>
  <c r="AX82" i="44"/>
  <c r="R84" i="44"/>
  <c r="AP84" i="44"/>
  <c r="BN84" i="44"/>
  <c r="A17" i="44"/>
  <c r="A55" i="44"/>
  <c r="C21" i="46"/>
  <c r="C21" i="44" s="1"/>
  <c r="AC11" i="44"/>
  <c r="D15" i="44"/>
  <c r="AJ15" i="44"/>
  <c r="BP15" i="44"/>
  <c r="BA18" i="44"/>
  <c r="BC21" i="44"/>
  <c r="F23" i="44"/>
  <c r="BJ23" i="44"/>
  <c r="X24" i="44"/>
  <c r="AF26" i="44"/>
  <c r="X31" i="44"/>
  <c r="AZ32" i="44"/>
  <c r="O33" i="44"/>
  <c r="AT41" i="44"/>
  <c r="AD43" i="44"/>
  <c r="T49" i="44"/>
  <c r="H50" i="44"/>
  <c r="R53" i="44"/>
  <c r="AP55" i="44"/>
  <c r="AS67" i="44"/>
  <c r="P68" i="44"/>
  <c r="AF72" i="44"/>
  <c r="AV72" i="44"/>
  <c r="AS76" i="44"/>
  <c r="BI76" i="44"/>
  <c r="AD81" i="44"/>
  <c r="R82" i="44"/>
  <c r="BJ83" i="44"/>
  <c r="AZ89" i="44"/>
  <c r="W90" i="44"/>
  <c r="AQ91" i="44"/>
  <c r="BB94" i="44"/>
  <c r="AB96" i="44"/>
  <c r="Z98" i="44"/>
  <c r="AE106" i="44"/>
  <c r="E110" i="44"/>
  <c r="AC110" i="44"/>
  <c r="N115" i="44"/>
  <c r="BJ115" i="44"/>
  <c r="AN26" i="46"/>
  <c r="AN26" i="44"/>
  <c r="AY29" i="46"/>
  <c r="AY29" i="44"/>
  <c r="A29" i="27"/>
  <c r="A31" i="44"/>
  <c r="BC33" i="46"/>
  <c r="BC33" i="44"/>
  <c r="AQ34" i="46"/>
  <c r="AQ34" i="44"/>
  <c r="AU35" i="46"/>
  <c r="AU35" i="44"/>
  <c r="AD37" i="46"/>
  <c r="AD37" i="44"/>
  <c r="BJ39" i="46"/>
  <c r="BJ39" i="44"/>
  <c r="R42" i="46"/>
  <c r="R42" i="44"/>
  <c r="Z42" i="46"/>
  <c r="Z42" i="44"/>
  <c r="AT43" i="46"/>
  <c r="AT43" i="44"/>
  <c r="BJ43" i="46"/>
  <c r="BJ43" i="44"/>
  <c r="BE46" i="46"/>
  <c r="BE46" i="44"/>
  <c r="D49" i="46"/>
  <c r="D49" i="44"/>
  <c r="AI51" i="46"/>
  <c r="AI51" i="44"/>
  <c r="AE52" i="46"/>
  <c r="AE52" i="44"/>
  <c r="AU52" i="46"/>
  <c r="AU52" i="44"/>
  <c r="AD54" i="46"/>
  <c r="AD54" i="44"/>
  <c r="F58" i="46"/>
  <c r="F58" i="44"/>
  <c r="N58" i="46"/>
  <c r="N58" i="44"/>
  <c r="BJ58" i="46"/>
  <c r="BJ58" i="44"/>
  <c r="R59" i="46"/>
  <c r="R59" i="44"/>
  <c r="AX59" i="46"/>
  <c r="AX59" i="44"/>
  <c r="I63" i="46"/>
  <c r="I63" i="44"/>
  <c r="AW63" i="46"/>
  <c r="AW63" i="44"/>
  <c r="BM63" i="46"/>
  <c r="BM63" i="44"/>
  <c r="BE66" i="46"/>
  <c r="BE66" i="44"/>
  <c r="BI67" i="46"/>
  <c r="BI67" i="44"/>
  <c r="AF68" i="46"/>
  <c r="AF68" i="44"/>
  <c r="AV68" i="46"/>
  <c r="AV68" i="44"/>
  <c r="BL68" i="46"/>
  <c r="BL68" i="44"/>
  <c r="P70" i="46"/>
  <c r="P70" i="44"/>
  <c r="AV70" i="46"/>
  <c r="AV70" i="44"/>
  <c r="H72" i="46"/>
  <c r="H72" i="44"/>
  <c r="AN72" i="46"/>
  <c r="AN72" i="44"/>
  <c r="L73" i="46"/>
  <c r="L73" i="44"/>
  <c r="AZ73" i="46"/>
  <c r="AZ73" i="44"/>
  <c r="AC76" i="46"/>
  <c r="AC76" i="44"/>
  <c r="AG77" i="46"/>
  <c r="AG77" i="44"/>
  <c r="BM77" i="46"/>
  <c r="BM77" i="44"/>
  <c r="AA78" i="46"/>
  <c r="AA78" i="44"/>
  <c r="AQ78" i="46"/>
  <c r="AQ78" i="44"/>
  <c r="AE79" i="46"/>
  <c r="AE79" i="44"/>
  <c r="AM79" i="46"/>
  <c r="AM79" i="44"/>
  <c r="K80" i="46"/>
  <c r="K80" i="44"/>
  <c r="AY80" i="46"/>
  <c r="AY80" i="44"/>
  <c r="BG80" i="46"/>
  <c r="BG80" i="44"/>
  <c r="BO80" i="46"/>
  <c r="BO80" i="44"/>
  <c r="BB81" i="46"/>
  <c r="BB81" i="44"/>
  <c r="V83" i="46"/>
  <c r="V83" i="44"/>
  <c r="AD83" i="46"/>
  <c r="AD83" i="44"/>
  <c r="AL83" i="46"/>
  <c r="AL83" i="44"/>
  <c r="AL85" i="46"/>
  <c r="AL85" i="44"/>
  <c r="BJ85" i="46"/>
  <c r="BJ85" i="44"/>
  <c r="J86" i="46"/>
  <c r="J86" i="44"/>
  <c r="F87" i="46"/>
  <c r="F87" i="44"/>
  <c r="AD87" i="46"/>
  <c r="AD87" i="44"/>
  <c r="AL87" i="46"/>
  <c r="AL87" i="44"/>
  <c r="BB87" i="46"/>
  <c r="BB87" i="44"/>
  <c r="BJ87" i="46"/>
  <c r="BJ87" i="44"/>
  <c r="I88" i="46"/>
  <c r="I88" i="44"/>
  <c r="Q88" i="46"/>
  <c r="Q88" i="44"/>
  <c r="AG88" i="46"/>
  <c r="AG88" i="44"/>
  <c r="BM88" i="46"/>
  <c r="BM88" i="44"/>
  <c r="D89" i="46"/>
  <c r="D89" i="44"/>
  <c r="L89" i="46"/>
  <c r="L89" i="44"/>
  <c r="O90" i="46"/>
  <c r="O90" i="44"/>
  <c r="AM90" i="46"/>
  <c r="AM90" i="44"/>
  <c r="K91" i="46"/>
  <c r="K91" i="44"/>
  <c r="AY91" i="46"/>
  <c r="AY91" i="44"/>
  <c r="BG91" i="46"/>
  <c r="BG91" i="44"/>
  <c r="AE92" i="46"/>
  <c r="AE92" i="44"/>
  <c r="AM92" i="46"/>
  <c r="AM92" i="44"/>
  <c r="J93" i="46"/>
  <c r="J93" i="44"/>
  <c r="AP93" i="46"/>
  <c r="AP93" i="44"/>
  <c r="BF93" i="46"/>
  <c r="BF93" i="44"/>
  <c r="BN93" i="46"/>
  <c r="BN93" i="44"/>
  <c r="N94" i="46"/>
  <c r="N94" i="44"/>
  <c r="AD94" i="46"/>
  <c r="AD94" i="44"/>
  <c r="AL94" i="46"/>
  <c r="AL94" i="44"/>
  <c r="BJ94" i="46"/>
  <c r="BJ94" i="44"/>
  <c r="A93" i="27"/>
  <c r="A95" i="44"/>
  <c r="I95" i="46"/>
  <c r="I95" i="44"/>
  <c r="Y95" i="46"/>
  <c r="Y95" i="44"/>
  <c r="AG95" i="46"/>
  <c r="AG95" i="44"/>
  <c r="AO95" i="46"/>
  <c r="AO95" i="44"/>
  <c r="AW95" i="46"/>
  <c r="AW95" i="44"/>
  <c r="BE95" i="46"/>
  <c r="BE95" i="44"/>
  <c r="D96" i="46"/>
  <c r="D96" i="44"/>
  <c r="AJ96" i="46"/>
  <c r="AJ96" i="44"/>
  <c r="AR96" i="46"/>
  <c r="AR96" i="44"/>
  <c r="AZ96" i="46"/>
  <c r="AZ96" i="44"/>
  <c r="BP96" i="46"/>
  <c r="BP96" i="44"/>
  <c r="N97" i="46"/>
  <c r="N97" i="44"/>
  <c r="V97" i="46"/>
  <c r="V97" i="44"/>
  <c r="BJ97" i="46"/>
  <c r="BJ97" i="44"/>
  <c r="J98" i="46"/>
  <c r="J98" i="44"/>
  <c r="AX98" i="46"/>
  <c r="AX98" i="44"/>
  <c r="BF98" i="46"/>
  <c r="BF98" i="44"/>
  <c r="F99" i="46"/>
  <c r="F99" i="44"/>
  <c r="AD99" i="46"/>
  <c r="AD99" i="44"/>
  <c r="AL99" i="46"/>
  <c r="AL99" i="44"/>
  <c r="BJ99" i="46"/>
  <c r="BJ99" i="44"/>
  <c r="A98" i="27"/>
  <c r="C100" i="46"/>
  <c r="C100" i="44" s="1"/>
  <c r="P100" i="46"/>
  <c r="P100" i="44"/>
  <c r="AV100" i="46"/>
  <c r="AV100" i="44"/>
  <c r="BD100" i="46"/>
  <c r="BD100" i="44"/>
  <c r="D101" i="46"/>
  <c r="D101" i="44"/>
  <c r="L101" i="46"/>
  <c r="L101" i="44"/>
  <c r="T101" i="46"/>
  <c r="T101" i="44"/>
  <c r="AB101" i="46"/>
  <c r="AB101" i="44"/>
  <c r="AJ101" i="46"/>
  <c r="AJ101" i="44"/>
  <c r="AR101" i="46"/>
  <c r="AR101" i="44"/>
  <c r="AZ101" i="46"/>
  <c r="AZ101" i="44"/>
  <c r="BH101" i="46"/>
  <c r="BH101" i="44"/>
  <c r="G104" i="46"/>
  <c r="G104" i="44"/>
  <c r="O104" i="46"/>
  <c r="O104" i="44"/>
  <c r="W104" i="46"/>
  <c r="W104" i="44"/>
  <c r="AM104" i="46"/>
  <c r="AM104" i="44"/>
  <c r="AU104" i="46"/>
  <c r="AU104" i="44"/>
  <c r="BC104" i="46"/>
  <c r="BC104" i="44"/>
  <c r="BK104" i="46"/>
  <c r="BK104" i="44"/>
  <c r="K105" i="46"/>
  <c r="K105" i="44"/>
  <c r="S105" i="46"/>
  <c r="S105" i="44"/>
  <c r="AQ105" i="46"/>
  <c r="AQ105" i="44"/>
  <c r="AY105" i="46"/>
  <c r="AY105" i="44"/>
  <c r="BO105" i="46"/>
  <c r="BO105" i="44"/>
  <c r="G106" i="46"/>
  <c r="G106" i="44"/>
  <c r="W106" i="46"/>
  <c r="W106" i="44"/>
  <c r="AU106" i="46"/>
  <c r="AU106" i="44"/>
  <c r="BC106" i="46"/>
  <c r="BC106" i="44"/>
  <c r="BK106" i="46"/>
  <c r="BK106" i="44"/>
  <c r="K107" i="46"/>
  <c r="K107" i="44"/>
  <c r="S107" i="46"/>
  <c r="S107" i="44"/>
  <c r="AI107" i="46"/>
  <c r="AI107" i="44"/>
  <c r="AQ107" i="46"/>
  <c r="AQ107" i="44"/>
  <c r="AY107" i="46"/>
  <c r="AY107" i="44"/>
  <c r="BG107" i="46"/>
  <c r="BG107" i="44"/>
  <c r="BO107" i="46"/>
  <c r="BO107" i="44"/>
  <c r="W108" i="46"/>
  <c r="W108" i="44"/>
  <c r="AM108" i="46"/>
  <c r="AM108" i="44"/>
  <c r="Q109" i="46"/>
  <c r="Q109" i="44"/>
  <c r="AG109" i="46"/>
  <c r="AG109" i="44"/>
  <c r="AO109" i="46"/>
  <c r="AO109" i="44"/>
  <c r="AW109" i="46"/>
  <c r="AW109" i="44"/>
  <c r="BE109" i="46"/>
  <c r="BE109" i="44"/>
  <c r="BM109" i="46"/>
  <c r="BM109" i="44"/>
  <c r="U110" i="46"/>
  <c r="U110" i="44"/>
  <c r="AS110" i="46"/>
  <c r="AS110" i="44"/>
  <c r="BA110" i="46"/>
  <c r="BA110" i="44"/>
  <c r="BQ110" i="46"/>
  <c r="BQ110" i="44"/>
  <c r="P111" i="46"/>
  <c r="P111" i="44"/>
  <c r="AF111" i="46"/>
  <c r="AF111" i="44"/>
  <c r="AN111" i="46"/>
  <c r="AN111" i="44"/>
  <c r="BL111" i="46"/>
  <c r="BL111" i="44"/>
  <c r="L112" i="46"/>
  <c r="L112" i="44"/>
  <c r="T112" i="46"/>
  <c r="T112" i="44"/>
  <c r="AB112" i="46"/>
  <c r="AB112" i="44"/>
  <c r="AR112" i="46"/>
  <c r="AR112" i="44"/>
  <c r="AZ112" i="46"/>
  <c r="AZ112" i="44"/>
  <c r="BH112" i="46"/>
  <c r="BH112" i="44"/>
  <c r="F113" i="46"/>
  <c r="F113" i="44"/>
  <c r="AD113" i="46"/>
  <c r="AD113" i="44"/>
  <c r="AL113" i="46"/>
  <c r="AL113" i="44"/>
  <c r="AT113" i="46"/>
  <c r="AT113" i="44"/>
  <c r="BB113" i="46"/>
  <c r="BB113" i="44"/>
  <c r="BJ113" i="46"/>
  <c r="BJ113" i="44"/>
  <c r="Z114" i="46"/>
  <c r="Z114" i="44"/>
  <c r="AP114" i="46"/>
  <c r="AP114" i="44"/>
  <c r="AX114" i="46"/>
  <c r="AX114" i="44"/>
  <c r="BF114" i="46"/>
  <c r="BF114" i="44"/>
  <c r="BN114" i="46"/>
  <c r="BN114" i="44"/>
  <c r="V115" i="46"/>
  <c r="V115" i="44"/>
  <c r="AD115" i="46"/>
  <c r="AD115" i="44"/>
  <c r="AL115" i="46"/>
  <c r="AL115" i="44"/>
  <c r="BB115" i="46"/>
  <c r="BB115" i="44"/>
  <c r="J116" i="46"/>
  <c r="J116" i="44"/>
  <c r="R116" i="46"/>
  <c r="R116" i="44"/>
  <c r="AP116" i="46"/>
  <c r="AP116" i="44"/>
  <c r="BF116" i="46"/>
  <c r="BF116" i="44"/>
  <c r="BN116" i="46"/>
  <c r="BN116" i="44"/>
  <c r="L117" i="46"/>
  <c r="L117" i="44"/>
  <c r="T117" i="46"/>
  <c r="T117" i="44"/>
  <c r="AB117" i="46"/>
  <c r="AB117" i="44"/>
  <c r="AJ117" i="46"/>
  <c r="AJ117" i="44"/>
  <c r="AZ117" i="46"/>
  <c r="AZ117" i="44"/>
  <c r="BH117" i="46"/>
  <c r="BH117" i="44"/>
  <c r="H118" i="46"/>
  <c r="H118" i="44"/>
  <c r="P118" i="46"/>
  <c r="P118" i="44"/>
  <c r="AN118" i="46"/>
  <c r="AN118" i="44"/>
  <c r="AV118" i="46"/>
  <c r="AV118" i="44"/>
  <c r="BD118" i="46"/>
  <c r="BD118" i="44"/>
  <c r="BL118" i="46"/>
  <c r="BL118" i="44"/>
  <c r="N120" i="46"/>
  <c r="N120" i="44"/>
  <c r="AD120" i="46"/>
  <c r="AD120" i="44"/>
  <c r="Y121" i="46"/>
  <c r="Y121" i="44"/>
  <c r="AO121" i="46"/>
  <c r="AO121" i="44"/>
  <c r="AW121" i="46"/>
  <c r="AW121" i="44"/>
  <c r="BE121" i="46"/>
  <c r="BE121" i="44"/>
  <c r="M122" i="46"/>
  <c r="M122" i="44"/>
  <c r="U122" i="46"/>
  <c r="U122" i="44"/>
  <c r="AS122" i="46"/>
  <c r="AS122" i="44"/>
  <c r="BA122" i="46"/>
  <c r="BA122" i="44"/>
  <c r="BI122" i="46"/>
  <c r="BI122" i="44"/>
  <c r="AF123" i="46"/>
  <c r="AF123" i="44"/>
  <c r="BD123" i="46"/>
  <c r="BD123" i="44"/>
  <c r="L124" i="46"/>
  <c r="L124" i="44"/>
  <c r="T124" i="46"/>
  <c r="T124" i="44"/>
  <c r="AB124" i="46"/>
  <c r="AB124" i="44"/>
  <c r="AZ124" i="46"/>
  <c r="AZ124" i="44"/>
  <c r="BH124" i="46"/>
  <c r="BH124" i="44"/>
  <c r="BP124" i="46"/>
  <c r="BP124" i="44"/>
  <c r="J126" i="46"/>
  <c r="J126" i="44"/>
  <c r="R126" i="46"/>
  <c r="R126" i="44"/>
  <c r="AP126" i="46"/>
  <c r="AP126" i="44"/>
  <c r="AX126" i="46"/>
  <c r="AX126" i="44"/>
  <c r="BF126" i="46"/>
  <c r="BF126" i="44"/>
  <c r="D127" i="46"/>
  <c r="D127" i="44"/>
  <c r="T127" i="46"/>
  <c r="T127" i="44"/>
  <c r="AB127" i="46"/>
  <c r="AB127" i="44"/>
  <c r="AJ127" i="46"/>
  <c r="AJ127" i="44"/>
  <c r="AR127" i="46"/>
  <c r="AR127" i="44"/>
  <c r="BH127" i="46"/>
  <c r="BH127" i="44"/>
  <c r="BP127" i="46"/>
  <c r="BP127" i="44"/>
  <c r="P128" i="46"/>
  <c r="P128" i="44"/>
  <c r="X128" i="46"/>
  <c r="X128" i="44"/>
  <c r="AV128" i="46"/>
  <c r="AV128" i="44"/>
  <c r="BL128" i="46"/>
  <c r="BL128" i="44"/>
  <c r="K129" i="46"/>
  <c r="K129" i="44"/>
  <c r="AA129" i="46"/>
  <c r="AA129" i="44"/>
  <c r="AY129" i="46"/>
  <c r="AY129" i="44"/>
  <c r="BO129" i="46"/>
  <c r="BO129" i="44"/>
  <c r="G130" i="46"/>
  <c r="G130" i="44"/>
  <c r="O130" i="46"/>
  <c r="O130" i="44"/>
  <c r="AM130" i="46"/>
  <c r="AM130" i="44"/>
  <c r="AU130" i="46"/>
  <c r="AU130" i="44"/>
  <c r="F131" i="46"/>
  <c r="F131" i="44"/>
  <c r="N131" i="46"/>
  <c r="N131" i="44"/>
  <c r="AD131" i="46"/>
  <c r="AD131" i="44"/>
  <c r="AT131" i="46"/>
  <c r="AT131" i="44"/>
  <c r="BJ131" i="46"/>
  <c r="BJ131" i="44"/>
  <c r="Q132" i="46"/>
  <c r="Q132" i="44"/>
  <c r="Y132" i="46"/>
  <c r="Y132" i="44"/>
  <c r="AG132" i="46"/>
  <c r="AG132" i="44"/>
  <c r="AW132" i="46"/>
  <c r="AW132" i="44"/>
  <c r="BM132" i="46"/>
  <c r="BM132" i="44"/>
  <c r="E133" i="46"/>
  <c r="E133" i="44"/>
  <c r="M133" i="46"/>
  <c r="M133" i="44"/>
  <c r="U133" i="46"/>
  <c r="U133" i="44"/>
  <c r="AK133" i="46"/>
  <c r="AK133" i="44"/>
  <c r="AS133" i="46"/>
  <c r="AS133" i="44"/>
  <c r="BA133" i="46"/>
  <c r="BA133" i="44"/>
  <c r="BE19" i="46"/>
  <c r="BE19" i="44"/>
  <c r="D25" i="46"/>
  <c r="D25" i="44"/>
  <c r="S29" i="46"/>
  <c r="S29" i="44"/>
  <c r="AV31" i="46"/>
  <c r="AV31" i="44"/>
  <c r="AY36" i="46"/>
  <c r="AY36" i="44"/>
  <c r="BB37" i="46"/>
  <c r="BB37" i="44"/>
  <c r="AP40" i="46"/>
  <c r="AP40" i="44"/>
  <c r="F41" i="46"/>
  <c r="F41" i="44"/>
  <c r="AL41" i="46"/>
  <c r="AL41" i="44"/>
  <c r="Y46" i="46"/>
  <c r="Y46" i="44"/>
  <c r="AW46" i="46"/>
  <c r="AW46" i="44"/>
  <c r="BM46" i="46"/>
  <c r="BM46" i="44"/>
  <c r="AR49" i="46"/>
  <c r="AR49" i="44"/>
  <c r="BH49" i="46"/>
  <c r="BH49" i="44"/>
  <c r="AV50" i="46"/>
  <c r="AV50" i="44"/>
  <c r="G52" i="46"/>
  <c r="G52" i="44"/>
  <c r="AP53" i="46"/>
  <c r="AP53" i="44"/>
  <c r="BF53" i="46"/>
  <c r="BF53" i="44"/>
  <c r="R55" i="46"/>
  <c r="R55" i="44"/>
  <c r="BN55" i="46"/>
  <c r="BN55" i="44"/>
  <c r="A57" i="27"/>
  <c r="C59" i="46"/>
  <c r="C59" i="44" s="1"/>
  <c r="V60" i="46"/>
  <c r="V60" i="44"/>
  <c r="Y63" i="46"/>
  <c r="Y63" i="44"/>
  <c r="AG63" i="46"/>
  <c r="AG63" i="44"/>
  <c r="AJ64" i="46"/>
  <c r="AJ64" i="44"/>
  <c r="O65" i="46"/>
  <c r="O65" i="44"/>
  <c r="AE65" i="46"/>
  <c r="AE65" i="44"/>
  <c r="I66" i="46"/>
  <c r="I66" i="44"/>
  <c r="Q66" i="46"/>
  <c r="Q66" i="44"/>
  <c r="U67" i="46"/>
  <c r="U67" i="44"/>
  <c r="BQ67" i="46"/>
  <c r="BQ67" i="44"/>
  <c r="BL70" i="46"/>
  <c r="BL70" i="44"/>
  <c r="X72" i="46"/>
  <c r="X72" i="44"/>
  <c r="E76" i="46"/>
  <c r="E76" i="44"/>
  <c r="M76" i="46"/>
  <c r="M76" i="44"/>
  <c r="Q77" i="46"/>
  <c r="Q77" i="44"/>
  <c r="AO77" i="46"/>
  <c r="AO77" i="44"/>
  <c r="G79" i="46"/>
  <c r="G79" i="44"/>
  <c r="O79" i="46"/>
  <c r="O79" i="44"/>
  <c r="BC79" i="46"/>
  <c r="BC79" i="44"/>
  <c r="AA80" i="46"/>
  <c r="AA80" i="44"/>
  <c r="AI80" i="46"/>
  <c r="AI80" i="44"/>
  <c r="N81" i="46"/>
  <c r="N81" i="44"/>
  <c r="AL81" i="46"/>
  <c r="AL81" i="44"/>
  <c r="BJ81" i="46"/>
  <c r="BJ81" i="44"/>
  <c r="AP82" i="46"/>
  <c r="AP82" i="44"/>
  <c r="F83" i="46"/>
  <c r="F83" i="44"/>
  <c r="BB83" i="46"/>
  <c r="BB83" i="44"/>
  <c r="AH84" i="46"/>
  <c r="AH84" i="44"/>
  <c r="N85" i="46"/>
  <c r="N85" i="44"/>
  <c r="V85" i="46"/>
  <c r="V85" i="44"/>
  <c r="Z86" i="46"/>
  <c r="Z86" i="44"/>
  <c r="BF86" i="46"/>
  <c r="BF86" i="44"/>
  <c r="AO88" i="46"/>
  <c r="AO88" i="44"/>
  <c r="AW88" i="46"/>
  <c r="AW88" i="44"/>
  <c r="BH89" i="46"/>
  <c r="BH89" i="44"/>
  <c r="BP89" i="46"/>
  <c r="BP89" i="44"/>
  <c r="AU90" i="46"/>
  <c r="AU90" i="44"/>
  <c r="BC90" i="46"/>
  <c r="BC90" i="44"/>
  <c r="AA91" i="46"/>
  <c r="AA91" i="44"/>
  <c r="AI91" i="46"/>
  <c r="AI91" i="44"/>
  <c r="G92" i="46"/>
  <c r="G92" i="44"/>
  <c r="O92" i="46"/>
  <c r="O92" i="44"/>
  <c r="BK92" i="46"/>
  <c r="BK92" i="44"/>
  <c r="R93" i="46"/>
  <c r="R93" i="44"/>
  <c r="BB97" i="46"/>
  <c r="BB97" i="44"/>
  <c r="A38" i="44"/>
  <c r="A44" i="44"/>
  <c r="A84" i="44"/>
  <c r="A88" i="44"/>
  <c r="C24" i="46"/>
  <c r="C24" i="44" s="1"/>
  <c r="BL10" i="44"/>
  <c r="BL12" i="44"/>
  <c r="AF13" i="44"/>
  <c r="AI20" i="44"/>
  <c r="AV26" i="44"/>
  <c r="K27" i="44"/>
  <c r="BG27" i="44"/>
  <c r="AI29" i="44"/>
  <c r="AT30" i="44"/>
  <c r="S34" i="44"/>
  <c r="BK35" i="44"/>
  <c r="BF40" i="44"/>
  <c r="BG51" i="44"/>
  <c r="O52" i="44"/>
  <c r="Z53" i="44"/>
  <c r="AX55" i="44"/>
  <c r="Z57" i="44"/>
  <c r="AB64" i="44"/>
  <c r="BK65" i="44"/>
  <c r="BD68" i="44"/>
  <c r="P72" i="44"/>
  <c r="BL72" i="44"/>
  <c r="I77" i="44"/>
  <c r="BG78" i="44"/>
  <c r="BN82" i="44"/>
  <c r="J84" i="44"/>
  <c r="BN86" i="44"/>
  <c r="Y88" i="44"/>
  <c r="T89" i="44"/>
  <c r="AR89" i="44"/>
  <c r="S91" i="44"/>
  <c r="AT94" i="44"/>
  <c r="T96" i="44"/>
  <c r="R98" i="44"/>
  <c r="AP98" i="44"/>
  <c r="O108" i="44"/>
  <c r="R114" i="44"/>
  <c r="F115" i="44"/>
  <c r="AH116" i="44"/>
  <c r="D117" i="44"/>
  <c r="R22" i="46"/>
  <c r="R22" i="44"/>
  <c r="O28" i="46"/>
  <c r="O28" i="44"/>
  <c r="BG29" i="46"/>
  <c r="BG29" i="44"/>
  <c r="AN31" i="46"/>
  <c r="AN31" i="44"/>
  <c r="AJ32" i="46"/>
  <c r="AJ32" i="44"/>
  <c r="AL37" i="46"/>
  <c r="AL37" i="44"/>
  <c r="AD39" i="46"/>
  <c r="AD39" i="44"/>
  <c r="BJ41" i="46"/>
  <c r="BJ41" i="44"/>
  <c r="R44" i="46"/>
  <c r="R44" i="44"/>
  <c r="Z44" i="46"/>
  <c r="Z44" i="44"/>
  <c r="AC45" i="46"/>
  <c r="AC45" i="44"/>
  <c r="BI45" i="46"/>
  <c r="BI45" i="44"/>
  <c r="P48" i="46"/>
  <c r="P48" i="44"/>
  <c r="X48" i="46"/>
  <c r="X48" i="44"/>
  <c r="K51" i="46"/>
  <c r="K51" i="44"/>
  <c r="AM52" i="46"/>
  <c r="AM52" i="44"/>
  <c r="AT54" i="46"/>
  <c r="AT54" i="44"/>
  <c r="R57" i="46"/>
  <c r="R57" i="44"/>
  <c r="J59" i="46"/>
  <c r="J59" i="44"/>
  <c r="AW61" i="46"/>
  <c r="AW61" i="44"/>
  <c r="AF70" i="46"/>
  <c r="AF70" i="44"/>
  <c r="AF10" i="44"/>
  <c r="L15" i="44"/>
  <c r="AZ15" i="44"/>
  <c r="N16" i="44"/>
  <c r="J17" i="44"/>
  <c r="AH17" i="44"/>
  <c r="I19" i="44"/>
  <c r="AM21" i="44"/>
  <c r="AX22" i="44"/>
  <c r="N23" i="44"/>
  <c r="AT23" i="44"/>
  <c r="W28" i="44"/>
  <c r="BK28" i="44"/>
  <c r="AE33" i="44"/>
  <c r="O35" i="44"/>
  <c r="AM35" i="44"/>
  <c r="V37" i="44"/>
  <c r="J40" i="44"/>
  <c r="BF44" i="44"/>
  <c r="S51" i="44"/>
  <c r="BB54" i="44"/>
  <c r="AP59" i="44"/>
  <c r="BP64" i="44"/>
  <c r="W65" i="44"/>
  <c r="BD70" i="44"/>
  <c r="Y77" i="44"/>
  <c r="J82" i="44"/>
  <c r="AH82" i="44"/>
  <c r="N83" i="44"/>
  <c r="BB85" i="44"/>
  <c r="BK90" i="44"/>
  <c r="BC92" i="44"/>
  <c r="Z93" i="44"/>
  <c r="AX93" i="44"/>
  <c r="V94" i="44"/>
  <c r="AT97" i="44"/>
  <c r="H100" i="44"/>
  <c r="BL100" i="44"/>
  <c r="AE104" i="44"/>
  <c r="BC108" i="44"/>
  <c r="Y109" i="44"/>
  <c r="D112" i="44"/>
  <c r="AD16" i="46"/>
  <c r="AD16" i="44"/>
  <c r="Q19" i="44"/>
  <c r="J22" i="44"/>
  <c r="AU28" i="44"/>
  <c r="AA34" i="44"/>
  <c r="AH44" i="44"/>
  <c r="A35" i="29"/>
  <c r="C37" i="46"/>
  <c r="C37" i="44" s="1"/>
  <c r="A37" i="44"/>
  <c r="AC38" i="46"/>
  <c r="AC38" i="44"/>
  <c r="K50" i="46"/>
  <c r="K50" i="44"/>
  <c r="F51" i="46"/>
  <c r="F51" i="44"/>
  <c r="U53" i="46"/>
  <c r="U53" i="44"/>
  <c r="BE54" i="46"/>
  <c r="BE54" i="44"/>
  <c r="U55" i="46"/>
  <c r="U55" i="44"/>
  <c r="AS55" i="46"/>
  <c r="AS55" i="44"/>
  <c r="BQ55" i="46"/>
  <c r="BQ55" i="44"/>
  <c r="Y58" i="46"/>
  <c r="Y58" i="44"/>
  <c r="AK59" i="46"/>
  <c r="AK59" i="44"/>
  <c r="BQ59" i="46"/>
  <c r="BQ59" i="44"/>
  <c r="AK11" i="46"/>
  <c r="AK11" i="44"/>
  <c r="AN24" i="46"/>
  <c r="AN24" i="44"/>
  <c r="D9" i="44"/>
  <c r="T15" i="44"/>
  <c r="BD26" i="44"/>
  <c r="AQ27" i="44"/>
  <c r="AQ29" i="44"/>
  <c r="A24" i="44"/>
  <c r="C17" i="46"/>
  <c r="C17" i="44" s="1"/>
  <c r="C40" i="46"/>
  <c r="C40" i="44" s="1"/>
  <c r="C84" i="46"/>
  <c r="C84" i="44" s="1"/>
  <c r="H10" i="44"/>
  <c r="AN10" i="44"/>
  <c r="BB16" i="44"/>
  <c r="R17" i="44"/>
  <c r="AP17" i="44"/>
  <c r="V23" i="44"/>
  <c r="BB23" i="44"/>
  <c r="T25" i="44"/>
  <c r="S27" i="44"/>
  <c r="AE28" i="44"/>
  <c r="AA29" i="44"/>
  <c r="BG34" i="44"/>
  <c r="N39" i="44"/>
  <c r="AL39" i="44"/>
  <c r="AJ47" i="44"/>
  <c r="AH53" i="44"/>
  <c r="N54" i="44"/>
  <c r="BJ54" i="44"/>
  <c r="Z55" i="44"/>
  <c r="AL60" i="44"/>
  <c r="AO61" i="44"/>
  <c r="BH64" i="44"/>
  <c r="Y66" i="44"/>
  <c r="BA67" i="44"/>
  <c r="H68" i="44"/>
  <c r="AN70" i="44"/>
  <c r="BD72" i="44"/>
  <c r="D73" i="44"/>
  <c r="BE75" i="44"/>
  <c r="U76" i="44"/>
  <c r="BA76" i="44"/>
  <c r="BQ76" i="44"/>
  <c r="AI78" i="44"/>
  <c r="BK79" i="44"/>
  <c r="AQ80" i="44"/>
  <c r="AT81" i="44"/>
  <c r="Z82" i="44"/>
  <c r="BF82" i="44"/>
  <c r="Z84" i="44"/>
  <c r="AT87" i="44"/>
  <c r="AJ89" i="44"/>
  <c r="AU92" i="44"/>
  <c r="BM95" i="44"/>
  <c r="L96" i="44"/>
  <c r="AH98" i="44"/>
  <c r="BB99" i="44"/>
  <c r="AM106" i="44"/>
  <c r="G108" i="44"/>
  <c r="M110" i="44"/>
  <c r="AK110" i="44"/>
  <c r="J114" i="44"/>
  <c r="AT115" i="44"/>
  <c r="AX116" i="44"/>
  <c r="BP117" i="44"/>
  <c r="BQ133" i="44"/>
  <c r="AG134" i="44"/>
  <c r="AP146" i="44"/>
  <c r="D150" i="44"/>
  <c r="I134" i="46"/>
  <c r="I134" i="44"/>
  <c r="AW134" i="46"/>
  <c r="AW134" i="44"/>
  <c r="V145" i="46"/>
  <c r="V145" i="44"/>
  <c r="AL145" i="46"/>
  <c r="AL145" i="44"/>
  <c r="BJ145" i="46"/>
  <c r="BJ145" i="44"/>
  <c r="Z146" i="46"/>
  <c r="Z146" i="44"/>
  <c r="T150" i="46"/>
  <c r="T150" i="44"/>
  <c r="AA152" i="46"/>
  <c r="AA152" i="44"/>
  <c r="AQ152" i="46"/>
  <c r="AQ152" i="44"/>
  <c r="BO154" i="46"/>
  <c r="BO154" i="44"/>
  <c r="P161" i="46"/>
  <c r="P161" i="44"/>
  <c r="AF161" i="46"/>
  <c r="AF161" i="44"/>
  <c r="S162" i="46"/>
  <c r="S162" i="44"/>
  <c r="AI162" i="46"/>
  <c r="AI162" i="44"/>
  <c r="BG162" i="46"/>
  <c r="BG162" i="44"/>
  <c r="BC163" i="46"/>
  <c r="BC163" i="44"/>
  <c r="AE165" i="46"/>
  <c r="AE165" i="44"/>
  <c r="BC165" i="46"/>
  <c r="BC165" i="44"/>
  <c r="V167" i="46"/>
  <c r="V167" i="44"/>
  <c r="BB167" i="46"/>
  <c r="BB167" i="44"/>
  <c r="AG168" i="46"/>
  <c r="AG168" i="44"/>
  <c r="AW168" i="46"/>
  <c r="AW168" i="44"/>
  <c r="BQ169" i="46"/>
  <c r="BQ169" i="44"/>
  <c r="P170" i="46"/>
  <c r="P170" i="44"/>
  <c r="AN170" i="46"/>
  <c r="AN170" i="44"/>
  <c r="BD170" i="46"/>
  <c r="BD170" i="44"/>
  <c r="BL170" i="46"/>
  <c r="BL170" i="44"/>
  <c r="L171" i="46"/>
  <c r="L171" i="44"/>
  <c r="AJ171" i="46"/>
  <c r="AJ171" i="44"/>
  <c r="AR171" i="46"/>
  <c r="AR171" i="44"/>
  <c r="P172" i="46"/>
  <c r="P172" i="44"/>
  <c r="AF172" i="46"/>
  <c r="AF172" i="44"/>
  <c r="AN172" i="46"/>
  <c r="AN172" i="44"/>
  <c r="BD172" i="46"/>
  <c r="BD172" i="44"/>
  <c r="BL172" i="46"/>
  <c r="BL172" i="44"/>
  <c r="D173" i="46"/>
  <c r="D173" i="44"/>
  <c r="T173" i="46"/>
  <c r="T173" i="44"/>
  <c r="AZ173" i="46"/>
  <c r="AZ173" i="44"/>
  <c r="BP173" i="46"/>
  <c r="BP173" i="44"/>
  <c r="W174" i="46"/>
  <c r="W174" i="44"/>
  <c r="AM174" i="46"/>
  <c r="AM174" i="44"/>
  <c r="BK174" i="46"/>
  <c r="BK174" i="44"/>
  <c r="R175" i="46"/>
  <c r="R175" i="44"/>
  <c r="Z175" i="46"/>
  <c r="Z175" i="44"/>
  <c r="AH175" i="46"/>
  <c r="AH175" i="44"/>
  <c r="BF175" i="46"/>
  <c r="BF175" i="44"/>
  <c r="AD176" i="46"/>
  <c r="AD176" i="44"/>
  <c r="AT176" i="46"/>
  <c r="AT176" i="44"/>
  <c r="BJ176" i="46"/>
  <c r="BJ176" i="44"/>
  <c r="J177" i="46"/>
  <c r="J177" i="44"/>
  <c r="R177" i="46"/>
  <c r="R177" i="44"/>
  <c r="AH177" i="46"/>
  <c r="AH177" i="44"/>
  <c r="AX177" i="46"/>
  <c r="AX177" i="44"/>
  <c r="BN177" i="46"/>
  <c r="BN177" i="44"/>
  <c r="F178" i="46"/>
  <c r="F178" i="44"/>
  <c r="AD178" i="46"/>
  <c r="AD178" i="44"/>
  <c r="AL178" i="46"/>
  <c r="AL178" i="44"/>
  <c r="BJ178" i="46"/>
  <c r="BJ178" i="44"/>
  <c r="H179" i="46"/>
  <c r="H179" i="44"/>
  <c r="X179" i="46"/>
  <c r="X179" i="44"/>
  <c r="D180" i="46"/>
  <c r="D180" i="44"/>
  <c r="L180" i="46"/>
  <c r="L180" i="44"/>
  <c r="AB180" i="46"/>
  <c r="AB180" i="44"/>
  <c r="AJ180" i="46"/>
  <c r="AJ180" i="44"/>
  <c r="AR180" i="46"/>
  <c r="AR180" i="44"/>
  <c r="BH180" i="46"/>
  <c r="BH180" i="44"/>
  <c r="BP180" i="46"/>
  <c r="BP180" i="44"/>
  <c r="G181" i="46"/>
  <c r="G181" i="44"/>
  <c r="AJ61" i="44"/>
  <c r="BM134" i="44"/>
  <c r="AZ144" i="44"/>
  <c r="S152" i="44"/>
  <c r="AY152" i="44"/>
  <c r="AA154" i="44"/>
  <c r="AY162" i="44"/>
  <c r="H62" i="44"/>
  <c r="AN62" i="44"/>
  <c r="BL67" i="44"/>
  <c r="AE69" i="44"/>
  <c r="Q134" i="44"/>
  <c r="AD145" i="44"/>
  <c r="AN151" i="44"/>
  <c r="K152" i="44"/>
  <c r="S154" i="44"/>
  <c r="BD161" i="44"/>
  <c r="K162" i="44"/>
  <c r="AA162" i="44"/>
  <c r="D171" i="44"/>
  <c r="Q87" i="46"/>
  <c r="Q87" i="44"/>
  <c r="AO60" i="44"/>
  <c r="L63" i="44"/>
  <c r="BB145" i="44"/>
  <c r="BF146" i="44"/>
  <c r="K154" i="44"/>
  <c r="BG154" i="44"/>
  <c r="H161" i="44"/>
  <c r="AV161" i="44"/>
  <c r="AE181" i="44"/>
  <c r="BC181" i="44"/>
  <c r="AY182" i="44"/>
  <c r="AA182" i="46"/>
  <c r="AA182" i="44"/>
  <c r="AI182" i="46"/>
  <c r="AI182" i="44"/>
  <c r="AE183" i="46"/>
  <c r="AE183" i="44"/>
  <c r="BM184" i="46"/>
  <c r="BM184" i="44"/>
  <c r="U185" i="46"/>
  <c r="U185" i="44"/>
  <c r="AK185" i="46"/>
  <c r="AK185" i="44"/>
  <c r="AF186" i="46"/>
  <c r="AF186" i="44"/>
  <c r="BD186" i="46"/>
  <c r="BD186" i="44"/>
  <c r="T187" i="46"/>
  <c r="T187" i="44"/>
  <c r="BP187" i="46"/>
  <c r="BP187" i="44"/>
  <c r="H188" i="46"/>
  <c r="H188" i="44"/>
  <c r="BD188" i="46"/>
  <c r="BD188" i="44"/>
  <c r="BL188" i="46"/>
  <c r="BL188" i="44"/>
  <c r="AB189" i="46"/>
  <c r="AB189" i="44"/>
  <c r="BP189" i="46"/>
  <c r="BP189" i="44"/>
  <c r="AN190" i="46"/>
  <c r="AN190" i="44"/>
  <c r="AJ191" i="46"/>
  <c r="AJ191" i="44"/>
  <c r="BP191" i="46"/>
  <c r="BP191" i="44"/>
  <c r="P192" i="46"/>
  <c r="P192" i="44"/>
  <c r="BD192" i="46"/>
  <c r="BD192" i="44"/>
  <c r="AJ193" i="46"/>
  <c r="AJ193" i="44"/>
  <c r="O194" i="46"/>
  <c r="O194" i="44"/>
  <c r="AW195" i="46"/>
  <c r="AW195" i="44"/>
  <c r="Q197" i="46"/>
  <c r="Q197" i="44"/>
  <c r="BM197" i="46"/>
  <c r="BM197" i="44"/>
  <c r="AC198" i="46"/>
  <c r="AC198" i="44"/>
  <c r="BQ198" i="46"/>
  <c r="BQ198" i="44"/>
  <c r="BL199" i="46"/>
  <c r="BL199" i="44"/>
  <c r="BH200" i="46"/>
  <c r="BH200" i="44"/>
  <c r="BP200" i="46"/>
  <c r="BP200" i="44"/>
  <c r="O201" i="46"/>
  <c r="O201" i="44"/>
  <c r="AE201" i="46"/>
  <c r="AE201" i="44"/>
  <c r="BC201" i="46"/>
  <c r="BC201" i="44"/>
  <c r="V203" i="46"/>
  <c r="V203" i="44"/>
  <c r="AL203" i="46"/>
  <c r="AL203" i="44"/>
  <c r="AL205" i="46"/>
  <c r="AL205" i="44"/>
  <c r="BJ205" i="46"/>
  <c r="BJ205" i="44"/>
  <c r="AZ207" i="46"/>
  <c r="AZ207" i="44"/>
  <c r="BP207" i="46"/>
  <c r="BP207" i="44"/>
  <c r="E185" i="44"/>
  <c r="AC185" i="44"/>
  <c r="H186" i="44"/>
  <c r="D187" i="44"/>
  <c r="AB187" i="44"/>
  <c r="BH187" i="44"/>
  <c r="T189" i="44"/>
  <c r="AV190" i="44"/>
  <c r="L193" i="44"/>
  <c r="AU194" i="44"/>
  <c r="Y195" i="44"/>
  <c r="AO197" i="44"/>
  <c r="BI198" i="44"/>
  <c r="L200" i="44"/>
  <c r="G201" i="44"/>
  <c r="N203" i="44"/>
  <c r="AP92" i="46"/>
  <c r="AP92" i="44"/>
  <c r="BA93" i="46"/>
  <c r="BA93" i="44"/>
  <c r="O96" i="46"/>
  <c r="O96" i="44"/>
  <c r="AU96" i="46"/>
  <c r="AU96" i="44"/>
  <c r="AS98" i="46"/>
  <c r="AS98" i="44"/>
  <c r="BM99" i="46"/>
  <c r="BM99" i="44"/>
  <c r="AD103" i="46"/>
  <c r="AD103" i="44"/>
  <c r="AT103" i="46"/>
  <c r="AT103" i="44"/>
  <c r="AD105" i="46"/>
  <c r="AD105" i="44"/>
  <c r="BJ105" i="46"/>
  <c r="BJ105" i="44"/>
  <c r="AP106" i="46"/>
  <c r="AP106" i="44"/>
  <c r="BN106" i="46"/>
  <c r="BN106" i="44"/>
  <c r="AX108" i="44"/>
  <c r="Z10" i="46"/>
  <c r="Z10" i="44"/>
  <c r="BQ36" i="46"/>
  <c r="BQ36" i="44"/>
  <c r="BH38" i="46"/>
  <c r="BH38" i="44"/>
  <c r="BD39" i="46"/>
  <c r="BD39" i="44"/>
  <c r="H43" i="46"/>
  <c r="H43" i="44"/>
  <c r="AI95" i="44"/>
  <c r="AP10" i="44"/>
  <c r="BJ15" i="44"/>
  <c r="D17" i="44"/>
  <c r="AV23" i="44"/>
  <c r="AD25" i="44"/>
  <c r="AX26" i="44"/>
  <c r="F32" i="44"/>
  <c r="U34" i="44"/>
  <c r="AJ38" i="44"/>
  <c r="AJ44" i="44"/>
  <c r="AU45" i="44"/>
  <c r="S63" i="44"/>
  <c r="AA77" i="44"/>
  <c r="F9" i="44"/>
  <c r="AE18" i="44"/>
  <c r="X23" i="44"/>
  <c r="AX31" i="44"/>
  <c r="AG35" i="44"/>
  <c r="P37" i="44"/>
  <c r="L38" i="44"/>
  <c r="AB40" i="44"/>
  <c r="X43" i="44"/>
  <c r="AV43" i="44"/>
  <c r="K46" i="44"/>
  <c r="AI46" i="44"/>
  <c r="V47" i="44"/>
  <c r="AX48" i="44"/>
  <c r="P56" i="44"/>
  <c r="AV56" i="44"/>
  <c r="D57" i="44"/>
  <c r="Q65" i="44"/>
  <c r="AU67" i="44"/>
  <c r="AH68" i="44"/>
  <c r="BN70" i="44"/>
  <c r="BF72" i="44"/>
  <c r="BJ73" i="44"/>
  <c r="W76" i="44"/>
  <c r="BK76" i="44"/>
  <c r="S77" i="44"/>
  <c r="BG77" i="44"/>
  <c r="AC78" i="44"/>
  <c r="BP82" i="44"/>
  <c r="AN83" i="44"/>
  <c r="BP84" i="44"/>
  <c r="AN87" i="44"/>
  <c r="AL89" i="44"/>
  <c r="AK91" i="44"/>
  <c r="AO92" i="44"/>
  <c r="AL96" i="44"/>
  <c r="X97" i="44"/>
  <c r="AJ98" i="44"/>
  <c r="E103" i="44"/>
  <c r="AS103" i="44"/>
  <c r="Q104" i="44"/>
  <c r="AG106" i="44"/>
  <c r="BL43" i="46"/>
  <c r="BL43" i="44"/>
  <c r="AD47" i="46"/>
  <c r="AD47" i="44"/>
  <c r="BB47" i="46"/>
  <c r="BB47" i="44"/>
  <c r="AT69" i="46"/>
  <c r="AT69" i="44"/>
  <c r="J70" i="46"/>
  <c r="J70" i="44"/>
  <c r="AU74" i="46"/>
  <c r="AU74" i="44"/>
  <c r="BO77" i="46"/>
  <c r="BO77" i="44"/>
  <c r="H87" i="46"/>
  <c r="H87" i="44"/>
  <c r="AT9" i="44"/>
  <c r="G13" i="44"/>
  <c r="BK13" i="44"/>
  <c r="BM21" i="44"/>
  <c r="AW33" i="44"/>
  <c r="H39" i="44"/>
  <c r="BO46" i="44"/>
  <c r="BJ47" i="44"/>
  <c r="AX68" i="44"/>
  <c r="N73" i="44"/>
  <c r="E78" i="44"/>
  <c r="AO79" i="44"/>
  <c r="D93" i="44"/>
  <c r="C16" i="46"/>
  <c r="C16" i="44" s="1"/>
  <c r="C65" i="46"/>
  <c r="C65" i="44" s="1"/>
  <c r="AP14" i="44"/>
  <c r="AJ17" i="44"/>
  <c r="BH17" i="44"/>
  <c r="AQ19" i="44"/>
  <c r="U20" i="44"/>
  <c r="I21" i="44"/>
  <c r="AN30" i="44"/>
  <c r="Y33" i="44"/>
  <c r="AK36" i="44"/>
  <c r="BD37" i="44"/>
  <c r="D40" i="44"/>
  <c r="AR40" i="44"/>
  <c r="BP40" i="44"/>
  <c r="X41" i="44"/>
  <c r="T42" i="44"/>
  <c r="F47" i="44"/>
  <c r="AL47" i="44"/>
  <c r="Z48" i="44"/>
  <c r="BD54" i="44"/>
  <c r="BH57" i="44"/>
  <c r="AY61" i="44"/>
  <c r="AQ63" i="44"/>
  <c r="BO63" i="44"/>
  <c r="AG65" i="44"/>
  <c r="N69" i="44"/>
  <c r="Z70" i="44"/>
  <c r="N71" i="44"/>
  <c r="AD71" i="44"/>
  <c r="AT71" i="44"/>
  <c r="BJ71" i="44"/>
  <c r="J72" i="44"/>
  <c r="F73" i="44"/>
  <c r="AM76" i="44"/>
  <c r="AY77" i="44"/>
  <c r="T82" i="44"/>
  <c r="AB84" i="44"/>
  <c r="BH84" i="44"/>
  <c r="AR86" i="44"/>
  <c r="AF87" i="44"/>
  <c r="AD89" i="44"/>
  <c r="BM90" i="44"/>
  <c r="AG92" i="44"/>
  <c r="AV97" i="44"/>
  <c r="D98" i="44"/>
  <c r="AH100" i="44"/>
  <c r="BF100" i="44"/>
  <c r="N101" i="44"/>
  <c r="BD23" i="46"/>
  <c r="BD23" i="44"/>
  <c r="AO28" i="46"/>
  <c r="AO28" i="44"/>
  <c r="H30" i="46"/>
  <c r="H30" i="44"/>
  <c r="AG33" i="46"/>
  <c r="AG33" i="44"/>
  <c r="AC36" i="46"/>
  <c r="AC36" i="44"/>
  <c r="BA36" i="46"/>
  <c r="BA36" i="44"/>
  <c r="T53" i="46"/>
  <c r="T53" i="44"/>
  <c r="BG63" i="46"/>
  <c r="BG63" i="44"/>
  <c r="R68" i="46"/>
  <c r="R68" i="44"/>
  <c r="AF81" i="46"/>
  <c r="AF81" i="44"/>
  <c r="P87" i="46"/>
  <c r="P87" i="44"/>
  <c r="A65" i="44"/>
  <c r="E36" i="44"/>
  <c r="BM65" i="44"/>
  <c r="AQ66" i="44"/>
  <c r="AH72" i="44"/>
  <c r="AL73" i="44"/>
  <c r="BA78" i="44"/>
  <c r="I79" i="44"/>
  <c r="AC80" i="44"/>
  <c r="AJ84" i="44"/>
  <c r="A48" i="44"/>
  <c r="C48" i="46"/>
  <c r="C48" i="44" s="1"/>
  <c r="BJ9" i="44"/>
  <c r="AT15" i="44"/>
  <c r="AR22" i="44"/>
  <c r="BI36" i="44"/>
  <c r="AB38" i="44"/>
  <c r="AZ38" i="44"/>
  <c r="D42" i="44"/>
  <c r="AR42" i="44"/>
  <c r="AE45" i="44"/>
  <c r="S46" i="44"/>
  <c r="T55" i="44"/>
  <c r="K63" i="44"/>
  <c r="BK67" i="44"/>
  <c r="J68" i="44"/>
  <c r="Z68" i="44"/>
  <c r="Z72" i="44"/>
  <c r="AX72" i="44"/>
  <c r="K75" i="44"/>
  <c r="AA75" i="44"/>
  <c r="AQ75" i="44"/>
  <c r="O76" i="44"/>
  <c r="AQ77" i="44"/>
  <c r="U78" i="44"/>
  <c r="U80" i="44"/>
  <c r="BQ80" i="44"/>
  <c r="L82" i="44"/>
  <c r="BH82" i="44"/>
  <c r="AF83" i="44"/>
  <c r="BL83" i="44"/>
  <c r="T84" i="44"/>
  <c r="AA88" i="44"/>
  <c r="BQ91" i="44"/>
  <c r="Y92" i="44"/>
  <c r="AF94" i="44"/>
  <c r="P97" i="44"/>
  <c r="P99" i="44"/>
  <c r="AH102" i="44"/>
  <c r="U103" i="44"/>
  <c r="BA107" i="44"/>
  <c r="AF23" i="46"/>
  <c r="AF23" i="44"/>
  <c r="P39" i="46"/>
  <c r="P39" i="44"/>
  <c r="AB42" i="46"/>
  <c r="AB42" i="44"/>
  <c r="J48" i="46"/>
  <c r="J48" i="44"/>
  <c r="BC67" i="46"/>
  <c r="BC67" i="44"/>
  <c r="AX70" i="46"/>
  <c r="AX70" i="44"/>
  <c r="R72" i="46"/>
  <c r="R72" i="44"/>
  <c r="V73" i="46"/>
  <c r="V73" i="44"/>
  <c r="AD73" i="46"/>
  <c r="AD73" i="44"/>
  <c r="BB73" i="46"/>
  <c r="BB73" i="44"/>
  <c r="A72" i="27"/>
  <c r="C74" i="46"/>
  <c r="C74" i="44" s="1"/>
  <c r="A74" i="44"/>
  <c r="AS78" i="46"/>
  <c r="AS78" i="44"/>
  <c r="BQ78" i="46"/>
  <c r="BQ78" i="44"/>
  <c r="AG79" i="46"/>
  <c r="AG79" i="44"/>
  <c r="P81" i="46"/>
  <c r="P81" i="44"/>
  <c r="A33" i="44"/>
  <c r="V15" i="44"/>
  <c r="H16" i="44"/>
  <c r="AF16" i="44"/>
  <c r="BP17" i="44"/>
  <c r="E20" i="44"/>
  <c r="BA20" i="44"/>
  <c r="AT25" i="44"/>
  <c r="P30" i="44"/>
  <c r="AL32" i="44"/>
  <c r="BE35" i="44"/>
  <c r="AN37" i="44"/>
  <c r="AZ40" i="44"/>
  <c r="H41" i="44"/>
  <c r="BD41" i="44"/>
  <c r="AF43" i="44"/>
  <c r="D44" i="44"/>
  <c r="AQ46" i="44"/>
  <c r="AT47" i="44"/>
  <c r="BF48" i="44"/>
  <c r="BB49" i="44"/>
  <c r="L53" i="44"/>
  <c r="W67" i="44"/>
  <c r="AP70" i="44"/>
  <c r="BF70" i="44"/>
  <c r="F71" i="44"/>
  <c r="O74" i="44"/>
  <c r="AM74" i="44"/>
  <c r="BK74" i="44"/>
  <c r="G76" i="44"/>
  <c r="BC76" i="44"/>
  <c r="K77" i="44"/>
  <c r="Y79" i="44"/>
  <c r="BM79" i="44"/>
  <c r="AS80" i="44"/>
  <c r="AZ82" i="44"/>
  <c r="X83" i="44"/>
  <c r="BD83" i="44"/>
  <c r="AJ86" i="44"/>
  <c r="BP86" i="44"/>
  <c r="BL87" i="44"/>
  <c r="BG88" i="44"/>
  <c r="V89" i="44"/>
  <c r="BE90" i="44"/>
  <c r="U91" i="44"/>
  <c r="BI91" i="44"/>
  <c r="AB93" i="44"/>
  <c r="BH93" i="44"/>
  <c r="X94" i="44"/>
  <c r="V96" i="44"/>
  <c r="BJ96" i="44"/>
  <c r="Z100" i="44"/>
  <c r="AX102" i="44"/>
  <c r="Y21" i="46"/>
  <c r="Y21" i="44"/>
  <c r="I33" i="46"/>
  <c r="I33" i="44"/>
  <c r="AK34" i="46"/>
  <c r="AK34" i="44"/>
  <c r="AW35" i="46"/>
  <c r="AW35" i="44"/>
  <c r="AN39" i="46"/>
  <c r="AN39" i="44"/>
  <c r="BL39" i="46"/>
  <c r="BL39" i="44"/>
  <c r="T40" i="46"/>
  <c r="T40" i="44"/>
  <c r="AR44" i="46"/>
  <c r="AR44" i="44"/>
  <c r="BH44" i="46"/>
  <c r="BH44" i="44"/>
  <c r="O45" i="46"/>
  <c r="O45" i="44"/>
  <c r="AZ53" i="46"/>
  <c r="AZ53" i="44"/>
  <c r="BN68" i="46"/>
  <c r="BN68" i="44"/>
  <c r="AD69" i="46"/>
  <c r="AD69" i="44"/>
  <c r="AI77" i="46"/>
  <c r="AI77" i="44"/>
  <c r="BA80" i="46"/>
  <c r="BA80" i="44"/>
  <c r="AB82" i="46"/>
  <c r="AB82" i="44"/>
  <c r="D84" i="46"/>
  <c r="D84" i="44"/>
  <c r="AZ84" i="46"/>
  <c r="AZ84" i="44"/>
  <c r="BD85" i="46"/>
  <c r="BD85" i="44"/>
  <c r="BL85" i="46"/>
  <c r="BL85" i="44"/>
  <c r="D86" i="46"/>
  <c r="D86" i="44"/>
  <c r="L86" i="46"/>
  <c r="L86" i="44"/>
  <c r="AZ86" i="46"/>
  <c r="AZ86" i="44"/>
  <c r="BH86" i="46"/>
  <c r="BH86" i="44"/>
  <c r="BD87" i="46"/>
  <c r="BD87" i="44"/>
  <c r="S88" i="46"/>
  <c r="S88" i="44"/>
  <c r="AI88" i="46"/>
  <c r="AI88" i="44"/>
  <c r="AQ88" i="46"/>
  <c r="AQ88" i="44"/>
  <c r="F89" i="46"/>
  <c r="F89" i="44"/>
  <c r="N89" i="46"/>
  <c r="N89" i="44"/>
  <c r="BB89" i="46"/>
  <c r="BB89" i="44"/>
  <c r="BJ89" i="46"/>
  <c r="BJ89" i="44"/>
  <c r="A88" i="27"/>
  <c r="C90" i="46"/>
  <c r="C90" i="44" s="1"/>
  <c r="I90" i="46"/>
  <c r="I90" i="44"/>
  <c r="Q90" i="46"/>
  <c r="Q90" i="44"/>
  <c r="Y90" i="46"/>
  <c r="Y90" i="44"/>
  <c r="AC91" i="46"/>
  <c r="AC91" i="44"/>
  <c r="I92" i="46"/>
  <c r="I92" i="44"/>
  <c r="Q92" i="46"/>
  <c r="Q92" i="44"/>
  <c r="AW92" i="46"/>
  <c r="AW92" i="44"/>
  <c r="BM92" i="46"/>
  <c r="BM92" i="44"/>
  <c r="T93" i="46"/>
  <c r="T93" i="44"/>
  <c r="AJ93" i="46"/>
  <c r="AJ93" i="44"/>
  <c r="AR93" i="46"/>
  <c r="AR93" i="44"/>
  <c r="BP93" i="46"/>
  <c r="BP93" i="44"/>
  <c r="H94" i="46"/>
  <c r="H94" i="44"/>
  <c r="AN94" i="46"/>
  <c r="AN94" i="44"/>
  <c r="BD94" i="46"/>
  <c r="BD94" i="44"/>
  <c r="BL94" i="46"/>
  <c r="BL94" i="44"/>
  <c r="S95" i="46"/>
  <c r="S95" i="44"/>
  <c r="AA95" i="46"/>
  <c r="AA95" i="44"/>
  <c r="N96" i="46"/>
  <c r="N96" i="44"/>
  <c r="AD96" i="46"/>
  <c r="AD96" i="44"/>
  <c r="AT96" i="46"/>
  <c r="AT96" i="44"/>
  <c r="A95" i="27"/>
  <c r="C97" i="46"/>
  <c r="C97" i="44" s="1"/>
  <c r="H97" i="46"/>
  <c r="H97" i="44"/>
  <c r="AN97" i="46"/>
  <c r="AN97" i="44"/>
  <c r="AB98" i="46"/>
  <c r="AB98" i="44"/>
  <c r="BH98" i="46"/>
  <c r="BH98" i="44"/>
  <c r="H99" i="46"/>
  <c r="H99" i="44"/>
  <c r="X99" i="46"/>
  <c r="X99" i="44"/>
  <c r="AF99" i="46"/>
  <c r="AF99" i="44"/>
  <c r="AV99" i="46"/>
  <c r="AV99" i="44"/>
  <c r="BD99" i="46"/>
  <c r="BD99" i="44"/>
  <c r="J100" i="46"/>
  <c r="J100" i="44"/>
  <c r="R100" i="46"/>
  <c r="R100" i="44"/>
  <c r="AP100" i="46"/>
  <c r="AP100" i="44"/>
  <c r="AX100" i="46"/>
  <c r="AX100" i="44"/>
  <c r="F101" i="46"/>
  <c r="F101" i="44"/>
  <c r="AD101" i="46"/>
  <c r="AD101" i="44"/>
  <c r="AL101" i="46"/>
  <c r="AL101" i="44"/>
  <c r="BJ101" i="46"/>
  <c r="BJ101" i="44"/>
  <c r="R102" i="46"/>
  <c r="R102" i="44"/>
  <c r="Z102" i="46"/>
  <c r="Z102" i="44"/>
  <c r="AP102" i="46"/>
  <c r="AP102" i="44"/>
  <c r="BF102" i="46"/>
  <c r="BF102" i="44"/>
  <c r="BN102" i="46"/>
  <c r="BN102" i="44"/>
  <c r="AK103" i="46"/>
  <c r="AK103" i="44"/>
  <c r="BI103" i="46"/>
  <c r="BI103" i="44"/>
  <c r="I104" i="46"/>
  <c r="I104" i="44"/>
  <c r="AO104" i="46"/>
  <c r="AO104" i="44"/>
  <c r="E105" i="46"/>
  <c r="E105" i="44"/>
  <c r="AC105" i="46"/>
  <c r="AC105" i="44"/>
  <c r="AK105" i="46"/>
  <c r="AK105" i="44"/>
  <c r="AS105" i="46"/>
  <c r="AS105" i="44"/>
  <c r="BI105" i="46"/>
  <c r="BI105" i="44"/>
  <c r="I106" i="46"/>
  <c r="I106" i="44"/>
  <c r="Y106" i="46"/>
  <c r="Y106" i="44"/>
  <c r="AO106" i="46"/>
  <c r="AO106" i="44"/>
  <c r="BE106" i="46"/>
  <c r="BE106" i="44"/>
  <c r="BM106" i="46"/>
  <c r="BM106" i="44"/>
  <c r="M107" i="46"/>
  <c r="M107" i="44"/>
  <c r="U107" i="46"/>
  <c r="U107" i="44"/>
  <c r="AS107" i="46"/>
  <c r="AS107" i="44"/>
  <c r="BQ107" i="46"/>
  <c r="BQ107" i="44"/>
  <c r="I108" i="46"/>
  <c r="I108" i="44"/>
  <c r="AO108" i="46"/>
  <c r="AO108" i="44"/>
  <c r="S109" i="46"/>
  <c r="S109" i="44"/>
  <c r="AY109" i="46"/>
  <c r="AY109" i="44"/>
  <c r="G110" i="46"/>
  <c r="G110" i="44"/>
  <c r="AE110" i="46"/>
  <c r="AE110" i="44"/>
  <c r="BC110" i="46"/>
  <c r="BC110" i="44"/>
  <c r="BK110" i="46"/>
  <c r="BK110" i="44"/>
  <c r="R111" i="46"/>
  <c r="R111" i="44"/>
  <c r="AH111" i="46"/>
  <c r="AH111" i="44"/>
  <c r="AP111" i="46"/>
  <c r="AP111" i="44"/>
  <c r="AX111" i="46"/>
  <c r="AX111" i="44"/>
  <c r="V112" i="46"/>
  <c r="V112" i="44"/>
  <c r="AD112" i="46"/>
  <c r="AD112" i="44"/>
  <c r="BB112" i="46"/>
  <c r="BB112" i="44"/>
  <c r="BJ112" i="46"/>
  <c r="BJ112" i="44"/>
  <c r="P113" i="46"/>
  <c r="P113" i="44"/>
  <c r="X113" i="46"/>
  <c r="X113" i="44"/>
  <c r="AN113" i="46"/>
  <c r="AN113" i="44"/>
  <c r="BD113" i="46"/>
  <c r="BD113" i="44"/>
  <c r="BL113" i="46"/>
  <c r="BL113" i="44"/>
  <c r="L114" i="46"/>
  <c r="L114" i="44"/>
  <c r="T114" i="46"/>
  <c r="T114" i="44"/>
  <c r="AR114" i="46"/>
  <c r="AR114" i="44"/>
  <c r="AZ114" i="46"/>
  <c r="AZ114" i="44"/>
  <c r="D119" i="46"/>
  <c r="D119" i="44"/>
  <c r="L119" i="46"/>
  <c r="L119" i="44"/>
  <c r="AB119" i="46"/>
  <c r="AB119" i="44"/>
  <c r="AJ119" i="46"/>
  <c r="AJ119" i="44"/>
  <c r="AR119" i="46"/>
  <c r="AR119" i="44"/>
  <c r="AZ119" i="46"/>
  <c r="AZ119" i="44"/>
  <c r="AD9" i="46"/>
  <c r="AD9" i="44"/>
  <c r="AI19" i="46"/>
  <c r="AI19" i="44"/>
  <c r="BL30" i="46"/>
  <c r="BL30" i="44"/>
  <c r="AP31" i="46"/>
  <c r="AP31" i="44"/>
  <c r="BE33" i="46"/>
  <c r="BE33" i="44"/>
  <c r="AN41" i="46"/>
  <c r="AN41" i="44"/>
  <c r="V49" i="46"/>
  <c r="V49" i="44"/>
  <c r="D53" i="46"/>
  <c r="D53" i="44"/>
  <c r="AE62" i="46"/>
  <c r="AE62" i="44"/>
  <c r="AI66" i="46"/>
  <c r="AI66" i="44"/>
  <c r="BG66" i="46"/>
  <c r="BG66" i="44"/>
  <c r="G67" i="46"/>
  <c r="G67" i="44"/>
  <c r="AE67" i="46"/>
  <c r="AE67" i="44"/>
  <c r="AU76" i="46"/>
  <c r="AU76" i="44"/>
  <c r="X81" i="46"/>
  <c r="X81" i="44"/>
  <c r="L84" i="46"/>
  <c r="L84" i="44"/>
  <c r="X87" i="46"/>
  <c r="X87" i="44"/>
  <c r="BK18" i="44"/>
  <c r="P23" i="44"/>
  <c r="AP26" i="44"/>
  <c r="I28" i="44"/>
  <c r="X30" i="44"/>
  <c r="BD43" i="44"/>
  <c r="AY63" i="44"/>
  <c r="V71" i="44"/>
  <c r="BB71" i="44"/>
  <c r="AT73" i="44"/>
  <c r="AE76" i="44"/>
  <c r="AW79" i="44"/>
  <c r="AK80" i="44"/>
  <c r="AJ82" i="44"/>
  <c r="H83" i="44"/>
  <c r="AV83" i="44"/>
  <c r="E91" i="44"/>
  <c r="AS91" i="44"/>
  <c r="BE92" i="44"/>
  <c r="AZ93" i="44"/>
  <c r="AB17" i="46"/>
  <c r="AB17" i="44"/>
  <c r="H37" i="46"/>
  <c r="H37" i="44"/>
  <c r="BH40" i="46"/>
  <c r="BH40" i="44"/>
  <c r="AZ42" i="46"/>
  <c r="AZ42" i="44"/>
  <c r="AH48" i="46"/>
  <c r="AH48" i="44"/>
  <c r="A48" i="27"/>
  <c r="A50" i="44"/>
  <c r="AI63" i="46"/>
  <c r="AI63" i="44"/>
  <c r="AP68" i="46"/>
  <c r="AP68" i="44"/>
  <c r="A70" i="27"/>
  <c r="C72" i="46"/>
  <c r="C72" i="44" s="1"/>
  <c r="BN72" i="46"/>
  <c r="BN72" i="44"/>
  <c r="W74" i="46"/>
  <c r="W74" i="44"/>
  <c r="BO75" i="46"/>
  <c r="BO75" i="44"/>
  <c r="H81" i="46"/>
  <c r="H81" i="44"/>
  <c r="AN81" i="46"/>
  <c r="AN81" i="44"/>
  <c r="AV81" i="46"/>
  <c r="AV81" i="44"/>
  <c r="BD81" i="46"/>
  <c r="BD81" i="44"/>
  <c r="BL81" i="46"/>
  <c r="BL81" i="44"/>
  <c r="AL9" i="44"/>
  <c r="AR17" i="44"/>
  <c r="AA19" i="44"/>
  <c r="BH22" i="44"/>
  <c r="E29" i="44"/>
  <c r="AS34" i="44"/>
  <c r="P43" i="44"/>
  <c r="AP48" i="44"/>
  <c r="N49" i="44"/>
  <c r="AJ53" i="44"/>
  <c r="I65" i="44"/>
  <c r="AO65" i="44"/>
  <c r="BF68" i="44"/>
  <c r="BB69" i="44"/>
  <c r="AL71" i="44"/>
  <c r="M78" i="44"/>
  <c r="AK78" i="44"/>
  <c r="BI78" i="44"/>
  <c r="Q79" i="44"/>
  <c r="D82" i="44"/>
  <c r="AO90" i="44"/>
  <c r="A90" i="44"/>
  <c r="J10" i="44"/>
  <c r="AZ17" i="44"/>
  <c r="O18" i="44"/>
  <c r="AB22" i="44"/>
  <c r="BB25" i="44"/>
  <c r="R26" i="44"/>
  <c r="AS29" i="44"/>
  <c r="AF30" i="44"/>
  <c r="E34" i="44"/>
  <c r="BQ34" i="44"/>
  <c r="BM35" i="44"/>
  <c r="AF37" i="44"/>
  <c r="AJ42" i="44"/>
  <c r="R48" i="44"/>
  <c r="BN48" i="44"/>
  <c r="AL49" i="44"/>
  <c r="BJ49" i="44"/>
  <c r="AA63" i="44"/>
  <c r="K66" i="44"/>
  <c r="AA66" i="44"/>
  <c r="O67" i="44"/>
  <c r="V69" i="44"/>
  <c r="AL69" i="44"/>
  <c r="AH70" i="44"/>
  <c r="G74" i="44"/>
  <c r="AE74" i="44"/>
  <c r="BC74" i="44"/>
  <c r="S75" i="44"/>
  <c r="AI75" i="44"/>
  <c r="AY75" i="44"/>
  <c r="E80" i="44"/>
  <c r="AR84" i="44"/>
  <c r="H85" i="44"/>
  <c r="P85" i="44"/>
  <c r="X85" i="44"/>
  <c r="AF85" i="44"/>
  <c r="AN85" i="44"/>
  <c r="AV85" i="44"/>
  <c r="T86" i="44"/>
  <c r="AV87" i="44"/>
  <c r="K88" i="44"/>
  <c r="AT89" i="44"/>
  <c r="AG90" i="44"/>
  <c r="L93" i="44"/>
  <c r="AV94" i="44"/>
  <c r="AQ95" i="44"/>
  <c r="F96" i="44"/>
  <c r="AF97" i="44"/>
  <c r="AR98" i="44"/>
  <c r="Y104" i="44"/>
  <c r="M105" i="44"/>
  <c r="BA105" i="44"/>
  <c r="Y108" i="44"/>
  <c r="S121" i="44"/>
  <c r="Z123" i="44"/>
  <c r="V124" i="44"/>
  <c r="BH126" i="44"/>
  <c r="AC129" i="44"/>
  <c r="AN120" i="44"/>
  <c r="A12" i="44"/>
  <c r="A136" i="44"/>
  <c r="P7" i="44"/>
  <c r="BI7" i="44"/>
  <c r="X8" i="44"/>
  <c r="BL8" i="44"/>
  <c r="AI9" i="44"/>
  <c r="BK10" i="44"/>
  <c r="AJ11" i="44"/>
  <c r="Y12" i="44"/>
  <c r="AZ12" i="44"/>
  <c r="F13" i="44"/>
  <c r="AG13" i="44"/>
  <c r="BE13" i="44"/>
  <c r="Q14" i="44"/>
  <c r="AW14" i="44"/>
  <c r="M15" i="44"/>
  <c r="X18" i="44"/>
  <c r="O20" i="44"/>
  <c r="P120" i="44"/>
  <c r="BL120" i="44"/>
  <c r="AM122" i="44"/>
  <c r="AX123" i="44"/>
  <c r="N124" i="44"/>
  <c r="D126" i="44"/>
  <c r="AH128" i="44"/>
  <c r="E129" i="44"/>
  <c r="AV131" i="44"/>
  <c r="K132" i="44"/>
  <c r="AM133" i="44"/>
  <c r="S134" i="44"/>
  <c r="V135" i="44"/>
  <c r="V137" i="44"/>
  <c r="BB137" i="44"/>
  <c r="J138" i="44"/>
  <c r="AP138" i="44"/>
  <c r="BA139" i="44"/>
  <c r="BM140" i="44"/>
  <c r="X142" i="44"/>
  <c r="AV145" i="44"/>
  <c r="AV147" i="44"/>
  <c r="AW148" i="44"/>
  <c r="E149" i="44"/>
  <c r="AC149" i="44"/>
  <c r="F150" i="44"/>
  <c r="AS152" i="44"/>
  <c r="I153" i="44"/>
  <c r="AO153" i="44"/>
  <c r="AG155" i="44"/>
  <c r="AS156" i="44"/>
  <c r="AU159" i="44"/>
  <c r="J161" i="44"/>
  <c r="AK162" i="44"/>
  <c r="Y163" i="44"/>
  <c r="H120" i="44"/>
  <c r="BJ124" i="44"/>
  <c r="AN125" i="44"/>
  <c r="AR126" i="44"/>
  <c r="F127" i="44"/>
  <c r="BB127" i="44"/>
  <c r="U129" i="44"/>
  <c r="X120" i="46"/>
  <c r="X120" i="44"/>
  <c r="BD120" i="46"/>
  <c r="BD120" i="44"/>
  <c r="K121" i="46"/>
  <c r="K121" i="44"/>
  <c r="AQ121" i="46"/>
  <c r="AQ121" i="44"/>
  <c r="BG121" i="46"/>
  <c r="BG121" i="44"/>
  <c r="AE122" i="46"/>
  <c r="AE122" i="44"/>
  <c r="AU122" i="46"/>
  <c r="AU122" i="44"/>
  <c r="J123" i="46"/>
  <c r="J123" i="44"/>
  <c r="R123" i="46"/>
  <c r="R123" i="44"/>
  <c r="AP123" i="46"/>
  <c r="AP123" i="44"/>
  <c r="F124" i="46"/>
  <c r="F124" i="44"/>
  <c r="P125" i="46"/>
  <c r="P125" i="44"/>
  <c r="AV125" i="46"/>
  <c r="AV125" i="44"/>
  <c r="L126" i="46"/>
  <c r="L126" i="44"/>
  <c r="AZ126" i="46"/>
  <c r="AZ126" i="44"/>
  <c r="V127" i="46"/>
  <c r="V127" i="44"/>
  <c r="AT127" i="46"/>
  <c r="AT127" i="44"/>
  <c r="R128" i="46"/>
  <c r="R128" i="44"/>
  <c r="AP128" i="46"/>
  <c r="AP128" i="44"/>
  <c r="M129" i="46"/>
  <c r="M129" i="44"/>
  <c r="P131" i="46"/>
  <c r="P131" i="44"/>
  <c r="BD131" i="46"/>
  <c r="BD131" i="44"/>
  <c r="AA132" i="46"/>
  <c r="AA132" i="44"/>
  <c r="AI132" i="46"/>
  <c r="AI132" i="44"/>
  <c r="O133" i="46"/>
  <c r="O133" i="44"/>
  <c r="BG134" i="46"/>
  <c r="BG134" i="44"/>
  <c r="N135" i="46"/>
  <c r="N135" i="44"/>
  <c r="AT135" i="46"/>
  <c r="AT135" i="44"/>
  <c r="AH136" i="46"/>
  <c r="AH136" i="44"/>
  <c r="BN136" i="46"/>
  <c r="BN136" i="44"/>
  <c r="AD137" i="46"/>
  <c r="AD137" i="44"/>
  <c r="E139" i="46"/>
  <c r="E139" i="44"/>
  <c r="M139" i="46"/>
  <c r="M139" i="44"/>
  <c r="AS139" i="46"/>
  <c r="AS139" i="44"/>
  <c r="BI139" i="46"/>
  <c r="BI139" i="44"/>
  <c r="Q140" i="46"/>
  <c r="Q140" i="44"/>
  <c r="AG140" i="46"/>
  <c r="AG140" i="44"/>
  <c r="AC141" i="46"/>
  <c r="AC141" i="44"/>
  <c r="AK141" i="46"/>
  <c r="AK141" i="44"/>
  <c r="BI141" i="46"/>
  <c r="BI141" i="44"/>
  <c r="P142" i="46"/>
  <c r="P142" i="44"/>
  <c r="AV142" i="46"/>
  <c r="AV142" i="44"/>
  <c r="Z143" i="46"/>
  <c r="Z143" i="44"/>
  <c r="BF143" i="46"/>
  <c r="BF143" i="44"/>
  <c r="N144" i="46"/>
  <c r="N144" i="44"/>
  <c r="AN145" i="46"/>
  <c r="AN145" i="44"/>
  <c r="BL145" i="46"/>
  <c r="BL145" i="44"/>
  <c r="L146" i="46"/>
  <c r="L146" i="44"/>
  <c r="AR146" i="46"/>
  <c r="AR146" i="44"/>
  <c r="BP146" i="46"/>
  <c r="BP146" i="44"/>
  <c r="X147" i="46"/>
  <c r="X147" i="44"/>
  <c r="BD147" i="46"/>
  <c r="BD147" i="44"/>
  <c r="AG148" i="46"/>
  <c r="AG148" i="44"/>
  <c r="M149" i="46"/>
  <c r="M149" i="44"/>
  <c r="U149" i="46"/>
  <c r="U149" i="44"/>
  <c r="AS149" i="46"/>
  <c r="AS149" i="44"/>
  <c r="V150" i="46"/>
  <c r="V150" i="44"/>
  <c r="BJ150" i="46"/>
  <c r="BJ150" i="44"/>
  <c r="J151" i="46"/>
  <c r="J151" i="44"/>
  <c r="AX151" i="46"/>
  <c r="AX151" i="44"/>
  <c r="AK152" i="46"/>
  <c r="AK152" i="44"/>
  <c r="BI152" i="46"/>
  <c r="BI152" i="44"/>
  <c r="BM153" i="46"/>
  <c r="BM153" i="44"/>
  <c r="M154" i="46"/>
  <c r="M154" i="44"/>
  <c r="AK154" i="46"/>
  <c r="AK154" i="44"/>
  <c r="I155" i="46"/>
  <c r="I155" i="44"/>
  <c r="AO155" i="46"/>
  <c r="AO155" i="44"/>
  <c r="U156" i="46"/>
  <c r="U156" i="44"/>
  <c r="AC156" i="46"/>
  <c r="AC156" i="44"/>
  <c r="BA156" i="46"/>
  <c r="BA156" i="44"/>
  <c r="H157" i="46"/>
  <c r="H157" i="44"/>
  <c r="AN157" i="46"/>
  <c r="AN157" i="44"/>
  <c r="D158" i="46"/>
  <c r="D158" i="44"/>
  <c r="AJ158" i="46"/>
  <c r="AJ158" i="44"/>
  <c r="BP158" i="46"/>
  <c r="BP158" i="44"/>
  <c r="W159" i="46"/>
  <c r="W159" i="44"/>
  <c r="BC159" i="46"/>
  <c r="BC159" i="44"/>
  <c r="J160" i="46"/>
  <c r="J160" i="44"/>
  <c r="AH160" i="46"/>
  <c r="AH160" i="44"/>
  <c r="AX160" i="46"/>
  <c r="AX160" i="44"/>
  <c r="AX161" i="46"/>
  <c r="AX161" i="44"/>
  <c r="M162" i="46"/>
  <c r="M162" i="44"/>
  <c r="BI162" i="46"/>
  <c r="BI162" i="44"/>
  <c r="I163" i="46"/>
  <c r="I163" i="44"/>
  <c r="M164" i="46"/>
  <c r="M164" i="44"/>
  <c r="U164" i="46"/>
  <c r="U164" i="44"/>
  <c r="AS164" i="46"/>
  <c r="AS164" i="44"/>
  <c r="BI164" i="46"/>
  <c r="BI164" i="44"/>
  <c r="AG165" i="46"/>
  <c r="AG165" i="44"/>
  <c r="AO165" i="46"/>
  <c r="AO165" i="44"/>
  <c r="BM165" i="46"/>
  <c r="BM165" i="44"/>
  <c r="AJ166" i="46"/>
  <c r="AJ166" i="44"/>
  <c r="H167" i="46"/>
  <c r="H167" i="44"/>
  <c r="AN167" i="46"/>
  <c r="AN167" i="44"/>
  <c r="AA168" i="46"/>
  <c r="AA168" i="44"/>
  <c r="AY168" i="46"/>
  <c r="AY168" i="44"/>
  <c r="BG168" i="46"/>
  <c r="BG168" i="44"/>
  <c r="G169" i="46"/>
  <c r="G169" i="44"/>
  <c r="O169" i="46"/>
  <c r="O169" i="44"/>
  <c r="W169" i="46"/>
  <c r="W169" i="44"/>
  <c r="AE169" i="46"/>
  <c r="AE169" i="44"/>
  <c r="AM169" i="46"/>
  <c r="AM169" i="44"/>
  <c r="Z170" i="46"/>
  <c r="Z170" i="44"/>
  <c r="N171" i="46"/>
  <c r="N171" i="44"/>
  <c r="AT171" i="46"/>
  <c r="AT171" i="44"/>
  <c r="Z172" i="46"/>
  <c r="Z172" i="44"/>
  <c r="BF172" i="46"/>
  <c r="BF172" i="44"/>
  <c r="N173" i="46"/>
  <c r="N173" i="44"/>
  <c r="D175" i="44"/>
  <c r="BH175" i="44"/>
  <c r="X176" i="44"/>
  <c r="T177" i="44"/>
  <c r="I183" i="44"/>
  <c r="Y183" i="44"/>
  <c r="BM183" i="44"/>
  <c r="AI184" i="44"/>
  <c r="AU185" i="44"/>
  <c r="AL191" i="44"/>
  <c r="J192" i="44"/>
  <c r="AH192" i="44"/>
  <c r="AI197" i="44"/>
  <c r="BO197" i="44"/>
  <c r="W198" i="44"/>
  <c r="AO174" i="46"/>
  <c r="AO174" i="44"/>
  <c r="BM174" i="46"/>
  <c r="BM174" i="44"/>
  <c r="T175" i="46"/>
  <c r="T175" i="44"/>
  <c r="AG183" i="46"/>
  <c r="AG183" i="44"/>
  <c r="AY184" i="46"/>
  <c r="AY184" i="44"/>
  <c r="AM185" i="46"/>
  <c r="AM185" i="44"/>
  <c r="AP186" i="46"/>
  <c r="AP186" i="44"/>
  <c r="F187" i="46"/>
  <c r="F187" i="44"/>
  <c r="AT189" i="46"/>
  <c r="AT189" i="44"/>
  <c r="J190" i="46"/>
  <c r="J190" i="44"/>
  <c r="AT191" i="46"/>
  <c r="AT191" i="44"/>
  <c r="AP192" i="46"/>
  <c r="AP192" i="44"/>
  <c r="AM198" i="46"/>
  <c r="AM198" i="44"/>
  <c r="X205" i="46"/>
  <c r="X205" i="44"/>
  <c r="D206" i="46"/>
  <c r="D206" i="44"/>
  <c r="AB206" i="46"/>
  <c r="AB206" i="44"/>
  <c r="BI48" i="46"/>
  <c r="BI48" i="44"/>
  <c r="AV51" i="46"/>
  <c r="AV51" i="44"/>
  <c r="AR52" i="46"/>
  <c r="AR52" i="44"/>
  <c r="O53" i="46"/>
  <c r="O53" i="44"/>
  <c r="AU57" i="46"/>
  <c r="AU57" i="44"/>
  <c r="BF62" i="46"/>
  <c r="BF62" i="44"/>
  <c r="AT63" i="46"/>
  <c r="AT63" i="44"/>
  <c r="L65" i="46"/>
  <c r="L65" i="44"/>
  <c r="AB65" i="46"/>
  <c r="AB65" i="44"/>
  <c r="BH65" i="46"/>
  <c r="BH65" i="44"/>
  <c r="BN67" i="46"/>
  <c r="BN67" i="44"/>
  <c r="M68" i="46"/>
  <c r="M68" i="44"/>
  <c r="BI68" i="46"/>
  <c r="BI68" i="44"/>
  <c r="AW69" i="46"/>
  <c r="AW69" i="44"/>
  <c r="AG73" i="46"/>
  <c r="AG73" i="44"/>
  <c r="V75" i="46"/>
  <c r="V75" i="44"/>
  <c r="AH76" i="46"/>
  <c r="AH76" i="44"/>
  <c r="BF76" i="46"/>
  <c r="BF76" i="44"/>
  <c r="AF78" i="46"/>
  <c r="AF78" i="44"/>
  <c r="BP79" i="46"/>
  <c r="BP79" i="44"/>
  <c r="W82" i="46"/>
  <c r="W82" i="44"/>
  <c r="AQ83" i="46"/>
  <c r="AQ83" i="44"/>
  <c r="BC84" i="46"/>
  <c r="BC84" i="44"/>
  <c r="W86" i="46"/>
  <c r="W86" i="44"/>
  <c r="AS12" i="44"/>
  <c r="E12" i="44"/>
  <c r="AS43" i="46"/>
  <c r="AS43" i="44"/>
  <c r="AW44" i="46"/>
  <c r="AW44" i="44"/>
  <c r="BD46" i="46"/>
  <c r="BD46" i="44"/>
  <c r="AY47" i="46"/>
  <c r="AY47" i="44"/>
  <c r="W48" i="46"/>
  <c r="W48" i="44"/>
  <c r="O50" i="46"/>
  <c r="O50" i="44"/>
  <c r="BK50" i="46"/>
  <c r="BK50" i="44"/>
  <c r="AK56" i="46"/>
  <c r="AK56" i="44"/>
  <c r="M58" i="46"/>
  <c r="M58" i="44"/>
  <c r="BD61" i="46"/>
  <c r="BD61" i="44"/>
  <c r="AP11" i="44"/>
  <c r="AU17" i="44"/>
  <c r="BN44" i="46"/>
  <c r="BN44" i="44"/>
  <c r="AO46" i="46"/>
  <c r="AO46" i="44"/>
  <c r="D47" i="46"/>
  <c r="D47" i="44"/>
  <c r="T47" i="46"/>
  <c r="T47" i="44"/>
  <c r="BP49" i="46"/>
  <c r="BP49" i="44"/>
  <c r="U10" i="44"/>
  <c r="Q15" i="44"/>
  <c r="AY16" i="44"/>
  <c r="BF18" i="44"/>
  <c r="V19" i="44"/>
  <c r="BQ47" i="46"/>
  <c r="BQ47" i="44"/>
  <c r="X52" i="46"/>
  <c r="X52" i="44"/>
  <c r="AI57" i="46"/>
  <c r="AI57" i="44"/>
  <c r="L44" i="46"/>
  <c r="L44" i="44"/>
  <c r="AB44" i="46"/>
  <c r="AB44" i="44"/>
  <c r="W45" i="46"/>
  <c r="W45" i="44"/>
  <c r="BK45" i="46"/>
  <c r="BK45" i="44"/>
  <c r="F49" i="46"/>
  <c r="F49" i="44"/>
  <c r="AD49" i="46"/>
  <c r="AD49" i="44"/>
  <c r="AT49" i="46"/>
  <c r="AT49" i="44"/>
  <c r="AB53" i="46"/>
  <c r="AB53" i="44"/>
  <c r="AR53" i="46"/>
  <c r="AR53" i="44"/>
  <c r="J52" i="46"/>
  <c r="J52" i="44"/>
  <c r="BN52" i="46"/>
  <c r="BN52" i="44"/>
  <c r="Q54" i="46"/>
  <c r="Q54" i="44"/>
  <c r="BI55" i="46"/>
  <c r="BI55" i="44"/>
  <c r="BI57" i="46"/>
  <c r="BI57" i="44"/>
  <c r="M59" i="46"/>
  <c r="M59" i="44"/>
  <c r="AJ63" i="46"/>
  <c r="AJ63" i="44"/>
  <c r="AO45" i="46"/>
  <c r="AO45" i="44"/>
  <c r="U46" i="46"/>
  <c r="U46" i="44"/>
  <c r="AF47" i="46"/>
  <c r="AF47" i="44"/>
  <c r="AR48" i="46"/>
  <c r="AR48" i="44"/>
  <c r="AJ50" i="46"/>
  <c r="AJ50" i="44"/>
  <c r="W51" i="46"/>
  <c r="W51" i="44"/>
  <c r="R60" i="46"/>
  <c r="R60" i="44"/>
  <c r="I62" i="46"/>
  <c r="I62" i="44"/>
  <c r="P64" i="46"/>
  <c r="P64" i="44"/>
  <c r="AN64" i="46"/>
  <c r="AN64" i="44"/>
  <c r="L57" i="44"/>
  <c r="BK58" i="44"/>
  <c r="AA59" i="44"/>
  <c r="AU60" i="44"/>
  <c r="J61" i="44"/>
  <c r="P63" i="44"/>
  <c r="T66" i="44"/>
  <c r="Q67" i="44"/>
  <c r="AJ68" i="44"/>
  <c r="AQ87" i="44"/>
  <c r="N88" i="44"/>
  <c r="AO89" i="44"/>
  <c r="L90" i="44"/>
  <c r="BP90" i="44"/>
  <c r="AN91" i="44"/>
  <c r="AU93" i="44"/>
  <c r="BG23" i="46"/>
  <c r="BG23" i="44"/>
  <c r="AU38" i="46"/>
  <c r="AU38" i="44"/>
  <c r="BO39" i="46"/>
  <c r="BO39" i="44"/>
  <c r="BG43" i="46"/>
  <c r="BG43" i="44"/>
  <c r="G44" i="46"/>
  <c r="G44" i="44"/>
  <c r="BN45" i="46"/>
  <c r="BN45" i="44"/>
  <c r="AS31" i="46"/>
  <c r="AS31" i="44"/>
  <c r="S39" i="46"/>
  <c r="S39" i="44"/>
  <c r="S7" i="44"/>
  <c r="BA7" i="44"/>
  <c r="S8" i="44"/>
  <c r="AT8" i="44"/>
  <c r="O9" i="44"/>
  <c r="AY9" i="44"/>
  <c r="O10" i="44"/>
  <c r="AG10" i="44"/>
  <c r="BF10" i="44"/>
  <c r="AB11" i="44"/>
  <c r="BA11" i="44"/>
  <c r="L12" i="44"/>
  <c r="AE12" i="44"/>
  <c r="AY12" i="44"/>
  <c r="BQ12" i="44"/>
  <c r="AB13" i="44"/>
  <c r="AU13" i="44"/>
  <c r="BM13" i="44"/>
  <c r="Z14" i="44"/>
  <c r="BK14" i="44"/>
  <c r="P15" i="44"/>
  <c r="AK15" i="44"/>
  <c r="BI15" i="44"/>
  <c r="O16" i="44"/>
  <c r="AI16" i="44"/>
  <c r="BF16" i="44"/>
  <c r="L17" i="44"/>
  <c r="AG17" i="44"/>
  <c r="AY17" i="44"/>
  <c r="H18" i="44"/>
  <c r="AT18" i="44"/>
  <c r="J19" i="44"/>
  <c r="AG19" i="44"/>
  <c r="BA19" i="44"/>
  <c r="G20" i="44"/>
  <c r="W20" i="44"/>
  <c r="AX20" i="44"/>
  <c r="F21" i="44"/>
  <c r="AE21" i="44"/>
  <c r="BE21" i="44"/>
  <c r="T22" i="44"/>
  <c r="AW22" i="44"/>
  <c r="G23" i="44"/>
  <c r="AA23" i="44"/>
  <c r="AU23" i="44"/>
  <c r="BK23" i="44"/>
  <c r="W24" i="44"/>
  <c r="AV24" i="44"/>
  <c r="F25" i="44"/>
  <c r="AK25" i="44"/>
  <c r="BI25" i="44"/>
  <c r="AW26" i="44"/>
  <c r="D27" i="44"/>
  <c r="AA27" i="44"/>
  <c r="AY27" i="44"/>
  <c r="X28" i="44"/>
  <c r="P29" i="44"/>
  <c r="BO29" i="44"/>
  <c r="AA30" i="44"/>
  <c r="M31" i="44"/>
  <c r="BD31" i="44"/>
  <c r="BO34" i="44"/>
  <c r="N37" i="44"/>
  <c r="V39" i="44"/>
  <c r="Z40" i="44"/>
  <c r="N41" i="44"/>
  <c r="AD41" i="44"/>
  <c r="BB41" i="44"/>
  <c r="M45" i="44"/>
  <c r="BF45" i="44"/>
  <c r="AG46" i="44"/>
  <c r="BH47" i="44"/>
  <c r="H48" i="44"/>
  <c r="AA51" i="44"/>
  <c r="AY51" i="44"/>
  <c r="X19" i="46"/>
  <c r="X19" i="44"/>
  <c r="Z20" i="46"/>
  <c r="Z20" i="44"/>
  <c r="BE22" i="46"/>
  <c r="BE22" i="44"/>
  <c r="AS23" i="46"/>
  <c r="AS23" i="44"/>
  <c r="J29" i="46"/>
  <c r="J29" i="44"/>
  <c r="K20" i="46"/>
  <c r="K20" i="44"/>
  <c r="W21" i="46"/>
  <c r="W21" i="44"/>
  <c r="AU21" i="46"/>
  <c r="AU21" i="44"/>
  <c r="H24" i="46"/>
  <c r="H24" i="44"/>
  <c r="AF24" i="46"/>
  <c r="AF24" i="44"/>
  <c r="BH25" i="46"/>
  <c r="BH25" i="44"/>
  <c r="P26" i="46"/>
  <c r="P26" i="44"/>
  <c r="F30" i="46"/>
  <c r="F30" i="44"/>
  <c r="AD30" i="46"/>
  <c r="AD30" i="44"/>
  <c r="BL31" i="46"/>
  <c r="BL31" i="44"/>
  <c r="AI34" i="46"/>
  <c r="AI34" i="44"/>
  <c r="BJ37" i="46"/>
  <c r="BJ37" i="44"/>
  <c r="R40" i="46"/>
  <c r="R40" i="44"/>
  <c r="AH40" i="46"/>
  <c r="AH40" i="44"/>
  <c r="AX40" i="46"/>
  <c r="AX40" i="44"/>
  <c r="BN40" i="46"/>
  <c r="BN40" i="44"/>
  <c r="J42" i="46"/>
  <c r="J42" i="44"/>
  <c r="AX42" i="46"/>
  <c r="AX42" i="44"/>
  <c r="F43" i="46"/>
  <c r="F43" i="44"/>
  <c r="N43" i="46"/>
  <c r="N43" i="44"/>
  <c r="V43" i="46"/>
  <c r="V43" i="44"/>
  <c r="AL43" i="46"/>
  <c r="AL43" i="44"/>
  <c r="BB43" i="46"/>
  <c r="BB43" i="44"/>
  <c r="AP44" i="46"/>
  <c r="AP44" i="44"/>
  <c r="U45" i="46"/>
  <c r="U45" i="44"/>
  <c r="AK45" i="46"/>
  <c r="AK45" i="44"/>
  <c r="AS45" i="46"/>
  <c r="AS45" i="44"/>
  <c r="L47" i="46"/>
  <c r="L47" i="44"/>
  <c r="AZ47" i="46"/>
  <c r="AZ47" i="44"/>
  <c r="AF48" i="46"/>
  <c r="AF48" i="44"/>
  <c r="AV48" i="46"/>
  <c r="AV48" i="44"/>
  <c r="BL48" i="46"/>
  <c r="BL48" i="44"/>
  <c r="AB49" i="46"/>
  <c r="AB49" i="44"/>
  <c r="AZ49" i="46"/>
  <c r="AZ49" i="44"/>
  <c r="P50" i="46"/>
  <c r="P50" i="44"/>
  <c r="X50" i="46"/>
  <c r="X50" i="44"/>
  <c r="AN50" i="46"/>
  <c r="AN50" i="44"/>
  <c r="AQ51" i="46"/>
  <c r="AQ51" i="44"/>
  <c r="BK52" i="46"/>
  <c r="BK52" i="44"/>
  <c r="J53" i="46"/>
  <c r="J53" i="44"/>
  <c r="AX53" i="46"/>
  <c r="AX53" i="44"/>
  <c r="BN53" i="46"/>
  <c r="BN53" i="44"/>
  <c r="F54" i="46"/>
  <c r="F54" i="44"/>
  <c r="V54" i="46"/>
  <c r="V54" i="44"/>
  <c r="BF55" i="46"/>
  <c r="BF55" i="44"/>
  <c r="BN57" i="46"/>
  <c r="BN57" i="44"/>
  <c r="V58" i="46"/>
  <c r="V58" i="44"/>
  <c r="AP19" i="46"/>
  <c r="AP19" i="44"/>
  <c r="AA22" i="46"/>
  <c r="AA22" i="44"/>
  <c r="AO26" i="46"/>
  <c r="AO26" i="44"/>
  <c r="H28" i="46"/>
  <c r="H28" i="44"/>
  <c r="Y31" i="46"/>
  <c r="Y31" i="44"/>
  <c r="U32" i="46"/>
  <c r="U32" i="44"/>
  <c r="AK32" i="46"/>
  <c r="AK32" i="44"/>
  <c r="BI32" i="46"/>
  <c r="BI32" i="44"/>
  <c r="X35" i="46"/>
  <c r="X35" i="44"/>
  <c r="AJ36" i="46"/>
  <c r="AJ36" i="44"/>
  <c r="W37" i="46"/>
  <c r="W37" i="44"/>
  <c r="BG19" i="46"/>
  <c r="BG19" i="44"/>
  <c r="D22" i="46"/>
  <c r="D22" i="44"/>
  <c r="N25" i="46"/>
  <c r="N25" i="44"/>
  <c r="AL25" i="46"/>
  <c r="AL25" i="44"/>
  <c r="BF26" i="46"/>
  <c r="BF26" i="44"/>
  <c r="Y28" i="46"/>
  <c r="Y28" i="44"/>
  <c r="AK29" i="46"/>
  <c r="AK29" i="44"/>
  <c r="BD30" i="46"/>
  <c r="BD30" i="44"/>
  <c r="J31" i="46"/>
  <c r="J31" i="44"/>
  <c r="Q33" i="46"/>
  <c r="Q33" i="44"/>
  <c r="AO33" i="46"/>
  <c r="AO33" i="44"/>
  <c r="AP28" i="46"/>
  <c r="AP28" i="44"/>
  <c r="AU20" i="46"/>
  <c r="AU20" i="44"/>
  <c r="J23" i="46"/>
  <c r="J23" i="44"/>
  <c r="Z23" i="46"/>
  <c r="Z23" i="44"/>
  <c r="BH24" i="46"/>
  <c r="BH24" i="44"/>
  <c r="O27" i="46"/>
  <c r="O27" i="44"/>
  <c r="BG28" i="46"/>
  <c r="BG28" i="44"/>
  <c r="W29" i="46"/>
  <c r="W29" i="44"/>
  <c r="BC29" i="46"/>
  <c r="BC29" i="44"/>
  <c r="V46" i="46"/>
  <c r="V46" i="44"/>
  <c r="BM47" i="46"/>
  <c r="BM47" i="44"/>
  <c r="I49" i="46"/>
  <c r="I49" i="44"/>
  <c r="P51" i="46"/>
  <c r="P51" i="44"/>
  <c r="AN51" i="46"/>
  <c r="AN51" i="44"/>
  <c r="L52" i="46"/>
  <c r="L52" i="44"/>
  <c r="AB52" i="46"/>
  <c r="AB52" i="44"/>
  <c r="AM55" i="46"/>
  <c r="AM55" i="44"/>
  <c r="BO58" i="46"/>
  <c r="BO58" i="44"/>
  <c r="AE59" i="46"/>
  <c r="AE59" i="44"/>
  <c r="AU59" i="46"/>
  <c r="AU59" i="44"/>
  <c r="BM33" i="44"/>
  <c r="BA34" i="44"/>
  <c r="I35" i="44"/>
  <c r="BJ35" i="44"/>
  <c r="R36" i="44"/>
  <c r="S38" i="44"/>
  <c r="G39" i="44"/>
  <c r="W39" i="44"/>
  <c r="AY40" i="44"/>
  <c r="Q47" i="44"/>
  <c r="AO47" i="44"/>
  <c r="Q49" i="44"/>
  <c r="AH59" i="44"/>
  <c r="BE61" i="44"/>
  <c r="Y40" i="46"/>
  <c r="Y40" i="44"/>
  <c r="BA41" i="46"/>
  <c r="BA41" i="44"/>
  <c r="Y44" i="46"/>
  <c r="Y44" i="44"/>
  <c r="AI47" i="46"/>
  <c r="AI47" i="44"/>
  <c r="AL58" i="46"/>
  <c r="AL58" i="44"/>
  <c r="BB58" i="46"/>
  <c r="BB58" i="44"/>
  <c r="N60" i="46"/>
  <c r="N60" i="44"/>
  <c r="BB60" i="46"/>
  <c r="BB60" i="44"/>
  <c r="BM61" i="46"/>
  <c r="BM61" i="44"/>
  <c r="Q63" i="46"/>
  <c r="Q63" i="44"/>
  <c r="BE63" i="46"/>
  <c r="BE63" i="44"/>
  <c r="L64" i="46"/>
  <c r="L64" i="44"/>
  <c r="G65" i="46"/>
  <c r="G65" i="44"/>
  <c r="AO66" i="46"/>
  <c r="AO66" i="44"/>
  <c r="AK67" i="46"/>
  <c r="AK67" i="44"/>
  <c r="AN68" i="46"/>
  <c r="AN68" i="44"/>
  <c r="AA38" i="46"/>
  <c r="AA38" i="44"/>
  <c r="AI40" i="46"/>
  <c r="AI40" i="44"/>
  <c r="AE43" i="46"/>
  <c r="AE43" i="44"/>
  <c r="AU43" i="46"/>
  <c r="AU43" i="44"/>
  <c r="AV37" i="46"/>
  <c r="AV37" i="44"/>
  <c r="BL37" i="46"/>
  <c r="BL37" i="44"/>
  <c r="AR38" i="46"/>
  <c r="AR38" i="44"/>
  <c r="BP38" i="46"/>
  <c r="BP38" i="44"/>
  <c r="AF39" i="46"/>
  <c r="AF39" i="44"/>
  <c r="AV39" i="46"/>
  <c r="AV39" i="44"/>
  <c r="P41" i="46"/>
  <c r="P41" i="44"/>
  <c r="AF41" i="46"/>
  <c r="AF41" i="44"/>
  <c r="BL41" i="46"/>
  <c r="BL41" i="44"/>
  <c r="L42" i="46"/>
  <c r="L42" i="44"/>
  <c r="BP42" i="46"/>
  <c r="BP42" i="44"/>
  <c r="AZ44" i="46"/>
  <c r="AZ44" i="44"/>
  <c r="BP44" i="46"/>
  <c r="BP44" i="44"/>
  <c r="BC45" i="46"/>
  <c r="BC45" i="44"/>
  <c r="AG37" i="46"/>
  <c r="AG37" i="44"/>
  <c r="AK44" i="46"/>
  <c r="AK44" i="44"/>
  <c r="BG50" i="46"/>
  <c r="BG50" i="44"/>
  <c r="F40" i="46"/>
  <c r="F40" i="44"/>
  <c r="AD42" i="46"/>
  <c r="AD42" i="44"/>
  <c r="AT42" i="46"/>
  <c r="AT42" i="44"/>
  <c r="E46" i="46"/>
  <c r="E46" i="44"/>
  <c r="AK46" i="46"/>
  <c r="AK46" i="44"/>
  <c r="AY46" i="44"/>
  <c r="O48" i="44"/>
  <c r="AQ49" i="44"/>
  <c r="BD49" i="44"/>
  <c r="AP52" i="44"/>
  <c r="BK59" i="44"/>
  <c r="AP62" i="44"/>
  <c r="AJ73" i="44"/>
  <c r="BP73" i="44"/>
  <c r="K30" i="46"/>
  <c r="K30" i="44"/>
  <c r="G42" i="46"/>
  <c r="G42" i="44"/>
  <c r="AH45" i="46"/>
  <c r="AH45" i="44"/>
  <c r="BB46" i="46"/>
  <c r="BB46" i="44"/>
  <c r="U48" i="46"/>
  <c r="U48" i="44"/>
  <c r="AK48" i="46"/>
  <c r="AK48" i="44"/>
  <c r="BE49" i="46"/>
  <c r="BE49" i="44"/>
  <c r="AF51" i="46"/>
  <c r="AF51" i="44"/>
  <c r="O55" i="46"/>
  <c r="O55" i="44"/>
  <c r="O57" i="46"/>
  <c r="O57" i="44"/>
  <c r="AM57" i="46"/>
  <c r="AM57" i="44"/>
  <c r="AQ58" i="46"/>
  <c r="AQ58" i="44"/>
  <c r="K60" i="46"/>
  <c r="K60" i="44"/>
  <c r="S60" i="46"/>
  <c r="S60" i="44"/>
  <c r="AA8" i="44"/>
  <c r="W38" i="46"/>
  <c r="W38" i="44"/>
  <c r="K39" i="46"/>
  <c r="K39" i="44"/>
  <c r="A43" i="44"/>
  <c r="C14" i="46"/>
  <c r="C14" i="44" s="1"/>
  <c r="C26" i="46"/>
  <c r="C26" i="44" s="1"/>
  <c r="M7" i="44"/>
  <c r="AS7" i="44"/>
  <c r="F8" i="44"/>
  <c r="BJ8" i="44"/>
  <c r="X9" i="44"/>
  <c r="BB9" i="44"/>
  <c r="K10" i="44"/>
  <c r="AE10" i="44"/>
  <c r="AW10" i="44"/>
  <c r="M11" i="44"/>
  <c r="AL11" i="44"/>
  <c r="BH11" i="44"/>
  <c r="P12" i="44"/>
  <c r="AF12" i="44"/>
  <c r="AW12" i="44"/>
  <c r="BM12" i="44"/>
  <c r="Q13" i="44"/>
  <c r="AM13" i="44"/>
  <c r="BB13" i="44"/>
  <c r="I14" i="44"/>
  <c r="AK14" i="44"/>
  <c r="BM14" i="44"/>
  <c r="N15" i="44"/>
  <c r="AF15" i="44"/>
  <c r="BB15" i="44"/>
  <c r="F16" i="44"/>
  <c r="Z16" i="44"/>
  <c r="AT16" i="44"/>
  <c r="BJ16" i="44"/>
  <c r="N17" i="44"/>
  <c r="AD17" i="44"/>
  <c r="AT17" i="44"/>
  <c r="BN17" i="44"/>
  <c r="AD18" i="44"/>
  <c r="BJ18" i="44"/>
  <c r="S19" i="44"/>
  <c r="AH19" i="44"/>
  <c r="AW19" i="44"/>
  <c r="BM19" i="44"/>
  <c r="M20" i="44"/>
  <c r="AB20" i="44"/>
  <c r="AT20" i="44"/>
  <c r="BK20" i="44"/>
  <c r="O21" i="44"/>
  <c r="AL21" i="44"/>
  <c r="BD21" i="44"/>
  <c r="K22" i="44"/>
  <c r="AI22" i="44"/>
  <c r="BF22" i="44"/>
  <c r="H23" i="44"/>
  <c r="W23" i="44"/>
  <c r="AK23" i="44"/>
  <c r="BA23" i="44"/>
  <c r="BL23" i="44"/>
  <c r="R24" i="44"/>
  <c r="U25" i="44"/>
  <c r="AN25" i="44"/>
  <c r="BE25" i="44"/>
  <c r="AH26" i="44"/>
  <c r="D28" i="44"/>
  <c r="S28" i="44"/>
  <c r="AG28" i="44"/>
  <c r="O29" i="44"/>
  <c r="Z29" i="44"/>
  <c r="AM29" i="44"/>
  <c r="BA29" i="44"/>
  <c r="BQ29" i="44"/>
  <c r="S30" i="44"/>
  <c r="AP30" i="44"/>
  <c r="BN30" i="44"/>
  <c r="O31" i="44"/>
  <c r="AE31" i="44"/>
  <c r="BP31" i="44"/>
  <c r="F35" i="44"/>
  <c r="V35" i="44"/>
  <c r="J36" i="44"/>
  <c r="AV36" i="44"/>
  <c r="BK36" i="44"/>
  <c r="Q38" i="44"/>
  <c r="AQ39" i="44"/>
  <c r="BN39" i="44"/>
  <c r="N40" i="44"/>
  <c r="BC40" i="44"/>
  <c r="U41" i="44"/>
  <c r="AH41" i="44"/>
  <c r="AX41" i="44"/>
  <c r="AW45" i="44"/>
  <c r="BM45" i="44"/>
  <c r="N46" i="44"/>
  <c r="AN47" i="44"/>
  <c r="BD47" i="44"/>
  <c r="AJ48" i="44"/>
  <c r="J58" i="44"/>
  <c r="J60" i="44"/>
  <c r="BE62" i="44"/>
  <c r="H64" i="44"/>
  <c r="BD64" i="44"/>
  <c r="AQ65" i="44"/>
  <c r="BG65" i="44"/>
  <c r="E66" i="44"/>
  <c r="AW67" i="44"/>
  <c r="AU31" i="46"/>
  <c r="AU31" i="44"/>
  <c r="BK31" i="46"/>
  <c r="BK31" i="44"/>
  <c r="BJ33" i="46"/>
  <c r="BJ33" i="44"/>
  <c r="BA37" i="46"/>
  <c r="BA37" i="44"/>
  <c r="AO38" i="46"/>
  <c r="AO38" i="44"/>
  <c r="AK41" i="46"/>
  <c r="AK41" i="44"/>
  <c r="BI41" i="46"/>
  <c r="BI41" i="44"/>
  <c r="AO44" i="46"/>
  <c r="AO44" i="44"/>
  <c r="BL46" i="46"/>
  <c r="BL46" i="44"/>
  <c r="G48" i="46"/>
  <c r="G48" i="44"/>
  <c r="AM50" i="46"/>
  <c r="AM50" i="44"/>
  <c r="AF31" i="46"/>
  <c r="AF31" i="44"/>
  <c r="L32" i="46"/>
  <c r="L32" i="44"/>
  <c r="BP32" i="46"/>
  <c r="BP32" i="44"/>
  <c r="W33" i="46"/>
  <c r="W33" i="44"/>
  <c r="AE30" i="46"/>
  <c r="AE30" i="44"/>
  <c r="G37" i="46"/>
  <c r="G37" i="44"/>
  <c r="BG38" i="46"/>
  <c r="BG38" i="44"/>
  <c r="AV30" i="46"/>
  <c r="AV30" i="44"/>
  <c r="AD32" i="46"/>
  <c r="AD32" i="44"/>
  <c r="AT32" i="46"/>
  <c r="AT32" i="44"/>
  <c r="M34" i="46"/>
  <c r="M34" i="44"/>
  <c r="AC34" i="46"/>
  <c r="AC34" i="44"/>
  <c r="BI34" i="46"/>
  <c r="BI34" i="44"/>
  <c r="D38" i="46"/>
  <c r="D38" i="44"/>
  <c r="X39" i="46"/>
  <c r="X39" i="44"/>
  <c r="T31" i="46"/>
  <c r="T31" i="44"/>
  <c r="AQ33" i="46"/>
  <c r="AQ33" i="44"/>
  <c r="AU34" i="46"/>
  <c r="AU34" i="44"/>
  <c r="AA35" i="46"/>
  <c r="AA35" i="44"/>
  <c r="BG35" i="46"/>
  <c r="BG35" i="44"/>
  <c r="V40" i="46"/>
  <c r="V40" i="44"/>
  <c r="AT40" i="46"/>
  <c r="AT40" i="44"/>
  <c r="AL42" i="46"/>
  <c r="AL42" i="44"/>
  <c r="BB42" i="46"/>
  <c r="BB42" i="44"/>
  <c r="R43" i="46"/>
  <c r="R43" i="44"/>
  <c r="Q45" i="46"/>
  <c r="Q45" i="44"/>
  <c r="AC46" i="46"/>
  <c r="AC46" i="44"/>
  <c r="X47" i="46"/>
  <c r="X47" i="44"/>
  <c r="AZ50" i="46"/>
  <c r="AZ50" i="44"/>
  <c r="AM51" i="46"/>
  <c r="AM51" i="44"/>
  <c r="AU51" i="46"/>
  <c r="AU51" i="44"/>
  <c r="S52" i="46"/>
  <c r="S52" i="44"/>
  <c r="AI52" i="46"/>
  <c r="AI52" i="44"/>
  <c r="AQ52" i="46"/>
  <c r="AQ52" i="44"/>
  <c r="AD53" i="46"/>
  <c r="AD53" i="44"/>
  <c r="R54" i="46"/>
  <c r="R54" i="44"/>
  <c r="AP56" i="46"/>
  <c r="AP56" i="44"/>
  <c r="V57" i="46"/>
  <c r="V57" i="44"/>
  <c r="Z58" i="46"/>
  <c r="Z58" i="44"/>
  <c r="AC61" i="46"/>
  <c r="AC61" i="44"/>
  <c r="AS61" i="46"/>
  <c r="AS61" i="44"/>
  <c r="BI61" i="46"/>
  <c r="BI61" i="44"/>
  <c r="AO62" i="46"/>
  <c r="AO62" i="44"/>
  <c r="AW62" i="46"/>
  <c r="AW62" i="44"/>
  <c r="AA65" i="46"/>
  <c r="AA65" i="44"/>
  <c r="U66" i="46"/>
  <c r="U66" i="44"/>
  <c r="BQ66" i="46"/>
  <c r="BQ66" i="44"/>
  <c r="Y67" i="46"/>
  <c r="Y67" i="44"/>
  <c r="T68" i="46"/>
  <c r="T68" i="44"/>
  <c r="BP68" i="46"/>
  <c r="BP68" i="44"/>
  <c r="AN69" i="46"/>
  <c r="AN69" i="44"/>
  <c r="BD69" i="46"/>
  <c r="BD69" i="44"/>
  <c r="P73" i="46"/>
  <c r="P73" i="44"/>
  <c r="BD73" i="46"/>
  <c r="BD73" i="44"/>
  <c r="AG74" i="46"/>
  <c r="AG74" i="44"/>
  <c r="BM74" i="46"/>
  <c r="BM74" i="44"/>
  <c r="M75" i="46"/>
  <c r="M75" i="44"/>
  <c r="BB61" i="46"/>
  <c r="BB61" i="44"/>
  <c r="BN62" i="46"/>
  <c r="BN62" i="44"/>
  <c r="AD63" i="46"/>
  <c r="AD63" i="44"/>
  <c r="Y64" i="46"/>
  <c r="Y64" i="44"/>
  <c r="BE64" i="46"/>
  <c r="BE64" i="44"/>
  <c r="K36" i="44"/>
  <c r="AA36" i="44"/>
  <c r="AQ36" i="44"/>
  <c r="BG36" i="44"/>
  <c r="BG40" i="44"/>
  <c r="G41" i="44"/>
  <c r="AV41" i="44"/>
  <c r="BN51" i="44"/>
  <c r="AO53" i="44"/>
  <c r="E54" i="44"/>
  <c r="U54" i="44"/>
  <c r="I55" i="44"/>
  <c r="Y55" i="44"/>
  <c r="AH62" i="44"/>
  <c r="AW64" i="44"/>
  <c r="BI75" i="44"/>
  <c r="AC77" i="44"/>
  <c r="BQ77" i="44"/>
  <c r="AQ79" i="44"/>
  <c r="AH83" i="44"/>
  <c r="AT84" i="44"/>
  <c r="AX51" i="46"/>
  <c r="AX51" i="44"/>
  <c r="BJ52" i="46"/>
  <c r="BJ52" i="44"/>
  <c r="I53" i="46"/>
  <c r="I53" i="44"/>
  <c r="BI54" i="46"/>
  <c r="BI54" i="44"/>
  <c r="AG55" i="46"/>
  <c r="AG55" i="44"/>
  <c r="U56" i="46"/>
  <c r="U56" i="44"/>
  <c r="AG59" i="46"/>
  <c r="AG59" i="44"/>
  <c r="AC60" i="46"/>
  <c r="AC60" i="44"/>
  <c r="AS60" i="46"/>
  <c r="AS60" i="44"/>
  <c r="P61" i="46"/>
  <c r="P61" i="44"/>
  <c r="AB62" i="46"/>
  <c r="AB62" i="44"/>
  <c r="AZ62" i="46"/>
  <c r="AZ62" i="44"/>
  <c r="AV63" i="46"/>
  <c r="AV63" i="44"/>
  <c r="N65" i="46"/>
  <c r="N65" i="44"/>
  <c r="AL65" i="46"/>
  <c r="AL65" i="44"/>
  <c r="BM50" i="46"/>
  <c r="BM50" i="44"/>
  <c r="S53" i="46"/>
  <c r="S53" i="44"/>
  <c r="AQ53" i="46"/>
  <c r="AQ53" i="44"/>
  <c r="BP53" i="46"/>
  <c r="BP53" i="44"/>
  <c r="V51" i="46"/>
  <c r="V51" i="44"/>
  <c r="AH52" i="46"/>
  <c r="AH52" i="44"/>
  <c r="BA53" i="46"/>
  <c r="BA53" i="44"/>
  <c r="AG54" i="46"/>
  <c r="AG54" i="44"/>
  <c r="BM56" i="46"/>
  <c r="BM56" i="44"/>
  <c r="AC57" i="46"/>
  <c r="AC57" i="44"/>
  <c r="BQ57" i="46"/>
  <c r="BQ57" i="44"/>
  <c r="BE58" i="46"/>
  <c r="BE58" i="44"/>
  <c r="AS59" i="46"/>
  <c r="AS59" i="44"/>
  <c r="BI59" i="46"/>
  <c r="BI59" i="44"/>
  <c r="M77" i="46"/>
  <c r="M77" i="44"/>
  <c r="BI77" i="46"/>
  <c r="BI77" i="44"/>
  <c r="AI79" i="46"/>
  <c r="AI79" i="44"/>
  <c r="F82" i="46"/>
  <c r="F82" i="44"/>
  <c r="BJ82" i="46"/>
  <c r="BJ82" i="44"/>
  <c r="AP83" i="46"/>
  <c r="AP83" i="44"/>
  <c r="N84" i="46"/>
  <c r="N84" i="44"/>
  <c r="AL86" i="46"/>
  <c r="AL86" i="44"/>
  <c r="J87" i="46"/>
  <c r="J87" i="44"/>
  <c r="AS88" i="46"/>
  <c r="AS88" i="44"/>
  <c r="X89" i="46"/>
  <c r="X89" i="44"/>
  <c r="AM91" i="46"/>
  <c r="AM91" i="44"/>
  <c r="S92" i="46"/>
  <c r="S92" i="44"/>
  <c r="AU54" i="44"/>
  <c r="AZ55" i="44"/>
  <c r="BE60" i="44"/>
  <c r="D61" i="44"/>
  <c r="AZ65" i="44"/>
  <c r="V66" i="44"/>
  <c r="AT66" i="44"/>
  <c r="AJ67" i="44"/>
  <c r="BP67" i="44"/>
  <c r="AU68" i="44"/>
  <c r="BB93" i="44"/>
  <c r="AH94" i="44"/>
  <c r="E95" i="44"/>
  <c r="BQ95" i="44"/>
  <c r="AV96" i="44"/>
  <c r="AH99" i="44"/>
  <c r="AV29" i="46"/>
  <c r="AV29" i="44"/>
  <c r="AI30" i="46"/>
  <c r="AI30" i="44"/>
  <c r="AM38" i="46"/>
  <c r="AM38" i="44"/>
  <c r="BC38" i="46"/>
  <c r="BC38" i="44"/>
  <c r="G40" i="46"/>
  <c r="G40" i="44"/>
  <c r="E7" i="44"/>
  <c r="AF7" i="44"/>
  <c r="BG7" i="44"/>
  <c r="N8" i="44"/>
  <c r="AF8" i="44"/>
  <c r="BG8" i="44"/>
  <c r="S9" i="44"/>
  <c r="AQ9" i="44"/>
  <c r="G10" i="44"/>
  <c r="S10" i="44"/>
  <c r="AH10" i="44"/>
  <c r="BD10" i="44"/>
  <c r="L11" i="44"/>
  <c r="AD11" i="44"/>
  <c r="AZ11" i="44"/>
  <c r="D12" i="44"/>
  <c r="T12" i="44"/>
  <c r="AG12" i="44"/>
  <c r="AV12" i="44"/>
  <c r="BK12" i="44"/>
  <c r="I13" i="44"/>
  <c r="AD13" i="44"/>
  <c r="AP13" i="44"/>
  <c r="BC13" i="44"/>
  <c r="G14" i="44"/>
  <c r="AE14" i="44"/>
  <c r="BC14" i="44"/>
  <c r="F15" i="44"/>
  <c r="U15" i="44"/>
  <c r="AN15" i="44"/>
  <c r="BE15" i="44"/>
  <c r="G16" i="44"/>
  <c r="W16" i="44"/>
  <c r="AM16" i="44"/>
  <c r="BD16" i="44"/>
  <c r="F17" i="44"/>
  <c r="V17" i="44"/>
  <c r="AI17" i="44"/>
  <c r="AX17" i="44"/>
  <c r="BO17" i="44"/>
  <c r="AB18" i="44"/>
  <c r="BB18" i="44"/>
  <c r="P19" i="44"/>
  <c r="Z19" i="44"/>
  <c r="AO19" i="44"/>
  <c r="BD19" i="44"/>
  <c r="BO19" i="44"/>
  <c r="N20" i="44"/>
  <c r="AA20" i="44"/>
  <c r="AQ20" i="44"/>
  <c r="BF20" i="44"/>
  <c r="G21" i="44"/>
  <c r="X21" i="44"/>
  <c r="AO21" i="44"/>
  <c r="BJ21" i="44"/>
  <c r="L22" i="44"/>
  <c r="AH22" i="44"/>
  <c r="AY22" i="44"/>
  <c r="E23" i="44"/>
  <c r="O23" i="44"/>
  <c r="AC23" i="44"/>
  <c r="AP23" i="44"/>
  <c r="BC23" i="44"/>
  <c r="BN23" i="44"/>
  <c r="P24" i="44"/>
  <c r="AJ24" i="44"/>
  <c r="BD24" i="44"/>
  <c r="H25" i="44"/>
  <c r="AC25" i="44"/>
  <c r="BL25" i="44"/>
  <c r="Q26" i="44"/>
  <c r="AJ26" i="44"/>
  <c r="J27" i="44"/>
  <c r="Z27" i="44"/>
  <c r="AR27" i="44"/>
  <c r="BH27" i="44"/>
  <c r="AN28" i="44"/>
  <c r="AR29" i="44"/>
  <c r="W30" i="44"/>
  <c r="AM30" i="44"/>
  <c r="I31" i="44"/>
  <c r="BM31" i="44"/>
  <c r="BQ32" i="44"/>
  <c r="AB34" i="44"/>
  <c r="AR34" i="44"/>
  <c r="H35" i="44"/>
  <c r="AZ36" i="44"/>
  <c r="BL36" i="44"/>
  <c r="AA37" i="44"/>
  <c r="BK38" i="44"/>
  <c r="AM39" i="44"/>
  <c r="AY39" i="44"/>
  <c r="AQ40" i="44"/>
  <c r="AE41" i="44"/>
  <c r="AE42" i="44"/>
  <c r="AM43" i="44"/>
  <c r="R46" i="44"/>
  <c r="BN46" i="44"/>
  <c r="M47" i="44"/>
  <c r="AS47" i="44"/>
  <c r="H52" i="44"/>
  <c r="AU56" i="44"/>
  <c r="AA57" i="44"/>
  <c r="BO57" i="44"/>
  <c r="AM58" i="44"/>
  <c r="K59" i="44"/>
  <c r="W60" i="44"/>
  <c r="AH61" i="44"/>
  <c r="AO72" i="44"/>
  <c r="AS73" i="44"/>
  <c r="N28" i="46"/>
  <c r="N28" i="44"/>
  <c r="BC31" i="46"/>
  <c r="BC31" i="44"/>
  <c r="AD33" i="46"/>
  <c r="AD33" i="44"/>
  <c r="Z34" i="46"/>
  <c r="Z34" i="44"/>
  <c r="BN34" i="46"/>
  <c r="BN34" i="44"/>
  <c r="BB35" i="46"/>
  <c r="BB35" i="44"/>
  <c r="BF36" i="46"/>
  <c r="BF36" i="44"/>
  <c r="Y38" i="46"/>
  <c r="Y38" i="44"/>
  <c r="BO27" i="46"/>
  <c r="BO27" i="44"/>
  <c r="AM28" i="46"/>
  <c r="AM28" i="44"/>
  <c r="V30" i="46"/>
  <c r="V30" i="44"/>
  <c r="BB30" i="46"/>
  <c r="BB30" i="44"/>
  <c r="P31" i="46"/>
  <c r="P31" i="44"/>
  <c r="AB32" i="46"/>
  <c r="AB32" i="44"/>
  <c r="AR32" i="46"/>
  <c r="AR32" i="44"/>
  <c r="AU33" i="46"/>
  <c r="AU33" i="44"/>
  <c r="BK33" i="46"/>
  <c r="BK33" i="44"/>
  <c r="K34" i="46"/>
  <c r="K34" i="44"/>
  <c r="AY34" i="46"/>
  <c r="AY34" i="44"/>
  <c r="S36" i="46"/>
  <c r="S36" i="44"/>
  <c r="BO36" i="46"/>
  <c r="BO36" i="44"/>
  <c r="AJ27" i="46"/>
  <c r="AJ27" i="44"/>
  <c r="AZ27" i="46"/>
  <c r="AZ27" i="44"/>
  <c r="BL28" i="46"/>
  <c r="BL28" i="44"/>
  <c r="AJ29" i="46"/>
  <c r="AJ29" i="44"/>
  <c r="G30" i="46"/>
  <c r="G30" i="44"/>
  <c r="AO31" i="46"/>
  <c r="AO31" i="44"/>
  <c r="M32" i="46"/>
  <c r="M32" i="44"/>
  <c r="AN35" i="46"/>
  <c r="AN35" i="44"/>
  <c r="D36" i="46"/>
  <c r="D36" i="44"/>
  <c r="AE37" i="46"/>
  <c r="AE37" i="44"/>
  <c r="BC37" i="46"/>
  <c r="BC37" i="44"/>
  <c r="S40" i="46"/>
  <c r="S40" i="44"/>
  <c r="AY42" i="46"/>
  <c r="AY42" i="44"/>
  <c r="O43" i="46"/>
  <c r="O43" i="44"/>
  <c r="AI44" i="46"/>
  <c r="AI44" i="44"/>
  <c r="BG44" i="46"/>
  <c r="BG44" i="44"/>
  <c r="Z46" i="46"/>
  <c r="Z46" i="44"/>
  <c r="AX46" i="46"/>
  <c r="AX46" i="44"/>
  <c r="BI49" i="46"/>
  <c r="BI49" i="44"/>
  <c r="BE50" i="46"/>
  <c r="BE50" i="44"/>
  <c r="P52" i="46"/>
  <c r="P52" i="44"/>
  <c r="AI53" i="46"/>
  <c r="AI53" i="44"/>
  <c r="G54" i="46"/>
  <c r="G54" i="44"/>
  <c r="BK54" i="46"/>
  <c r="BK54" i="44"/>
  <c r="O56" i="46"/>
  <c r="O56" i="44"/>
  <c r="W56" i="46"/>
  <c r="W56" i="44"/>
  <c r="AY57" i="46"/>
  <c r="AY57" i="44"/>
  <c r="W58" i="46"/>
  <c r="W58" i="44"/>
  <c r="AU58" i="46"/>
  <c r="AU58" i="44"/>
  <c r="S59" i="46"/>
  <c r="S59" i="44"/>
  <c r="AY59" i="46"/>
  <c r="AY59" i="44"/>
  <c r="BG59" i="46"/>
  <c r="BG59" i="44"/>
  <c r="AE60" i="46"/>
  <c r="AE60" i="44"/>
  <c r="AM60" i="46"/>
  <c r="AM60" i="44"/>
  <c r="BC60" i="46"/>
  <c r="BC60" i="44"/>
  <c r="BK60" i="46"/>
  <c r="BK60" i="44"/>
  <c r="BF61" i="46"/>
  <c r="BF61" i="44"/>
  <c r="F62" i="46"/>
  <c r="F62" i="44"/>
  <c r="AX63" i="46"/>
  <c r="AX63" i="44"/>
  <c r="M64" i="46"/>
  <c r="M64" i="44"/>
  <c r="AK71" i="46"/>
  <c r="AK71" i="44"/>
  <c r="M73" i="46"/>
  <c r="M73" i="44"/>
  <c r="BA73" i="46"/>
  <c r="BA73" i="44"/>
  <c r="BQ73" i="46"/>
  <c r="BQ73" i="44"/>
  <c r="N74" i="46"/>
  <c r="N74" i="44"/>
  <c r="AT74" i="46"/>
  <c r="AT74" i="44"/>
  <c r="AP75" i="46"/>
  <c r="AP75" i="44"/>
  <c r="BN75" i="46"/>
  <c r="BN75" i="44"/>
  <c r="AD76" i="46"/>
  <c r="AD76" i="44"/>
  <c r="BB76" i="46"/>
  <c r="BB76" i="44"/>
  <c r="R77" i="46"/>
  <c r="R77" i="44"/>
  <c r="BN77" i="46"/>
  <c r="BN77" i="44"/>
  <c r="T78" i="46"/>
  <c r="T78" i="44"/>
  <c r="AZ78" i="46"/>
  <c r="AZ78" i="44"/>
  <c r="P79" i="46"/>
  <c r="P79" i="44"/>
  <c r="X79" i="46"/>
  <c r="X79" i="44"/>
  <c r="M29" i="46"/>
  <c r="M29" i="44"/>
  <c r="BI29" i="46"/>
  <c r="BI29" i="44"/>
  <c r="Z31" i="46"/>
  <c r="Z31" i="44"/>
  <c r="BN31" i="46"/>
  <c r="BN31" i="44"/>
  <c r="BJ32" i="46"/>
  <c r="BJ32" i="44"/>
  <c r="U7" i="44"/>
  <c r="AV8" i="44"/>
  <c r="BM10" i="44"/>
  <c r="V11" i="44"/>
  <c r="BJ11" i="44"/>
  <c r="V13" i="44"/>
  <c r="AL13" i="44"/>
  <c r="AA28" i="46"/>
  <c r="AA28" i="44"/>
  <c r="AY28" i="46"/>
  <c r="AY28" i="44"/>
  <c r="K33" i="46"/>
  <c r="K33" i="44"/>
  <c r="AM34" i="46"/>
  <c r="AM34" i="44"/>
  <c r="AE36" i="46"/>
  <c r="AE36" i="44"/>
  <c r="AU36" i="46"/>
  <c r="AU36" i="44"/>
  <c r="AP37" i="46"/>
  <c r="AP37" i="44"/>
  <c r="R39" i="46"/>
  <c r="R39" i="44"/>
  <c r="AY43" i="46"/>
  <c r="AY43" i="44"/>
  <c r="AL46" i="46"/>
  <c r="AL46" i="44"/>
  <c r="Y47" i="46"/>
  <c r="Y47" i="44"/>
  <c r="BE47" i="46"/>
  <c r="BE47" i="44"/>
  <c r="M48" i="46"/>
  <c r="M48" i="44"/>
  <c r="AO49" i="46"/>
  <c r="AO49" i="44"/>
  <c r="AZ52" i="46"/>
  <c r="AZ52" i="44"/>
  <c r="Y35" i="44"/>
  <c r="F39" i="44"/>
  <c r="AC39" i="44"/>
  <c r="BB40" i="44"/>
  <c r="BM40" i="44"/>
  <c r="M41" i="44"/>
  <c r="U42" i="44"/>
  <c r="AQ43" i="44"/>
  <c r="AU44" i="44"/>
  <c r="H45" i="44"/>
  <c r="AX45" i="44"/>
  <c r="BG48" i="44"/>
  <c r="AA50" i="44"/>
  <c r="E43" i="46"/>
  <c r="E43" i="44"/>
  <c r="AC43" i="46"/>
  <c r="AC43" i="44"/>
  <c r="BI43" i="46"/>
  <c r="BI43" i="44"/>
  <c r="I44" i="46"/>
  <c r="I44" i="44"/>
  <c r="T45" i="46"/>
  <c r="T45" i="44"/>
  <c r="AR45" i="46"/>
  <c r="AR45" i="44"/>
  <c r="BC48" i="46"/>
  <c r="BC48" i="44"/>
  <c r="K49" i="46"/>
  <c r="K49" i="44"/>
  <c r="J51" i="46"/>
  <c r="J51" i="44"/>
  <c r="Z51" i="46"/>
  <c r="Z51" i="44"/>
  <c r="F52" i="46"/>
  <c r="F52" i="44"/>
  <c r="AD52" i="46"/>
  <c r="AD52" i="44"/>
  <c r="AP42" i="46"/>
  <c r="AP42" i="44"/>
  <c r="BF42" i="46"/>
  <c r="BF42" i="44"/>
  <c r="BQ45" i="46"/>
  <c r="BQ45" i="44"/>
  <c r="Q46" i="46"/>
  <c r="Q46" i="44"/>
  <c r="AR47" i="46"/>
  <c r="AR47" i="44"/>
  <c r="AN43" i="46"/>
  <c r="AN43" i="44"/>
  <c r="T44" i="46"/>
  <c r="T44" i="44"/>
  <c r="G45" i="46"/>
  <c r="G45" i="44"/>
  <c r="AA46" i="46"/>
  <c r="AA46" i="44"/>
  <c r="AQ50" i="46"/>
  <c r="AQ50" i="44"/>
  <c r="BM54" i="46"/>
  <c r="BM54" i="44"/>
  <c r="AC55" i="46"/>
  <c r="AC55" i="44"/>
  <c r="E59" i="46"/>
  <c r="E59" i="44"/>
  <c r="AG45" i="46"/>
  <c r="AG45" i="44"/>
  <c r="BE45" i="46"/>
  <c r="BE45" i="44"/>
  <c r="BQ46" i="46"/>
  <c r="BQ46" i="44"/>
  <c r="L50" i="46"/>
  <c r="L50" i="44"/>
  <c r="BC51" i="46"/>
  <c r="BC51" i="44"/>
  <c r="BO52" i="46"/>
  <c r="BO52" i="44"/>
  <c r="V53" i="46"/>
  <c r="V53" i="44"/>
  <c r="BB53" i="46"/>
  <c r="BB53" i="44"/>
  <c r="AP54" i="46"/>
  <c r="AP54" i="44"/>
  <c r="BG46" i="44"/>
  <c r="BP47" i="44"/>
  <c r="AN48" i="44"/>
  <c r="AC54" i="44"/>
  <c r="BA54" i="44"/>
  <c r="Q55" i="44"/>
  <c r="AW55" i="44"/>
  <c r="AH56" i="44"/>
  <c r="AX56" i="44"/>
  <c r="BN56" i="44"/>
  <c r="N57" i="44"/>
  <c r="AC59" i="44"/>
  <c r="L61" i="44"/>
  <c r="D80" i="44"/>
  <c r="BH80" i="44"/>
  <c r="K82" i="44"/>
  <c r="BC83" i="44"/>
  <c r="AI84" i="44"/>
  <c r="BO86" i="44"/>
  <c r="AJ33" i="46"/>
  <c r="AJ33" i="44"/>
  <c r="X36" i="46"/>
  <c r="X36" i="44"/>
  <c r="BD36" i="46"/>
  <c r="BD36" i="44"/>
  <c r="K37" i="46"/>
  <c r="K37" i="44"/>
  <c r="AI37" i="46"/>
  <c r="AI37" i="44"/>
  <c r="G38" i="46"/>
  <c r="G38" i="44"/>
  <c r="AM40" i="46"/>
  <c r="AM40" i="44"/>
  <c r="AU42" i="46"/>
  <c r="AU42" i="44"/>
  <c r="AA43" i="46"/>
  <c r="AA43" i="44"/>
  <c r="BO43" i="46"/>
  <c r="BO43" i="44"/>
  <c r="AM44" i="46"/>
  <c r="AM44" i="44"/>
  <c r="BK44" i="46"/>
  <c r="BK44" i="44"/>
  <c r="R45" i="46"/>
  <c r="R45" i="44"/>
  <c r="AW49" i="46"/>
  <c r="AW49" i="44"/>
  <c r="BD51" i="46"/>
  <c r="BD51" i="44"/>
  <c r="D52" i="46"/>
  <c r="D52" i="44"/>
  <c r="BH52" i="46"/>
  <c r="BH52" i="44"/>
  <c r="W53" i="46"/>
  <c r="W53" i="44"/>
  <c r="AE53" i="46"/>
  <c r="AE53" i="44"/>
  <c r="AA54" i="46"/>
  <c r="AA54" i="44"/>
  <c r="BO54" i="46"/>
  <c r="BO54" i="44"/>
  <c r="AE55" i="46"/>
  <c r="AE55" i="44"/>
  <c r="AI56" i="46"/>
  <c r="AI56" i="44"/>
  <c r="G57" i="46"/>
  <c r="G57" i="44"/>
  <c r="AA58" i="46"/>
  <c r="AA58" i="44"/>
  <c r="AI58" i="46"/>
  <c r="AI58" i="44"/>
  <c r="BG58" i="46"/>
  <c r="BG58" i="44"/>
  <c r="H7" i="44"/>
  <c r="X7" i="44"/>
  <c r="AN7" i="44"/>
  <c r="BD7" i="44"/>
  <c r="D8" i="44"/>
  <c r="T8" i="44"/>
  <c r="AI8" i="44"/>
  <c r="AY8" i="44"/>
  <c r="P9" i="44"/>
  <c r="AF9" i="44"/>
  <c r="AV9" i="44"/>
  <c r="BL9" i="44"/>
  <c r="X10" i="44"/>
  <c r="AK10" i="44"/>
  <c r="BA10" i="44"/>
  <c r="Q11" i="44"/>
  <c r="AS11" i="44"/>
  <c r="BI11" i="44"/>
  <c r="AJ12" i="44"/>
  <c r="R13" i="44"/>
  <c r="U14" i="44"/>
  <c r="BI14" i="44"/>
  <c r="AG15" i="44"/>
  <c r="AV15" i="44"/>
  <c r="R18" i="44"/>
  <c r="M19" i="44"/>
  <c r="AT19" i="44"/>
  <c r="BQ19" i="44"/>
  <c r="BC20" i="44"/>
  <c r="W22" i="44"/>
  <c r="R23" i="44"/>
  <c r="AY23" i="44"/>
  <c r="U24" i="44"/>
  <c r="AK24" i="44"/>
  <c r="BA24" i="44"/>
  <c r="BQ24" i="44"/>
  <c r="P25" i="44"/>
  <c r="AB26" i="44"/>
  <c r="AR26" i="44"/>
  <c r="BH26" i="44"/>
  <c r="AE27" i="44"/>
  <c r="AB28" i="44"/>
  <c r="H29" i="44"/>
  <c r="AN29" i="44"/>
  <c r="AY30" i="44"/>
  <c r="H36" i="44"/>
  <c r="AF36" i="44"/>
  <c r="O42" i="44"/>
  <c r="BC42" i="44"/>
  <c r="AI43" i="44"/>
  <c r="J45" i="44"/>
  <c r="F46" i="44"/>
  <c r="AC48" i="44"/>
  <c r="Y49" i="44"/>
  <c r="BM49" i="44"/>
  <c r="BK53" i="44"/>
  <c r="BG54" i="44"/>
  <c r="BC55" i="44"/>
  <c r="AE57" i="44"/>
  <c r="BC57" i="44"/>
  <c r="K58" i="44"/>
  <c r="I7" i="44"/>
  <c r="Y7" i="44"/>
  <c r="AO7" i="44"/>
  <c r="BE7" i="44"/>
  <c r="AJ8" i="44"/>
  <c r="AZ8" i="44"/>
  <c r="BP8" i="44"/>
  <c r="Q9" i="44"/>
  <c r="AG9" i="44"/>
  <c r="AW9" i="44"/>
  <c r="BM9" i="44"/>
  <c r="M10" i="44"/>
  <c r="BQ10" i="44"/>
  <c r="R11" i="44"/>
  <c r="AH11" i="44"/>
  <c r="AK12" i="44"/>
  <c r="E14" i="44"/>
  <c r="AW15" i="44"/>
  <c r="AP18" i="44"/>
  <c r="N19" i="44"/>
  <c r="S23" i="44"/>
  <c r="Q25" i="44"/>
  <c r="BF29" i="46"/>
  <c r="BF29" i="44"/>
  <c r="AM31" i="46"/>
  <c r="AM31" i="44"/>
  <c r="S32" i="46"/>
  <c r="S32" i="44"/>
  <c r="F33" i="46"/>
  <c r="F33" i="44"/>
  <c r="V33" i="46"/>
  <c r="V33" i="44"/>
  <c r="AG38" i="46"/>
  <c r="AG38" i="44"/>
  <c r="M39" i="46"/>
  <c r="M39" i="44"/>
  <c r="AS39" i="46"/>
  <c r="AS39" i="44"/>
  <c r="I40" i="46"/>
  <c r="I40" i="44"/>
  <c r="AW40" i="46"/>
  <c r="AW40" i="44"/>
  <c r="E41" i="46"/>
  <c r="E41" i="44"/>
  <c r="AC41" i="46"/>
  <c r="AC41" i="44"/>
  <c r="A20" i="44"/>
  <c r="M12" i="44"/>
  <c r="AH13" i="44"/>
  <c r="I15" i="44"/>
  <c r="K16" i="44"/>
  <c r="AA16" i="44"/>
  <c r="O17" i="44"/>
  <c r="AM17" i="44"/>
  <c r="BN18" i="44"/>
  <c r="AL19" i="44"/>
  <c r="K23" i="44"/>
  <c r="AQ23" i="44"/>
  <c r="AG25" i="44"/>
  <c r="AW25" i="44"/>
  <c r="BM25" i="44"/>
  <c r="AV27" i="44"/>
  <c r="T28" i="44"/>
  <c r="AZ28" i="44"/>
  <c r="N30" i="46"/>
  <c r="N30" i="44"/>
  <c r="AL30" i="46"/>
  <c r="AL30" i="44"/>
  <c r="H31" i="46"/>
  <c r="H31" i="44"/>
  <c r="D32" i="46"/>
  <c r="D32" i="44"/>
  <c r="BH32" i="46"/>
  <c r="BH32" i="44"/>
  <c r="G35" i="46"/>
  <c r="G35" i="44"/>
  <c r="AE35" i="46"/>
  <c r="AE35" i="44"/>
  <c r="BC35" i="46"/>
  <c r="BC35" i="44"/>
  <c r="AI36" i="46"/>
  <c r="AI36" i="44"/>
  <c r="BB39" i="46"/>
  <c r="BB39" i="44"/>
  <c r="BN11" i="44"/>
  <c r="BF13" i="44"/>
  <c r="AS14" i="44"/>
  <c r="BM15" i="44"/>
  <c r="AQ16" i="44"/>
  <c r="BC17" i="44"/>
  <c r="Z18" i="44"/>
  <c r="AX18" i="44"/>
  <c r="BJ19" i="44"/>
  <c r="O22" i="44"/>
  <c r="M24" i="44"/>
  <c r="BP29" i="46"/>
  <c r="BP29" i="44"/>
  <c r="BK30" i="46"/>
  <c r="BK30" i="44"/>
  <c r="AW31" i="46"/>
  <c r="AW31" i="44"/>
  <c r="AC32" i="46"/>
  <c r="AC32" i="44"/>
  <c r="L34" i="46"/>
  <c r="L34" i="44"/>
  <c r="AJ34" i="46"/>
  <c r="AJ34" i="44"/>
  <c r="BH34" i="46"/>
  <c r="BH34" i="44"/>
  <c r="AX11" i="44"/>
  <c r="BI12" i="44"/>
  <c r="E10" i="44"/>
  <c r="AB8" i="44"/>
  <c r="J11" i="44"/>
  <c r="AC12" i="44"/>
  <c r="J13" i="44"/>
  <c r="M14" i="44"/>
  <c r="AO15" i="44"/>
  <c r="BG16" i="44"/>
  <c r="AE17" i="44"/>
  <c r="F19" i="44"/>
  <c r="BO23" i="44"/>
  <c r="AC24" i="44"/>
  <c r="BI24" i="44"/>
  <c r="BD29" i="44"/>
  <c r="AQ30" i="44"/>
  <c r="E31" i="44"/>
  <c r="AC31" i="44"/>
  <c r="R31" i="46"/>
  <c r="R31" i="44"/>
  <c r="Q35" i="46"/>
  <c r="Q35" i="44"/>
  <c r="M36" i="46"/>
  <c r="M36" i="44"/>
  <c r="AS36" i="46"/>
  <c r="AS36" i="44"/>
  <c r="X37" i="46"/>
  <c r="X37" i="44"/>
  <c r="T38" i="46"/>
  <c r="T38" i="44"/>
  <c r="AC10" i="44"/>
  <c r="C20" i="46"/>
  <c r="C20" i="44" s="1"/>
  <c r="L8" i="44"/>
  <c r="Z13" i="44"/>
  <c r="AC14" i="44"/>
  <c r="Y15" i="44"/>
  <c r="AE22" i="44"/>
  <c r="AS24" i="44"/>
  <c r="BP28" i="44"/>
  <c r="X29" i="44"/>
  <c r="BA31" i="44"/>
  <c r="Q7" i="44"/>
  <c r="AG7" i="44"/>
  <c r="AW7" i="44"/>
  <c r="BM7" i="44"/>
  <c r="AR8" i="44"/>
  <c r="BH8" i="44"/>
  <c r="I9" i="44"/>
  <c r="Y9" i="44"/>
  <c r="AO9" i="44"/>
  <c r="BE9" i="44"/>
  <c r="AS10" i="44"/>
  <c r="BI10" i="44"/>
  <c r="Z11" i="44"/>
  <c r="BA12" i="44"/>
  <c r="AX13" i="44"/>
  <c r="BQ14" i="44"/>
  <c r="G17" i="44"/>
  <c r="J18" i="44"/>
  <c r="AD19" i="44"/>
  <c r="BB19" i="44"/>
  <c r="AZ21" i="44"/>
  <c r="AI23" i="44"/>
  <c r="I25" i="44"/>
  <c r="U26" i="44"/>
  <c r="L28" i="44"/>
  <c r="AR28" i="44"/>
  <c r="P36" i="44"/>
  <c r="AN36" i="44"/>
  <c r="W40" i="44"/>
  <c r="BK42" i="44"/>
  <c r="S43" i="44"/>
  <c r="W44" i="44"/>
  <c r="Z30" i="46"/>
  <c r="Z30" i="44"/>
  <c r="AX30" i="46"/>
  <c r="AX30" i="44"/>
  <c r="AB31" i="46"/>
  <c r="AB31" i="44"/>
  <c r="BH31" i="46"/>
  <c r="BH31" i="44"/>
  <c r="AN32" i="46"/>
  <c r="AN32" i="44"/>
  <c r="AY33" i="46"/>
  <c r="AY33" i="44"/>
  <c r="W34" i="46"/>
  <c r="W34" i="44"/>
  <c r="AQ35" i="46"/>
  <c r="AQ35" i="44"/>
  <c r="BO35" i="46"/>
  <c r="BO35" i="44"/>
  <c r="BF37" i="46"/>
  <c r="BF37" i="44"/>
  <c r="AH39" i="46"/>
  <c r="AH39" i="44"/>
  <c r="AD40" i="46"/>
  <c r="AD40" i="44"/>
  <c r="V42" i="46"/>
  <c r="V42" i="44"/>
  <c r="BF43" i="46"/>
  <c r="BF43" i="44"/>
  <c r="M46" i="46"/>
  <c r="M46" i="44"/>
  <c r="AS46" i="46"/>
  <c r="AS46" i="44"/>
  <c r="H47" i="46"/>
  <c r="H47" i="44"/>
  <c r="AV47" i="46"/>
  <c r="AV47" i="44"/>
  <c r="D48" i="46"/>
  <c r="D48" i="44"/>
  <c r="AB48" i="46"/>
  <c r="AB48" i="44"/>
  <c r="AZ48" i="46"/>
  <c r="AZ48" i="44"/>
  <c r="AV49" i="46"/>
  <c r="AV49" i="44"/>
  <c r="T50" i="46"/>
  <c r="T50" i="44"/>
  <c r="BH50" i="46"/>
  <c r="BH50" i="44"/>
  <c r="BP50" i="46"/>
  <c r="BP50" i="44"/>
  <c r="AE51" i="46"/>
  <c r="AE51" i="44"/>
  <c r="AA52" i="46"/>
  <c r="AA52" i="44"/>
  <c r="AY52" i="46"/>
  <c r="AY52" i="44"/>
  <c r="N53" i="46"/>
  <c r="N53" i="44"/>
  <c r="BJ53" i="46"/>
  <c r="BJ53" i="44"/>
  <c r="AH54" i="46"/>
  <c r="AH54" i="44"/>
  <c r="AU37" i="44"/>
  <c r="BJ55" i="44"/>
  <c r="Z56" i="44"/>
  <c r="AA49" i="46"/>
  <c r="AA49" i="44"/>
  <c r="AE50" i="46"/>
  <c r="AE50" i="44"/>
  <c r="BC50" i="46"/>
  <c r="BC50" i="44"/>
  <c r="R51" i="46"/>
  <c r="R51" i="44"/>
  <c r="BF51" i="46"/>
  <c r="BF51" i="44"/>
  <c r="AT52" i="46"/>
  <c r="AT52" i="44"/>
  <c r="AG53" i="46"/>
  <c r="AG53" i="44"/>
  <c r="BQ54" i="46"/>
  <c r="BQ54" i="44"/>
  <c r="E56" i="46"/>
  <c r="E56" i="44"/>
  <c r="I57" i="46"/>
  <c r="I57" i="44"/>
  <c r="BQ58" i="46"/>
  <c r="BQ58" i="44"/>
  <c r="Y59" i="46"/>
  <c r="Y59" i="44"/>
  <c r="BE59" i="46"/>
  <c r="BE59" i="44"/>
  <c r="M60" i="46"/>
  <c r="M60" i="44"/>
  <c r="AF61" i="46"/>
  <c r="AF61" i="44"/>
  <c r="M49" i="46"/>
  <c r="M49" i="44"/>
  <c r="AK49" i="46"/>
  <c r="AK49" i="44"/>
  <c r="Q50" i="46"/>
  <c r="Q50" i="44"/>
  <c r="AY53" i="46"/>
  <c r="AY53" i="44"/>
  <c r="O54" i="46"/>
  <c r="O54" i="44"/>
  <c r="BK56" i="46"/>
  <c r="BK56" i="44"/>
  <c r="S57" i="46"/>
  <c r="S57" i="44"/>
  <c r="AP50" i="46"/>
  <c r="AP50" i="44"/>
  <c r="BH53" i="46"/>
  <c r="BH53" i="44"/>
  <c r="W62" i="46"/>
  <c r="W62" i="44"/>
  <c r="E53" i="46"/>
  <c r="E53" i="44"/>
  <c r="BQ53" i="46"/>
  <c r="BQ53" i="44"/>
  <c r="AW54" i="46"/>
  <c r="AW54" i="44"/>
  <c r="AW56" i="46"/>
  <c r="AW56" i="44"/>
  <c r="BA57" i="46"/>
  <c r="BA57" i="44"/>
  <c r="Q58" i="46"/>
  <c r="Q58" i="44"/>
  <c r="AW58" i="46"/>
  <c r="AW58" i="44"/>
  <c r="BF54" i="46"/>
  <c r="BF54" i="44"/>
  <c r="AD55" i="46"/>
  <c r="AD55" i="44"/>
  <c r="AT55" i="46"/>
  <c r="AT55" i="44"/>
  <c r="R56" i="46"/>
  <c r="R56" i="44"/>
  <c r="AD57" i="46"/>
  <c r="AD57" i="44"/>
  <c r="BJ57" i="46"/>
  <c r="BJ57" i="44"/>
  <c r="N59" i="46"/>
  <c r="N59" i="44"/>
  <c r="AT59" i="46"/>
  <c r="AT59" i="44"/>
  <c r="BA61" i="46"/>
  <c r="BA61" i="44"/>
  <c r="AG62" i="46"/>
  <c r="AG62" i="44"/>
  <c r="E63" i="46"/>
  <c r="E63" i="44"/>
  <c r="M63" i="46"/>
  <c r="M63" i="44"/>
  <c r="U63" i="46"/>
  <c r="U63" i="44"/>
  <c r="AC63" i="46"/>
  <c r="AC63" i="44"/>
  <c r="AK63" i="46"/>
  <c r="AK63" i="44"/>
  <c r="AS63" i="46"/>
  <c r="AS63" i="44"/>
  <c r="BA63" i="46"/>
  <c r="BA63" i="44"/>
  <c r="BI63" i="46"/>
  <c r="BI63" i="44"/>
  <c r="BQ63" i="46"/>
  <c r="BQ63" i="44"/>
  <c r="AC66" i="46"/>
  <c r="AC66" i="44"/>
  <c r="BI66" i="46"/>
  <c r="BI66" i="44"/>
  <c r="BE67" i="46"/>
  <c r="BE67" i="44"/>
  <c r="L68" i="46"/>
  <c r="L68" i="44"/>
  <c r="AR68" i="46"/>
  <c r="AR68" i="44"/>
  <c r="AZ70" i="46"/>
  <c r="AZ70" i="44"/>
  <c r="AI59" i="44"/>
  <c r="BO59" i="44"/>
  <c r="AQ60" i="44"/>
  <c r="BM60" i="44"/>
  <c r="T61" i="44"/>
  <c r="Y65" i="44"/>
  <c r="AW65" i="44"/>
  <c r="S66" i="44"/>
  <c r="AY66" i="44"/>
  <c r="AM67" i="44"/>
  <c r="BL73" i="44"/>
  <c r="E75" i="44"/>
  <c r="AS75" i="44"/>
  <c r="BQ75" i="44"/>
  <c r="AK77" i="44"/>
  <c r="AM66" i="46"/>
  <c r="AM66" i="44"/>
  <c r="AT70" i="46"/>
  <c r="AT70" i="44"/>
  <c r="AX71" i="46"/>
  <c r="AX71" i="44"/>
  <c r="BF71" i="46"/>
  <c r="BF71" i="44"/>
  <c r="V72" i="46"/>
  <c r="V72" i="44"/>
  <c r="R73" i="46"/>
  <c r="R73" i="44"/>
  <c r="AH73" i="46"/>
  <c r="AH73" i="44"/>
  <c r="AP73" i="46"/>
  <c r="AP73" i="44"/>
  <c r="AX73" i="46"/>
  <c r="AX73" i="44"/>
  <c r="BF73" i="46"/>
  <c r="BF73" i="44"/>
  <c r="BN73" i="46"/>
  <c r="BN73" i="44"/>
  <c r="K74" i="46"/>
  <c r="K74" i="44"/>
  <c r="S74" i="46"/>
  <c r="S74" i="44"/>
  <c r="AA74" i="46"/>
  <c r="AA74" i="44"/>
  <c r="AI74" i="46"/>
  <c r="AI74" i="44"/>
  <c r="BG74" i="46"/>
  <c r="BG74" i="44"/>
  <c r="G75" i="46"/>
  <c r="G75" i="44"/>
  <c r="W75" i="46"/>
  <c r="W75" i="44"/>
  <c r="AE75" i="46"/>
  <c r="AE75" i="44"/>
  <c r="AM75" i="46"/>
  <c r="AM75" i="44"/>
  <c r="BC75" i="46"/>
  <c r="BC75" i="44"/>
  <c r="BK75" i="46"/>
  <c r="BK75" i="44"/>
  <c r="S76" i="46"/>
  <c r="S76" i="44"/>
  <c r="AA76" i="46"/>
  <c r="AA76" i="44"/>
  <c r="AI76" i="46"/>
  <c r="AI76" i="44"/>
  <c r="AQ76" i="46"/>
  <c r="AQ76" i="44"/>
  <c r="AY76" i="46"/>
  <c r="AY76" i="44"/>
  <c r="O77" i="46"/>
  <c r="O77" i="44"/>
  <c r="W77" i="46"/>
  <c r="W77" i="44"/>
  <c r="AU77" i="46"/>
  <c r="AU77" i="44"/>
  <c r="BC77" i="46"/>
  <c r="BC77" i="44"/>
  <c r="BK77" i="46"/>
  <c r="BK77" i="44"/>
  <c r="Y78" i="46"/>
  <c r="Y78" i="44"/>
  <c r="AG78" i="46"/>
  <c r="AG78" i="44"/>
  <c r="AO78" i="46"/>
  <c r="AO78" i="44"/>
  <c r="AW78" i="46"/>
  <c r="AW78" i="44"/>
  <c r="BE78" i="46"/>
  <c r="BE78" i="44"/>
  <c r="BM78" i="46"/>
  <c r="BM78" i="44"/>
  <c r="I80" i="46"/>
  <c r="I80" i="44"/>
  <c r="Q80" i="46"/>
  <c r="Q80" i="44"/>
  <c r="Y80" i="46"/>
  <c r="Y80" i="44"/>
  <c r="AW80" i="46"/>
  <c r="AW80" i="44"/>
  <c r="BE80" i="46"/>
  <c r="BE80" i="44"/>
  <c r="BM80" i="46"/>
  <c r="BM80" i="44"/>
  <c r="H82" i="46"/>
  <c r="H82" i="44"/>
  <c r="P82" i="46"/>
  <c r="P82" i="44"/>
  <c r="X82" i="46"/>
  <c r="X82" i="44"/>
  <c r="AF82" i="46"/>
  <c r="AF82" i="44"/>
  <c r="AN82" i="46"/>
  <c r="AN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H84" i="46"/>
  <c r="H84" i="44"/>
  <c r="P84" i="46"/>
  <c r="P84" i="44"/>
  <c r="X84" i="46"/>
  <c r="X84" i="44"/>
  <c r="AF84" i="46"/>
  <c r="AF84" i="44"/>
  <c r="AN84" i="46"/>
  <c r="AN84" i="44"/>
  <c r="AV84" i="46"/>
  <c r="AV84" i="44"/>
  <c r="BD84" i="46"/>
  <c r="BD84" i="44"/>
  <c r="BL84" i="46"/>
  <c r="BL84"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G88" i="46"/>
  <c r="G88" i="44"/>
  <c r="O88" i="46"/>
  <c r="O88" i="44"/>
  <c r="W88" i="46"/>
  <c r="W88" i="44"/>
  <c r="AE88" i="46"/>
  <c r="AE88" i="44"/>
  <c r="AM88" i="46"/>
  <c r="AM88" i="44"/>
  <c r="AU88" i="46"/>
  <c r="AU88" i="44"/>
  <c r="BC88" i="46"/>
  <c r="BC88" i="44"/>
  <c r="BK88" i="46"/>
  <c r="BK88" i="44"/>
  <c r="J89" i="46"/>
  <c r="J89" i="44"/>
  <c r="R89" i="46"/>
  <c r="R89" i="44"/>
  <c r="Z89" i="46"/>
  <c r="Z89" i="44"/>
  <c r="AH89" i="46"/>
  <c r="AH89" i="44"/>
  <c r="AP89" i="46"/>
  <c r="AP89" i="44"/>
  <c r="AX89" i="46"/>
  <c r="AX89" i="44"/>
  <c r="BF89" i="46"/>
  <c r="BF89" i="44"/>
  <c r="BN89" i="46"/>
  <c r="BN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G95" i="46"/>
  <c r="G95" i="44"/>
  <c r="O95" i="46"/>
  <c r="O95" i="44"/>
  <c r="W95" i="46"/>
  <c r="W95" i="44"/>
  <c r="AE95" i="46"/>
  <c r="AE95" i="44"/>
  <c r="AM95" i="46"/>
  <c r="AM95" i="44"/>
  <c r="AU95" i="46"/>
  <c r="AU95" i="44"/>
  <c r="BC95" i="46"/>
  <c r="BC95" i="44"/>
  <c r="BK95" i="46"/>
  <c r="BK95" i="44"/>
  <c r="D97" i="46"/>
  <c r="D97" i="44"/>
  <c r="L97" i="46"/>
  <c r="L97" i="44"/>
  <c r="T97" i="46"/>
  <c r="T97" i="44"/>
  <c r="AB97" i="46"/>
  <c r="AB97" i="44"/>
  <c r="AJ97" i="46"/>
  <c r="AJ97" i="44"/>
  <c r="AR97" i="46"/>
  <c r="AR97" i="44"/>
  <c r="AZ97" i="46"/>
  <c r="AZ97" i="44"/>
  <c r="BH97" i="46"/>
  <c r="BH97" i="44"/>
  <c r="BP97" i="46"/>
  <c r="BP97" i="44"/>
  <c r="H98" i="46"/>
  <c r="H98" i="44"/>
  <c r="P98" i="46"/>
  <c r="P98" i="44"/>
  <c r="X98" i="46"/>
  <c r="X98" i="44"/>
  <c r="AF98" i="46"/>
  <c r="AF98" i="44"/>
  <c r="AN98" i="46"/>
  <c r="AN98" i="44"/>
  <c r="AV98" i="46"/>
  <c r="AV98" i="44"/>
  <c r="BD98" i="46"/>
  <c r="BD98" i="44"/>
  <c r="BL98" i="46"/>
  <c r="BL98" i="44"/>
  <c r="D99" i="46"/>
  <c r="D99" i="44"/>
  <c r="L99" i="46"/>
  <c r="L99" i="44"/>
  <c r="T99" i="46"/>
  <c r="T99" i="44"/>
  <c r="AB99" i="46"/>
  <c r="AB99" i="44"/>
  <c r="AJ99" i="46"/>
  <c r="AJ99" i="44"/>
  <c r="AR99" i="46"/>
  <c r="AR99" i="44"/>
  <c r="AZ99" i="46"/>
  <c r="AZ99" i="44"/>
  <c r="BH99" i="46"/>
  <c r="BH99" i="44"/>
  <c r="BP99" i="46"/>
  <c r="BP99" i="44"/>
  <c r="F100" i="46"/>
  <c r="F100"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F102" i="46"/>
  <c r="F102"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O103" i="46"/>
  <c r="AO103" i="44"/>
  <c r="BE103" i="46"/>
  <c r="BE103" i="44"/>
  <c r="BM103" i="46"/>
  <c r="BM103" i="44"/>
  <c r="E104" i="46"/>
  <c r="E104" i="44"/>
  <c r="M104" i="46"/>
  <c r="M104" i="44"/>
  <c r="U104" i="46"/>
  <c r="U104" i="44"/>
  <c r="AC104" i="46"/>
  <c r="AC104" i="44"/>
  <c r="AS104" i="46"/>
  <c r="AS104" i="44"/>
  <c r="BA104" i="46"/>
  <c r="BA104" i="44"/>
  <c r="BI104" i="46"/>
  <c r="BI104" i="44"/>
  <c r="BQ104" i="46"/>
  <c r="BQ104"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E108" i="46"/>
  <c r="E108" i="44"/>
  <c r="M108" i="46"/>
  <c r="M108" i="44"/>
  <c r="U108" i="46"/>
  <c r="U108" i="44"/>
  <c r="AC108" i="46"/>
  <c r="AC108" i="44"/>
  <c r="AK108" i="46"/>
  <c r="AK108" i="44"/>
  <c r="AS108" i="46"/>
  <c r="AS108" i="44"/>
  <c r="BA108" i="46"/>
  <c r="BA108" i="44"/>
  <c r="BI108" i="46"/>
  <c r="BI108" i="44"/>
  <c r="BQ108" i="46"/>
  <c r="BQ108" i="44"/>
  <c r="G109" i="46"/>
  <c r="G109"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Y110" i="46"/>
  <c r="AY110" i="44"/>
  <c r="BG110" i="46"/>
  <c r="BG110" i="44"/>
  <c r="BO110" i="46"/>
  <c r="BO110" i="44"/>
  <c r="F111" i="46"/>
  <c r="F111" i="44"/>
  <c r="N111" i="46"/>
  <c r="N111" i="44"/>
  <c r="V111" i="46"/>
  <c r="V111" i="44"/>
  <c r="AD111" i="46"/>
  <c r="AD111" i="44"/>
  <c r="AL111" i="46"/>
  <c r="AL111" i="44"/>
  <c r="AT111" i="46"/>
  <c r="AT111" i="44"/>
  <c r="BB111" i="46"/>
  <c r="BB111" i="44"/>
  <c r="BJ111" i="46"/>
  <c r="BJ111" i="44"/>
  <c r="J112" i="46"/>
  <c r="J112" i="44"/>
  <c r="R112" i="46"/>
  <c r="R112" i="44"/>
  <c r="Z112" i="46"/>
  <c r="Z112" i="44"/>
  <c r="AH112" i="46"/>
  <c r="AH112" i="44"/>
  <c r="AP112" i="46"/>
  <c r="AP112" i="44"/>
  <c r="AX112" i="46"/>
  <c r="AX112" i="44"/>
  <c r="BF112" i="46"/>
  <c r="BF112" i="44"/>
  <c r="BN112" i="46"/>
  <c r="BN112" i="44"/>
  <c r="D113" i="46"/>
  <c r="D113" i="44"/>
  <c r="L113" i="46"/>
  <c r="L113" i="44"/>
  <c r="T113" i="46"/>
  <c r="T113" i="44"/>
  <c r="AB113" i="46"/>
  <c r="AB113" i="44"/>
  <c r="AJ113" i="46"/>
  <c r="AJ113" i="44"/>
  <c r="AR113" i="46"/>
  <c r="AR113" i="44"/>
  <c r="AZ113" i="46"/>
  <c r="AZ113" i="44"/>
  <c r="BH113" i="46"/>
  <c r="BH113" i="44"/>
  <c r="H114" i="46"/>
  <c r="H114" i="44"/>
  <c r="P114" i="46"/>
  <c r="P114" i="44"/>
  <c r="X114" i="46"/>
  <c r="X114" i="44"/>
  <c r="AF114" i="46"/>
  <c r="AF114" i="44"/>
  <c r="AN114" i="46"/>
  <c r="AN114" i="44"/>
  <c r="AV114" i="46"/>
  <c r="AV114" i="44"/>
  <c r="BD114" i="46"/>
  <c r="BD114" i="44"/>
  <c r="D115" i="46"/>
  <c r="D115" i="44"/>
  <c r="L115" i="46"/>
  <c r="L115" i="44"/>
  <c r="T115" i="46"/>
  <c r="T115" i="44"/>
  <c r="AB115" i="46"/>
  <c r="AB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BL116" i="46"/>
  <c r="BL116" i="44"/>
  <c r="J117" i="46"/>
  <c r="J117" i="44"/>
  <c r="R117" i="46"/>
  <c r="R117" i="44"/>
  <c r="Z117" i="46"/>
  <c r="Z117" i="44"/>
  <c r="AH117" i="46"/>
  <c r="AH117" i="44"/>
  <c r="AP117" i="46"/>
  <c r="AP117" i="44"/>
  <c r="AX117" i="46"/>
  <c r="AX117" i="44"/>
  <c r="BF117" i="46"/>
  <c r="BF117" i="44"/>
  <c r="F118" i="46"/>
  <c r="F118" i="44"/>
  <c r="V118" i="46"/>
  <c r="V118" i="44"/>
  <c r="AD118" i="46"/>
  <c r="AD118" i="44"/>
  <c r="AL118" i="46"/>
  <c r="AL118" i="44"/>
  <c r="AT118" i="46"/>
  <c r="AT118" i="44"/>
  <c r="BB118" i="46"/>
  <c r="BB118" i="44"/>
  <c r="BJ118" i="46"/>
  <c r="BJ118" i="44"/>
  <c r="H119" i="46"/>
  <c r="H119" i="44"/>
  <c r="P119" i="46"/>
  <c r="P119" i="44"/>
  <c r="X119" i="46"/>
  <c r="X119" i="44"/>
  <c r="AF119" i="46"/>
  <c r="AF119" i="44"/>
  <c r="AN119" i="46"/>
  <c r="AN119" i="44"/>
  <c r="AV119" i="46"/>
  <c r="AV119" i="44"/>
  <c r="BD119" i="46"/>
  <c r="BD119" i="44"/>
  <c r="BL119" i="46"/>
  <c r="BL119" i="44"/>
  <c r="D120" i="46"/>
  <c r="D120" i="44"/>
  <c r="L120" i="46"/>
  <c r="L120" i="44"/>
  <c r="T120" i="46"/>
  <c r="T120" i="44"/>
  <c r="AB120" i="46"/>
  <c r="AB120" i="44"/>
  <c r="AJ120" i="46"/>
  <c r="AJ120" i="44"/>
  <c r="AR120" i="46"/>
  <c r="AR120" i="44"/>
  <c r="AZ120" i="46"/>
  <c r="AZ120" i="44"/>
  <c r="BH120" i="46"/>
  <c r="BH120" i="44"/>
  <c r="BP120" i="46"/>
  <c r="BP120" i="44"/>
  <c r="G121" i="46"/>
  <c r="G121" i="44"/>
  <c r="W121" i="46"/>
  <c r="W121" i="44"/>
  <c r="AE121" i="46"/>
  <c r="AE121" i="44"/>
  <c r="AM121" i="46"/>
  <c r="AM121" i="44"/>
  <c r="AU121" i="46"/>
  <c r="AU121" i="44"/>
  <c r="BC121" i="46"/>
  <c r="BC121" i="44"/>
  <c r="BK121" i="46"/>
  <c r="BK121" i="44"/>
  <c r="F123" i="46"/>
  <c r="F123"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D125" i="46"/>
  <c r="D125" i="44"/>
  <c r="AB125" i="46"/>
  <c r="AB125" i="44"/>
  <c r="AJ125" i="46"/>
  <c r="AJ125" i="44"/>
  <c r="AR125" i="46"/>
  <c r="AR125" i="44"/>
  <c r="AZ125" i="46"/>
  <c r="AZ125" i="44"/>
  <c r="BH125" i="46"/>
  <c r="BH125" i="44"/>
  <c r="J127" i="46"/>
  <c r="J127" i="44"/>
  <c r="R127" i="46"/>
  <c r="R127" i="44"/>
  <c r="Z127" i="46"/>
  <c r="Z127" i="44"/>
  <c r="AH127" i="46"/>
  <c r="AH127" i="44"/>
  <c r="AP127" i="46"/>
  <c r="AP127" i="44"/>
  <c r="AX127" i="46"/>
  <c r="AX127" i="44"/>
  <c r="BF127" i="46"/>
  <c r="BF127" i="44"/>
  <c r="I129" i="46"/>
  <c r="I129" i="44"/>
  <c r="Q129" i="46"/>
  <c r="Q129" i="44"/>
  <c r="Y129" i="46"/>
  <c r="Y129" i="44"/>
  <c r="AG129" i="46"/>
  <c r="AG129" i="44"/>
  <c r="AO129" i="46"/>
  <c r="AO129" i="44"/>
  <c r="AW129" i="46"/>
  <c r="AW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D131" i="46"/>
  <c r="D131" i="44"/>
  <c r="L131" i="46"/>
  <c r="L131" i="44"/>
  <c r="T131" i="46"/>
  <c r="T131" i="44"/>
  <c r="AB131" i="46"/>
  <c r="AB131" i="44"/>
  <c r="AJ131" i="46"/>
  <c r="AJ131" i="44"/>
  <c r="AR131" i="46"/>
  <c r="AR131" i="44"/>
  <c r="AZ131" i="46"/>
  <c r="AZ131" i="44"/>
  <c r="BH131" i="46"/>
  <c r="BH131" i="44"/>
  <c r="BP131" i="46"/>
  <c r="BP131" i="44"/>
  <c r="G132" i="46"/>
  <c r="G132" i="44"/>
  <c r="O132" i="46"/>
  <c r="O132" i="44"/>
  <c r="W132" i="46"/>
  <c r="W132" i="44"/>
  <c r="AE132" i="46"/>
  <c r="AE132" i="44"/>
  <c r="AM132" i="46"/>
  <c r="AM132" i="44"/>
  <c r="AU132" i="46"/>
  <c r="AU132" i="44"/>
  <c r="BC132" i="46"/>
  <c r="BC132" i="44"/>
  <c r="BK132" i="46"/>
  <c r="BK132" i="44"/>
  <c r="K133" i="46"/>
  <c r="K133" i="44"/>
  <c r="S133" i="46"/>
  <c r="S133" i="44"/>
  <c r="AA133" i="46"/>
  <c r="AA133" i="44"/>
  <c r="AI133" i="46"/>
  <c r="AI133" i="44"/>
  <c r="AQ133" i="46"/>
  <c r="AQ133" i="44"/>
  <c r="AY133" i="46"/>
  <c r="AY133" i="44"/>
  <c r="BG133" i="46"/>
  <c r="BG133" i="44"/>
  <c r="BO133" i="46"/>
  <c r="BO133" i="44"/>
  <c r="G134" i="46"/>
  <c r="G134" i="44"/>
  <c r="O134" i="46"/>
  <c r="O134" i="44"/>
  <c r="W134" i="46"/>
  <c r="W134" i="44"/>
  <c r="AE134" i="46"/>
  <c r="AE134" i="44"/>
  <c r="AM134" i="46"/>
  <c r="AM134" i="44"/>
  <c r="AU134" i="46"/>
  <c r="AU134" i="44"/>
  <c r="BC134" i="46"/>
  <c r="BC134" i="44"/>
  <c r="BK134" i="46"/>
  <c r="BK134" i="44"/>
  <c r="J135" i="46"/>
  <c r="J135" i="44"/>
  <c r="R135" i="46"/>
  <c r="R135" i="44"/>
  <c r="Z135" i="46"/>
  <c r="Z135" i="44"/>
  <c r="AH135" i="46"/>
  <c r="AH135" i="44"/>
  <c r="AP135" i="46"/>
  <c r="AP135" i="44"/>
  <c r="AX135" i="46"/>
  <c r="AX135" i="44"/>
  <c r="BF135" i="46"/>
  <c r="BF135" i="44"/>
  <c r="BN135" i="46"/>
  <c r="BN135" i="44"/>
  <c r="F136" i="46"/>
  <c r="F136" i="44"/>
  <c r="K67" i="46"/>
  <c r="K67" i="44"/>
  <c r="AI67" i="46"/>
  <c r="AI67" i="44"/>
  <c r="AT68" i="46"/>
  <c r="AT68" i="44"/>
  <c r="AP69" i="46"/>
  <c r="AP69" i="44"/>
  <c r="BN69" i="46"/>
  <c r="BN69" i="44"/>
  <c r="N70" i="46"/>
  <c r="N70" i="44"/>
  <c r="Z71" i="46"/>
  <c r="Z71" i="44"/>
  <c r="AH71" i="46"/>
  <c r="AH71" i="44"/>
  <c r="F72" i="46"/>
  <c r="F72" i="44"/>
  <c r="AL72" i="46"/>
  <c r="AL72" i="44"/>
  <c r="BJ72" i="46"/>
  <c r="BJ72" i="44"/>
  <c r="J73" i="46"/>
  <c r="J73" i="44"/>
  <c r="Z73" i="46"/>
  <c r="Z73" i="44"/>
  <c r="C73" i="46"/>
  <c r="C73" i="44" s="1"/>
  <c r="AD10" i="44"/>
  <c r="AT26" i="44"/>
  <c r="I27" i="44"/>
  <c r="Q29" i="44"/>
  <c r="AB30" i="44"/>
  <c r="BH30" i="44"/>
  <c r="N31" i="44"/>
  <c r="E35" i="44"/>
  <c r="AK35" i="44"/>
  <c r="BQ35" i="44"/>
  <c r="AW36" i="44"/>
  <c r="AR39" i="44"/>
  <c r="X40" i="44"/>
  <c r="AF42" i="44"/>
  <c r="BL42" i="44"/>
  <c r="AR43" i="44"/>
  <c r="AI45" i="44"/>
  <c r="AU46" i="44"/>
  <c r="R47" i="44"/>
  <c r="BJ50" i="44"/>
  <c r="I51" i="44"/>
  <c r="BM51" i="44"/>
  <c r="AC52" i="44"/>
  <c r="BQ52" i="44"/>
  <c r="D58" i="44"/>
  <c r="BH58" i="44"/>
  <c r="AN59" i="44"/>
  <c r="L60" i="44"/>
  <c r="BP60" i="44"/>
  <c r="AQ62" i="44"/>
  <c r="U65" i="44"/>
  <c r="F68" i="44"/>
  <c r="AH69" i="44"/>
  <c r="BF69" i="44"/>
  <c r="BB70" i="44"/>
  <c r="AQ74" i="44"/>
  <c r="N68" i="46"/>
  <c r="N68" i="44"/>
  <c r="A69" i="44"/>
  <c r="A73" i="44"/>
  <c r="C32" i="46"/>
  <c r="C32" i="44" s="1"/>
  <c r="C49" i="46"/>
  <c r="C49" i="44" s="1"/>
  <c r="J9" i="44"/>
  <c r="BO11" i="44"/>
  <c r="AW27" i="44"/>
  <c r="I29" i="44"/>
  <c r="BM29" i="44"/>
  <c r="F31" i="44"/>
  <c r="BJ31" i="44"/>
  <c r="R32" i="44"/>
  <c r="I34" i="44"/>
  <c r="AO34" i="44"/>
  <c r="AO36" i="44"/>
  <c r="X38" i="44"/>
  <c r="AV38" i="44"/>
  <c r="AJ39" i="44"/>
  <c r="P40" i="44"/>
  <c r="AJ43" i="44"/>
  <c r="H44" i="44"/>
  <c r="AN44" i="44"/>
  <c r="AM46" i="44"/>
  <c r="J47" i="44"/>
  <c r="BN47" i="44"/>
  <c r="AD48" i="44"/>
  <c r="Z49" i="44"/>
  <c r="BN49" i="44"/>
  <c r="V50" i="44"/>
  <c r="AG51" i="44"/>
  <c r="BE51" i="44"/>
  <c r="BI52" i="44"/>
  <c r="AZ56" i="44"/>
  <c r="AZ58" i="44"/>
  <c r="AF59" i="44"/>
  <c r="D60" i="44"/>
  <c r="BH60" i="44"/>
  <c r="BO62" i="44"/>
  <c r="R64" i="44"/>
  <c r="AD72" i="44"/>
  <c r="AU75" i="44"/>
  <c r="AO80" i="44"/>
  <c r="AC106" i="44"/>
  <c r="BK66" i="46"/>
  <c r="BK66" i="44"/>
  <c r="S67" i="46"/>
  <c r="S67" i="44"/>
  <c r="AI13" i="44"/>
  <c r="S18" i="44"/>
  <c r="BG18" i="44"/>
  <c r="Y20" i="44"/>
  <c r="AT24" i="44"/>
  <c r="BJ26" i="44"/>
  <c r="Y27" i="44"/>
  <c r="BE29" i="44"/>
  <c r="T30" i="44"/>
  <c r="AZ30" i="44"/>
  <c r="BB31" i="44"/>
  <c r="AC35" i="44"/>
  <c r="BI35" i="44"/>
  <c r="AG36" i="44"/>
  <c r="BL38" i="44"/>
  <c r="AB39" i="44"/>
  <c r="H40" i="44"/>
  <c r="X42" i="44"/>
  <c r="BD42" i="44"/>
  <c r="AB43" i="44"/>
  <c r="AF44" i="44"/>
  <c r="AA45" i="44"/>
  <c r="BG45" i="44"/>
  <c r="AE46" i="44"/>
  <c r="BF47" i="44"/>
  <c r="BJ48" i="44"/>
  <c r="BB50" i="44"/>
  <c r="U52" i="44"/>
  <c r="AB56" i="44"/>
  <c r="AR58" i="44"/>
  <c r="X59" i="44"/>
  <c r="AZ60" i="44"/>
  <c r="AI62" i="44"/>
  <c r="J64" i="44"/>
  <c r="M65" i="44"/>
  <c r="AS65" i="44"/>
  <c r="AE66" i="44"/>
  <c r="AA67" i="44"/>
  <c r="Z69" i="44"/>
  <c r="V70" i="44"/>
  <c r="AP71" i="44"/>
  <c r="BO76" i="44"/>
  <c r="Q78" i="44"/>
  <c r="AG80" i="44"/>
  <c r="O121" i="44"/>
  <c r="Z64" i="46"/>
  <c r="Z64" i="44"/>
  <c r="AK65" i="46"/>
  <c r="AK65" i="44"/>
  <c r="BA65" i="46"/>
  <c r="BA65" i="44"/>
  <c r="BQ65" i="46"/>
  <c r="BQ65" i="44"/>
  <c r="BB68" i="46"/>
  <c r="BB68" i="44"/>
  <c r="J69" i="46"/>
  <c r="J69" i="44"/>
  <c r="AD70" i="46"/>
  <c r="AD70" i="44"/>
  <c r="BJ70" i="46"/>
  <c r="BJ70" i="44"/>
  <c r="AM77" i="46"/>
  <c r="AM77" i="44"/>
  <c r="C51" i="46"/>
  <c r="C51" i="44" s="1"/>
  <c r="Z7" i="44"/>
  <c r="BJ10" i="44"/>
  <c r="AB16" i="44"/>
  <c r="AL26" i="44"/>
  <c r="AO27" i="44"/>
  <c r="BM27" i="44"/>
  <c r="AW29" i="44"/>
  <c r="AT31" i="44"/>
  <c r="BA33" i="44"/>
  <c r="AG34" i="44"/>
  <c r="BM34" i="44"/>
  <c r="Y36" i="44"/>
  <c r="T39" i="44"/>
  <c r="BL40" i="44"/>
  <c r="T43" i="44"/>
  <c r="BL44" i="44"/>
  <c r="W46" i="44"/>
  <c r="AX47" i="44"/>
  <c r="V48" i="44"/>
  <c r="BB48" i="44"/>
  <c r="R49" i="44"/>
  <c r="BF49" i="44"/>
  <c r="Y51" i="44"/>
  <c r="M52" i="44"/>
  <c r="D56" i="44"/>
  <c r="BP56" i="44"/>
  <c r="AJ58" i="44"/>
  <c r="P59" i="44"/>
  <c r="AR60" i="44"/>
  <c r="AA62" i="44"/>
  <c r="BG62" i="44"/>
  <c r="AX64" i="44"/>
  <c r="W66" i="44"/>
  <c r="AL68" i="44"/>
  <c r="AX69" i="44"/>
  <c r="BG76" i="44"/>
  <c r="I78" i="44"/>
  <c r="AK104" i="44"/>
  <c r="AQ110" i="44"/>
  <c r="BL114" i="44"/>
  <c r="BO67" i="46"/>
  <c r="BO67" i="44"/>
  <c r="AE77" i="46"/>
  <c r="AE77" i="44"/>
  <c r="A32" i="44"/>
  <c r="A49" i="44"/>
  <c r="C27" i="46"/>
  <c r="C27" i="44" s="1"/>
  <c r="C69" i="46"/>
  <c r="C69" i="44" s="1"/>
  <c r="BA8" i="44"/>
  <c r="AO29" i="44"/>
  <c r="L30" i="44"/>
  <c r="AR30" i="44"/>
  <c r="AL31" i="44"/>
  <c r="J32" i="44"/>
  <c r="U35" i="44"/>
  <c r="BA35" i="44"/>
  <c r="Q36" i="44"/>
  <c r="P38" i="44"/>
  <c r="AN38" i="44"/>
  <c r="L39" i="44"/>
  <c r="BD40" i="44"/>
  <c r="P42" i="44"/>
  <c r="AV42" i="44"/>
  <c r="L43" i="44"/>
  <c r="X44" i="44"/>
  <c r="S45" i="44"/>
  <c r="AY45" i="44"/>
  <c r="O46" i="44"/>
  <c r="AX49" i="44"/>
  <c r="N50" i="44"/>
  <c r="AT50" i="44"/>
  <c r="AW51" i="44"/>
  <c r="E52" i="44"/>
  <c r="BA52" i="44"/>
  <c r="AR56" i="44"/>
  <c r="AB58" i="44"/>
  <c r="H59" i="44"/>
  <c r="BL59" i="44"/>
  <c r="AJ60" i="44"/>
  <c r="S62" i="44"/>
  <c r="AP64" i="44"/>
  <c r="E65" i="44"/>
  <c r="O66" i="44"/>
  <c r="AD68" i="44"/>
  <c r="R71" i="44"/>
  <c r="BB72" i="44"/>
  <c r="E79" i="44"/>
  <c r="M79" i="44"/>
  <c r="U79" i="44"/>
  <c r="AC79" i="44"/>
  <c r="AK79" i="44"/>
  <c r="AS79" i="44"/>
  <c r="BA79" i="44"/>
  <c r="BI79" i="44"/>
  <c r="BQ79" i="44"/>
  <c r="AW103" i="44"/>
  <c r="BP113" i="44"/>
  <c r="N118" i="44"/>
  <c r="BF64" i="46"/>
  <c r="BF64" i="44"/>
  <c r="G66" i="46"/>
  <c r="G66" i="44"/>
  <c r="G77" i="46"/>
  <c r="G77" i="44"/>
  <c r="A71" i="44"/>
  <c r="V24" i="44"/>
  <c r="BB26" i="44"/>
  <c r="Q27" i="44"/>
  <c r="AG29" i="44"/>
  <c r="Y34" i="44"/>
  <c r="BE34" i="44"/>
  <c r="I36" i="44"/>
  <c r="D39" i="44"/>
  <c r="BP39" i="44"/>
  <c r="AV40" i="44"/>
  <c r="D43" i="44"/>
  <c r="BP43" i="44"/>
  <c r="BD44" i="44"/>
  <c r="G46" i="44"/>
  <c r="AP47" i="44"/>
  <c r="N48" i="44"/>
  <c r="AT48" i="44"/>
  <c r="J49" i="44"/>
  <c r="AP49" i="44"/>
  <c r="AL50" i="44"/>
  <c r="Q51" i="44"/>
  <c r="H53" i="44"/>
  <c r="P53" i="44"/>
  <c r="X53" i="44"/>
  <c r="AF53" i="44"/>
  <c r="AN53" i="44"/>
  <c r="AV53" i="44"/>
  <c r="BD53" i="44"/>
  <c r="BL53" i="44"/>
  <c r="H55" i="44"/>
  <c r="T56" i="44"/>
  <c r="T58" i="44"/>
  <c r="BD59" i="44"/>
  <c r="AH64" i="44"/>
  <c r="BI65" i="44"/>
  <c r="BC66" i="44"/>
  <c r="BG67" i="44"/>
  <c r="V68" i="44"/>
  <c r="R69" i="44"/>
  <c r="AL70" i="44"/>
  <c r="AT72" i="44"/>
  <c r="O75"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BF137" i="46"/>
  <c r="BF137" i="44"/>
  <c r="BN137" i="46"/>
  <c r="BN137" i="44"/>
  <c r="F138" i="46"/>
  <c r="F138" i="44"/>
  <c r="N138" i="46"/>
  <c r="N138" i="44"/>
  <c r="V138" i="46"/>
  <c r="V138" i="44"/>
  <c r="AD138" i="46"/>
  <c r="AD138" i="44"/>
  <c r="AL138" i="46"/>
  <c r="AL138" i="44"/>
  <c r="AT138" i="46"/>
  <c r="AT138" i="44"/>
  <c r="BB138" i="46"/>
  <c r="BB138" i="44"/>
  <c r="BJ138" i="46"/>
  <c r="BJ138" i="44"/>
  <c r="I139" i="46"/>
  <c r="I139" i="44"/>
  <c r="Q139" i="46"/>
  <c r="Q139" i="44"/>
  <c r="Y139" i="46"/>
  <c r="Y139" i="44"/>
  <c r="AG139" i="46"/>
  <c r="AG139" i="44"/>
  <c r="AO139" i="46"/>
  <c r="AO139" i="44"/>
  <c r="AW139" i="46"/>
  <c r="AW139" i="44"/>
  <c r="BE139" i="46"/>
  <c r="BE139" i="44"/>
  <c r="BM139" i="46"/>
  <c r="BM139" i="44"/>
  <c r="E140" i="46"/>
  <c r="E140" i="44"/>
  <c r="M140" i="46"/>
  <c r="M140" i="44"/>
  <c r="U140" i="46"/>
  <c r="U140" i="44"/>
  <c r="AC140" i="46"/>
  <c r="AC140" i="44"/>
  <c r="AK140" i="46"/>
  <c r="AK140" i="44"/>
  <c r="AS140" i="46"/>
  <c r="AS140" i="44"/>
  <c r="BI140" i="46"/>
  <c r="BI140" i="44"/>
  <c r="BQ140" i="46"/>
  <c r="BQ140" i="44"/>
  <c r="I141" i="46"/>
  <c r="I141" i="44"/>
  <c r="Q141" i="46"/>
  <c r="Q141" i="44"/>
  <c r="AG141" i="46"/>
  <c r="AG141" i="44"/>
  <c r="AO141" i="46"/>
  <c r="AO141" i="44"/>
  <c r="AW141" i="46"/>
  <c r="AW141" i="44"/>
  <c r="BE141" i="46"/>
  <c r="BE141" i="44"/>
  <c r="BM141" i="46"/>
  <c r="BM141" i="44"/>
  <c r="F143" i="46"/>
  <c r="F143" i="44"/>
  <c r="N143" i="46"/>
  <c r="N143" i="44"/>
  <c r="V143" i="46"/>
  <c r="V143" i="44"/>
  <c r="AD143" i="46"/>
  <c r="AD143" i="44"/>
  <c r="AL143" i="46"/>
  <c r="AL143" i="44"/>
  <c r="AT143" i="46"/>
  <c r="AT143" i="44"/>
  <c r="BB143" i="46"/>
  <c r="BB143" i="44"/>
  <c r="BJ143" i="46"/>
  <c r="BJ143" i="44"/>
  <c r="J144" i="46"/>
  <c r="J144" i="44"/>
  <c r="R144" i="46"/>
  <c r="R144" i="44"/>
  <c r="Z144" i="46"/>
  <c r="Z144" i="44"/>
  <c r="AH144" i="46"/>
  <c r="AH144" i="44"/>
  <c r="AP144" i="46"/>
  <c r="AP144" i="44"/>
  <c r="AX144" i="46"/>
  <c r="AX144" i="44"/>
  <c r="BF144" i="46"/>
  <c r="BF144" i="44"/>
  <c r="BN144" i="46"/>
  <c r="BN144" i="44"/>
  <c r="D145" i="46"/>
  <c r="D145" i="44"/>
  <c r="L145" i="46"/>
  <c r="L145" i="44"/>
  <c r="T145" i="46"/>
  <c r="T145" i="44"/>
  <c r="AB145" i="46"/>
  <c r="AB145" i="44"/>
  <c r="AJ145" i="46"/>
  <c r="AJ145" i="44"/>
  <c r="AR145" i="46"/>
  <c r="AR145" i="44"/>
  <c r="AZ145" i="46"/>
  <c r="AZ145" i="44"/>
  <c r="BH145" i="46"/>
  <c r="BH145" i="44"/>
  <c r="BP145" i="46"/>
  <c r="BP145" i="44"/>
  <c r="H146" i="46"/>
  <c r="H146" i="44"/>
  <c r="P146" i="46"/>
  <c r="P146" i="44"/>
  <c r="X146" i="46"/>
  <c r="X146" i="44"/>
  <c r="AF146" i="46"/>
  <c r="AF146" i="44"/>
  <c r="AN146" i="46"/>
  <c r="AN146" i="44"/>
  <c r="AV146" i="46"/>
  <c r="AV146" i="44"/>
  <c r="BD146" i="46"/>
  <c r="BD146" i="44"/>
  <c r="BL146" i="46"/>
  <c r="BL146" i="44"/>
  <c r="D147" i="46"/>
  <c r="D147" i="44"/>
  <c r="L147" i="46"/>
  <c r="L147" i="44"/>
  <c r="T147" i="46"/>
  <c r="T147" i="44"/>
  <c r="AB147" i="46"/>
  <c r="AB147" i="44"/>
  <c r="AJ147" i="46"/>
  <c r="AJ147" i="44"/>
  <c r="AR147" i="46"/>
  <c r="AR147" i="44"/>
  <c r="AZ147" i="46"/>
  <c r="AZ147" i="44"/>
  <c r="BH147" i="46"/>
  <c r="BH147" i="44"/>
  <c r="BP147" i="46"/>
  <c r="BP147" i="44"/>
  <c r="E148" i="46"/>
  <c r="E148" i="44"/>
  <c r="M148" i="46"/>
  <c r="M148" i="44"/>
  <c r="U148" i="46"/>
  <c r="U148" i="44"/>
  <c r="AC148" i="46"/>
  <c r="AC148" i="44"/>
  <c r="AK148" i="46"/>
  <c r="AK148" i="44"/>
  <c r="AS148" i="46"/>
  <c r="AS148" i="44"/>
  <c r="BA148" i="46"/>
  <c r="BA148" i="44"/>
  <c r="BI148" i="46"/>
  <c r="BI148" i="44"/>
  <c r="BQ148" i="46"/>
  <c r="BQ148" i="44"/>
  <c r="I149" i="46"/>
  <c r="I149" i="44"/>
  <c r="Y149" i="46"/>
  <c r="Y149" i="44"/>
  <c r="AG149" i="46"/>
  <c r="AG149" i="44"/>
  <c r="AO149" i="46"/>
  <c r="AO149" i="44"/>
  <c r="AW149" i="46"/>
  <c r="AW149" i="44"/>
  <c r="BE149" i="46"/>
  <c r="BE149" i="44"/>
  <c r="BM149" i="46"/>
  <c r="BM149" i="44"/>
  <c r="R150" i="46"/>
  <c r="R150" i="44"/>
  <c r="Z150" i="46"/>
  <c r="Z150" i="44"/>
  <c r="AH150" i="46"/>
  <c r="AH150" i="44"/>
  <c r="AP150" i="46"/>
  <c r="AP150" i="44"/>
  <c r="AX150" i="46"/>
  <c r="AX150" i="44"/>
  <c r="BF150" i="46"/>
  <c r="BF150" i="44"/>
  <c r="F151" i="46"/>
  <c r="F151" i="44"/>
  <c r="N151" i="46"/>
  <c r="N151" i="44"/>
  <c r="V151" i="46"/>
  <c r="V151" i="44"/>
  <c r="AD151" i="46"/>
  <c r="AD151" i="44"/>
  <c r="AL151" i="46"/>
  <c r="AL151" i="44"/>
  <c r="AT151" i="46"/>
  <c r="AT151" i="44"/>
  <c r="BB151" i="46"/>
  <c r="BB151" i="44"/>
  <c r="BJ151" i="46"/>
  <c r="BJ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E155" i="46"/>
  <c r="E155" i="44"/>
  <c r="M155" i="46"/>
  <c r="M155" i="44"/>
  <c r="AC155" i="46"/>
  <c r="AC155" i="44"/>
  <c r="AK155" i="46"/>
  <c r="AK155" i="44"/>
  <c r="AS155" i="46"/>
  <c r="AS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D157" i="46"/>
  <c r="D157" i="44"/>
  <c r="L157" i="46"/>
  <c r="L157" i="44"/>
  <c r="T157" i="46"/>
  <c r="T157" i="44"/>
  <c r="AB157" i="46"/>
  <c r="AB157" i="44"/>
  <c r="AJ157" i="46"/>
  <c r="AJ157" i="44"/>
  <c r="AZ157" i="46"/>
  <c r="AZ157" i="44"/>
  <c r="BH157" i="46"/>
  <c r="BH157" i="44"/>
  <c r="BP157" i="46"/>
  <c r="BP157" i="44"/>
  <c r="H158" i="46"/>
  <c r="H158" i="44"/>
  <c r="P158" i="46"/>
  <c r="P158" i="44"/>
  <c r="X158" i="46"/>
  <c r="X158" i="44"/>
  <c r="AF158" i="46"/>
  <c r="AF158" i="44"/>
  <c r="AN158" i="46"/>
  <c r="AN158" i="44"/>
  <c r="AV158" i="46"/>
  <c r="AV158" i="44"/>
  <c r="BD158" i="46"/>
  <c r="BD158" i="44"/>
  <c r="BL158" i="46"/>
  <c r="BL158" i="44"/>
  <c r="K159" i="46"/>
  <c r="K159" i="44"/>
  <c r="AA159" i="46"/>
  <c r="AA159" i="44"/>
  <c r="AI159" i="46"/>
  <c r="AI159" i="44"/>
  <c r="AQ159" i="46"/>
  <c r="AQ159" i="44"/>
  <c r="AY159" i="46"/>
  <c r="AY159" i="44"/>
  <c r="F160" i="46"/>
  <c r="F160" i="44"/>
  <c r="N160" i="46"/>
  <c r="N160" i="44"/>
  <c r="V160" i="46"/>
  <c r="V160" i="44"/>
  <c r="AL160" i="46"/>
  <c r="AL160" i="44"/>
  <c r="AT160" i="46"/>
  <c r="AT160" i="44"/>
  <c r="BJ160" i="46"/>
  <c r="BJ160" i="44"/>
  <c r="I162" i="46"/>
  <c r="I162" i="44"/>
  <c r="Q162" i="46"/>
  <c r="Q162" i="44"/>
  <c r="Y162" i="46"/>
  <c r="Y162" i="44"/>
  <c r="AG162" i="46"/>
  <c r="AG162" i="44"/>
  <c r="AO162" i="46"/>
  <c r="AO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I164" i="46"/>
  <c r="I164" i="44"/>
  <c r="Y164" i="46"/>
  <c r="Y164" i="44"/>
  <c r="AG164" i="46"/>
  <c r="AG164" i="44"/>
  <c r="AW164" i="46"/>
  <c r="AW164" i="44"/>
  <c r="BE164" i="46"/>
  <c r="BE164" i="44"/>
  <c r="BM164" i="46"/>
  <c r="BM164" i="44"/>
  <c r="E165" i="46"/>
  <c r="E165" i="44"/>
  <c r="M165" i="46"/>
  <c r="M165" i="44"/>
  <c r="U165" i="46"/>
  <c r="U165" i="44"/>
  <c r="AC165" i="46"/>
  <c r="AC165" i="44"/>
  <c r="AK165" i="46"/>
  <c r="AK165" i="44"/>
  <c r="AS165" i="46"/>
  <c r="AS165" i="44"/>
  <c r="BA165" i="46"/>
  <c r="BA165" i="44"/>
  <c r="BI165" i="46"/>
  <c r="BI165" i="44"/>
  <c r="BQ165" i="46"/>
  <c r="BQ165" i="44"/>
  <c r="H166" i="46"/>
  <c r="H166" i="44"/>
  <c r="P166" i="46"/>
  <c r="P166" i="44"/>
  <c r="X166" i="46"/>
  <c r="X166" i="44"/>
  <c r="AF166" i="46"/>
  <c r="AF166" i="44"/>
  <c r="AN166" i="46"/>
  <c r="AN166" i="44"/>
  <c r="AV166" i="46"/>
  <c r="AV166" i="44"/>
  <c r="BD166" i="46"/>
  <c r="BD166" i="44"/>
  <c r="BL166" i="46"/>
  <c r="BL166" i="44"/>
  <c r="G168" i="46"/>
  <c r="G168" i="44"/>
  <c r="O168" i="46"/>
  <c r="O168" i="44"/>
  <c r="W168" i="46"/>
  <c r="W168" i="44"/>
  <c r="AE168" i="46"/>
  <c r="AE168" i="44"/>
  <c r="AM168" i="46"/>
  <c r="AM168" i="44"/>
  <c r="AU168" i="46"/>
  <c r="AU168" i="44"/>
  <c r="BC168" i="46"/>
  <c r="BC168" i="44"/>
  <c r="BK168" i="46"/>
  <c r="BK168" i="44"/>
  <c r="K169" i="46"/>
  <c r="K169" i="44"/>
  <c r="S169" i="46"/>
  <c r="S169" i="44"/>
  <c r="AA169" i="46"/>
  <c r="AA169" i="44"/>
  <c r="AI169" i="46"/>
  <c r="AI169" i="44"/>
  <c r="AQ169" i="46"/>
  <c r="AQ169" i="44"/>
  <c r="AY169" i="46"/>
  <c r="AY169" i="44"/>
  <c r="BG169" i="46"/>
  <c r="BG169" i="44"/>
  <c r="BO169" i="46"/>
  <c r="BO169" i="44"/>
  <c r="V170" i="46"/>
  <c r="V170" i="44"/>
  <c r="AD170" i="46"/>
  <c r="AD170" i="44"/>
  <c r="AL170" i="46"/>
  <c r="AL170" i="44"/>
  <c r="AT170" i="46"/>
  <c r="AT170" i="44"/>
  <c r="BB170" i="46"/>
  <c r="BB170" i="44"/>
  <c r="BJ170" i="46"/>
  <c r="BJ170" i="44"/>
  <c r="J171" i="46"/>
  <c r="J171" i="44"/>
  <c r="R171" i="46"/>
  <c r="R171" i="44"/>
  <c r="Z171" i="46"/>
  <c r="Z171" i="44"/>
  <c r="AH171" i="46"/>
  <c r="AH171" i="44"/>
  <c r="AP171" i="46"/>
  <c r="AP171" i="44"/>
  <c r="AX171" i="46"/>
  <c r="AX171" i="44"/>
  <c r="BF171" i="46"/>
  <c r="BF171" i="44"/>
  <c r="BN171" i="46"/>
  <c r="BN171" i="44"/>
  <c r="J150" i="44"/>
  <c r="S159" i="44"/>
  <c r="F161" i="44"/>
  <c r="N161" i="44"/>
  <c r="V161" i="44"/>
  <c r="AD161" i="44"/>
  <c r="AL161" i="44"/>
  <c r="AT161" i="44"/>
  <c r="BB161" i="44"/>
  <c r="BJ161" i="44"/>
  <c r="U155" i="44"/>
  <c r="BB160" i="44"/>
  <c r="AD160" i="44"/>
  <c r="Q149" i="44"/>
  <c r="Y141" i="44"/>
  <c r="P177" i="44"/>
  <c r="AR178" i="44"/>
  <c r="AC181" i="44"/>
  <c r="G184" i="44"/>
  <c r="R187" i="44"/>
  <c r="AH191" i="44"/>
  <c r="Z173" i="46"/>
  <c r="Z173" i="44"/>
  <c r="AH173" i="46"/>
  <c r="AH173" i="44"/>
  <c r="BF173" i="46"/>
  <c r="BF173" i="44"/>
  <c r="BN173" i="46"/>
  <c r="BN173" i="44"/>
  <c r="E174" i="46"/>
  <c r="E174" i="44"/>
  <c r="U174" i="46"/>
  <c r="U174" i="44"/>
  <c r="AC174" i="46"/>
  <c r="AC174" i="44"/>
  <c r="BA174" i="46"/>
  <c r="BA174" i="44"/>
  <c r="BQ174" i="46"/>
  <c r="BQ174" i="44"/>
  <c r="H175" i="46"/>
  <c r="H175" i="44"/>
  <c r="P175" i="46"/>
  <c r="P175" i="44"/>
  <c r="X175" i="46"/>
  <c r="X175" i="44"/>
  <c r="AF175" i="46"/>
  <c r="AF175" i="44"/>
  <c r="AN175" i="46"/>
  <c r="AN175" i="44"/>
  <c r="AV175" i="46"/>
  <c r="AV175" i="44"/>
  <c r="BD175" i="46"/>
  <c r="BD175" i="44"/>
  <c r="BL175" i="46"/>
  <c r="BL175" i="44"/>
  <c r="L176" i="46"/>
  <c r="L176" i="44"/>
  <c r="T176" i="46"/>
  <c r="T176" i="44"/>
  <c r="AB176" i="46"/>
  <c r="AB176" i="44"/>
  <c r="AZ176" i="46"/>
  <c r="AZ176" i="44"/>
  <c r="X177" i="46"/>
  <c r="X177" i="44"/>
  <c r="AN177" i="46"/>
  <c r="AN177" i="44"/>
  <c r="AV177" i="46"/>
  <c r="AV177" i="44"/>
  <c r="T178" i="46"/>
  <c r="T178" i="44"/>
  <c r="AB178" i="46"/>
  <c r="AB178" i="44"/>
  <c r="AZ178" i="46"/>
  <c r="AZ178" i="44"/>
  <c r="F179" i="46"/>
  <c r="F179" i="44"/>
  <c r="N179" i="46"/>
  <c r="N179" i="44"/>
  <c r="AD179" i="46"/>
  <c r="AD179" i="44"/>
  <c r="AT179" i="46"/>
  <c r="AT179" i="44"/>
  <c r="J180" i="46"/>
  <c r="J180" i="44"/>
  <c r="R180" i="46"/>
  <c r="R180" i="44"/>
  <c r="AH180" i="46"/>
  <c r="AH180" i="44"/>
  <c r="AX180" i="46"/>
  <c r="AX180" i="44"/>
  <c r="BF180" i="46"/>
  <c r="BF180" i="44"/>
  <c r="M181" i="46"/>
  <c r="M181" i="44"/>
  <c r="U181" i="46"/>
  <c r="U181" i="44"/>
  <c r="BA181" i="46"/>
  <c r="BA181" i="44"/>
  <c r="BI181" i="46"/>
  <c r="BI181" i="44"/>
  <c r="U183" i="46"/>
  <c r="U183" i="44"/>
  <c r="AC183" i="46"/>
  <c r="AC183" i="44"/>
  <c r="AS183" i="46"/>
  <c r="AS183" i="44"/>
  <c r="BI183" i="46"/>
  <c r="BI183" i="44"/>
  <c r="BQ183" i="46"/>
  <c r="BQ183" i="44"/>
  <c r="O184" i="46"/>
  <c r="O184" i="44"/>
  <c r="AE184" i="46"/>
  <c r="AE184" i="44"/>
  <c r="AM184" i="46"/>
  <c r="AM184" i="44"/>
  <c r="AU184" i="46"/>
  <c r="AU184" i="44"/>
  <c r="K185" i="46"/>
  <c r="K185" i="44"/>
  <c r="S185" i="46"/>
  <c r="S185" i="44"/>
  <c r="AQ185" i="46"/>
  <c r="AQ185" i="44"/>
  <c r="BO185" i="46"/>
  <c r="BO185" i="44"/>
  <c r="AH187" i="46"/>
  <c r="AH187" i="44"/>
  <c r="AP187" i="46"/>
  <c r="AP187" i="44"/>
  <c r="BN187" i="46"/>
  <c r="BN187" i="44"/>
  <c r="N188" i="46"/>
  <c r="N188" i="44"/>
  <c r="AL188" i="46"/>
  <c r="AL188" i="44"/>
  <c r="BB188" i="46"/>
  <c r="BB188" i="44"/>
  <c r="BJ188" i="46"/>
  <c r="BJ188" i="44"/>
  <c r="N190" i="46"/>
  <c r="N190" i="44"/>
  <c r="AD190" i="46"/>
  <c r="AD190" i="44"/>
  <c r="AL190" i="46"/>
  <c r="AL190" i="44"/>
  <c r="BB190" i="46"/>
  <c r="BB190" i="44"/>
  <c r="J191" i="46"/>
  <c r="J191" i="44"/>
  <c r="Z191" i="46"/>
  <c r="Z191" i="44"/>
  <c r="AP191" i="46"/>
  <c r="AP191" i="44"/>
  <c r="AX191" i="46"/>
  <c r="AX191" i="44"/>
  <c r="BN191" i="46"/>
  <c r="BN191" i="44"/>
  <c r="F192" i="46"/>
  <c r="F192" i="44"/>
  <c r="N192" i="46"/>
  <c r="N192" i="44"/>
  <c r="AD192" i="46"/>
  <c r="AD192" i="44"/>
  <c r="AT192" i="46"/>
  <c r="AT192" i="44"/>
  <c r="AH193" i="46"/>
  <c r="AH193" i="44"/>
  <c r="AX193" i="46"/>
  <c r="AX193" i="44"/>
  <c r="M194" i="46"/>
  <c r="M194" i="44"/>
  <c r="BQ194" i="46"/>
  <c r="BQ194" i="44"/>
  <c r="G195" i="46"/>
  <c r="G195" i="44"/>
  <c r="AU195" i="46"/>
  <c r="AU195" i="44"/>
  <c r="S198" i="46"/>
  <c r="S198" i="44"/>
  <c r="AY198" i="46"/>
  <c r="AY198" i="44"/>
  <c r="BO198" i="46"/>
  <c r="BO198" i="44"/>
  <c r="F199" i="46"/>
  <c r="F199" i="44"/>
  <c r="AD199" i="46"/>
  <c r="AD199" i="44"/>
  <c r="BB199" i="46"/>
  <c r="BB199" i="44"/>
  <c r="Z200" i="46"/>
  <c r="Z200" i="44"/>
  <c r="AX200" i="46"/>
  <c r="AX200" i="44"/>
  <c r="E201" i="46"/>
  <c r="E201" i="44"/>
  <c r="M201" i="46"/>
  <c r="M201" i="44"/>
  <c r="AC201" i="46"/>
  <c r="AC201" i="44"/>
  <c r="AK201" i="46"/>
  <c r="AK201" i="44"/>
  <c r="BA201" i="46"/>
  <c r="BA201" i="44"/>
  <c r="BQ201" i="46"/>
  <c r="BQ201" i="44"/>
  <c r="Y202" i="46"/>
  <c r="Y202" i="44"/>
  <c r="AG202" i="46"/>
  <c r="AG202" i="44"/>
  <c r="BM202" i="46"/>
  <c r="BM202" i="44"/>
  <c r="T203" i="46"/>
  <c r="T203" i="44"/>
  <c r="AB203" i="46"/>
  <c r="AB203" i="44"/>
  <c r="AJ203" i="46"/>
  <c r="AJ203" i="44"/>
  <c r="AR203" i="46"/>
  <c r="AR203" i="44"/>
  <c r="AZ203" i="46"/>
  <c r="AZ203" i="44"/>
  <c r="H204" i="46"/>
  <c r="H204" i="44"/>
  <c r="X204" i="46"/>
  <c r="X204" i="44"/>
  <c r="AN204" i="46"/>
  <c r="AN204" i="44"/>
  <c r="AV204" i="46"/>
  <c r="AV204" i="44"/>
  <c r="BL204" i="46"/>
  <c r="BL204" i="44"/>
  <c r="T205" i="46"/>
  <c r="T205" i="44"/>
  <c r="AB205" i="46"/>
  <c r="AB205" i="44"/>
  <c r="AZ205" i="46"/>
  <c r="AZ205" i="44"/>
  <c r="BH205" i="46"/>
  <c r="BH205" i="44"/>
  <c r="H206" i="46"/>
  <c r="H206" i="44"/>
  <c r="P206" i="46"/>
  <c r="P206" i="44"/>
  <c r="X206" i="46"/>
  <c r="X206" i="44"/>
  <c r="AF206" i="46"/>
  <c r="AF206" i="44"/>
  <c r="AN206" i="46"/>
  <c r="AN206" i="44"/>
  <c r="AV206" i="46"/>
  <c r="AV206" i="44"/>
  <c r="BD206" i="46"/>
  <c r="BD206" i="44"/>
  <c r="BL206" i="46"/>
  <c r="BL206" i="44"/>
  <c r="J207" i="46"/>
  <c r="J207" i="44"/>
  <c r="Z207" i="46"/>
  <c r="Z207" i="44"/>
  <c r="AH207" i="46"/>
  <c r="AH207" i="44"/>
  <c r="AX207" i="46"/>
  <c r="AX207" i="44"/>
  <c r="BF207" i="46"/>
  <c r="BF207" i="44"/>
  <c r="BN207" i="46"/>
  <c r="BN207" i="44"/>
  <c r="R173" i="44"/>
  <c r="BI174" i="44"/>
  <c r="AJ176" i="44"/>
  <c r="L178" i="44"/>
  <c r="BP178" i="44"/>
  <c r="BN180" i="44"/>
  <c r="AI185" i="44"/>
  <c r="F188" i="44"/>
  <c r="AD188" i="44"/>
  <c r="F190" i="44"/>
  <c r="BF191" i="44"/>
  <c r="AL192" i="44"/>
  <c r="BI194" i="44"/>
  <c r="N199" i="44"/>
  <c r="AS201" i="44"/>
  <c r="J173" i="44"/>
  <c r="AP173" i="44"/>
  <c r="D178" i="44"/>
  <c r="AJ178" i="44"/>
  <c r="BH178" i="44"/>
  <c r="M183" i="44"/>
  <c r="BA183" i="44"/>
  <c r="AA185" i="44"/>
  <c r="BJ190" i="44"/>
  <c r="BN193" i="44"/>
  <c r="AQ198" i="44"/>
  <c r="BN200" i="44"/>
  <c r="Z180" i="44"/>
  <c r="BK184" i="44"/>
  <c r="AT188" i="44"/>
  <c r="R191" i="44"/>
  <c r="BJ192" i="44"/>
  <c r="K198" i="44"/>
  <c r="M174" i="44"/>
  <c r="BP176" i="44"/>
  <c r="AF177" i="44"/>
  <c r="BL177" i="44"/>
  <c r="AL179" i="44"/>
  <c r="AS181" i="44"/>
  <c r="BQ181" i="44"/>
  <c r="E183" i="44"/>
  <c r="W184" i="44"/>
  <c r="BC184" i="44"/>
  <c r="V188" i="44"/>
  <c r="V190" i="44"/>
  <c r="BB192" i="44"/>
  <c r="R193" i="44"/>
  <c r="AE195" i="44"/>
  <c r="AI198" i="44"/>
  <c r="BG198" i="44"/>
  <c r="AP200" i="44"/>
  <c r="AS174" i="44"/>
  <c r="BH176" i="44"/>
  <c r="BD177" i="44"/>
  <c r="BJ179" i="44"/>
  <c r="E181" i="44"/>
  <c r="AK174" i="44"/>
  <c r="BB179" i="44"/>
  <c r="AK181" i="44"/>
  <c r="AY185" i="44"/>
  <c r="AX187" i="44"/>
  <c r="AT190" i="44"/>
  <c r="V192" i="44"/>
  <c r="E194" i="44"/>
  <c r="AK194" i="44"/>
  <c r="AA196" i="44"/>
  <c r="AY196" i="44"/>
  <c r="AT199" i="44"/>
  <c r="AH200" i="44"/>
  <c r="A76" i="29"/>
  <c r="A12" i="29"/>
  <c r="A84" i="29"/>
  <c r="A20" i="29"/>
  <c r="A92" i="29"/>
  <c r="V7" i="44"/>
  <c r="V9" i="44"/>
  <c r="AX10" i="44"/>
  <c r="W13" i="44"/>
  <c r="R14" i="44"/>
  <c r="AH14" i="44"/>
  <c r="AX14" i="44"/>
  <c r="AL15" i="44"/>
  <c r="X16" i="44"/>
  <c r="AV16" i="44"/>
  <c r="G18" i="44"/>
  <c r="W18" i="44"/>
  <c r="AM18" i="44"/>
  <c r="BC18" i="44"/>
  <c r="AY19" i="44"/>
  <c r="AS20" i="44"/>
  <c r="BQ20" i="44"/>
  <c r="Q21" i="44"/>
  <c r="AG21" i="44"/>
  <c r="AW21" i="44"/>
  <c r="AN23" i="44"/>
  <c r="Q28" i="44"/>
  <c r="A36" i="29"/>
  <c r="A100" i="29"/>
  <c r="A44" i="29"/>
  <c r="A108" i="29"/>
  <c r="A52" i="29"/>
  <c r="A124" i="29"/>
  <c r="N7" i="44"/>
  <c r="N9" i="44"/>
  <c r="R10" i="44"/>
  <c r="BN10" i="44"/>
  <c r="O13" i="44"/>
  <c r="J14" i="44"/>
  <c r="BF14" i="44"/>
  <c r="AD15" i="44"/>
  <c r="P16" i="44"/>
  <c r="AN16" i="44"/>
  <c r="BL16" i="44"/>
  <c r="AU18" i="44"/>
  <c r="K19" i="44"/>
  <c r="BI20" i="44"/>
  <c r="AJ22" i="44"/>
  <c r="AZ22" i="44"/>
  <c r="BP22" i="44"/>
  <c r="BJ25" i="44"/>
  <c r="Z26" i="44"/>
  <c r="BN26" i="44"/>
  <c r="AC29" i="44"/>
  <c r="AH31" i="44"/>
  <c r="A60" i="29"/>
  <c r="A140" i="29"/>
  <c r="A68" i="29"/>
  <c r="R8" i="44"/>
  <c r="AA10" i="44"/>
  <c r="H11" i="44"/>
  <c r="BG12" i="44"/>
  <c r="I16" i="44"/>
  <c r="AV18" i="44"/>
  <c r="V20" i="44"/>
  <c r="BN21" i="44"/>
  <c r="AD142" i="44"/>
  <c r="BP150" i="44"/>
  <c r="BF8" i="44"/>
  <c r="AU9" i="44"/>
  <c r="AN13" i="44"/>
  <c r="K14" i="44"/>
  <c r="AF18" i="44"/>
  <c r="AI24" i="44"/>
  <c r="BG26" i="44"/>
  <c r="F27" i="44"/>
  <c r="AX35" i="44"/>
  <c r="I39" i="44"/>
  <c r="Q39" i="44"/>
  <c r="Y39" i="44"/>
  <c r="AG39" i="44"/>
  <c r="AO39" i="44"/>
  <c r="AW39" i="44"/>
  <c r="BE39" i="44"/>
  <c r="BM39" i="44"/>
  <c r="M42" i="44"/>
  <c r="AC44" i="44"/>
  <c r="S50" i="44"/>
  <c r="BB51" i="44"/>
  <c r="Z52" i="44"/>
  <c r="H138" i="44"/>
  <c r="P138" i="44"/>
  <c r="X138" i="44"/>
  <c r="AF138" i="44"/>
  <c r="AN138" i="44"/>
  <c r="AV138" i="44"/>
  <c r="BD138" i="44"/>
  <c r="BL138" i="44"/>
  <c r="K141" i="44"/>
  <c r="S141" i="44"/>
  <c r="AA141" i="44"/>
  <c r="AI141" i="44"/>
  <c r="AQ141" i="44"/>
  <c r="AY141" i="44"/>
  <c r="BG141" i="44"/>
  <c r="BO141" i="44"/>
  <c r="AJ144" i="44"/>
  <c r="AX8" i="44"/>
  <c r="AQ14" i="44"/>
  <c r="BC15" i="44"/>
  <c r="U22" i="44"/>
  <c r="AB144" i="44"/>
  <c r="D135" i="46"/>
  <c r="D135" i="44"/>
  <c r="L135" i="46"/>
  <c r="L135" i="44"/>
  <c r="T135" i="46"/>
  <c r="T135" i="44"/>
  <c r="AB135" i="46"/>
  <c r="AB135" i="44"/>
  <c r="AJ135" i="46"/>
  <c r="AJ135" i="44"/>
  <c r="AR135" i="46"/>
  <c r="AR135" i="44"/>
  <c r="AZ135" i="46"/>
  <c r="AZ135" i="44"/>
  <c r="BH135" i="46"/>
  <c r="BH135" i="44"/>
  <c r="BP135" i="46"/>
  <c r="BP135" i="44"/>
  <c r="H136" i="46"/>
  <c r="H136" i="44"/>
  <c r="P136" i="46"/>
  <c r="P136" i="44"/>
  <c r="X136" i="46"/>
  <c r="X136" i="44"/>
  <c r="AF136" i="46"/>
  <c r="AF136" i="44"/>
  <c r="AN136" i="46"/>
  <c r="AN136" i="44"/>
  <c r="AV136" i="46"/>
  <c r="AV136" i="44"/>
  <c r="BD136" i="46"/>
  <c r="BD136" i="44"/>
  <c r="BL136" i="46"/>
  <c r="BL136" i="44"/>
  <c r="D137" i="46"/>
  <c r="D137" i="44"/>
  <c r="L137" i="46"/>
  <c r="L137" i="44"/>
  <c r="T137" i="46"/>
  <c r="T137" i="44"/>
  <c r="AB137" i="46"/>
  <c r="AB137" i="44"/>
  <c r="AJ137" i="46"/>
  <c r="AJ137" i="44"/>
  <c r="AR137" i="46"/>
  <c r="AR137" i="44"/>
  <c r="AZ137" i="46"/>
  <c r="AZ137" i="44"/>
  <c r="BH137" i="46"/>
  <c r="BH137" i="44"/>
  <c r="BP137" i="46"/>
  <c r="BP137" i="44"/>
  <c r="K139" i="46"/>
  <c r="K139" i="44"/>
  <c r="S139" i="46"/>
  <c r="S139" i="44"/>
  <c r="AA139" i="46"/>
  <c r="AA139" i="44"/>
  <c r="AI139" i="46"/>
  <c r="AI139" i="44"/>
  <c r="AQ139" i="46"/>
  <c r="AQ139" i="44"/>
  <c r="AY139" i="46"/>
  <c r="AY139" i="44"/>
  <c r="BG139" i="46"/>
  <c r="BG139" i="44"/>
  <c r="G140" i="46"/>
  <c r="G140" i="44"/>
  <c r="O140" i="46"/>
  <c r="O140" i="44"/>
  <c r="W140" i="46"/>
  <c r="W140" i="44"/>
  <c r="AE140" i="46"/>
  <c r="AE140" i="44"/>
  <c r="AM140" i="46"/>
  <c r="AM140" i="44"/>
  <c r="AU140" i="46"/>
  <c r="AU140" i="44"/>
  <c r="BC140" i="46"/>
  <c r="BC140" i="44"/>
  <c r="BK140" i="46"/>
  <c r="BK140" i="44"/>
  <c r="F142" i="46"/>
  <c r="F142" i="44"/>
  <c r="N142" i="46"/>
  <c r="N142" i="44"/>
  <c r="V142" i="46"/>
  <c r="V142" i="44"/>
  <c r="AT142" i="46"/>
  <c r="AT142" i="44"/>
  <c r="BB142" i="46"/>
  <c r="BB142" i="44"/>
  <c r="BJ142" i="46"/>
  <c r="BJ142" i="44"/>
  <c r="A141" i="27"/>
  <c r="A141" i="29"/>
  <c r="H143" i="46"/>
  <c r="H143" i="44"/>
  <c r="P143" i="46"/>
  <c r="P143" i="44"/>
  <c r="X143" i="46"/>
  <c r="X143" i="44"/>
  <c r="AF143" i="46"/>
  <c r="AF143" i="44"/>
  <c r="AN143" i="46"/>
  <c r="AN143" i="44"/>
  <c r="AV143" i="46"/>
  <c r="AV143" i="44"/>
  <c r="BD143" i="46"/>
  <c r="BD143" i="44"/>
  <c r="BL143" i="46"/>
  <c r="BL143" i="44"/>
  <c r="D144" i="46"/>
  <c r="D144" i="44"/>
  <c r="L144" i="46"/>
  <c r="L144" i="44"/>
  <c r="T144" i="46"/>
  <c r="T144" i="44"/>
  <c r="AR144" i="46"/>
  <c r="AR144" i="44"/>
  <c r="BH144" i="46"/>
  <c r="BH144" i="44"/>
  <c r="BP144" i="46"/>
  <c r="BP144" i="44"/>
  <c r="A144" i="27"/>
  <c r="A144" i="29"/>
  <c r="F147" i="46"/>
  <c r="F147" i="44"/>
  <c r="N147" i="46"/>
  <c r="N147" i="44"/>
  <c r="V147" i="46"/>
  <c r="V147" i="44"/>
  <c r="AD147" i="46"/>
  <c r="AD147" i="44"/>
  <c r="AL147" i="46"/>
  <c r="AL147" i="44"/>
  <c r="AT147" i="46"/>
  <c r="AT147" i="44"/>
  <c r="BB147" i="46"/>
  <c r="BB147" i="44"/>
  <c r="BJ147" i="46"/>
  <c r="BJ147" i="44"/>
  <c r="A146" i="27"/>
  <c r="A146" i="29"/>
  <c r="G148" i="46"/>
  <c r="G148" i="44"/>
  <c r="O148" i="46"/>
  <c r="O148" i="44"/>
  <c r="W148" i="46"/>
  <c r="W148" i="44"/>
  <c r="AE148" i="46"/>
  <c r="AE148" i="44"/>
  <c r="AM148" i="46"/>
  <c r="AM148" i="44"/>
  <c r="AU148" i="46"/>
  <c r="AU148" i="44"/>
  <c r="BC148" i="46"/>
  <c r="BC148" i="44"/>
  <c r="BK148" i="46"/>
  <c r="BK148" i="44"/>
  <c r="K149" i="46"/>
  <c r="K149" i="44"/>
  <c r="S149" i="46"/>
  <c r="S149" i="44"/>
  <c r="AA149" i="46"/>
  <c r="AA149" i="44"/>
  <c r="AI149" i="46"/>
  <c r="AI149" i="44"/>
  <c r="AQ149" i="46"/>
  <c r="AQ149" i="44"/>
  <c r="AY149" i="46"/>
  <c r="AY149" i="44"/>
  <c r="BG149" i="46"/>
  <c r="BG149" i="44"/>
  <c r="BO149" i="46"/>
  <c r="BO149" i="44"/>
  <c r="L150" i="46"/>
  <c r="L150" i="44"/>
  <c r="AB150" i="46"/>
  <c r="AB150" i="44"/>
  <c r="AJ150" i="46"/>
  <c r="AJ150" i="44"/>
  <c r="AR150" i="46"/>
  <c r="AR150" i="44"/>
  <c r="AZ150" i="46"/>
  <c r="AZ150" i="44"/>
  <c r="BH150" i="46"/>
  <c r="BH150" i="44"/>
  <c r="H151" i="46"/>
  <c r="H151" i="44"/>
  <c r="P151" i="46"/>
  <c r="P151" i="44"/>
  <c r="X151" i="46"/>
  <c r="X151" i="44"/>
  <c r="AF151" i="46"/>
  <c r="AF151" i="44"/>
  <c r="AV151" i="46"/>
  <c r="AV151" i="44"/>
  <c r="BD151" i="46"/>
  <c r="BD151" i="44"/>
  <c r="BL151" i="46"/>
  <c r="BL151" i="44"/>
  <c r="G155" i="46"/>
  <c r="G155" i="44"/>
  <c r="O155" i="46"/>
  <c r="O155" i="44"/>
  <c r="W155" i="46"/>
  <c r="W155" i="44"/>
  <c r="AE155" i="46"/>
  <c r="AE155" i="44"/>
  <c r="AM155" i="46"/>
  <c r="AM155" i="44"/>
  <c r="AU155" i="46"/>
  <c r="AU155" i="44"/>
  <c r="BC155" i="46"/>
  <c r="BC155" i="44"/>
  <c r="BK155" i="46"/>
  <c r="BK155" i="44"/>
  <c r="K156" i="46"/>
  <c r="K156" i="44"/>
  <c r="S156" i="46"/>
  <c r="S156" i="44"/>
  <c r="AA156" i="46"/>
  <c r="AA156" i="44"/>
  <c r="AI156" i="46"/>
  <c r="AI156" i="44"/>
  <c r="AQ156" i="46"/>
  <c r="AQ156" i="44"/>
  <c r="AY156" i="46"/>
  <c r="AY156" i="44"/>
  <c r="BG156" i="46"/>
  <c r="BG156" i="44"/>
  <c r="BO156" i="46"/>
  <c r="BO156" i="44"/>
  <c r="F157" i="46"/>
  <c r="F157" i="44"/>
  <c r="N157" i="46"/>
  <c r="N157" i="44"/>
  <c r="V157" i="46"/>
  <c r="V157" i="44"/>
  <c r="AD157" i="46"/>
  <c r="AD157" i="44"/>
  <c r="AL157" i="46"/>
  <c r="AL157" i="44"/>
  <c r="AT157" i="46"/>
  <c r="AT157" i="44"/>
  <c r="BB157" i="46"/>
  <c r="BB157" i="44"/>
  <c r="BJ157" i="46"/>
  <c r="BJ157" i="44"/>
  <c r="J158" i="46"/>
  <c r="J158" i="44"/>
  <c r="R158" i="46"/>
  <c r="R158" i="44"/>
  <c r="Z158" i="46"/>
  <c r="Z158" i="44"/>
  <c r="AH158" i="46"/>
  <c r="AH158" i="44"/>
  <c r="AP158" i="46"/>
  <c r="AP158" i="44"/>
  <c r="Z8" i="44"/>
  <c r="AU15" i="44"/>
  <c r="L7" i="44"/>
  <c r="AZ7" i="44"/>
  <c r="O8" i="44"/>
  <c r="BC9" i="44"/>
  <c r="BP9" i="44"/>
  <c r="AV10" i="44"/>
  <c r="E11" i="44"/>
  <c r="H12" i="44"/>
  <c r="Q16" i="44"/>
  <c r="M22" i="44"/>
  <c r="AX52" i="44"/>
  <c r="Y54" i="44"/>
  <c r="M55" i="44"/>
  <c r="AK55" i="44"/>
  <c r="I56" i="44"/>
  <c r="AG56" i="44"/>
  <c r="BF35" i="46"/>
  <c r="BF35" i="44"/>
  <c r="BL45" i="46"/>
  <c r="BL45" i="44"/>
  <c r="BO50" i="46"/>
  <c r="BO50" i="44"/>
  <c r="N51" i="46"/>
  <c r="N51" i="44"/>
  <c r="A50" i="27"/>
  <c r="A50" i="29"/>
  <c r="BF52" i="46"/>
  <c r="BF52" i="44"/>
  <c r="I54" i="46"/>
  <c r="I54" i="44"/>
  <c r="AO54" i="46"/>
  <c r="AO54" i="44"/>
  <c r="E55" i="46"/>
  <c r="E55" i="44"/>
  <c r="BA55" i="46"/>
  <c r="BA55" i="44"/>
  <c r="M57" i="46"/>
  <c r="M57" i="44"/>
  <c r="I58" i="46"/>
  <c r="I58" i="44"/>
  <c r="BA59" i="46"/>
  <c r="BA59" i="44"/>
  <c r="AG60" i="46"/>
  <c r="AG60" i="44"/>
  <c r="AB61" i="46"/>
  <c r="AB61" i="44"/>
  <c r="BH61" i="46"/>
  <c r="BH61" i="44"/>
  <c r="P62" i="46"/>
  <c r="P62" i="44"/>
  <c r="BD62" i="46"/>
  <c r="BD62" i="44"/>
  <c r="W64" i="46"/>
  <c r="W64" i="44"/>
  <c r="AX158" i="46"/>
  <c r="AX158" i="44"/>
  <c r="BF158" i="46"/>
  <c r="BF158" i="44"/>
  <c r="BN158" i="46"/>
  <c r="BN158" i="44"/>
  <c r="O160" i="46"/>
  <c r="O160" i="44"/>
  <c r="AX162" i="46"/>
  <c r="AX162" i="44"/>
  <c r="V163" i="46"/>
  <c r="V163" i="44"/>
  <c r="BB163" i="46"/>
  <c r="BB163" i="44"/>
  <c r="R164" i="46"/>
  <c r="R164" i="44"/>
  <c r="BI167" i="46"/>
  <c r="BI167" i="44"/>
  <c r="L169" i="46"/>
  <c r="L169" i="44"/>
  <c r="AZ169" i="46"/>
  <c r="AZ169" i="44"/>
  <c r="O170" i="46"/>
  <c r="O170" i="44"/>
  <c r="BC172" i="46"/>
  <c r="BC172" i="44"/>
  <c r="AI173" i="46"/>
  <c r="AI173" i="44"/>
  <c r="BB174" i="46"/>
  <c r="BB174" i="44"/>
  <c r="E176" i="46"/>
  <c r="E176" i="44"/>
  <c r="M176" i="46"/>
  <c r="M176" i="44"/>
  <c r="U176" i="46"/>
  <c r="U176" i="44"/>
  <c r="AC176" i="46"/>
  <c r="AC176" i="44"/>
  <c r="AK176" i="46"/>
  <c r="AK176" i="44"/>
  <c r="AS176" i="46"/>
  <c r="AS176" i="44"/>
  <c r="BA176" i="46"/>
  <c r="BA176" i="44"/>
  <c r="BI176" i="46"/>
  <c r="BI176" i="44"/>
  <c r="BQ176" i="46"/>
  <c r="BQ176" i="44"/>
  <c r="AW177" i="46"/>
  <c r="AW177" i="44"/>
  <c r="AK178" i="46"/>
  <c r="AK178" i="44"/>
  <c r="AU179" i="46"/>
  <c r="AU179" i="44"/>
  <c r="BJ181" i="46"/>
  <c r="BJ181" i="44"/>
  <c r="AX182" i="46"/>
  <c r="AX182" i="44"/>
  <c r="N183" i="46"/>
  <c r="N183" i="44"/>
  <c r="AT183" i="46"/>
  <c r="AT183" i="44"/>
  <c r="AA187" i="46"/>
  <c r="AA187" i="44"/>
  <c r="AA189" i="46"/>
  <c r="AA189" i="44"/>
  <c r="AM190" i="46"/>
  <c r="AM190" i="44"/>
  <c r="K191" i="46"/>
  <c r="K191" i="44"/>
  <c r="W192" i="46"/>
  <c r="W192" i="44"/>
  <c r="AY193" i="46"/>
  <c r="AY193" i="44"/>
  <c r="AN195" i="46"/>
  <c r="AN195" i="44"/>
  <c r="D196" i="46"/>
  <c r="D196" i="44"/>
  <c r="AB196" i="46"/>
  <c r="AB196" i="44"/>
  <c r="AN197" i="46"/>
  <c r="AN197" i="44"/>
  <c r="L198" i="46"/>
  <c r="L198" i="44"/>
  <c r="AZ198" i="46"/>
  <c r="AZ198" i="44"/>
  <c r="G199" i="46"/>
  <c r="G199" i="44"/>
  <c r="F201" i="46"/>
  <c r="F201" i="44"/>
  <c r="AS203" i="46"/>
  <c r="AS203" i="44"/>
  <c r="AG204" i="46"/>
  <c r="AG204" i="44"/>
  <c r="AO206" i="46"/>
  <c r="AO206" i="44"/>
  <c r="AT163" i="44"/>
  <c r="AH164" i="44"/>
  <c r="T169" i="44"/>
  <c r="BH169" i="44"/>
  <c r="A10" i="27"/>
  <c r="A10" i="29"/>
  <c r="C8" i="46"/>
  <c r="C8" i="44" s="1"/>
  <c r="A6" i="29"/>
  <c r="A8" i="27"/>
  <c r="A8" i="29"/>
  <c r="A14" i="27"/>
  <c r="A14" i="29"/>
  <c r="A111" i="27"/>
  <c r="A111" i="29"/>
  <c r="A77" i="27"/>
  <c r="A77" i="29"/>
  <c r="A79" i="27"/>
  <c r="A79" i="29"/>
  <c r="A90" i="27"/>
  <c r="A90" i="29"/>
  <c r="AR66" i="44"/>
  <c r="X67" i="44"/>
  <c r="W69" i="44"/>
  <c r="BC69" i="44"/>
  <c r="S72" i="44"/>
  <c r="BO72" i="44"/>
  <c r="AU160" i="44"/>
  <c r="F163" i="44"/>
  <c r="BF164" i="44"/>
  <c r="AO166" i="44"/>
  <c r="BC170" i="44"/>
  <c r="BO171" i="44"/>
  <c r="AM172" i="44"/>
  <c r="AY173" i="44"/>
  <c r="N174" i="44"/>
  <c r="K180" i="44"/>
  <c r="BO180" i="44"/>
  <c r="AT181" i="44"/>
  <c r="BB183" i="44"/>
  <c r="BC186" i="44"/>
  <c r="AI187" i="44"/>
  <c r="AU192" i="44"/>
  <c r="V194" i="44"/>
  <c r="BJ194" i="44"/>
  <c r="BD195" i="44"/>
  <c r="H197" i="44"/>
  <c r="AR198" i="44"/>
  <c r="A116" i="29"/>
  <c r="Z162" i="44"/>
  <c r="AD163" i="44"/>
  <c r="BJ163" i="44"/>
  <c r="D169" i="44"/>
  <c r="AR169" i="44"/>
  <c r="AU170" i="44"/>
  <c r="BG171" i="44"/>
  <c r="AE172" i="44"/>
  <c r="AQ173" i="44"/>
  <c r="BJ174" i="44"/>
  <c r="AC178" i="44"/>
  <c r="BQ178" i="44"/>
  <c r="AM179" i="44"/>
  <c r="BG180" i="44"/>
  <c r="AL181" i="44"/>
  <c r="AH182" i="44"/>
  <c r="BN182" i="44"/>
  <c r="V183" i="44"/>
  <c r="AU186" i="44"/>
  <c r="AM160" i="44"/>
  <c r="R162" i="44"/>
  <c r="BN162" i="44"/>
  <c r="AX164" i="44"/>
  <c r="AJ169" i="44"/>
  <c r="AM170" i="44"/>
  <c r="AY171" i="44"/>
  <c r="W172" i="44"/>
  <c r="BK172" i="44"/>
  <c r="A9" i="27"/>
  <c r="A9" i="29"/>
  <c r="A11" i="27"/>
  <c r="A11" i="29"/>
  <c r="A13" i="27"/>
  <c r="A13" i="29"/>
  <c r="P207" i="46"/>
  <c r="P207" i="44"/>
  <c r="A132" i="29"/>
  <c r="BK64" i="44"/>
  <c r="E159" i="44"/>
  <c r="M159" i="44"/>
  <c r="U159" i="44"/>
  <c r="AC159" i="44"/>
  <c r="AK159" i="44"/>
  <c r="AS159" i="44"/>
  <c r="BA159" i="44"/>
  <c r="BI159" i="44"/>
  <c r="BQ159" i="44"/>
  <c r="AE160" i="44"/>
  <c r="J162" i="44"/>
  <c r="BF162" i="44"/>
  <c r="F165" i="44"/>
  <c r="N165" i="44"/>
  <c r="V165" i="44"/>
  <c r="AD165" i="44"/>
  <c r="AL165" i="44"/>
  <c r="AT165" i="44"/>
  <c r="BB165" i="44"/>
  <c r="BJ165" i="44"/>
  <c r="H168" i="44"/>
  <c r="P168" i="44"/>
  <c r="X168" i="44"/>
  <c r="AF168" i="44"/>
  <c r="AN168" i="44"/>
  <c r="AV168" i="44"/>
  <c r="BD168" i="44"/>
  <c r="BL168" i="44"/>
  <c r="AB169" i="44"/>
  <c r="AE170" i="44"/>
  <c r="AQ171" i="44"/>
  <c r="O172" i="44"/>
  <c r="AG177" i="44"/>
  <c r="M178" i="44"/>
  <c r="BA178" i="44"/>
  <c r="W179" i="44"/>
  <c r="AQ180" i="44"/>
  <c r="V181" i="44"/>
  <c r="BF182" i="44"/>
  <c r="AM186" i="44"/>
  <c r="S187" i="44"/>
  <c r="A5" i="27"/>
  <c r="A5" i="29"/>
  <c r="A7" i="27"/>
  <c r="A7" i="29"/>
  <c r="A21" i="29"/>
  <c r="A29" i="29"/>
  <c r="A37" i="29"/>
  <c r="A45" i="29"/>
  <c r="A53" i="29"/>
  <c r="A61" i="29"/>
  <c r="A69" i="29"/>
  <c r="A85" i="29"/>
  <c r="A93" i="29"/>
  <c r="A101" i="29"/>
  <c r="A109" i="29"/>
  <c r="A117" i="29"/>
  <c r="A125" i="29"/>
  <c r="A133" i="29"/>
  <c r="A22" i="29"/>
  <c r="A30" i="29"/>
  <c r="A38" i="29"/>
  <c r="A46" i="29"/>
  <c r="A54" i="29"/>
  <c r="A62" i="29"/>
  <c r="A70" i="29"/>
  <c r="A78" i="29"/>
  <c r="A86" i="29"/>
  <c r="A94" i="29"/>
  <c r="A102" i="29"/>
  <c r="A110" i="29"/>
  <c r="A118" i="29"/>
  <c r="A126" i="29"/>
  <c r="A134" i="29"/>
  <c r="A142" i="29"/>
  <c r="A15" i="29"/>
  <c r="A23" i="29"/>
  <c r="A31" i="29"/>
  <c r="A39" i="29"/>
  <c r="A47" i="29"/>
  <c r="A55" i="29"/>
  <c r="A71" i="29"/>
  <c r="A87" i="29"/>
  <c r="A95" i="29"/>
  <c r="A103" i="29"/>
  <c r="A119" i="29"/>
  <c r="A127" i="29"/>
  <c r="A135" i="29"/>
  <c r="A143" i="29"/>
  <c r="A16" i="29"/>
  <c r="A24" i="29"/>
  <c r="A32" i="29"/>
  <c r="A40" i="29"/>
  <c r="A48" i="29"/>
  <c r="A56" i="29"/>
  <c r="A64" i="29"/>
  <c r="A72" i="29"/>
  <c r="A80" i="29"/>
  <c r="A88" i="29"/>
  <c r="A96" i="29"/>
  <c r="A104" i="29"/>
  <c r="A112" i="29"/>
  <c r="A120" i="29"/>
  <c r="A128" i="29"/>
  <c r="A136" i="29"/>
  <c r="A17" i="29"/>
  <c r="A25" i="29"/>
  <c r="A41" i="29"/>
  <c r="A49" i="29"/>
  <c r="A57" i="29"/>
  <c r="A65" i="29"/>
  <c r="A73" i="29"/>
  <c r="A81" i="29"/>
  <c r="A89" i="29"/>
  <c r="A97" i="29"/>
  <c r="A105" i="29"/>
  <c r="A113" i="29"/>
  <c r="A121" i="29"/>
  <c r="A129" i="29"/>
  <c r="A137" i="29"/>
  <c r="A145" i="29"/>
  <c r="A18" i="29"/>
  <c r="A34" i="29"/>
  <c r="A42" i="29"/>
  <c r="A58" i="29"/>
  <c r="A74" i="29"/>
  <c r="A82" i="29"/>
  <c r="A98" i="29"/>
  <c r="A106" i="29"/>
  <c r="A114" i="29"/>
  <c r="A122" i="29"/>
  <c r="A130" i="29"/>
  <c r="A138" i="29"/>
  <c r="A27" i="29"/>
  <c r="A43" i="29"/>
  <c r="A51" i="29"/>
  <c r="A59" i="29"/>
  <c r="A67" i="29"/>
  <c r="A75" i="29"/>
  <c r="A83" i="29"/>
  <c r="A91" i="29"/>
  <c r="A99" i="29"/>
  <c r="A107" i="29"/>
  <c r="A115" i="29"/>
  <c r="A123" i="29"/>
  <c r="A131" i="29"/>
  <c r="A139" i="29"/>
  <c r="A147" i="29"/>
  <c r="C15" i="46"/>
  <c r="C15" i="44" s="1"/>
  <c r="V12" i="44"/>
  <c r="BK19" i="44"/>
  <c r="BA21" i="44"/>
  <c r="AP7" i="44"/>
  <c r="BF9" i="44"/>
  <c r="BQ8" i="44"/>
  <c r="BG11" i="44"/>
  <c r="N12" i="44"/>
  <c r="BB12" i="44"/>
  <c r="S13" i="44"/>
  <c r="N14" i="44"/>
  <c r="AL14" i="44"/>
  <c r="R15" i="44"/>
  <c r="BF15" i="44"/>
  <c r="L16" i="44"/>
  <c r="H17" i="44"/>
  <c r="AI18" i="44"/>
  <c r="AS21" i="44"/>
  <c r="AZ23" i="44"/>
  <c r="AL24" i="44"/>
  <c r="BF25" i="44"/>
  <c r="AD26" i="44"/>
  <c r="AQ11" i="44"/>
  <c r="AA13" i="44"/>
  <c r="AT14" i="44"/>
  <c r="AW20" i="44"/>
  <c r="U8" i="44"/>
  <c r="N10" i="44"/>
  <c r="J7" i="44"/>
  <c r="M8" i="44"/>
  <c r="K11" i="44"/>
  <c r="Z9" i="44"/>
  <c r="AX9" i="44"/>
  <c r="BG13" i="44"/>
  <c r="AR16" i="44"/>
  <c r="AN17" i="44"/>
  <c r="BL17" i="44"/>
  <c r="K18" i="44"/>
  <c r="U21" i="44"/>
  <c r="BQ21" i="44"/>
  <c r="X22" i="44"/>
  <c r="AR23" i="44"/>
  <c r="AH25" i="44"/>
  <c r="A25" i="44"/>
  <c r="S11" i="44"/>
  <c r="Z15" i="44"/>
  <c r="BN15" i="44"/>
  <c r="AC21" i="44"/>
  <c r="AF22" i="44"/>
  <c r="C25" i="46"/>
  <c r="C25" i="44" s="1"/>
  <c r="R7" i="44"/>
  <c r="BN7" i="44"/>
  <c r="AS8" i="44"/>
  <c r="F10" i="44"/>
  <c r="AI11" i="44"/>
  <c r="AT10" i="44"/>
  <c r="AT12" i="44"/>
  <c r="AX15" i="44"/>
  <c r="D16" i="44"/>
  <c r="BL22" i="44"/>
  <c r="J25" i="44"/>
  <c r="F26" i="44"/>
  <c r="C11" i="46"/>
  <c r="C11" i="44" s="1"/>
  <c r="AH7" i="44"/>
  <c r="BF7" i="44"/>
  <c r="AK8" i="44"/>
  <c r="F12" i="44"/>
  <c r="AL12" i="44"/>
  <c r="K13" i="44"/>
  <c r="F14" i="44"/>
  <c r="BB14" i="44"/>
  <c r="J15" i="44"/>
  <c r="AP15" i="44"/>
  <c r="AF17" i="44"/>
  <c r="AA18" i="44"/>
  <c r="AG20" i="44"/>
  <c r="BM20" i="44"/>
  <c r="P22" i="44"/>
  <c r="AN22" i="44"/>
  <c r="AJ23" i="44"/>
  <c r="F24" i="44"/>
  <c r="AD24" i="44"/>
  <c r="BB24" i="44"/>
  <c r="V10" i="44"/>
  <c r="A11" i="44"/>
  <c r="E8" i="44"/>
  <c r="BI8" i="44"/>
  <c r="R9" i="44"/>
  <c r="AP9" i="44"/>
  <c r="AL10" i="44"/>
  <c r="AA11" i="44"/>
  <c r="AY11" i="44"/>
  <c r="AY13" i="44"/>
  <c r="AD14" i="44"/>
  <c r="AJ16" i="44"/>
  <c r="AK21" i="44"/>
  <c r="BI21" i="44"/>
  <c r="AB23" i="44"/>
  <c r="AX25" i="44"/>
  <c r="V26" i="44"/>
  <c r="C13" i="46"/>
  <c r="C13" i="44" s="1"/>
  <c r="AX7" i="44"/>
  <c r="BN9" i="44"/>
  <c r="AD12" i="44"/>
  <c r="AQ13" i="44"/>
  <c r="AH15" i="44"/>
  <c r="BP16" i="44"/>
  <c r="X17" i="44"/>
  <c r="BD17" i="44"/>
  <c r="G19" i="44"/>
  <c r="BE20" i="44"/>
  <c r="M21" i="44"/>
  <c r="H22" i="44"/>
  <c r="BD22" i="44"/>
  <c r="T23" i="44"/>
  <c r="Z25" i="44"/>
  <c r="P17" i="44"/>
  <c r="D23" i="44"/>
  <c r="BP23" i="44"/>
  <c r="R25" i="44"/>
  <c r="AP25" i="44"/>
  <c r="BN25" i="44"/>
  <c r="AH9" i="44"/>
  <c r="V14" i="44"/>
  <c r="Q20" i="44"/>
  <c r="BB10" i="44"/>
  <c r="BJ12" i="44"/>
  <c r="BO13" i="44"/>
  <c r="BJ14" i="44"/>
  <c r="T16" i="44"/>
  <c r="AZ16" i="44"/>
  <c r="AV17" i="44"/>
  <c r="I20" i="44"/>
  <c r="AO20" i="44"/>
  <c r="E21" i="44"/>
  <c r="AV22" i="44"/>
  <c r="BH23" i="44"/>
  <c r="N24" i="44"/>
  <c r="BJ24" i="44"/>
  <c r="H65" i="46"/>
  <c r="H65" i="44"/>
  <c r="AF65" i="46"/>
  <c r="AF65" i="44"/>
  <c r="AN65" i="46"/>
  <c r="AN65" i="44"/>
  <c r="AV65" i="46"/>
  <c r="AV65" i="44"/>
  <c r="BD65" i="46"/>
  <c r="BD65" i="44"/>
  <c r="BL65" i="46"/>
  <c r="BL65" i="44"/>
  <c r="J66" i="46"/>
  <c r="J66" i="44"/>
  <c r="R66" i="46"/>
  <c r="R66" i="44"/>
  <c r="Z66" i="46"/>
  <c r="Z66" i="44"/>
  <c r="AH66" i="46"/>
  <c r="AH66" i="44"/>
  <c r="AP66" i="46"/>
  <c r="AP66" i="44"/>
  <c r="AX66" i="46"/>
  <c r="AX66" i="44"/>
  <c r="BF66" i="46"/>
  <c r="BF66" i="44"/>
  <c r="C68" i="46"/>
  <c r="C68" i="44" s="1"/>
  <c r="A66" i="28"/>
  <c r="E69" i="46"/>
  <c r="E69" i="44"/>
  <c r="AO70" i="46"/>
  <c r="AO70" i="44"/>
  <c r="M71" i="46"/>
  <c r="M71" i="44"/>
  <c r="U71" i="46"/>
  <c r="U71" i="44"/>
  <c r="AC71" i="46"/>
  <c r="AC71" i="44"/>
  <c r="AS71" i="46"/>
  <c r="AS71" i="44"/>
  <c r="BA71" i="46"/>
  <c r="BA71" i="44"/>
  <c r="BI71" i="46"/>
  <c r="BI71" i="44"/>
  <c r="I72" i="46"/>
  <c r="I72" i="44"/>
  <c r="Q72" i="46"/>
  <c r="Q72" i="44"/>
  <c r="Y72" i="46"/>
  <c r="Y72" i="44"/>
  <c r="AG72" i="46"/>
  <c r="AG72" i="44"/>
  <c r="J50" i="44"/>
  <c r="J50" i="46"/>
  <c r="R50" i="46"/>
  <c r="R50" i="44"/>
  <c r="Z50" i="46"/>
  <c r="Z50" i="44"/>
  <c r="AX50" i="46"/>
  <c r="AX50" i="44"/>
  <c r="BF50" i="46"/>
  <c r="BF50" i="44"/>
  <c r="BN50" i="46"/>
  <c r="BN50" i="44"/>
  <c r="M51" i="46"/>
  <c r="M51" i="44"/>
  <c r="U51" i="46"/>
  <c r="U51" i="44"/>
  <c r="AC51" i="46"/>
  <c r="AC51" i="44"/>
  <c r="AK51" i="46"/>
  <c r="AK51" i="44"/>
  <c r="AS51" i="46"/>
  <c r="AS51" i="44"/>
  <c r="BQ51" i="46"/>
  <c r="BQ51" i="44"/>
  <c r="H54" i="46"/>
  <c r="H54" i="44"/>
  <c r="P54" i="46"/>
  <c r="P54" i="44"/>
  <c r="X54" i="46"/>
  <c r="X54" i="44"/>
  <c r="AF54" i="46"/>
  <c r="AF54" i="44"/>
  <c r="AN54" i="46"/>
  <c r="AN54" i="44"/>
  <c r="BL54" i="46"/>
  <c r="BL54" i="44"/>
  <c r="D55" i="46"/>
  <c r="D55" i="44"/>
  <c r="L55" i="46"/>
  <c r="L55" i="44"/>
  <c r="AB55" i="46"/>
  <c r="AB55" i="44"/>
  <c r="AJ55" i="46"/>
  <c r="AJ55" i="44"/>
  <c r="AR55" i="46"/>
  <c r="AR55" i="44"/>
  <c r="BH55" i="46"/>
  <c r="BH55" i="44"/>
  <c r="BP55" i="46"/>
  <c r="BP55" i="44"/>
  <c r="H56" i="46"/>
  <c r="H56" i="44"/>
  <c r="X56" i="46"/>
  <c r="X56" i="44"/>
  <c r="AF56" i="46"/>
  <c r="AF56" i="44"/>
  <c r="AN56" i="46"/>
  <c r="AN56" i="44"/>
  <c r="BD56" i="46"/>
  <c r="BD56" i="44"/>
  <c r="BL56" i="46"/>
  <c r="BL56" i="44"/>
  <c r="T57" i="46"/>
  <c r="T57" i="44"/>
  <c r="AB57" i="46"/>
  <c r="AB57" i="44"/>
  <c r="AJ57" i="46"/>
  <c r="AJ57" i="44"/>
  <c r="AR57" i="46"/>
  <c r="AR57" i="44"/>
  <c r="AZ57" i="46"/>
  <c r="AZ57" i="44"/>
  <c r="H58" i="46"/>
  <c r="H58" i="44"/>
  <c r="P58" i="46"/>
  <c r="P58" i="44"/>
  <c r="X58" i="46"/>
  <c r="X58" i="44"/>
  <c r="AF58" i="46"/>
  <c r="AF58" i="44"/>
  <c r="AN58" i="46"/>
  <c r="AN58" i="44"/>
  <c r="AV58" i="46"/>
  <c r="AV58" i="44"/>
  <c r="BD58" i="46"/>
  <c r="BD58" i="44"/>
  <c r="BL58" i="46"/>
  <c r="BL58" i="44"/>
  <c r="D59" i="46"/>
  <c r="D59" i="44"/>
  <c r="L59" i="46"/>
  <c r="L59" i="44"/>
  <c r="T59" i="46"/>
  <c r="T59" i="44"/>
  <c r="AB59" i="46"/>
  <c r="AB59" i="44"/>
  <c r="AJ59" i="46"/>
  <c r="AJ59" i="44"/>
  <c r="AR59" i="46"/>
  <c r="AR59" i="44"/>
  <c r="AZ59" i="46"/>
  <c r="AZ59" i="44"/>
  <c r="BH59" i="46"/>
  <c r="BH59" i="44"/>
  <c r="BP59" i="46"/>
  <c r="BP59" i="44"/>
  <c r="H60" i="46"/>
  <c r="H60" i="44"/>
  <c r="P60" i="46"/>
  <c r="P60" i="44"/>
  <c r="X60" i="46"/>
  <c r="X60" i="44"/>
  <c r="AF60" i="46"/>
  <c r="AF60" i="44"/>
  <c r="AN60" i="46"/>
  <c r="AN60" i="44"/>
  <c r="AV60" i="46"/>
  <c r="AV60" i="44"/>
  <c r="BD60" i="46"/>
  <c r="BD60" i="44"/>
  <c r="BL60" i="46"/>
  <c r="BL60" i="44"/>
  <c r="K61" i="46"/>
  <c r="K61" i="44"/>
  <c r="S61" i="46"/>
  <c r="S61" i="44"/>
  <c r="AA61" i="46"/>
  <c r="AA61" i="44"/>
  <c r="AI61" i="46"/>
  <c r="AI61" i="44"/>
  <c r="AQ61" i="46"/>
  <c r="AQ61" i="44"/>
  <c r="BG61" i="46"/>
  <c r="BG61" i="44"/>
  <c r="G62" i="46"/>
  <c r="G62" i="44"/>
  <c r="O62" i="46"/>
  <c r="O62" i="44"/>
  <c r="AM62" i="46"/>
  <c r="AM62" i="44"/>
  <c r="AU62" i="46"/>
  <c r="AU62" i="44"/>
  <c r="BC62" i="46"/>
  <c r="BC62" i="44"/>
  <c r="BK62" i="46"/>
  <c r="BK62" i="44"/>
  <c r="F64" i="46"/>
  <c r="F64" i="44"/>
  <c r="N64" i="46"/>
  <c r="N64" i="44"/>
  <c r="V64" i="46"/>
  <c r="V64" i="44"/>
  <c r="AD64" i="46"/>
  <c r="AD64" i="44"/>
  <c r="AL64" i="46"/>
  <c r="AL64" i="44"/>
  <c r="AT64" i="46"/>
  <c r="AT64" i="44"/>
  <c r="BB64" i="46"/>
  <c r="BB64" i="44"/>
  <c r="BJ64" i="46"/>
  <c r="BJ64" i="44"/>
  <c r="A63" i="27"/>
  <c r="A63" i="28"/>
  <c r="F20" i="46"/>
  <c r="F20" i="44"/>
  <c r="BB20" i="46"/>
  <c r="BB20" i="44"/>
  <c r="A19" i="27"/>
  <c r="A19" i="28"/>
  <c r="R21" i="46"/>
  <c r="R21" i="44"/>
  <c r="AP21" i="46"/>
  <c r="AP21" i="44"/>
  <c r="BF21" i="46"/>
  <c r="BF21" i="44"/>
  <c r="AC22" i="46"/>
  <c r="AC22" i="44"/>
  <c r="AK22" i="46"/>
  <c r="AK22" i="44"/>
  <c r="AS22" i="46"/>
  <c r="AS22" i="44"/>
  <c r="BI22" i="46"/>
  <c r="BI22" i="44"/>
  <c r="BQ22" i="46"/>
  <c r="BQ22" i="44"/>
  <c r="K24" i="46"/>
  <c r="K24" i="44"/>
  <c r="S24" i="46"/>
  <c r="S24" i="44"/>
  <c r="AA24" i="46"/>
  <c r="AA24" i="44"/>
  <c r="AQ24" i="46"/>
  <c r="AQ24" i="44"/>
  <c r="AY24" i="46"/>
  <c r="AY24" i="44"/>
  <c r="BG24" i="46"/>
  <c r="BG24" i="44"/>
  <c r="G25" i="46"/>
  <c r="G25" i="44"/>
  <c r="O25" i="46"/>
  <c r="O25" i="44"/>
  <c r="W25" i="46"/>
  <c r="W25" i="44"/>
  <c r="AM25" i="46"/>
  <c r="AM25" i="44"/>
  <c r="AU25" i="46"/>
  <c r="AU25" i="44"/>
  <c r="BC25" i="46"/>
  <c r="BC25" i="44"/>
  <c r="BK25" i="46"/>
  <c r="BK25" i="44"/>
  <c r="K26" i="46"/>
  <c r="K26" i="44"/>
  <c r="AI26" i="46"/>
  <c r="AI26" i="44"/>
  <c r="AQ26" i="46"/>
  <c r="AQ26" i="44"/>
  <c r="AY26" i="46"/>
  <c r="AY26" i="44"/>
  <c r="BO26" i="46"/>
  <c r="BO26" i="44"/>
  <c r="N27" i="46"/>
  <c r="N27" i="44"/>
  <c r="V27" i="46"/>
  <c r="V27" i="44"/>
  <c r="AD27" i="46"/>
  <c r="AD27" i="44"/>
  <c r="AT27" i="46"/>
  <c r="AT27" i="44"/>
  <c r="BB27" i="46"/>
  <c r="BB27" i="44"/>
  <c r="BJ27" i="46"/>
  <c r="BJ27" i="44"/>
  <c r="A26" i="27"/>
  <c r="A26" i="28"/>
  <c r="J28" i="46"/>
  <c r="J28" i="44"/>
  <c r="Z28" i="46"/>
  <c r="Z28" i="44"/>
  <c r="AH28" i="46"/>
  <c r="AH28" i="44"/>
  <c r="AX28" i="46"/>
  <c r="AX28" i="44"/>
  <c r="BF28" i="46"/>
  <c r="BF28" i="44"/>
  <c r="BN28" i="46"/>
  <c r="BN28" i="44"/>
  <c r="C30" i="46"/>
  <c r="C30" i="44" s="1"/>
  <c r="A28" i="28"/>
  <c r="AW30" i="46"/>
  <c r="AW30" i="44"/>
  <c r="G32" i="46"/>
  <c r="G32" i="44"/>
  <c r="O32" i="46"/>
  <c r="O32" i="44"/>
  <c r="W32" i="46"/>
  <c r="W32" i="44"/>
  <c r="AE32" i="46"/>
  <c r="AE32" i="44"/>
  <c r="AU32" i="46"/>
  <c r="AU32" i="44"/>
  <c r="BC32" i="46"/>
  <c r="BC32" i="44"/>
  <c r="BK32" i="46"/>
  <c r="BK32" i="44"/>
  <c r="R33" i="46"/>
  <c r="R33" i="44"/>
  <c r="Z33" i="46"/>
  <c r="Z33" i="44"/>
  <c r="AH33" i="46"/>
  <c r="AH33" i="44"/>
  <c r="AP33" i="46"/>
  <c r="AP33" i="44"/>
  <c r="BF33" i="46"/>
  <c r="BF33" i="44"/>
  <c r="BN33" i="46"/>
  <c r="BN33" i="44"/>
  <c r="V34" i="46"/>
  <c r="V34" i="44"/>
  <c r="AD34" i="46"/>
  <c r="AD34" i="44"/>
  <c r="AL34" i="46"/>
  <c r="AL34" i="44"/>
  <c r="AT34" i="46"/>
  <c r="AT34" i="44"/>
  <c r="BB34" i="46"/>
  <c r="BB34" i="44"/>
  <c r="BJ34" i="46"/>
  <c r="BJ34" i="44"/>
  <c r="A33" i="27"/>
  <c r="A33" i="28"/>
  <c r="J35" i="46"/>
  <c r="J35" i="44"/>
  <c r="R35" i="46"/>
  <c r="R35" i="44"/>
  <c r="Z35" i="46"/>
  <c r="Z35" i="44"/>
  <c r="AH35" i="46"/>
  <c r="AH35" i="44"/>
  <c r="AP35" i="46"/>
  <c r="AP35" i="44"/>
  <c r="BN35" i="46"/>
  <c r="BN35" i="44"/>
  <c r="F36" i="46"/>
  <c r="F36" i="44"/>
  <c r="N36" i="46"/>
  <c r="N36" i="44"/>
  <c r="V36" i="46"/>
  <c r="V36" i="44"/>
  <c r="AD36" i="46"/>
  <c r="AD36" i="44"/>
  <c r="AL36" i="46"/>
  <c r="AL36" i="44"/>
  <c r="AT36" i="46"/>
  <c r="AT36" i="44"/>
  <c r="BB36" i="46"/>
  <c r="BB36" i="44"/>
  <c r="BJ36" i="46"/>
  <c r="BJ36" i="44"/>
  <c r="A35" i="27"/>
  <c r="A35" i="28"/>
  <c r="I37" i="46"/>
  <c r="I37" i="44"/>
  <c r="Q37" i="46"/>
  <c r="Q37" i="44"/>
  <c r="Y37" i="46"/>
  <c r="Y37" i="44"/>
  <c r="AO37" i="46"/>
  <c r="AO37" i="44"/>
  <c r="AW37" i="46"/>
  <c r="AW37" i="44"/>
  <c r="BE37" i="46"/>
  <c r="BE37" i="44"/>
  <c r="BM37" i="46"/>
  <c r="BM37" i="44"/>
  <c r="E38" i="46"/>
  <c r="E38" i="44"/>
  <c r="M38" i="46"/>
  <c r="M38" i="44"/>
  <c r="U38" i="46"/>
  <c r="U38" i="44"/>
  <c r="AK38" i="46"/>
  <c r="AK38" i="44"/>
  <c r="AS38" i="46"/>
  <c r="AS38" i="44"/>
  <c r="BI38" i="46"/>
  <c r="BI38" i="44"/>
  <c r="BQ38" i="46"/>
  <c r="BQ38" i="44"/>
  <c r="E40" i="46"/>
  <c r="E40" i="44"/>
  <c r="M40" i="46"/>
  <c r="M40" i="44"/>
  <c r="U40" i="46"/>
  <c r="U40" i="44"/>
  <c r="AC40" i="46"/>
  <c r="AC40" i="44"/>
  <c r="AK40" i="46"/>
  <c r="AK40" i="44"/>
  <c r="AS40" i="46"/>
  <c r="AS40" i="44"/>
  <c r="BA40" i="46"/>
  <c r="BA40" i="44"/>
  <c r="BI40" i="46"/>
  <c r="BI40" i="44"/>
  <c r="BQ40" i="46"/>
  <c r="BQ40" i="44"/>
  <c r="I41" i="46"/>
  <c r="I41" i="44"/>
  <c r="Q41" i="46"/>
  <c r="Q41" i="44"/>
  <c r="AG41" i="46"/>
  <c r="AG41" i="44"/>
  <c r="AO41" i="46"/>
  <c r="AO41" i="44"/>
  <c r="AW41" i="46"/>
  <c r="AW41" i="44"/>
  <c r="BM41" i="46"/>
  <c r="BM41" i="44"/>
  <c r="E42" i="46"/>
  <c r="E42" i="44"/>
  <c r="AC42" i="46"/>
  <c r="AC42" i="44"/>
  <c r="AK42" i="46"/>
  <c r="AK42" i="44"/>
  <c r="AS42" i="46"/>
  <c r="AS42" i="44"/>
  <c r="BA42" i="46"/>
  <c r="BA42" i="44"/>
  <c r="BI42" i="46"/>
  <c r="BI42" i="44"/>
  <c r="I43" i="46"/>
  <c r="I43" i="44"/>
  <c r="Q43" i="46"/>
  <c r="Q43" i="44"/>
  <c r="Y43" i="46"/>
  <c r="Y43" i="44"/>
  <c r="AG43" i="46"/>
  <c r="AG43" i="44"/>
  <c r="AO43" i="46"/>
  <c r="AO43" i="44"/>
  <c r="AW43" i="46"/>
  <c r="AW43" i="44"/>
  <c r="BE43" i="46"/>
  <c r="BE43" i="44"/>
  <c r="BM43" i="46"/>
  <c r="BM43" i="44"/>
  <c r="E44" i="46"/>
  <c r="E44" i="44"/>
  <c r="M44" i="46"/>
  <c r="M44" i="44"/>
  <c r="U44" i="46"/>
  <c r="U44" i="44"/>
  <c r="AS44" i="46"/>
  <c r="AS44" i="44"/>
  <c r="BA44" i="46"/>
  <c r="BA44" i="44"/>
  <c r="BI44" i="46"/>
  <c r="BI44" i="44"/>
  <c r="BQ44" i="46"/>
  <c r="BQ44" i="44"/>
  <c r="P45" i="46"/>
  <c r="P45" i="44"/>
  <c r="X45" i="46"/>
  <c r="X45" i="44"/>
  <c r="AF45" i="46"/>
  <c r="AF45" i="44"/>
  <c r="AN45" i="46"/>
  <c r="AN45" i="44"/>
  <c r="AV45" i="46"/>
  <c r="AV45" i="44"/>
  <c r="D46" i="46"/>
  <c r="D46" i="44"/>
  <c r="L46" i="46"/>
  <c r="L46" i="44"/>
  <c r="T46" i="46"/>
  <c r="T46" i="44"/>
  <c r="AB46" i="46"/>
  <c r="AB46" i="44"/>
  <c r="AJ46" i="46"/>
  <c r="AJ46" i="44"/>
  <c r="AR46" i="46"/>
  <c r="AR46" i="44"/>
  <c r="AZ46" i="46"/>
  <c r="AZ46" i="44"/>
  <c r="BH46" i="46"/>
  <c r="BH46" i="44"/>
  <c r="BP46" i="46"/>
  <c r="BP46" i="44"/>
  <c r="K48" i="46"/>
  <c r="K48" i="44"/>
  <c r="S48" i="46"/>
  <c r="S48" i="44"/>
  <c r="AA48" i="46"/>
  <c r="AA48" i="44"/>
  <c r="AI48" i="46"/>
  <c r="AI48" i="44"/>
  <c r="AQ48" i="46"/>
  <c r="AQ48" i="44"/>
  <c r="AY48" i="46"/>
  <c r="AY48" i="44"/>
  <c r="AD20" i="46"/>
  <c r="AD20" i="44"/>
  <c r="J8" i="44"/>
  <c r="AF11" i="44"/>
  <c r="BL11" i="44"/>
  <c r="AI12" i="44"/>
  <c r="X13" i="44"/>
  <c r="AI14" i="44"/>
  <c r="AM15" i="44"/>
  <c r="BE16" i="44"/>
  <c r="AL20" i="44"/>
  <c r="J21" i="44"/>
  <c r="AE25" i="44"/>
  <c r="AH50" i="44"/>
  <c r="BA51" i="44"/>
  <c r="P65" i="44"/>
  <c r="E71" i="44"/>
  <c r="AX21" i="46"/>
  <c r="AX21" i="44"/>
  <c r="AP8" i="44"/>
  <c r="G9" i="44"/>
  <c r="AM9" i="44"/>
  <c r="BG10" i="44"/>
  <c r="AA12" i="44"/>
  <c r="P13" i="44"/>
  <c r="BG14" i="44"/>
  <c r="AE15" i="44"/>
  <c r="AW16" i="44"/>
  <c r="BL18" i="44"/>
  <c r="AH21" i="44"/>
  <c r="AY10" i="44"/>
  <c r="X11" i="44"/>
  <c r="BD11" i="44"/>
  <c r="S12" i="44"/>
  <c r="H13" i="44"/>
  <c r="AA14" i="44"/>
  <c r="W15" i="44"/>
  <c r="AO16" i="44"/>
  <c r="P18" i="44"/>
  <c r="AN18" i="44"/>
  <c r="AA26" i="44"/>
  <c r="F29" i="44"/>
  <c r="N29" i="44"/>
  <c r="V29" i="44"/>
  <c r="AD29" i="44"/>
  <c r="AL29" i="44"/>
  <c r="AT29" i="44"/>
  <c r="BB29" i="44"/>
  <c r="BJ29" i="44"/>
  <c r="K31" i="44"/>
  <c r="S31" i="44"/>
  <c r="AA31" i="44"/>
  <c r="AI31" i="44"/>
  <c r="AQ31" i="44"/>
  <c r="AY31" i="44"/>
  <c r="BG31" i="44"/>
  <c r="J33" i="44"/>
  <c r="E22" i="46"/>
  <c r="E22" i="44"/>
  <c r="AH8" i="44"/>
  <c r="AE9" i="44"/>
  <c r="BK9" i="44"/>
  <c r="AQ10" i="44"/>
  <c r="P11" i="44"/>
  <c r="K12" i="44"/>
  <c r="BL13" i="44"/>
  <c r="O15" i="44"/>
  <c r="AG16" i="44"/>
  <c r="Z21" i="44"/>
  <c r="BA22" i="44"/>
  <c r="S26" i="44"/>
  <c r="AL27" i="44"/>
  <c r="BQ71" i="44"/>
  <c r="AI10" i="44"/>
  <c r="AV11" i="44"/>
  <c r="BD13" i="44"/>
  <c r="S14" i="44"/>
  <c r="AY14" i="44"/>
  <c r="G15" i="44"/>
  <c r="Y16" i="44"/>
  <c r="BD18" i="44"/>
  <c r="BJ20" i="44"/>
  <c r="N34" i="44"/>
  <c r="E51" i="44"/>
  <c r="A12" i="28"/>
  <c r="A20" i="28"/>
  <c r="A36" i="28"/>
  <c r="A44" i="28"/>
  <c r="A52" i="28"/>
  <c r="A60" i="28"/>
  <c r="A68" i="28"/>
  <c r="A76" i="28"/>
  <c r="A84" i="28"/>
  <c r="A92" i="28"/>
  <c r="A100" i="28"/>
  <c r="A108" i="28"/>
  <c r="A116" i="28"/>
  <c r="A124" i="28"/>
  <c r="A132" i="28"/>
  <c r="A140" i="28"/>
  <c r="A5" i="28"/>
  <c r="A13" i="28"/>
  <c r="A21" i="28"/>
  <c r="A29"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41" i="28"/>
  <c r="A49" i="28"/>
  <c r="A57" i="28"/>
  <c r="A65" i="28"/>
  <c r="A73" i="28"/>
  <c r="A81" i="28"/>
  <c r="A89" i="28"/>
  <c r="A97" i="28"/>
  <c r="A105" i="28"/>
  <c r="A113" i="28"/>
  <c r="A121" i="28"/>
  <c r="A129" i="28"/>
  <c r="A137" i="28"/>
  <c r="A145" i="28"/>
  <c r="A10" i="28"/>
  <c r="A18" i="28"/>
  <c r="A34" i="28"/>
  <c r="A42" i="28"/>
  <c r="A50" i="28"/>
  <c r="A58" i="28"/>
  <c r="A74" i="28"/>
  <c r="A82" i="28"/>
  <c r="A90" i="28"/>
  <c r="A98" i="28"/>
  <c r="A106" i="28"/>
  <c r="A114" i="28"/>
  <c r="A122" i="28"/>
  <c r="A130" i="28"/>
  <c r="A138" i="28"/>
  <c r="A146" i="28"/>
  <c r="A11" i="28"/>
  <c r="A27" i="28"/>
  <c r="A43" i="28"/>
  <c r="A51" i="28"/>
  <c r="A59" i="28"/>
  <c r="A67" i="28"/>
  <c r="A75" i="28"/>
  <c r="A83" i="28"/>
  <c r="A91" i="28"/>
  <c r="A99" i="28"/>
  <c r="A107" i="28"/>
  <c r="A115" i="28"/>
  <c r="A123" i="28"/>
  <c r="A131" i="28"/>
  <c r="A139" i="28"/>
  <c r="A147" i="28"/>
  <c r="A28" i="27"/>
  <c r="D204" i="46"/>
  <c r="D204" i="44"/>
  <c r="L204" i="46"/>
  <c r="L204" i="44"/>
  <c r="T204" i="46"/>
  <c r="T204" i="44"/>
  <c r="AE205" i="46"/>
  <c r="AE205" i="44"/>
  <c r="BH9" i="44"/>
  <c r="BL71" i="44"/>
  <c r="G102" i="44"/>
  <c r="AX103" i="44"/>
  <c r="K108" i="44"/>
  <c r="S108" i="44"/>
  <c r="AA108" i="44"/>
  <c r="AI108" i="44"/>
  <c r="AQ108" i="44"/>
  <c r="AY108" i="44"/>
  <c r="BG108" i="44"/>
  <c r="BO108" i="44"/>
  <c r="I113" i="44"/>
  <c r="Q113" i="44"/>
  <c r="Y113" i="44"/>
  <c r="AG113" i="44"/>
  <c r="AO113" i="44"/>
  <c r="AW113" i="44"/>
  <c r="BE113" i="44"/>
  <c r="BM113" i="44"/>
  <c r="AL117" i="44"/>
  <c r="AQ119" i="44"/>
  <c r="AU163" i="44"/>
  <c r="AA164" i="44"/>
  <c r="AG166" i="44"/>
  <c r="E167" i="44"/>
  <c r="BA167" i="44"/>
  <c r="BF153" i="46"/>
  <c r="BF153" i="44"/>
  <c r="AP160" i="46"/>
  <c r="AP160" i="44"/>
  <c r="AB162" i="46"/>
  <c r="AB162" i="44"/>
  <c r="G163" i="46"/>
  <c r="G163" i="44"/>
  <c r="G205" i="46"/>
  <c r="G205" i="44"/>
  <c r="W205" i="46"/>
  <c r="W205" i="44"/>
  <c r="BK205" i="46"/>
  <c r="BK205" i="44"/>
  <c r="C166" i="46"/>
  <c r="C166" i="44" s="1"/>
  <c r="G8" i="44"/>
  <c r="D7" i="44"/>
  <c r="AR7" i="44"/>
  <c r="BK8" i="44"/>
  <c r="AZ9" i="44"/>
  <c r="BD71" i="44"/>
  <c r="BK102" i="44"/>
  <c r="AP103" i="44"/>
  <c r="H110" i="44"/>
  <c r="P110" i="44"/>
  <c r="X110" i="44"/>
  <c r="AF110" i="44"/>
  <c r="AN110" i="44"/>
  <c r="AV110" i="44"/>
  <c r="BD110" i="44"/>
  <c r="BL110" i="44"/>
  <c r="D116" i="44"/>
  <c r="L116" i="44"/>
  <c r="T116" i="44"/>
  <c r="AB116" i="44"/>
  <c r="AJ116" i="44"/>
  <c r="AR116" i="44"/>
  <c r="AZ116" i="44"/>
  <c r="BH116" i="44"/>
  <c r="BP116" i="44"/>
  <c r="AD117" i="44"/>
  <c r="AI119" i="44"/>
  <c r="AM163" i="44"/>
  <c r="S164" i="44"/>
  <c r="Y166" i="44"/>
  <c r="AS167" i="44"/>
  <c r="BH204" i="44"/>
  <c r="AR151" i="46"/>
  <c r="AR151" i="44"/>
  <c r="AY164" i="46"/>
  <c r="AY164" i="44"/>
  <c r="I166" i="46"/>
  <c r="I166" i="44"/>
  <c r="AJ204" i="46"/>
  <c r="AJ204" i="44"/>
  <c r="AR204" i="46"/>
  <c r="AR204" i="44"/>
  <c r="AZ204" i="46"/>
  <c r="AZ204" i="44"/>
  <c r="BP204" i="46"/>
  <c r="BP204" i="44"/>
  <c r="AU205" i="46"/>
  <c r="AU205" i="44"/>
  <c r="BC205" i="46"/>
  <c r="BC205" i="44"/>
  <c r="A118" i="44"/>
  <c r="BC8" i="44"/>
  <c r="AR9" i="44"/>
  <c r="AV71" i="44"/>
  <c r="BC102" i="44"/>
  <c r="AH103" i="44"/>
  <c r="G107" i="44"/>
  <c r="O107" i="44"/>
  <c r="W107" i="44"/>
  <c r="AE107" i="44"/>
  <c r="AM107" i="44"/>
  <c r="AU107" i="44"/>
  <c r="BC107" i="44"/>
  <c r="BK107" i="44"/>
  <c r="V117" i="44"/>
  <c r="J118" i="44"/>
  <c r="R118" i="44"/>
  <c r="Z118" i="44"/>
  <c r="AH118" i="44"/>
  <c r="AP118" i="44"/>
  <c r="AX118" i="44"/>
  <c r="BF118" i="44"/>
  <c r="BN118" i="44"/>
  <c r="AA119" i="44"/>
  <c r="AE163" i="44"/>
  <c r="K164" i="44"/>
  <c r="BO164" i="44"/>
  <c r="Q166" i="44"/>
  <c r="O205" i="44"/>
  <c r="I201" i="46"/>
  <c r="I201" i="44"/>
  <c r="Q201" i="46"/>
  <c r="Q201" i="44"/>
  <c r="AG201" i="46"/>
  <c r="AG201" i="44"/>
  <c r="AO201" i="46"/>
  <c r="AO201" i="44"/>
  <c r="BE201" i="46"/>
  <c r="BE201" i="44"/>
  <c r="BM201" i="46"/>
  <c r="BM201" i="44"/>
  <c r="BP7" i="44"/>
  <c r="AN71" i="44"/>
  <c r="AU102" i="44"/>
  <c r="Z103" i="44"/>
  <c r="F104" i="44"/>
  <c r="N104" i="44"/>
  <c r="V104" i="44"/>
  <c r="AD104" i="44"/>
  <c r="AL104" i="44"/>
  <c r="AT104" i="44"/>
  <c r="BB104" i="44"/>
  <c r="BJ104" i="44"/>
  <c r="D109" i="44"/>
  <c r="L109" i="44"/>
  <c r="T109" i="44"/>
  <c r="AB109" i="44"/>
  <c r="AJ109" i="44"/>
  <c r="AR109" i="44"/>
  <c r="AZ109" i="44"/>
  <c r="BH109" i="44"/>
  <c r="BP109" i="44"/>
  <c r="H115" i="44"/>
  <c r="P115" i="44"/>
  <c r="X115" i="44"/>
  <c r="AF115" i="44"/>
  <c r="AN115" i="44"/>
  <c r="AV115" i="44"/>
  <c r="BD115" i="44"/>
  <c r="BL115" i="44"/>
  <c r="N117" i="44"/>
  <c r="S119" i="44"/>
  <c r="W163" i="44"/>
  <c r="BG164" i="44"/>
  <c r="C39" i="46"/>
  <c r="C39" i="44" s="1"/>
  <c r="A37" i="27"/>
  <c r="BA142" i="46"/>
  <c r="BA142" i="44"/>
  <c r="K144" i="46"/>
  <c r="K144" i="44"/>
  <c r="S144" i="46"/>
  <c r="S144" i="44"/>
  <c r="AA144" i="46"/>
  <c r="AA144" i="44"/>
  <c r="AI144" i="46"/>
  <c r="AI144" i="44"/>
  <c r="AQ144" i="46"/>
  <c r="AQ144" i="44"/>
  <c r="AY144" i="46"/>
  <c r="AY144" i="44"/>
  <c r="BG144" i="46"/>
  <c r="BG144" i="44"/>
  <c r="BO144" i="46"/>
  <c r="BO144" i="44"/>
  <c r="N197" i="46"/>
  <c r="N197" i="44"/>
  <c r="V197" i="46"/>
  <c r="V197" i="44"/>
  <c r="AL197" i="46"/>
  <c r="AL197" i="44"/>
  <c r="AT197" i="46"/>
  <c r="AT197" i="44"/>
  <c r="BJ197" i="46"/>
  <c r="BJ197" i="44"/>
  <c r="Q198" i="46"/>
  <c r="Q198" i="44"/>
  <c r="Y198" i="46"/>
  <c r="Y198" i="44"/>
  <c r="AO198" i="46"/>
  <c r="AO198" i="44"/>
  <c r="BE198" i="46"/>
  <c r="BE198" i="44"/>
  <c r="BM198" i="46"/>
  <c r="BM198" i="44"/>
  <c r="AB199" i="46"/>
  <c r="AB199" i="44"/>
  <c r="AJ199" i="46"/>
  <c r="AJ199" i="44"/>
  <c r="AZ199" i="46"/>
  <c r="AZ199" i="44"/>
  <c r="BH199" i="46"/>
  <c r="BH199" i="44"/>
  <c r="BP199" i="46"/>
  <c r="BP199" i="44"/>
  <c r="O200" i="46"/>
  <c r="O200" i="44"/>
  <c r="W200" i="46"/>
  <c r="W200" i="44"/>
  <c r="AE200" i="46"/>
  <c r="AE200" i="44"/>
  <c r="AU200" i="46"/>
  <c r="AU200" i="44"/>
  <c r="BC200" i="46"/>
  <c r="BC200" i="44"/>
  <c r="BK200" i="46"/>
  <c r="BK200" i="44"/>
  <c r="A116" i="27"/>
  <c r="AM8" i="44"/>
  <c r="AB9" i="44"/>
  <c r="AF71" i="44"/>
  <c r="AM102" i="44"/>
  <c r="R103" i="44"/>
  <c r="K106" i="44"/>
  <c r="S106" i="44"/>
  <c r="AA106" i="44"/>
  <c r="AI106" i="44"/>
  <c r="AQ106" i="44"/>
  <c r="AY106" i="44"/>
  <c r="BG106" i="44"/>
  <c r="BO106" i="44"/>
  <c r="G112" i="44"/>
  <c r="O112" i="44"/>
  <c r="W112" i="44"/>
  <c r="AE112" i="44"/>
  <c r="AM112" i="44"/>
  <c r="AU112" i="44"/>
  <c r="BC112" i="44"/>
  <c r="BK112" i="44"/>
  <c r="F117" i="44"/>
  <c r="K119" i="44"/>
  <c r="O163" i="44"/>
  <c r="BM166" i="44"/>
  <c r="AC167" i="44"/>
  <c r="AB204" i="44"/>
  <c r="M128" i="46"/>
  <c r="M128" i="44"/>
  <c r="J193" i="46"/>
  <c r="J193" i="44"/>
  <c r="Z193" i="46"/>
  <c r="Z193" i="44"/>
  <c r="AP193" i="46"/>
  <c r="AP193" i="44"/>
  <c r="BF193" i="46"/>
  <c r="BF193" i="44"/>
  <c r="U194" i="46"/>
  <c r="U194" i="44"/>
  <c r="AC194" i="46"/>
  <c r="AC194" i="44"/>
  <c r="AS194" i="46"/>
  <c r="AS194" i="44"/>
  <c r="BA194" i="46"/>
  <c r="BA194" i="44"/>
  <c r="O195" i="46"/>
  <c r="O195" i="44"/>
  <c r="W195" i="46"/>
  <c r="W195" i="44"/>
  <c r="AM195" i="46"/>
  <c r="AM195" i="44"/>
  <c r="BC195" i="46"/>
  <c r="BC195" i="44"/>
  <c r="BK195" i="46"/>
  <c r="BK195" i="44"/>
  <c r="K196" i="46"/>
  <c r="K196" i="44"/>
  <c r="S196" i="46"/>
  <c r="S196" i="44"/>
  <c r="AI196" i="46"/>
  <c r="AI196" i="44"/>
  <c r="AQ196" i="46"/>
  <c r="AQ196" i="44"/>
  <c r="BG196" i="46"/>
  <c r="BG196" i="44"/>
  <c r="BO196" i="46"/>
  <c r="BO196" i="44"/>
  <c r="AU8" i="44"/>
  <c r="BH7" i="44"/>
  <c r="AE8" i="44"/>
  <c r="T9" i="44"/>
  <c r="X71" i="44"/>
  <c r="L72" i="44"/>
  <c r="AB72" i="44"/>
  <c r="AR72" i="44"/>
  <c r="BH72" i="44"/>
  <c r="AE102" i="44"/>
  <c r="BE166" i="44"/>
  <c r="AM205" i="44"/>
  <c r="T125" i="46"/>
  <c r="T125" i="44"/>
  <c r="H126" i="46"/>
  <c r="H126" i="44"/>
  <c r="P126" i="46"/>
  <c r="P126" i="44"/>
  <c r="X126" i="46"/>
  <c r="X126" i="44"/>
  <c r="AF126" i="46"/>
  <c r="AF126" i="44"/>
  <c r="AN126" i="46"/>
  <c r="AN126" i="44"/>
  <c r="AV126" i="46"/>
  <c r="AV126" i="44"/>
  <c r="BD126" i="46"/>
  <c r="BD126" i="44"/>
  <c r="BL126" i="46"/>
  <c r="BL126" i="44"/>
  <c r="Y169" i="46"/>
  <c r="Y169" i="44"/>
  <c r="D170" i="46"/>
  <c r="D170" i="44"/>
  <c r="AZ172" i="46"/>
  <c r="AZ172" i="44"/>
  <c r="AN173" i="46"/>
  <c r="AN173" i="44"/>
  <c r="K174" i="46"/>
  <c r="K174" i="44"/>
  <c r="AW178" i="46"/>
  <c r="AW178" i="44"/>
  <c r="AQ179" i="46"/>
  <c r="AQ179" i="44"/>
  <c r="W180" i="46"/>
  <c r="W180" i="44"/>
  <c r="BN181" i="46"/>
  <c r="BN181" i="44"/>
  <c r="AD182" i="46"/>
  <c r="AD182" i="44"/>
  <c r="Z183" i="46"/>
  <c r="Z183" i="44"/>
  <c r="BN183" i="46"/>
  <c r="BN183" i="44"/>
  <c r="AB184" i="46"/>
  <c r="AB184" i="44"/>
  <c r="H185" i="46"/>
  <c r="H185" i="44"/>
  <c r="AQ186" i="46"/>
  <c r="AQ186" i="44"/>
  <c r="AA188" i="46"/>
  <c r="AA188" i="44"/>
  <c r="AQ188" i="46"/>
  <c r="AQ188" i="44"/>
  <c r="BG188" i="46"/>
  <c r="BG188" i="44"/>
  <c r="L189" i="46"/>
  <c r="L189" i="44"/>
  <c r="AJ189" i="46"/>
  <c r="AJ189" i="44"/>
  <c r="AR189" i="46"/>
  <c r="AR189" i="44"/>
  <c r="G190" i="46"/>
  <c r="G190" i="44"/>
  <c r="O190" i="46"/>
  <c r="O190" i="44"/>
  <c r="AU190" i="46"/>
  <c r="AU190" i="44"/>
  <c r="AA191" i="46"/>
  <c r="AA191" i="44"/>
  <c r="AY191" i="46"/>
  <c r="AY191" i="44"/>
  <c r="BG191" i="46"/>
  <c r="BG191" i="44"/>
  <c r="G192" i="46"/>
  <c r="G192" i="44"/>
  <c r="AE192" i="46"/>
  <c r="AE192" i="44"/>
  <c r="AM192" i="46"/>
  <c r="AM192" i="44"/>
  <c r="AK167" i="46"/>
  <c r="AK167" i="44"/>
  <c r="AJ7" i="44"/>
  <c r="AJ9" i="44"/>
  <c r="C105" i="46"/>
  <c r="C105" i="44" s="1"/>
  <c r="AB7" i="44"/>
  <c r="D72" i="44"/>
  <c r="T72" i="44"/>
  <c r="AJ72" i="44"/>
  <c r="AZ72" i="44"/>
  <c r="BP72" i="44"/>
  <c r="J103" i="44"/>
  <c r="BJ117" i="44"/>
  <c r="T7" i="44"/>
  <c r="W8" i="44"/>
  <c r="L9" i="44"/>
  <c r="P71" i="44"/>
  <c r="W102" i="44"/>
  <c r="BN103" i="44"/>
  <c r="K111" i="44"/>
  <c r="S111" i="44"/>
  <c r="AA111" i="44"/>
  <c r="AI111" i="44"/>
  <c r="AQ111" i="44"/>
  <c r="AY111" i="44"/>
  <c r="BG111" i="44"/>
  <c r="E114" i="44"/>
  <c r="M114" i="44"/>
  <c r="U114" i="44"/>
  <c r="AC114" i="44"/>
  <c r="AK114" i="44"/>
  <c r="AS114" i="44"/>
  <c r="BA114" i="44"/>
  <c r="BI114" i="44"/>
  <c r="BQ114" i="44"/>
  <c r="BB117" i="44"/>
  <c r="BG119" i="44"/>
  <c r="U120" i="44"/>
  <c r="AJ122" i="44"/>
  <c r="G123" i="44"/>
  <c r="O123" i="44"/>
  <c r="W123" i="44"/>
  <c r="AE123" i="44"/>
  <c r="AM123" i="44"/>
  <c r="AU123" i="44"/>
  <c r="BC123" i="44"/>
  <c r="BK123" i="44"/>
  <c r="L125" i="44"/>
  <c r="BP125" i="44"/>
  <c r="BK163" i="44"/>
  <c r="AQ164" i="44"/>
  <c r="AW166" i="44"/>
  <c r="BQ167" i="44"/>
  <c r="AW169" i="44"/>
  <c r="T170" i="44"/>
  <c r="AB170" i="44"/>
  <c r="AJ170" i="44"/>
  <c r="AR170" i="44"/>
  <c r="AZ170" i="44"/>
  <c r="BH170" i="44"/>
  <c r="BP170" i="44"/>
  <c r="D172" i="44"/>
  <c r="BH172" i="44"/>
  <c r="BO174" i="44"/>
  <c r="F177" i="44"/>
  <c r="N177" i="44"/>
  <c r="V177" i="44"/>
  <c r="AD177" i="44"/>
  <c r="AL177" i="44"/>
  <c r="AT177" i="44"/>
  <c r="BB177" i="44"/>
  <c r="BJ177" i="44"/>
  <c r="AO178" i="44"/>
  <c r="K179" i="44"/>
  <c r="S179" i="44"/>
  <c r="AA179" i="44"/>
  <c r="J206" i="46"/>
  <c r="J206" i="44"/>
  <c r="Z206" i="46"/>
  <c r="Z206" i="44"/>
  <c r="AH206" i="46"/>
  <c r="AH206" i="44"/>
  <c r="AP206" i="46"/>
  <c r="AP206" i="44"/>
  <c r="AX206" i="46"/>
  <c r="AX206" i="44"/>
  <c r="BN206" i="46"/>
  <c r="BN206" i="44"/>
  <c r="A21" i="27"/>
  <c r="A6" i="27"/>
  <c r="A127" i="27"/>
  <c r="A128" i="27"/>
  <c r="A97" i="27"/>
  <c r="A66" i="27"/>
  <c r="A43" i="27"/>
  <c r="AG173" i="46"/>
  <c r="AG173" i="44"/>
  <c r="AH189" i="46"/>
  <c r="AH189" i="44"/>
  <c r="E190" i="46"/>
  <c r="E190" i="44"/>
  <c r="AC190" i="46"/>
  <c r="AC190" i="44"/>
  <c r="BQ190" i="46"/>
  <c r="BQ190" i="44"/>
  <c r="D71" i="44"/>
  <c r="AB71" i="44"/>
  <c r="AZ71" i="44"/>
  <c r="BD129" i="44"/>
  <c r="F164" i="44"/>
  <c r="N164" i="44"/>
  <c r="V164" i="44"/>
  <c r="AD164" i="44"/>
  <c r="AL164" i="44"/>
  <c r="AT164" i="44"/>
  <c r="BB164" i="44"/>
  <c r="BJ164" i="44"/>
  <c r="F125" i="46"/>
  <c r="F125" i="44"/>
  <c r="N125" i="46"/>
  <c r="N125" i="44"/>
  <c r="V125" i="46"/>
  <c r="V125" i="44"/>
  <c r="AD125" i="46"/>
  <c r="AD125" i="44"/>
  <c r="AL125" i="46"/>
  <c r="AL125" i="44"/>
  <c r="AT125" i="46"/>
  <c r="AT125" i="44"/>
  <c r="BB125" i="46"/>
  <c r="BB125" i="44"/>
  <c r="BJ125" i="46"/>
  <c r="BJ125" i="44"/>
  <c r="K151" i="46"/>
  <c r="K151" i="44"/>
  <c r="F172" i="46"/>
  <c r="F172" i="44"/>
  <c r="V172" i="44"/>
  <c r="V172" i="46"/>
  <c r="AD172" i="44"/>
  <c r="AD172" i="46"/>
  <c r="AL172" i="46"/>
  <c r="AL172" i="44"/>
  <c r="AT172" i="46"/>
  <c r="AT172" i="44"/>
  <c r="BB172" i="44"/>
  <c r="BB172" i="46"/>
  <c r="BJ172" i="44"/>
  <c r="BJ172" i="46"/>
  <c r="G187" i="46"/>
  <c r="G187" i="44"/>
  <c r="O187" i="46"/>
  <c r="O187" i="44"/>
  <c r="W187" i="46"/>
  <c r="W187" i="44"/>
  <c r="AE187" i="44"/>
  <c r="AE187" i="46"/>
  <c r="AM187" i="46"/>
  <c r="AM187" i="44"/>
  <c r="AU187" i="44"/>
  <c r="AU187" i="46"/>
  <c r="BC187" i="44"/>
  <c r="BC187" i="46"/>
  <c r="BK187" i="46"/>
  <c r="BK187" i="44"/>
  <c r="J205" i="46"/>
  <c r="J205" i="44"/>
  <c r="R205" i="46"/>
  <c r="R205" i="44"/>
  <c r="AH205" i="46"/>
  <c r="AH205" i="44"/>
  <c r="AP205" i="46"/>
  <c r="AP205" i="44"/>
  <c r="AX205" i="46"/>
  <c r="AX205" i="44"/>
  <c r="BF205" i="44"/>
  <c r="BF205" i="46"/>
  <c r="BN205" i="46"/>
  <c r="BN205" i="44"/>
  <c r="BF188" i="44"/>
  <c r="BF188" i="46"/>
  <c r="J189" i="46"/>
  <c r="J189" i="44"/>
  <c r="AX189" i="46"/>
  <c r="AX189" i="44"/>
  <c r="U190" i="46"/>
  <c r="U190" i="44"/>
  <c r="BA190" i="46"/>
  <c r="BA190" i="44"/>
  <c r="S206" i="46"/>
  <c r="S206" i="44"/>
  <c r="AI206" i="46"/>
  <c r="AI206" i="44"/>
  <c r="F7" i="44"/>
  <c r="AB33" i="44"/>
  <c r="BH33" i="44"/>
  <c r="AG70" i="44"/>
  <c r="L71" i="44"/>
  <c r="AJ71" i="44"/>
  <c r="BP71" i="44"/>
  <c r="A8" i="44"/>
  <c r="D35" i="44"/>
  <c r="T35" i="44"/>
  <c r="AJ35" i="44"/>
  <c r="AZ35" i="44"/>
  <c r="BA69" i="44"/>
  <c r="Y70" i="44"/>
  <c r="AV129" i="44"/>
  <c r="D174" i="44"/>
  <c r="L174" i="44"/>
  <c r="T174" i="44"/>
  <c r="AB174" i="44"/>
  <c r="AJ174" i="44"/>
  <c r="AR174" i="44"/>
  <c r="AZ174" i="44"/>
  <c r="BH174" i="44"/>
  <c r="BP174" i="44"/>
  <c r="R120" i="46"/>
  <c r="R120" i="44"/>
  <c r="BI121" i="46"/>
  <c r="BI121" i="44"/>
  <c r="AN122" i="46"/>
  <c r="AN122" i="44"/>
  <c r="H160" i="46"/>
  <c r="H160" i="44"/>
  <c r="P160" i="46"/>
  <c r="P160" i="44"/>
  <c r="X160" i="46"/>
  <c r="X160" i="44"/>
  <c r="AF160" i="46"/>
  <c r="AF160" i="44"/>
  <c r="AN160" i="46"/>
  <c r="AN160" i="44"/>
  <c r="AV160" i="46"/>
  <c r="AV160" i="44"/>
  <c r="BD160" i="46"/>
  <c r="BD160" i="44"/>
  <c r="BL160" i="46"/>
  <c r="BL160" i="44"/>
  <c r="J204" i="46"/>
  <c r="J204" i="44"/>
  <c r="R204" i="46"/>
  <c r="R204" i="44"/>
  <c r="Z204" i="46"/>
  <c r="Z204" i="44"/>
  <c r="AH204" i="46"/>
  <c r="AH204" i="44"/>
  <c r="AP204" i="46"/>
  <c r="AP204" i="44"/>
  <c r="AX204" i="46"/>
  <c r="AX204" i="44"/>
  <c r="BF204" i="46"/>
  <c r="BF204" i="44"/>
  <c r="Z205" i="46"/>
  <c r="Q173" i="46"/>
  <c r="Q173" i="44"/>
  <c r="AW173" i="46"/>
  <c r="AW173" i="44"/>
  <c r="BE173" i="46"/>
  <c r="BE173" i="44"/>
  <c r="BM173" i="46"/>
  <c r="BM173" i="44"/>
  <c r="R188" i="46"/>
  <c r="R188" i="44"/>
  <c r="AX188" i="46"/>
  <c r="AX188" i="44"/>
  <c r="R189" i="46"/>
  <c r="R189" i="44"/>
  <c r="BF189" i="46"/>
  <c r="BF189" i="44"/>
  <c r="M190" i="46"/>
  <c r="M190" i="44"/>
  <c r="AK190" i="46"/>
  <c r="AK190" i="44"/>
  <c r="K206" i="46"/>
  <c r="K206" i="44"/>
  <c r="AA206" i="46"/>
  <c r="AA206" i="44"/>
  <c r="AQ206" i="46"/>
  <c r="AQ206" i="44"/>
  <c r="AY206" i="46"/>
  <c r="AY206" i="44"/>
  <c r="BG206" i="46"/>
  <c r="BG206" i="44"/>
  <c r="BO206" i="46"/>
  <c r="BO206" i="44"/>
  <c r="AW32" i="44"/>
  <c r="BI69" i="44"/>
  <c r="T71" i="44"/>
  <c r="AR71" i="44"/>
  <c r="BH71" i="44"/>
  <c r="A68" i="44"/>
  <c r="BJ7" i="44"/>
  <c r="AZ33" i="44"/>
  <c r="L35" i="44"/>
  <c r="AB35" i="44"/>
  <c r="AR35" i="44"/>
  <c r="BH35" i="44"/>
  <c r="BP35" i="44"/>
  <c r="A129" i="44"/>
  <c r="BB7" i="44"/>
  <c r="AO32" i="44"/>
  <c r="T33" i="44"/>
  <c r="I68" i="44"/>
  <c r="Q68" i="44"/>
  <c r="Y68" i="44"/>
  <c r="AG68" i="44"/>
  <c r="AO68" i="44"/>
  <c r="AW68" i="44"/>
  <c r="BE68" i="44"/>
  <c r="BM68" i="44"/>
  <c r="AS69" i="44"/>
  <c r="Q70" i="44"/>
  <c r="AN129" i="44"/>
  <c r="I130" i="44"/>
  <c r="Q130" i="44"/>
  <c r="Y130" i="44"/>
  <c r="AG130" i="44"/>
  <c r="AO130" i="44"/>
  <c r="AW130" i="44"/>
  <c r="BE130" i="44"/>
  <c r="BM130" i="44"/>
  <c r="J119" i="46"/>
  <c r="J119" i="44"/>
  <c r="R119" i="46"/>
  <c r="R119" i="44"/>
  <c r="Z119" i="46"/>
  <c r="Z119" i="44"/>
  <c r="AH119" i="46"/>
  <c r="AH119" i="44"/>
  <c r="AP119" i="46"/>
  <c r="AP119" i="44"/>
  <c r="AX119" i="46"/>
  <c r="AX119" i="44"/>
  <c r="BF119" i="46"/>
  <c r="BF119" i="44"/>
  <c r="BG150" i="46"/>
  <c r="BG150" i="44"/>
  <c r="I173" i="46"/>
  <c r="I173" i="44"/>
  <c r="AO173" i="46"/>
  <c r="AO173" i="44"/>
  <c r="AP188" i="46"/>
  <c r="AP188" i="44"/>
  <c r="Z189" i="46"/>
  <c r="Z189" i="44"/>
  <c r="AR33" i="44"/>
  <c r="H34" i="44"/>
  <c r="P34" i="44"/>
  <c r="X34" i="44"/>
  <c r="AF34" i="44"/>
  <c r="AN34" i="44"/>
  <c r="AV34" i="44"/>
  <c r="BD34" i="44"/>
  <c r="BL34" i="44"/>
  <c r="AK69" i="44"/>
  <c r="I70" i="44"/>
  <c r="G101" i="44"/>
  <c r="O101" i="44"/>
  <c r="W101" i="44"/>
  <c r="AE101" i="44"/>
  <c r="AM101" i="44"/>
  <c r="AU101" i="44"/>
  <c r="BC101" i="44"/>
  <c r="BK101" i="44"/>
  <c r="K103" i="44"/>
  <c r="S103" i="44"/>
  <c r="AA103" i="44"/>
  <c r="AI103" i="44"/>
  <c r="AQ103" i="44"/>
  <c r="AY103" i="44"/>
  <c r="BG103" i="44"/>
  <c r="AF129" i="44"/>
  <c r="G153" i="44"/>
  <c r="O153" i="44"/>
  <c r="W153" i="44"/>
  <c r="AE153" i="44"/>
  <c r="AM153" i="44"/>
  <c r="AU153" i="44"/>
  <c r="BC153" i="44"/>
  <c r="BK153" i="44"/>
  <c r="K163" i="44"/>
  <c r="S163" i="44"/>
  <c r="AA163" i="44"/>
  <c r="AI163" i="44"/>
  <c r="AQ163" i="44"/>
  <c r="AY163" i="44"/>
  <c r="BG163" i="44"/>
  <c r="BO163" i="44"/>
  <c r="Z188" i="44"/>
  <c r="F186" i="46"/>
  <c r="F186" i="44"/>
  <c r="N186" i="46"/>
  <c r="N186" i="44"/>
  <c r="V186" i="46"/>
  <c r="V186" i="44"/>
  <c r="AD186" i="46"/>
  <c r="AD186" i="44"/>
  <c r="AL186" i="46"/>
  <c r="AL186" i="44"/>
  <c r="AT186" i="46"/>
  <c r="AT186" i="44"/>
  <c r="BB186" i="46"/>
  <c r="BB186" i="44"/>
  <c r="BJ186" i="46"/>
  <c r="BJ186" i="44"/>
  <c r="I203" i="46"/>
  <c r="I203" i="44"/>
  <c r="Q203" i="46"/>
  <c r="Q203" i="44"/>
  <c r="Y203" i="46"/>
  <c r="Y203" i="44"/>
  <c r="AG203" i="46"/>
  <c r="AG203" i="44"/>
  <c r="AO203" i="46"/>
  <c r="AO203" i="44"/>
  <c r="AW203" i="46"/>
  <c r="AW203" i="44"/>
  <c r="BE203" i="46"/>
  <c r="BE203" i="44"/>
  <c r="BM203" i="46"/>
  <c r="BM203" i="44"/>
  <c r="P129" i="46"/>
  <c r="P129" i="44"/>
  <c r="Y173" i="46"/>
  <c r="Y173" i="44"/>
  <c r="J188" i="46"/>
  <c r="J188" i="44"/>
  <c r="AH188" i="46"/>
  <c r="AH188" i="44"/>
  <c r="BN188" i="46"/>
  <c r="BN188" i="44"/>
  <c r="AP189" i="46"/>
  <c r="AP189" i="44"/>
  <c r="BN189" i="46"/>
  <c r="BN189" i="44"/>
  <c r="AS190" i="46"/>
  <c r="AS190" i="44"/>
  <c r="BI190" i="46"/>
  <c r="BI190" i="44"/>
  <c r="A165" i="44"/>
  <c r="AT7" i="44"/>
  <c r="AL7" i="44"/>
  <c r="L33" i="44"/>
  <c r="AC69" i="44"/>
  <c r="BM70" i="44"/>
  <c r="F128" i="44"/>
  <c r="N128" i="44"/>
  <c r="V128" i="44"/>
  <c r="AD128" i="44"/>
  <c r="AL128" i="44"/>
  <c r="AT128" i="44"/>
  <c r="BB128" i="44"/>
  <c r="BJ128" i="44"/>
  <c r="X129" i="44"/>
  <c r="G183" i="46"/>
  <c r="G183" i="44"/>
  <c r="O183" i="46"/>
  <c r="O183" i="44"/>
  <c r="W183" i="46"/>
  <c r="W183" i="44"/>
  <c r="AM183" i="46"/>
  <c r="AM183" i="44"/>
  <c r="AU183" i="46"/>
  <c r="AU183" i="44"/>
  <c r="BK183" i="46"/>
  <c r="BK183" i="44"/>
  <c r="H184" i="46"/>
  <c r="H184" i="44"/>
  <c r="P184" i="46"/>
  <c r="P184" i="44"/>
  <c r="X184" i="46"/>
  <c r="X184" i="44"/>
  <c r="AF184" i="46"/>
  <c r="AF184" i="44"/>
  <c r="AN184" i="46"/>
  <c r="AN184" i="44"/>
  <c r="AV184" i="46"/>
  <c r="AV184" i="44"/>
  <c r="BD184" i="46"/>
  <c r="BD184" i="44"/>
  <c r="BL184" i="46"/>
  <c r="BL184" i="44"/>
  <c r="D185" i="46"/>
  <c r="D185" i="44"/>
  <c r="L185" i="46"/>
  <c r="L185" i="44"/>
  <c r="T185" i="46"/>
  <c r="T185" i="44"/>
  <c r="AB185" i="46"/>
  <c r="AB185" i="44"/>
  <c r="AJ185" i="46"/>
  <c r="AJ185" i="44"/>
  <c r="AR185" i="46"/>
  <c r="AR185" i="44"/>
  <c r="AZ185" i="46"/>
  <c r="AZ185" i="44"/>
  <c r="BH185" i="46"/>
  <c r="BH185" i="44"/>
  <c r="BP185" i="46"/>
  <c r="BP185" i="44"/>
  <c r="E196" i="46"/>
  <c r="E196" i="44"/>
  <c r="M196" i="46"/>
  <c r="M196" i="44"/>
  <c r="U196" i="46"/>
  <c r="U196" i="44"/>
  <c r="AC196" i="46"/>
  <c r="AC196" i="44"/>
  <c r="AK196" i="46"/>
  <c r="AK196" i="44"/>
  <c r="BA196" i="46"/>
  <c r="BA196" i="44"/>
  <c r="BI196" i="46"/>
  <c r="BI196" i="44"/>
  <c r="BQ196" i="46"/>
  <c r="BQ196" i="44"/>
  <c r="G197" i="46"/>
  <c r="G197" i="44"/>
  <c r="O197" i="46"/>
  <c r="O197" i="44"/>
  <c r="W197" i="46"/>
  <c r="W197" i="44"/>
  <c r="AE197" i="46"/>
  <c r="AE197" i="44"/>
  <c r="AM197" i="46"/>
  <c r="AM197" i="44"/>
  <c r="AU197" i="46"/>
  <c r="AU197" i="44"/>
  <c r="BC197" i="46"/>
  <c r="BC197" i="44"/>
  <c r="BK197" i="46"/>
  <c r="BK197" i="44"/>
  <c r="J198" i="46"/>
  <c r="J198" i="44"/>
  <c r="R198" i="46"/>
  <c r="R198" i="44"/>
  <c r="Z198" i="46"/>
  <c r="Z198" i="44"/>
  <c r="AH198" i="46"/>
  <c r="AH198" i="44"/>
  <c r="AP198" i="46"/>
  <c r="AP198" i="44"/>
  <c r="AX198" i="46"/>
  <c r="AX198" i="44"/>
  <c r="BF198" i="46"/>
  <c r="BF198" i="44"/>
  <c r="BN198" i="46"/>
  <c r="BN198" i="44"/>
  <c r="E199" i="46"/>
  <c r="E199" i="44"/>
  <c r="M199" i="46"/>
  <c r="M199" i="44"/>
  <c r="AC199" i="46"/>
  <c r="AC199" i="44"/>
  <c r="AK199" i="46"/>
  <c r="AK199" i="44"/>
  <c r="AS199" i="46"/>
  <c r="AS199" i="44"/>
  <c r="BA199" i="46"/>
  <c r="BA199" i="44"/>
  <c r="BI199" i="46"/>
  <c r="BI199" i="44"/>
  <c r="BQ199" i="46"/>
  <c r="BQ199" i="44"/>
  <c r="H200" i="46"/>
  <c r="H200" i="44"/>
  <c r="P200" i="46"/>
  <c r="P200" i="44"/>
  <c r="X200" i="46"/>
  <c r="X200" i="44"/>
  <c r="AF200" i="46"/>
  <c r="AF200" i="44"/>
  <c r="AN200" i="46"/>
  <c r="AN200" i="44"/>
  <c r="BD200" i="46"/>
  <c r="BD200" i="44"/>
  <c r="BL200" i="46"/>
  <c r="BL200" i="44"/>
  <c r="J201" i="46"/>
  <c r="J201" i="44"/>
  <c r="R201" i="46"/>
  <c r="R201" i="44"/>
  <c r="Z201" i="46"/>
  <c r="Z201" i="44"/>
  <c r="AH201" i="46"/>
  <c r="AH201" i="44"/>
  <c r="AP201" i="46"/>
  <c r="AP201" i="44"/>
  <c r="AX201" i="46"/>
  <c r="AX201" i="44"/>
  <c r="BF201" i="46"/>
  <c r="BF201" i="44"/>
  <c r="BN201" i="46"/>
  <c r="BN201" i="44"/>
  <c r="D202" i="46"/>
  <c r="D202" i="44"/>
  <c r="L202" i="46"/>
  <c r="L202" i="44"/>
  <c r="T202" i="46"/>
  <c r="T202" i="44"/>
  <c r="AB202" i="46"/>
  <c r="AB202" i="44"/>
  <c r="AJ202" i="46"/>
  <c r="AJ202" i="44"/>
  <c r="AR202" i="46"/>
  <c r="AR202" i="44"/>
  <c r="BH202" i="46"/>
  <c r="BH202" i="44"/>
  <c r="BP202" i="46"/>
  <c r="BP202" i="44"/>
  <c r="AD7" i="44"/>
  <c r="BE32" i="44"/>
  <c r="F67" i="44"/>
  <c r="N67" i="44"/>
  <c r="V67" i="44"/>
  <c r="AD67" i="44"/>
  <c r="AL67" i="44"/>
  <c r="AT67" i="44"/>
  <c r="BB67" i="44"/>
  <c r="BJ67" i="44"/>
  <c r="U69" i="44"/>
  <c r="BE70" i="44"/>
  <c r="K100" i="44"/>
  <c r="S100" i="44"/>
  <c r="AA100" i="44"/>
  <c r="AI100" i="44"/>
  <c r="AQ100" i="44"/>
  <c r="AY100" i="44"/>
  <c r="BG100" i="44"/>
  <c r="I191" i="44"/>
  <c r="Q191" i="44"/>
  <c r="Y191" i="44"/>
  <c r="AG191" i="44"/>
  <c r="AO191" i="44"/>
  <c r="AW191" i="44"/>
  <c r="BE191" i="44"/>
  <c r="BM191" i="44"/>
  <c r="U167" i="46"/>
  <c r="U167" i="44"/>
  <c r="Q169" i="46"/>
  <c r="Q169" i="44"/>
  <c r="AN171" i="46"/>
  <c r="AN171" i="44"/>
  <c r="AV171" i="46"/>
  <c r="AV171" i="44"/>
  <c r="BD171" i="46"/>
  <c r="BD171" i="44"/>
  <c r="BL171" i="46"/>
  <c r="BL171" i="44"/>
  <c r="N172" i="46"/>
  <c r="D182" i="46"/>
  <c r="D182" i="44"/>
  <c r="T182" i="46"/>
  <c r="T182" i="44"/>
  <c r="AB182" i="46"/>
  <c r="AB182" i="44"/>
  <c r="AJ182" i="46"/>
  <c r="AJ182" i="44"/>
  <c r="AR182" i="46"/>
  <c r="AR182" i="44"/>
  <c r="BH182" i="46"/>
  <c r="BH182" i="44"/>
  <c r="BP182" i="46"/>
  <c r="BP182" i="44"/>
  <c r="M69" i="44"/>
  <c r="BQ69" i="44"/>
  <c r="AW70" i="44"/>
  <c r="H102" i="44"/>
  <c r="P102" i="44"/>
  <c r="X102" i="44"/>
  <c r="AF102" i="44"/>
  <c r="AN102" i="44"/>
  <c r="AV102" i="44"/>
  <c r="BD102" i="44"/>
  <c r="BL102" i="44"/>
  <c r="H162" i="44"/>
  <c r="P162" i="44"/>
  <c r="X162" i="44"/>
  <c r="AF162" i="44"/>
  <c r="AN162" i="44"/>
  <c r="AV162" i="44"/>
  <c r="BD162" i="44"/>
  <c r="BL162" i="44"/>
  <c r="D142" i="46"/>
  <c r="D142" i="44"/>
  <c r="L142" i="46"/>
  <c r="L142" i="44"/>
  <c r="T142" i="46"/>
  <c r="T142" i="44"/>
  <c r="AB142" i="46"/>
  <c r="AB142" i="44"/>
  <c r="AJ142" i="46"/>
  <c r="AJ142" i="44"/>
  <c r="AR142" i="46"/>
  <c r="AR142" i="44"/>
  <c r="AZ142" i="46"/>
  <c r="AZ142" i="44"/>
  <c r="BH142" i="46"/>
  <c r="BH142" i="44"/>
  <c r="BP142" i="46"/>
  <c r="BP142" i="44"/>
  <c r="H178" i="46"/>
  <c r="H178" i="44"/>
  <c r="P178" i="46"/>
  <c r="P178" i="44"/>
  <c r="X178" i="46"/>
  <c r="X178" i="44"/>
  <c r="AF178" i="46"/>
  <c r="AF178" i="44"/>
  <c r="AN178" i="46"/>
  <c r="AN178" i="44"/>
  <c r="AV178" i="46"/>
  <c r="AV178" i="44"/>
  <c r="BD178" i="46"/>
  <c r="BD178" i="44"/>
  <c r="BL178" i="46"/>
  <c r="BL178" i="44"/>
  <c r="AH179" i="46"/>
  <c r="AH179" i="44"/>
  <c r="AP179" i="46"/>
  <c r="AP179" i="44"/>
  <c r="BF179" i="46"/>
  <c r="BF179" i="44"/>
  <c r="BN179" i="46"/>
  <c r="BN179" i="44"/>
  <c r="F180" i="46"/>
  <c r="F180" i="44"/>
  <c r="N180" i="46"/>
  <c r="N180" i="44"/>
  <c r="V180" i="46"/>
  <c r="V180" i="44"/>
  <c r="AD180" i="46"/>
  <c r="AD180" i="44"/>
  <c r="AL180" i="46"/>
  <c r="AL180" i="44"/>
  <c r="AT180" i="46"/>
  <c r="AT180" i="44"/>
  <c r="BB180" i="46"/>
  <c r="BB180" i="44"/>
  <c r="BJ180" i="46"/>
  <c r="BJ180" i="44"/>
  <c r="I181" i="46"/>
  <c r="I181" i="44"/>
  <c r="Q181" i="46"/>
  <c r="Q181" i="44"/>
  <c r="Y181" i="46"/>
  <c r="Y181" i="44"/>
  <c r="AG181" i="46"/>
  <c r="AG181" i="44"/>
  <c r="AO181" i="46"/>
  <c r="AO181" i="44"/>
  <c r="AW181" i="46"/>
  <c r="AW181" i="44"/>
  <c r="BE181" i="46"/>
  <c r="BE181" i="44"/>
  <c r="BM181" i="46"/>
  <c r="BM181" i="44"/>
  <c r="D192" i="46"/>
  <c r="D192" i="44"/>
  <c r="L192" i="46"/>
  <c r="L192" i="44"/>
  <c r="T192" i="46"/>
  <c r="T192" i="44"/>
  <c r="AB192" i="46"/>
  <c r="AB192" i="44"/>
  <c r="AJ192" i="46"/>
  <c r="AJ192" i="44"/>
  <c r="AR192" i="46"/>
  <c r="AR192" i="44"/>
  <c r="AZ192" i="46"/>
  <c r="AZ192" i="44"/>
  <c r="BH192" i="46"/>
  <c r="BH192" i="44"/>
  <c r="BP192" i="46"/>
  <c r="BP192" i="44"/>
  <c r="N193" i="46"/>
  <c r="N193" i="44"/>
  <c r="V193" i="46"/>
  <c r="V193" i="44"/>
  <c r="AD193" i="46"/>
  <c r="AD193" i="44"/>
  <c r="AL193" i="46"/>
  <c r="AL193" i="44"/>
  <c r="AT193" i="46"/>
  <c r="AT193" i="44"/>
  <c r="BB193" i="46"/>
  <c r="BB193" i="44"/>
  <c r="BJ193" i="46"/>
  <c r="BJ193" i="44"/>
  <c r="I194" i="46"/>
  <c r="I194" i="44"/>
  <c r="Q194" i="46"/>
  <c r="Q194" i="44"/>
  <c r="Y194" i="46"/>
  <c r="Y194" i="44"/>
  <c r="AG194" i="46"/>
  <c r="AG194" i="44"/>
  <c r="AO194" i="46"/>
  <c r="AO194" i="44"/>
  <c r="AW194" i="46"/>
  <c r="AW194" i="44"/>
  <c r="BE194" i="46"/>
  <c r="BE194" i="44"/>
  <c r="BM194" i="46"/>
  <c r="BM194" i="44"/>
  <c r="K195" i="46"/>
  <c r="K195" i="44"/>
  <c r="S195" i="46"/>
  <c r="S195" i="44"/>
  <c r="AA195" i="46"/>
  <c r="AA195" i="44"/>
  <c r="AI195" i="46"/>
  <c r="AI195" i="44"/>
  <c r="AQ195" i="46"/>
  <c r="AQ195" i="44"/>
  <c r="AY195" i="46"/>
  <c r="AY195" i="44"/>
  <c r="BG195" i="46"/>
  <c r="BG195" i="44"/>
  <c r="AM188" i="46"/>
  <c r="AM188" i="44"/>
  <c r="BC188" i="46"/>
  <c r="BC188" i="44"/>
  <c r="I11" i="44"/>
  <c r="H14" i="44"/>
  <c r="BL14" i="44"/>
  <c r="Y17" i="44"/>
  <c r="BC19" i="44"/>
  <c r="AR21" i="44"/>
  <c r="N22" i="44"/>
  <c r="J24" i="44"/>
  <c r="M26" i="44"/>
  <c r="AN27" i="44"/>
  <c r="AS33" i="44"/>
  <c r="AT38" i="44"/>
  <c r="BD55" i="44"/>
  <c r="AA56" i="44"/>
  <c r="AW75" i="44"/>
  <c r="J97" i="44"/>
  <c r="R97" i="44"/>
  <c r="Z97" i="44"/>
  <c r="AH97" i="44"/>
  <c r="AP97" i="44"/>
  <c r="AX97" i="44"/>
  <c r="BN97" i="44"/>
  <c r="I150" i="44"/>
  <c r="Q150" i="44"/>
  <c r="Y150" i="44"/>
  <c r="AG150" i="44"/>
  <c r="AO150" i="44"/>
  <c r="AW150" i="44"/>
  <c r="BE150" i="44"/>
  <c r="G188" i="44"/>
  <c r="O188" i="44"/>
  <c r="W188" i="44"/>
  <c r="Q182" i="46"/>
  <c r="A39" i="44"/>
  <c r="BM11" i="44"/>
  <c r="BD14" i="44"/>
  <c r="Q17" i="44"/>
  <c r="BM17" i="44"/>
  <c r="T18" i="44"/>
  <c r="AU19" i="44"/>
  <c r="AJ21" i="44"/>
  <c r="F22" i="44"/>
  <c r="BQ26" i="44"/>
  <c r="AF27" i="44"/>
  <c r="D54" i="44"/>
  <c r="L54" i="44"/>
  <c r="T54" i="44"/>
  <c r="AB54" i="44"/>
  <c r="AJ54" i="44"/>
  <c r="AR54" i="44"/>
  <c r="AZ54" i="44"/>
  <c r="BH54" i="44"/>
  <c r="BP54" i="44"/>
  <c r="AV55" i="44"/>
  <c r="S56" i="44"/>
  <c r="AO75" i="44"/>
  <c r="J166" i="44"/>
  <c r="R166" i="44"/>
  <c r="Z166" i="44"/>
  <c r="AH166" i="44"/>
  <c r="AP166" i="44"/>
  <c r="AX166" i="44"/>
  <c r="BF166" i="44"/>
  <c r="BN166" i="44"/>
  <c r="AZ51" i="44"/>
  <c r="AZ51" i="46"/>
  <c r="Q75" i="46"/>
  <c r="S199" i="46"/>
  <c r="S199" i="44"/>
  <c r="AR200" i="46"/>
  <c r="AR200" i="44"/>
  <c r="AE188" i="46"/>
  <c r="AE188" i="44"/>
  <c r="AU188" i="46"/>
  <c r="AU188" i="44"/>
  <c r="BK188" i="46"/>
  <c r="BK188" i="44"/>
  <c r="C130" i="46"/>
  <c r="C130" i="44" s="1"/>
  <c r="BE11" i="44"/>
  <c r="I17" i="44"/>
  <c r="AR18" i="44"/>
  <c r="AM19" i="44"/>
  <c r="AB21" i="44"/>
  <c r="BJ22" i="44"/>
  <c r="BF24" i="44"/>
  <c r="E26" i="44"/>
  <c r="BI26" i="44"/>
  <c r="AK33" i="44"/>
  <c r="AN55" i="44"/>
  <c r="K56" i="44"/>
  <c r="BO56" i="44"/>
  <c r="AG75" i="44"/>
  <c r="K122" i="44"/>
  <c r="S122" i="44"/>
  <c r="AA122" i="44"/>
  <c r="AI122" i="44"/>
  <c r="AQ122" i="44"/>
  <c r="AY122" i="44"/>
  <c r="BG122" i="44"/>
  <c r="BO122" i="44"/>
  <c r="I151" i="44"/>
  <c r="Q151" i="44"/>
  <c r="Y151" i="44"/>
  <c r="AG151" i="44"/>
  <c r="AO151" i="44"/>
  <c r="AW151" i="44"/>
  <c r="BE151" i="44"/>
  <c r="BM151" i="44"/>
  <c r="K183" i="44"/>
  <c r="S183" i="44"/>
  <c r="AA183" i="44"/>
  <c r="AI183" i="44"/>
  <c r="AQ183" i="44"/>
  <c r="AY183" i="44"/>
  <c r="BG183" i="44"/>
  <c r="BO183" i="44"/>
  <c r="AW11" i="44"/>
  <c r="BE17" i="44"/>
  <c r="L18" i="44"/>
  <c r="T21" i="44"/>
  <c r="BB22" i="44"/>
  <c r="AX24" i="44"/>
  <c r="BA26" i="44"/>
  <c r="X27" i="44"/>
  <c r="AC33" i="44"/>
  <c r="AD38" i="44"/>
  <c r="BG56" i="44"/>
  <c r="F129" i="44"/>
  <c r="N129" i="44"/>
  <c r="V129" i="44"/>
  <c r="AD129" i="44"/>
  <c r="AL129" i="44"/>
  <c r="AT129" i="44"/>
  <c r="BB129" i="44"/>
  <c r="BJ129" i="44"/>
  <c r="A23" i="44"/>
  <c r="AV14" i="44"/>
  <c r="AO11" i="44"/>
  <c r="J12" i="44"/>
  <c r="R12" i="44"/>
  <c r="Z12" i="44"/>
  <c r="E13" i="44"/>
  <c r="M13" i="44"/>
  <c r="U13" i="44"/>
  <c r="AC13" i="44"/>
  <c r="AK13" i="44"/>
  <c r="AS13" i="44"/>
  <c r="BA13" i="44"/>
  <c r="BI13" i="44"/>
  <c r="BQ13" i="44"/>
  <c r="AN14" i="44"/>
  <c r="K15" i="44"/>
  <c r="S15" i="44"/>
  <c r="AA15" i="44"/>
  <c r="AI15" i="44"/>
  <c r="AQ15" i="44"/>
  <c r="AY15" i="44"/>
  <c r="BG15" i="44"/>
  <c r="BP18" i="44"/>
  <c r="AE19" i="44"/>
  <c r="L21" i="44"/>
  <c r="AT22" i="44"/>
  <c r="AP24" i="44"/>
  <c r="AS26" i="44"/>
  <c r="P27" i="44"/>
  <c r="V38" i="44"/>
  <c r="BJ38" i="44"/>
  <c r="AF55" i="44"/>
  <c r="AY56" i="44"/>
  <c r="Y75" i="44"/>
  <c r="W26" i="46"/>
  <c r="G196" i="46"/>
  <c r="G196" i="44"/>
  <c r="O196" i="46"/>
  <c r="O196" i="44"/>
  <c r="W196" i="46"/>
  <c r="W196" i="44"/>
  <c r="AE196" i="46"/>
  <c r="AE196" i="44"/>
  <c r="AM196" i="46"/>
  <c r="AM196" i="44"/>
  <c r="AU196" i="46"/>
  <c r="AU196" i="44"/>
  <c r="BC196" i="46"/>
  <c r="BC196" i="44"/>
  <c r="BK196" i="46"/>
  <c r="BK196" i="44"/>
  <c r="K202" i="46"/>
  <c r="K202" i="44"/>
  <c r="S202" i="46"/>
  <c r="S202" i="44"/>
  <c r="AA202" i="46"/>
  <c r="AA202" i="44"/>
  <c r="AI202" i="46"/>
  <c r="AI202" i="44"/>
  <c r="AQ202" i="46"/>
  <c r="AQ202" i="44"/>
  <c r="AY202" i="46"/>
  <c r="AY202" i="44"/>
  <c r="BG202" i="46"/>
  <c r="BG202" i="44"/>
  <c r="BO202" i="46"/>
  <c r="BO202" i="44"/>
  <c r="G204" i="46"/>
  <c r="G204" i="44"/>
  <c r="O204" i="46"/>
  <c r="O204" i="44"/>
  <c r="W204" i="46"/>
  <c r="W204" i="44"/>
  <c r="AE204" i="46"/>
  <c r="AE204" i="44"/>
  <c r="AM204" i="46"/>
  <c r="AM204" i="44"/>
  <c r="AU204" i="46"/>
  <c r="AU204" i="44"/>
  <c r="BC204" i="46"/>
  <c r="BC204" i="44"/>
  <c r="BK204" i="46"/>
  <c r="BK204" i="44"/>
  <c r="I8" i="44"/>
  <c r="Q8" i="44"/>
  <c r="Y8" i="44"/>
  <c r="AG8" i="44"/>
  <c r="AO8" i="44"/>
  <c r="AW8" i="44"/>
  <c r="BE8" i="44"/>
  <c r="BM8" i="44"/>
  <c r="AG11" i="44"/>
  <c r="AF14" i="44"/>
  <c r="AW17" i="44"/>
  <c r="D18" i="44"/>
  <c r="AJ18" i="44"/>
  <c r="W19" i="44"/>
  <c r="D21" i="44"/>
  <c r="BP21" i="44"/>
  <c r="AL22" i="44"/>
  <c r="AH24" i="44"/>
  <c r="AK26" i="44"/>
  <c r="H27" i="44"/>
  <c r="BL27" i="44"/>
  <c r="N38" i="44"/>
  <c r="X55" i="44"/>
  <c r="H121" i="44"/>
  <c r="P121" i="44"/>
  <c r="X121" i="44"/>
  <c r="AF121" i="44"/>
  <c r="AN121" i="44"/>
  <c r="AV121" i="44"/>
  <c r="BD121" i="44"/>
  <c r="BL121" i="44"/>
  <c r="D167" i="44"/>
  <c r="L167" i="44"/>
  <c r="T167" i="44"/>
  <c r="AB167" i="44"/>
  <c r="AJ167" i="44"/>
  <c r="AR167" i="44"/>
  <c r="AZ167" i="44"/>
  <c r="BH167" i="44"/>
  <c r="BP167" i="44"/>
  <c r="H169" i="44"/>
  <c r="P169" i="44"/>
  <c r="X169" i="44"/>
  <c r="AF169" i="44"/>
  <c r="AN169" i="44"/>
  <c r="AV169" i="44"/>
  <c r="BD169" i="44"/>
  <c r="BL169" i="44"/>
  <c r="Y11" i="44"/>
  <c r="X14" i="44"/>
  <c r="AO17" i="44"/>
  <c r="BH18" i="44"/>
  <c r="O19" i="44"/>
  <c r="BH21" i="44"/>
  <c r="AD22" i="44"/>
  <c r="I23" i="44"/>
  <c r="Q23" i="44"/>
  <c r="Y23" i="44"/>
  <c r="AG23" i="44"/>
  <c r="AO23" i="44"/>
  <c r="AW23" i="44"/>
  <c r="BE23" i="44"/>
  <c r="BM23" i="44"/>
  <c r="Z24" i="44"/>
  <c r="AC26" i="44"/>
  <c r="BD27" i="44"/>
  <c r="BI33" i="44"/>
  <c r="F38" i="44"/>
  <c r="BB38" i="44"/>
  <c r="P55" i="44"/>
  <c r="AQ56" i="44"/>
  <c r="I75" i="44"/>
  <c r="BM75" i="44"/>
  <c r="J96" i="44"/>
  <c r="R96" i="44"/>
  <c r="Z96" i="44"/>
  <c r="AH96" i="44"/>
  <c r="AP96" i="44"/>
  <c r="AX96" i="44"/>
  <c r="BF96" i="44"/>
  <c r="BN96" i="44"/>
  <c r="F98" i="44"/>
  <c r="N98" i="44"/>
  <c r="V98" i="44"/>
  <c r="AD98" i="44"/>
  <c r="AL98" i="44"/>
  <c r="AT98" i="44"/>
  <c r="BB98" i="44"/>
  <c r="BJ98" i="44"/>
  <c r="I182" i="44"/>
  <c r="Y182" i="44"/>
  <c r="AG182" i="44"/>
  <c r="AO182" i="44"/>
  <c r="AW182" i="44"/>
  <c r="BE182" i="44"/>
  <c r="BM182" i="44"/>
  <c r="E193" i="46"/>
  <c r="E193" i="44"/>
  <c r="M193" i="46"/>
  <c r="M193" i="44"/>
  <c r="U193" i="46"/>
  <c r="U193" i="44"/>
  <c r="AC193" i="46"/>
  <c r="AC193" i="44"/>
  <c r="AK193" i="46"/>
  <c r="AK193" i="44"/>
  <c r="AS193" i="46"/>
  <c r="AS193" i="44"/>
  <c r="BA193" i="46"/>
  <c r="BA193" i="44"/>
  <c r="BI193" i="46"/>
  <c r="BI193" i="44"/>
  <c r="BQ193" i="46"/>
  <c r="BQ193" i="44"/>
  <c r="AP38" i="46"/>
  <c r="BM32" i="46"/>
  <c r="T69" i="46"/>
  <c r="BE52" i="46"/>
  <c r="AR41" i="46"/>
  <c r="AR41" i="44"/>
  <c r="E18" i="44"/>
  <c r="AO30" i="44"/>
  <c r="AJ41" i="44"/>
  <c r="J65" i="44"/>
  <c r="R65" i="44"/>
  <c r="Z65" i="44"/>
  <c r="AH65" i="44"/>
  <c r="AP65" i="44"/>
  <c r="AX65" i="44"/>
  <c r="BF65" i="44"/>
  <c r="BN65" i="44"/>
  <c r="I22" i="46"/>
  <c r="I22" i="44"/>
  <c r="Q22" i="46"/>
  <c r="Q22" i="44"/>
  <c r="Y22" i="46"/>
  <c r="Y22" i="44"/>
  <c r="AG22" i="46"/>
  <c r="AG22" i="44"/>
  <c r="AL38" i="46"/>
  <c r="AL38" i="44"/>
  <c r="E74" i="46"/>
  <c r="E74" i="44"/>
  <c r="M74" i="46"/>
  <c r="M74" i="44"/>
  <c r="U74" i="46"/>
  <c r="U74" i="44"/>
  <c r="AC74" i="46"/>
  <c r="AC74" i="44"/>
  <c r="AK74" i="46"/>
  <c r="AK74" i="44"/>
  <c r="AS74" i="46"/>
  <c r="AS74" i="44"/>
  <c r="BA74" i="46"/>
  <c r="BA74" i="44"/>
  <c r="BI74" i="46"/>
  <c r="BI74" i="44"/>
  <c r="BQ74" i="46"/>
  <c r="BQ74" i="44"/>
  <c r="AD75" i="46"/>
  <c r="AD75" i="44"/>
  <c r="V80" i="46"/>
  <c r="V80" i="44"/>
  <c r="AT80" i="46"/>
  <c r="AT80" i="44"/>
  <c r="I30" i="46"/>
  <c r="I30" i="44"/>
  <c r="AE11" i="44"/>
  <c r="BK11" i="44"/>
  <c r="AG30" i="44"/>
  <c r="BA14" i="46"/>
  <c r="BA14" i="44"/>
  <c r="AF19" i="46"/>
  <c r="AF19" i="44"/>
  <c r="L26" i="46"/>
  <c r="L26" i="44"/>
  <c r="BB52" i="46"/>
  <c r="BB52" i="44"/>
  <c r="U62" i="46"/>
  <c r="BJ69" i="46"/>
  <c r="BJ69" i="44"/>
  <c r="E70" i="46"/>
  <c r="E70" i="44"/>
  <c r="M70" i="46"/>
  <c r="M70" i="44"/>
  <c r="U70" i="46"/>
  <c r="U70" i="44"/>
  <c r="AC70" i="46"/>
  <c r="AC70" i="44"/>
  <c r="AK70" i="46"/>
  <c r="AK70" i="44"/>
  <c r="AS70" i="46"/>
  <c r="AS70" i="44"/>
  <c r="BA70" i="46"/>
  <c r="BA70" i="44"/>
  <c r="BI70" i="46"/>
  <c r="BI70" i="44"/>
  <c r="BQ70" i="46"/>
  <c r="BQ70" i="44"/>
  <c r="AK76" i="46"/>
  <c r="AK76" i="44"/>
  <c r="BI18" i="46"/>
  <c r="BI18" i="44"/>
  <c r="G11" i="44"/>
  <c r="BC11" i="44"/>
  <c r="Y30" i="44"/>
  <c r="T41" i="44"/>
  <c r="R28" i="46"/>
  <c r="R28" i="44"/>
  <c r="F37" i="46"/>
  <c r="F37" i="44"/>
  <c r="J44" i="46"/>
  <c r="J44" i="44"/>
  <c r="G120" i="46"/>
  <c r="G120" i="44"/>
  <c r="O120" i="46"/>
  <c r="O120" i="44"/>
  <c r="W120" i="46"/>
  <c r="W120" i="44"/>
  <c r="AE120" i="46"/>
  <c r="AE120" i="44"/>
  <c r="AM120" i="46"/>
  <c r="AM120" i="44"/>
  <c r="AU120" i="46"/>
  <c r="AU120" i="44"/>
  <c r="BC120" i="46"/>
  <c r="BC120" i="44"/>
  <c r="BK120" i="46"/>
  <c r="BK120" i="44"/>
  <c r="M18" i="46"/>
  <c r="M18" i="44"/>
  <c r="O11" i="44"/>
  <c r="AS18" i="44"/>
  <c r="AB41" i="44"/>
  <c r="AK18" i="44"/>
  <c r="Q30" i="44"/>
  <c r="L41" i="44"/>
  <c r="BP41" i="44"/>
  <c r="AH12" i="46"/>
  <c r="AH12" i="44"/>
  <c r="AP12" i="46"/>
  <c r="AP12" i="44"/>
  <c r="AX12" i="46"/>
  <c r="AX12" i="44"/>
  <c r="BF12" i="46"/>
  <c r="BF12" i="44"/>
  <c r="E16" i="46"/>
  <c r="E16" i="44"/>
  <c r="M16" i="46"/>
  <c r="M16" i="44"/>
  <c r="U16" i="46"/>
  <c r="U16" i="44"/>
  <c r="AC16" i="46"/>
  <c r="AC16" i="44"/>
  <c r="AK16" i="46"/>
  <c r="AK16" i="44"/>
  <c r="AS16" i="46"/>
  <c r="AS16" i="44"/>
  <c r="BA16" i="46"/>
  <c r="BA16" i="44"/>
  <c r="BI16" i="46"/>
  <c r="BI16" i="44"/>
  <c r="BQ16" i="46"/>
  <c r="BQ16" i="44"/>
  <c r="K21" i="46"/>
  <c r="K21" i="44"/>
  <c r="S21" i="46"/>
  <c r="S21" i="44"/>
  <c r="AA21" i="46"/>
  <c r="AA21" i="44"/>
  <c r="AI21" i="46"/>
  <c r="AI21" i="44"/>
  <c r="AQ21" i="46"/>
  <c r="AQ21" i="44"/>
  <c r="AY21" i="46"/>
  <c r="AY21" i="44"/>
  <c r="BG21" i="46"/>
  <c r="BG21" i="44"/>
  <c r="BO21" i="46"/>
  <c r="BO21" i="44"/>
  <c r="AB27" i="46"/>
  <c r="AB27" i="44"/>
  <c r="AH57" i="46"/>
  <c r="AH57" i="44"/>
  <c r="E117" i="46"/>
  <c r="E117" i="44"/>
  <c r="M117" i="46"/>
  <c r="M117" i="44"/>
  <c r="U117" i="46"/>
  <c r="U117" i="44"/>
  <c r="AC117" i="46"/>
  <c r="AC117" i="44"/>
  <c r="AK117" i="46"/>
  <c r="AK117" i="44"/>
  <c r="AS117" i="46"/>
  <c r="AS117" i="44"/>
  <c r="BA117" i="46"/>
  <c r="BA117" i="44"/>
  <c r="BI117" i="46"/>
  <c r="BI117" i="44"/>
  <c r="BQ117" i="46"/>
  <c r="BQ117" i="44"/>
  <c r="AU11" i="44"/>
  <c r="D41" i="44"/>
  <c r="BH41" i="44"/>
  <c r="E50" i="44"/>
  <c r="M50" i="44"/>
  <c r="U50" i="44"/>
  <c r="AC50" i="44"/>
  <c r="AK50" i="44"/>
  <c r="AS50" i="44"/>
  <c r="BA50" i="44"/>
  <c r="BI50" i="44"/>
  <c r="BQ50" i="44"/>
  <c r="N32" i="44"/>
  <c r="N32" i="46"/>
  <c r="BB32" i="44"/>
  <c r="BB32" i="46"/>
  <c r="AM33" i="46"/>
  <c r="AM33" i="44"/>
  <c r="W42" i="46"/>
  <c r="W42" i="44"/>
  <c r="AW47" i="46"/>
  <c r="AW47" i="44"/>
  <c r="I48" i="46"/>
  <c r="I48" i="44"/>
  <c r="Q48" i="46"/>
  <c r="Q48" i="44"/>
  <c r="Y48" i="46"/>
  <c r="Y48" i="44"/>
  <c r="AG48" i="46"/>
  <c r="AG48" i="44"/>
  <c r="AO48" i="46"/>
  <c r="AO48" i="44"/>
  <c r="AW48" i="46"/>
  <c r="AW48" i="44"/>
  <c r="BE48" i="46"/>
  <c r="BE48" i="44"/>
  <c r="BM48" i="46"/>
  <c r="BM48" i="44"/>
  <c r="AL51" i="46"/>
  <c r="AL51" i="44"/>
  <c r="AS56" i="46"/>
  <c r="AS56" i="44"/>
  <c r="AZ61" i="46"/>
  <c r="AZ61" i="44"/>
  <c r="W11" i="44"/>
  <c r="AC18" i="44"/>
  <c r="BQ18" i="44"/>
  <c r="U18" i="44"/>
  <c r="BM30" i="44"/>
  <c r="AZ41" i="44"/>
  <c r="E62" i="44"/>
  <c r="M62" i="44"/>
  <c r="AC62" i="44"/>
  <c r="AK62" i="44"/>
  <c r="AS62" i="44"/>
  <c r="BA62" i="44"/>
  <c r="BI62" i="44"/>
  <c r="BQ62" i="44"/>
  <c r="BA45" i="46"/>
  <c r="BA45" i="44"/>
  <c r="AM11" i="44"/>
  <c r="BE30" i="44"/>
  <c r="AL55" i="46"/>
  <c r="AL55" i="44"/>
  <c r="AB25" i="46"/>
  <c r="AB25" i="44"/>
  <c r="E37" i="46"/>
  <c r="E37" i="44"/>
  <c r="BQ37" i="46"/>
  <c r="BQ37" i="44"/>
  <c r="AT44" i="46"/>
  <c r="F44" i="46"/>
  <c r="F44" i="44"/>
  <c r="V44" i="46"/>
  <c r="V44" i="44"/>
  <c r="F207" i="46"/>
  <c r="F207" i="44"/>
  <c r="N207" i="46"/>
  <c r="N207" i="44"/>
  <c r="V207" i="46"/>
  <c r="V207" i="44"/>
  <c r="BJ207" i="46"/>
  <c r="BJ207" i="44"/>
  <c r="E9" i="44"/>
  <c r="M9" i="44"/>
  <c r="U9" i="44"/>
  <c r="AC9" i="44"/>
  <c r="AK9" i="44"/>
  <c r="AS9" i="44"/>
  <c r="BA9" i="44"/>
  <c r="BI9" i="44"/>
  <c r="BQ9" i="44"/>
  <c r="AC37" i="44"/>
  <c r="BO15" i="46"/>
  <c r="BO15" i="44"/>
  <c r="AZ25" i="46"/>
  <c r="E27" i="46"/>
  <c r="E27" i="44"/>
  <c r="M27" i="46"/>
  <c r="M27" i="44"/>
  <c r="U27" i="46"/>
  <c r="U27" i="44"/>
  <c r="AC27" i="46"/>
  <c r="AC27" i="44"/>
  <c r="AK27" i="46"/>
  <c r="AK27" i="44"/>
  <c r="AS27" i="46"/>
  <c r="AS27" i="44"/>
  <c r="BA27" i="46"/>
  <c r="BA27" i="44"/>
  <c r="BI27" i="46"/>
  <c r="BI27" i="44"/>
  <c r="BQ27" i="46"/>
  <c r="BQ27" i="44"/>
  <c r="N44" i="46"/>
  <c r="AR25" i="46"/>
  <c r="AR25" i="44"/>
  <c r="M37" i="46"/>
  <c r="M37" i="44"/>
  <c r="BI37" i="46"/>
  <c r="BI37" i="44"/>
  <c r="AD44" i="46"/>
  <c r="AD44" i="44"/>
  <c r="AL44" i="46"/>
  <c r="AL44" i="44"/>
  <c r="BB44" i="46"/>
  <c r="BB44" i="44"/>
  <c r="BJ44" i="46"/>
  <c r="BJ44" i="44"/>
  <c r="AT207" i="46"/>
  <c r="AT207" i="44"/>
  <c r="U37" i="44"/>
  <c r="D19" i="46"/>
  <c r="D19" i="44"/>
  <c r="L19" i="46"/>
  <c r="L19" i="44"/>
  <c r="T19" i="46"/>
  <c r="T19" i="44"/>
  <c r="AB19" i="46"/>
  <c r="AB19" i="44"/>
  <c r="AJ19" i="46"/>
  <c r="AJ19" i="44"/>
  <c r="AR19" i="46"/>
  <c r="AR19" i="44"/>
  <c r="AZ19" i="46"/>
  <c r="AZ19" i="44"/>
  <c r="BH19" i="46"/>
  <c r="BH19" i="44"/>
  <c r="BP19" i="46"/>
  <c r="BP19" i="44"/>
  <c r="AC20" i="46"/>
  <c r="AC20" i="44"/>
  <c r="AK20" i="46"/>
  <c r="AK20" i="44"/>
  <c r="H57" i="46"/>
  <c r="H57" i="44"/>
  <c r="P57" i="46"/>
  <c r="P57" i="44"/>
  <c r="X57" i="46"/>
  <c r="X57" i="44"/>
  <c r="AF57" i="46"/>
  <c r="AF57" i="44"/>
  <c r="AN57" i="46"/>
  <c r="AN57" i="44"/>
  <c r="AV57" i="46"/>
  <c r="AV57" i="44"/>
  <c r="BD57" i="44"/>
  <c r="BD57" i="46"/>
  <c r="BL57" i="46"/>
  <c r="BL57" i="44"/>
  <c r="I76" i="46"/>
  <c r="I76" i="44"/>
  <c r="Q76" i="46"/>
  <c r="Q76" i="44"/>
  <c r="Y76" i="46"/>
  <c r="Y76" i="44"/>
  <c r="AG76" i="46"/>
  <c r="AG76" i="44"/>
  <c r="AO76" i="46"/>
  <c r="AO76" i="44"/>
  <c r="AW76" i="46"/>
  <c r="AW76" i="44"/>
  <c r="BE76" i="46"/>
  <c r="BE76" i="44"/>
  <c r="BM76" i="46"/>
  <c r="BM76" i="44"/>
  <c r="G78" i="46"/>
  <c r="G78" i="44"/>
  <c r="O78" i="46"/>
  <c r="O78" i="44"/>
  <c r="W78" i="46"/>
  <c r="W78" i="44"/>
  <c r="AE78" i="46"/>
  <c r="AE78" i="44"/>
  <c r="AM78" i="46"/>
  <c r="AM78" i="44"/>
  <c r="AU78" i="46"/>
  <c r="AU78" i="44"/>
  <c r="BC78" i="46"/>
  <c r="BC78" i="44"/>
  <c r="BK78" i="46"/>
  <c r="BK78" i="44"/>
  <c r="BB207" i="46"/>
  <c r="BB207" i="44"/>
  <c r="AJ25" i="46"/>
  <c r="G26" i="46"/>
  <c r="G26" i="44"/>
  <c r="O26" i="46"/>
  <c r="O26" i="44"/>
  <c r="AE26" i="44"/>
  <c r="AE26" i="46"/>
  <c r="AM26" i="46"/>
  <c r="AM26" i="44"/>
  <c r="AU26" i="46"/>
  <c r="AU26" i="44"/>
  <c r="BC26" i="46"/>
  <c r="BC26" i="44"/>
  <c r="BK26" i="46"/>
  <c r="BK26" i="44"/>
  <c r="AL207" i="46"/>
  <c r="AL207" i="44"/>
  <c r="AQ18" i="44"/>
  <c r="AQ18" i="46"/>
  <c r="AY18" i="46"/>
  <c r="AY18" i="44"/>
  <c r="AM22" i="46"/>
  <c r="AM22" i="44"/>
  <c r="AU22" i="46"/>
  <c r="AU22" i="44"/>
  <c r="BC22" i="44"/>
  <c r="BC22" i="46"/>
  <c r="BK22" i="44"/>
  <c r="BK22" i="46"/>
  <c r="H49" i="46"/>
  <c r="H49" i="44"/>
  <c r="P49" i="46"/>
  <c r="P49" i="44"/>
  <c r="X49" i="46"/>
  <c r="X49" i="44"/>
  <c r="AF49" i="46"/>
  <c r="AF49" i="44"/>
  <c r="AN49" i="46"/>
  <c r="AN49" i="44"/>
  <c r="BL49" i="44"/>
  <c r="BL49" i="46"/>
  <c r="AD207" i="46"/>
  <c r="AD207" i="44"/>
  <c r="BP25" i="44"/>
  <c r="AQ32" i="46"/>
  <c r="AQ32" i="44"/>
  <c r="AY32" i="46"/>
  <c r="AY32" i="44"/>
  <c r="BG32" i="46"/>
  <c r="BG32" i="44"/>
  <c r="U33" i="46"/>
  <c r="BE38" i="46"/>
  <c r="BE38" i="44"/>
  <c r="BM38" i="46"/>
  <c r="BM38" i="44"/>
  <c r="I24" i="44"/>
  <c r="I24" i="46"/>
  <c r="Q24" i="46"/>
  <c r="Q24" i="44"/>
  <c r="Y24" i="46"/>
  <c r="Y24" i="44"/>
  <c r="AG24" i="46"/>
  <c r="AG24" i="44"/>
  <c r="AO24" i="46"/>
  <c r="AO24" i="44"/>
  <c r="AW24" i="46"/>
  <c r="AW24" i="44"/>
  <c r="BE24" i="46"/>
  <c r="BE24" i="44"/>
  <c r="BM24" i="46"/>
  <c r="BM24" i="44"/>
  <c r="AW38" i="46"/>
  <c r="G7" i="44"/>
  <c r="O7" i="44"/>
  <c r="W7" i="44"/>
  <c r="AE7" i="44"/>
  <c r="AM7" i="44"/>
  <c r="AU7" i="44"/>
  <c r="BC7" i="44"/>
  <c r="BK7" i="44"/>
  <c r="L25" i="44"/>
  <c r="AS37" i="44"/>
  <c r="BB17" i="46"/>
  <c r="BB17" i="44"/>
  <c r="BJ17" i="46"/>
  <c r="BJ17" i="44"/>
  <c r="AW28" i="46"/>
  <c r="AW28" i="44"/>
  <c r="BE28" i="46"/>
  <c r="BE28" i="44"/>
  <c r="BM28" i="46"/>
  <c r="BM28" i="44"/>
  <c r="E33" i="46"/>
  <c r="E33" i="44"/>
  <c r="M33" i="46"/>
  <c r="M33" i="44"/>
  <c r="BQ33" i="46"/>
  <c r="BQ33" i="44"/>
  <c r="Q42" i="44"/>
  <c r="Q42" i="46"/>
  <c r="AW42" i="46"/>
  <c r="AW42" i="44"/>
  <c r="AU80" i="46"/>
  <c r="AU80" i="44"/>
  <c r="F170" i="46"/>
  <c r="F170" i="44"/>
  <c r="N170" i="46"/>
  <c r="N170" i="44"/>
  <c r="R199" i="46"/>
  <c r="R199" i="44"/>
  <c r="AH199" i="46"/>
  <c r="AH199" i="44"/>
  <c r="AX199" i="46"/>
  <c r="AX199" i="44"/>
  <c r="BN199" i="46"/>
  <c r="BN199" i="44"/>
  <c r="N200" i="46"/>
  <c r="N200" i="44"/>
  <c r="AL200" i="46"/>
  <c r="AL200" i="44"/>
  <c r="K25" i="44"/>
  <c r="K25" i="46"/>
  <c r="S25" i="46"/>
  <c r="S25" i="44"/>
  <c r="AA25" i="46"/>
  <c r="AA25" i="44"/>
  <c r="AI25" i="46"/>
  <c r="AI25" i="44"/>
  <c r="AQ25" i="46"/>
  <c r="AQ25" i="44"/>
  <c r="AY25" i="44"/>
  <c r="AY25" i="46"/>
  <c r="BG25" i="44"/>
  <c r="BG25" i="46"/>
  <c r="BO25" i="46"/>
  <c r="BO25" i="44"/>
  <c r="E30" i="44"/>
  <c r="E30" i="46"/>
  <c r="M30" i="46"/>
  <c r="M30" i="44"/>
  <c r="U30" i="46"/>
  <c r="U30" i="44"/>
  <c r="AC30" i="46"/>
  <c r="AC30" i="44"/>
  <c r="AK30" i="46"/>
  <c r="AK30" i="44"/>
  <c r="AS30" i="46"/>
  <c r="AS30" i="44"/>
  <c r="BA30" i="46"/>
  <c r="BA30" i="44"/>
  <c r="BI30" i="44"/>
  <c r="BI30" i="46"/>
  <c r="BQ30" i="46"/>
  <c r="BQ30" i="44"/>
  <c r="BM42" i="46"/>
  <c r="Y42" i="46"/>
  <c r="Y42" i="44"/>
  <c r="AO42" i="46"/>
  <c r="AO42" i="44"/>
  <c r="G80" i="46"/>
  <c r="G80" i="44"/>
  <c r="O80" i="46"/>
  <c r="O80" i="44"/>
  <c r="W80" i="46"/>
  <c r="W80" i="44"/>
  <c r="AM80" i="46"/>
  <c r="AM80" i="44"/>
  <c r="BK80" i="46"/>
  <c r="BK80" i="44"/>
  <c r="J199" i="46"/>
  <c r="J199" i="44"/>
  <c r="Z199" i="46"/>
  <c r="Z199" i="44"/>
  <c r="AP199" i="46"/>
  <c r="AP199" i="44"/>
  <c r="BF199" i="46"/>
  <c r="BF199" i="44"/>
  <c r="F200" i="46"/>
  <c r="F200" i="44"/>
  <c r="V200" i="46"/>
  <c r="V200" i="44"/>
  <c r="AD200" i="46"/>
  <c r="AD200" i="44"/>
  <c r="AT200" i="46"/>
  <c r="AT200" i="44"/>
  <c r="BB200" i="46"/>
  <c r="BB200" i="44"/>
  <c r="BJ200" i="46"/>
  <c r="BJ200" i="44"/>
  <c r="I42" i="46"/>
  <c r="I42" i="44"/>
  <c r="AG42" i="44"/>
  <c r="AG42" i="46"/>
  <c r="BE42" i="46"/>
  <c r="BE42" i="44"/>
  <c r="AE80" i="46"/>
  <c r="AE80" i="44"/>
  <c r="BA17" i="46"/>
  <c r="M28" i="46"/>
  <c r="AS28" i="46"/>
  <c r="D37" i="46"/>
  <c r="D37" i="44"/>
  <c r="L37" i="46"/>
  <c r="L37" i="44"/>
  <c r="T37" i="46"/>
  <c r="T37" i="44"/>
  <c r="AB37" i="46"/>
  <c r="AB37" i="44"/>
  <c r="AJ37" i="46"/>
  <c r="AJ37" i="44"/>
  <c r="AR37" i="46"/>
  <c r="AR37" i="44"/>
  <c r="AZ37" i="46"/>
  <c r="AZ37" i="44"/>
  <c r="BH37" i="46"/>
  <c r="BH37" i="44"/>
  <c r="BP37" i="46"/>
  <c r="BP37" i="44"/>
  <c r="J38" i="46"/>
  <c r="J38" i="44"/>
  <c r="R38" i="46"/>
  <c r="R38" i="44"/>
  <c r="Z38" i="44"/>
  <c r="Z38" i="46"/>
  <c r="AH38" i="46"/>
  <c r="AH38" i="44"/>
  <c r="AX38" i="46"/>
  <c r="AX38" i="44"/>
  <c r="BF38" i="46"/>
  <c r="BF38" i="44"/>
  <c r="BN38" i="44"/>
  <c r="BN38" i="46"/>
  <c r="G49" i="44"/>
  <c r="G49" i="46"/>
  <c r="O49" i="46"/>
  <c r="O49" i="44"/>
  <c r="W49" i="44"/>
  <c r="W49" i="46"/>
  <c r="AE49" i="44"/>
  <c r="AE49" i="46"/>
  <c r="AM49" i="44"/>
  <c r="AM49" i="46"/>
  <c r="AU49" i="44"/>
  <c r="AU49" i="46"/>
  <c r="BC49" i="46"/>
  <c r="BC49" i="44"/>
  <c r="BK49" i="44"/>
  <c r="BK49" i="46"/>
  <c r="BC80" i="46"/>
  <c r="BC80" i="44"/>
  <c r="BK15" i="46"/>
  <c r="BK15" i="44"/>
  <c r="F45" i="46"/>
  <c r="F45" i="44"/>
  <c r="N45" i="46"/>
  <c r="N45" i="44"/>
  <c r="V45" i="46"/>
  <c r="V45" i="44"/>
  <c r="AD45" i="44"/>
  <c r="AD45" i="46"/>
  <c r="AL45" i="46"/>
  <c r="AL45" i="44"/>
  <c r="AT45" i="46"/>
  <c r="AT45" i="44"/>
  <c r="BB45" i="46"/>
  <c r="BB45" i="44"/>
  <c r="BJ45" i="44"/>
  <c r="BJ45" i="46"/>
  <c r="E28" i="46"/>
  <c r="E28" i="44"/>
  <c r="U28" i="44"/>
  <c r="U28" i="46"/>
  <c r="AC28" i="46"/>
  <c r="AC28" i="44"/>
  <c r="AK28" i="44"/>
  <c r="AK28" i="46"/>
  <c r="BA28" i="44"/>
  <c r="BA28" i="46"/>
  <c r="BI28" i="46"/>
  <c r="BI28" i="44"/>
  <c r="BQ28" i="46"/>
  <c r="BQ28" i="44"/>
  <c r="I52" i="44"/>
  <c r="I52" i="46"/>
  <c r="Q52" i="46"/>
  <c r="Q52" i="44"/>
  <c r="Y52" i="46"/>
  <c r="Y52" i="44"/>
  <c r="AG52" i="44"/>
  <c r="AG52" i="46"/>
  <c r="AO52" i="44"/>
  <c r="AO52" i="46"/>
  <c r="AW52" i="46"/>
  <c r="AW52" i="44"/>
  <c r="BM52" i="44"/>
  <c r="BM52" i="46"/>
  <c r="G61" i="46"/>
  <c r="G61" i="44"/>
  <c r="O61" i="46"/>
  <c r="O61" i="44"/>
  <c r="W61" i="46"/>
  <c r="W61" i="44"/>
  <c r="AE61" i="46"/>
  <c r="AE61" i="44"/>
  <c r="AM61" i="46"/>
  <c r="AM61" i="44"/>
  <c r="AU61" i="46"/>
  <c r="AU61" i="44"/>
  <c r="BC61" i="46"/>
  <c r="BC61" i="44"/>
  <c r="BK61" i="46"/>
  <c r="BK61" i="44"/>
  <c r="H33" i="44"/>
  <c r="H33" i="46"/>
  <c r="P33" i="44"/>
  <c r="P33" i="46"/>
  <c r="X33" i="44"/>
  <c r="X33" i="46"/>
  <c r="AF33" i="44"/>
  <c r="AF33" i="46"/>
  <c r="AN33" i="44"/>
  <c r="AN33" i="46"/>
  <c r="AV33" i="44"/>
  <c r="AV33" i="46"/>
  <c r="BD33" i="44"/>
  <c r="BD33" i="46"/>
  <c r="BL33" i="44"/>
  <c r="BL33" i="46"/>
  <c r="K41" i="46"/>
  <c r="K41" i="44"/>
  <c r="S41" i="46"/>
  <c r="S41" i="44"/>
  <c r="AA41" i="46"/>
  <c r="AA41" i="44"/>
  <c r="AI41" i="46"/>
  <c r="AI41" i="44"/>
  <c r="AQ41" i="46"/>
  <c r="AQ41" i="44"/>
  <c r="AY41" i="46"/>
  <c r="AY41" i="44"/>
  <c r="BG41" i="46"/>
  <c r="BG41" i="44"/>
  <c r="BO41" i="46"/>
  <c r="BO41" i="44"/>
  <c r="F56" i="46"/>
  <c r="F56" i="44"/>
  <c r="V56" i="46"/>
  <c r="V56" i="44"/>
  <c r="AD56" i="46"/>
  <c r="AD56" i="44"/>
  <c r="AL56" i="46"/>
  <c r="AL56" i="44"/>
  <c r="AT56" i="46"/>
  <c r="AT56" i="44"/>
  <c r="BB56" i="44"/>
  <c r="BB56" i="46"/>
  <c r="BJ56" i="46"/>
  <c r="BJ56" i="44"/>
  <c r="E17" i="44"/>
  <c r="M17" i="44"/>
  <c r="U17" i="44"/>
  <c r="AC17" i="44"/>
  <c r="AK17" i="44"/>
  <c r="AS17" i="44"/>
  <c r="BI17" i="44"/>
  <c r="BQ17" i="44"/>
  <c r="I18" i="46"/>
  <c r="I18" i="44"/>
  <c r="Q18" i="46"/>
  <c r="Q18" i="44"/>
  <c r="Y18" i="46"/>
  <c r="Y18" i="44"/>
  <c r="AG18" i="46"/>
  <c r="AG18" i="44"/>
  <c r="AO18" i="46"/>
  <c r="AO18" i="44"/>
  <c r="AW18" i="46"/>
  <c r="AW18" i="44"/>
  <c r="BE18" i="46"/>
  <c r="BE18" i="44"/>
  <c r="BM18" i="46"/>
  <c r="BM18" i="44"/>
  <c r="I32" i="46"/>
  <c r="I32" i="44"/>
  <c r="Q32" i="46"/>
  <c r="Q32" i="44"/>
  <c r="Y32" i="46"/>
  <c r="Y32" i="44"/>
  <c r="AG32" i="46"/>
  <c r="AG32" i="44"/>
  <c r="G47" i="46"/>
  <c r="G47" i="44"/>
  <c r="O47" i="46"/>
  <c r="O47" i="44"/>
  <c r="W47" i="46"/>
  <c r="W47" i="44"/>
  <c r="AE47" i="46"/>
  <c r="AE47" i="44"/>
  <c r="AM47" i="46"/>
  <c r="AM47" i="44"/>
  <c r="AU47" i="46"/>
  <c r="AU47" i="44"/>
  <c r="BC47" i="46"/>
  <c r="BC47" i="44"/>
  <c r="BK47" i="44"/>
  <c r="BK47" i="46"/>
  <c r="D51" i="44"/>
  <c r="D51" i="46"/>
  <c r="L51" i="46"/>
  <c r="L51" i="44"/>
  <c r="T51" i="44"/>
  <c r="T51" i="46"/>
  <c r="AB51" i="44"/>
  <c r="AB51" i="46"/>
  <c r="AJ51" i="44"/>
  <c r="AJ51" i="46"/>
  <c r="AR51" i="44"/>
  <c r="AR51" i="46"/>
  <c r="BH51" i="44"/>
  <c r="BH51" i="46"/>
  <c r="BP51" i="46"/>
  <c r="BP51" i="44"/>
  <c r="K55" i="46"/>
  <c r="K55" i="44"/>
  <c r="S55" i="46"/>
  <c r="S55" i="44"/>
  <c r="AA55" i="44"/>
  <c r="AA55" i="46"/>
  <c r="AI55" i="46"/>
  <c r="AI55" i="44"/>
  <c r="AQ55" i="46"/>
  <c r="AQ55" i="44"/>
  <c r="AY55" i="46"/>
  <c r="AY55" i="44"/>
  <c r="BG55" i="46"/>
  <c r="BG55" i="44"/>
  <c r="BO55" i="46"/>
  <c r="BO55" i="44"/>
  <c r="N56" i="46"/>
  <c r="AX32" i="46"/>
  <c r="D69" i="46"/>
  <c r="D69" i="44"/>
  <c r="L69" i="46"/>
  <c r="L69" i="44"/>
  <c r="AB69" i="46"/>
  <c r="AB69" i="44"/>
  <c r="AJ69" i="46"/>
  <c r="AJ69" i="44"/>
  <c r="AR69" i="46"/>
  <c r="AR69" i="44"/>
  <c r="AZ69" i="46"/>
  <c r="AZ69" i="44"/>
  <c r="BH69" i="46"/>
  <c r="BH69" i="44"/>
  <c r="BP69" i="46"/>
  <c r="BP69" i="44"/>
  <c r="H75" i="46"/>
  <c r="H75" i="44"/>
  <c r="P75" i="46"/>
  <c r="P75" i="44"/>
  <c r="X75" i="46"/>
  <c r="X75" i="44"/>
  <c r="AF75" i="46"/>
  <c r="AF75" i="44"/>
  <c r="AN75" i="46"/>
  <c r="AN75" i="44"/>
  <c r="AV75" i="46"/>
  <c r="AV75" i="44"/>
  <c r="BD75" i="46"/>
  <c r="BD75" i="44"/>
  <c r="BL75" i="46"/>
  <c r="BL75" i="44"/>
  <c r="AH32" i="44"/>
  <c r="AH32" i="46"/>
  <c r="AP32" i="44"/>
  <c r="AP32" i="46"/>
  <c r="BF32" i="46"/>
  <c r="BF32" i="44"/>
  <c r="BN32" i="46"/>
  <c r="BN32" i="44"/>
  <c r="D10" i="44"/>
  <c r="L10" i="44"/>
  <c r="T10" i="44"/>
  <c r="AB10" i="44"/>
  <c r="AJ10" i="44"/>
  <c r="AR10" i="44"/>
  <c r="AZ10" i="44"/>
  <c r="BH10" i="44"/>
  <c r="BP10" i="44"/>
  <c r="D14" i="44"/>
  <c r="L14" i="44"/>
  <c r="T14" i="44"/>
  <c r="AB14" i="44"/>
  <c r="AJ14" i="44"/>
  <c r="AR14" i="44"/>
  <c r="AZ14" i="44"/>
  <c r="BH14" i="44"/>
  <c r="BP14" i="44"/>
  <c r="H20" i="44"/>
  <c r="P20" i="44"/>
  <c r="X20" i="44"/>
  <c r="AF20" i="44"/>
  <c r="AN20" i="44"/>
  <c r="AV20" i="44"/>
  <c r="BD20" i="44"/>
  <c r="BL20" i="44"/>
  <c r="C153" i="46"/>
  <c r="C153" i="44" s="1"/>
  <c r="A153" i="44"/>
  <c r="C198" i="46"/>
  <c r="C198" i="44" s="1"/>
  <c r="A198" i="44"/>
  <c r="C177" i="46"/>
  <c r="C177" i="44" s="1"/>
  <c r="A177" i="44"/>
  <c r="A14" i="44"/>
  <c r="A10" i="44"/>
  <c r="A29" i="44"/>
  <c r="A28" i="44"/>
  <c r="A61" i="44"/>
  <c r="V29" i="42"/>
  <c r="U29" i="42"/>
  <c r="H29" i="42"/>
  <c r="G29" i="42"/>
  <c r="N29" i="42"/>
  <c r="O29" i="42"/>
  <c r="A13" i="44"/>
  <c r="A150" i="29"/>
  <c r="A150" i="27"/>
  <c r="A150" i="28"/>
  <c r="A151" i="29"/>
  <c r="A151" i="27"/>
  <c r="A151" i="28"/>
  <c r="A149" i="29"/>
  <c r="A149" i="27"/>
  <c r="A149" i="28"/>
  <c r="A148" i="28"/>
  <c r="A148" i="29"/>
  <c r="A148" i="27"/>
  <c r="G4" i="41" l="1"/>
  <c r="B39" i="30" l="1"/>
  <c r="C4" i="30"/>
  <c r="B38" i="30"/>
  <c r="B4" i="30"/>
  <c r="B37" i="30"/>
  <c r="B3" i="30"/>
  <c r="B36" i="30"/>
  <c r="G4" i="30"/>
  <c r="F4" i="30"/>
  <c r="D4" i="30"/>
  <c r="E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BP4" i="46"/>
  <c r="D4" i="46"/>
  <c r="C178" i="45"/>
  <c r="C146" i="45"/>
  <c r="C114" i="45"/>
  <c r="C82" i="45"/>
  <c r="C50" i="45"/>
  <c r="C18" i="45"/>
  <c r="V2" i="44"/>
  <c r="J39" i="42"/>
  <c r="Q36" i="42"/>
  <c r="Q27" i="42"/>
  <c r="A1" i="44"/>
  <c r="J27" i="42"/>
  <c r="DU4" i="46"/>
  <c r="BH4" i="46"/>
  <c r="D2" i="44"/>
  <c r="C38" i="42"/>
  <c r="DM4" i="46"/>
  <c r="AZ4" i="46"/>
  <c r="CK2" i="46"/>
  <c r="C170" i="45"/>
  <c r="C138" i="45"/>
  <c r="C106" i="45"/>
  <c r="C74" i="45"/>
  <c r="C42" i="45"/>
  <c r="C10" i="45"/>
  <c r="DE4" i="46"/>
  <c r="AR4" i="46"/>
  <c r="P3" i="45"/>
  <c r="A65" i="43"/>
  <c r="C39" i="42"/>
  <c r="Q37" i="42"/>
  <c r="J36" i="42"/>
  <c r="C27" i="42"/>
  <c r="P4" i="42"/>
  <c r="B4" i="44"/>
  <c r="A44" i="43"/>
  <c r="I4" i="42"/>
  <c r="A23" i="43"/>
  <c r="J37" i="42"/>
  <c r="C36" i="42"/>
  <c r="C37" i="42"/>
  <c r="CW4" i="46"/>
  <c r="AJ4" i="46"/>
  <c r="C162" i="45"/>
  <c r="C130" i="45"/>
  <c r="C98" i="45"/>
  <c r="C66" i="45"/>
  <c r="C34" i="45"/>
  <c r="H3" i="45"/>
  <c r="AZ2" i="44"/>
  <c r="B34" i="42"/>
  <c r="CO4" i="46"/>
  <c r="AB4" i="46"/>
  <c r="O1" i="45"/>
  <c r="Q38" i="42"/>
  <c r="B4" i="42"/>
  <c r="L4" i="46"/>
  <c r="Q39" i="42"/>
  <c r="CG4" i="46"/>
  <c r="T4" i="46"/>
  <c r="C186" i="45"/>
  <c r="C154" i="45"/>
  <c r="C122" i="45"/>
  <c r="C90" i="45"/>
  <c r="C58" i="45"/>
  <c r="C26" i="45"/>
  <c r="A2" i="43"/>
  <c r="A1" i="42"/>
  <c r="BY4" i="46"/>
  <c r="J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A5" i="40"/>
  <c r="B5" i="40" s="1"/>
  <c r="X1" i="29"/>
  <c r="AH1" i="29"/>
  <c r="D1" i="29"/>
  <c r="N1" i="29"/>
  <c r="BL1" i="28"/>
  <c r="BV1" i="28"/>
  <c r="AR1" i="28"/>
  <c r="BB1" i="28"/>
  <c r="X1" i="28"/>
  <c r="AH1" i="28"/>
  <c r="D1" i="28"/>
  <c r="N1" i="28"/>
  <c r="BL1" i="27"/>
  <c r="BV1" i="27"/>
  <c r="AR1" i="27"/>
  <c r="BB1" i="27"/>
  <c r="X1" i="27"/>
  <c r="AH1" i="27"/>
  <c r="D1" i="27"/>
  <c r="N1" i="27"/>
  <c r="P36" i="42"/>
  <c r="A30" i="42"/>
  <c r="I36" i="42"/>
  <c r="B36" i="42"/>
  <c r="B37" i="42"/>
  <c r="A31" i="42"/>
  <c r="P37" i="42"/>
  <c r="I37" i="42"/>
  <c r="I38" i="42"/>
  <c r="B38" i="42"/>
  <c r="A32" i="42"/>
  <c r="P38" i="42"/>
  <c r="BY3" i="46"/>
  <c r="CU3" i="46"/>
  <c r="J3" i="46"/>
  <c r="AF3" i="46"/>
  <c r="DU3" i="46"/>
  <c r="S28" i="42"/>
  <c r="BF3" i="46"/>
  <c r="L28" i="42"/>
  <c r="E28" i="42"/>
  <c r="BC3" i="46"/>
  <c r="BV3" i="46"/>
  <c r="CP3" i="46"/>
  <c r="G3" i="46"/>
  <c r="AA3" i="46"/>
  <c r="DR3" i="46"/>
  <c r="D28" i="42"/>
  <c r="R28" i="42"/>
  <c r="K28" i="42"/>
  <c r="P39" i="42"/>
  <c r="A33" i="42"/>
  <c r="I39" i="42"/>
  <c r="B39" i="42"/>
  <c r="CB3" i="46"/>
  <c r="CZ3" i="46"/>
  <c r="M3" i="46"/>
  <c r="AK3" i="46"/>
  <c r="DX3" i="46"/>
  <c r="BI3" i="46"/>
  <c r="M28" i="42"/>
  <c r="F28" i="42"/>
  <c r="T28" i="42"/>
  <c r="DE3" i="46"/>
  <c r="P3" i="46"/>
  <c r="AP3" i="46"/>
  <c r="EA3" i="46"/>
  <c r="BL3" i="46"/>
  <c r="CE3" i="46"/>
  <c r="G28" i="42"/>
  <c r="N28" i="42"/>
  <c r="U28" i="42"/>
  <c r="S3" i="46"/>
  <c r="AU3" i="46"/>
  <c r="ED3" i="46"/>
  <c r="BO3" i="46"/>
  <c r="CH3" i="46"/>
  <c r="V28" i="42"/>
  <c r="H28" i="42"/>
  <c r="O28" i="42"/>
  <c r="B13" i="46"/>
  <c r="B9" i="46"/>
  <c r="B10" i="46"/>
  <c r="B6" i="46"/>
  <c r="B11" i="46"/>
  <c r="B7" i="46"/>
  <c r="B12"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60" i="45"/>
  <c r="A128" i="45"/>
  <c r="A96" i="45"/>
  <c r="A64" i="45"/>
  <c r="A32" i="45"/>
  <c r="A184" i="45"/>
  <c r="A152" i="45"/>
  <c r="A120" i="45"/>
  <c r="A88" i="45"/>
  <c r="A56" i="45"/>
  <c r="A24" i="45"/>
  <c r="B27" i="42"/>
  <c r="A176" i="45"/>
  <c r="A144" i="45"/>
  <c r="A112" i="45"/>
  <c r="A80" i="45"/>
  <c r="A48" i="45"/>
  <c r="A16" i="45"/>
  <c r="A168" i="45"/>
  <c r="A136" i="45"/>
  <c r="A104" i="45"/>
  <c r="A72" i="45"/>
  <c r="A40" i="45"/>
  <c r="A8" i="45"/>
  <c r="F5" i="40"/>
  <c r="E5" i="40"/>
  <c r="D5" i="40"/>
  <c r="C5" i="40" l="1"/>
  <c r="G3" i="30"/>
  <c r="F3" i="30"/>
  <c r="E3" i="30"/>
  <c r="D3" i="30"/>
  <c r="C3" i="30"/>
  <c r="J25" i="42"/>
  <c r="J26" i="42"/>
  <c r="Q26" i="42"/>
  <c r="Q25" i="42"/>
  <c r="C25" i="42"/>
  <c r="C26" i="42"/>
  <c r="C15" i="47"/>
  <c r="C2" i="47"/>
  <c r="R27" i="42"/>
  <c r="P2" i="42"/>
  <c r="H2" i="42"/>
  <c r="V1" i="42"/>
  <c r="N1" i="42"/>
  <c r="F1" i="42"/>
  <c r="O2" i="42"/>
  <c r="G2" i="42"/>
  <c r="U1" i="42"/>
  <c r="M1" i="42"/>
  <c r="E1" i="42"/>
  <c r="H27" i="42"/>
  <c r="V2" i="42"/>
  <c r="F2" i="42"/>
  <c r="L1" i="42"/>
  <c r="G27" i="42"/>
  <c r="U2" i="42"/>
  <c r="S1" i="42"/>
  <c r="F27" i="42"/>
  <c r="R1" i="42"/>
  <c r="D27" i="42"/>
  <c r="J2" i="42"/>
  <c r="P1" i="42"/>
  <c r="K27" i="42"/>
  <c r="A2" i="42"/>
  <c r="D1" i="45"/>
  <c r="N2" i="42"/>
  <c r="T1" i="42"/>
  <c r="D1" i="42"/>
  <c r="M2" i="42"/>
  <c r="K1" i="42"/>
  <c r="V27" i="42"/>
  <c r="L2" i="42"/>
  <c r="B1" i="42"/>
  <c r="L27" i="42"/>
  <c r="H1" i="42"/>
  <c r="D2" i="45"/>
  <c r="C1" i="45"/>
  <c r="O27" i="42"/>
  <c r="E2" i="42"/>
  <c r="C1" i="42"/>
  <c r="N27" i="42"/>
  <c r="T2" i="42"/>
  <c r="J1" i="42"/>
  <c r="S27" i="42"/>
  <c r="Q2" i="42"/>
  <c r="O1" i="42"/>
  <c r="C2" i="45"/>
  <c r="B1" i="45"/>
  <c r="D2" i="42"/>
  <c r="I2" i="42"/>
  <c r="G1" i="42"/>
  <c r="B2" i="45"/>
  <c r="U27" i="42"/>
  <c r="M27" i="42"/>
  <c r="E27" i="42"/>
  <c r="S2" i="42"/>
  <c r="K2" i="42"/>
  <c r="C2" i="42"/>
  <c r="Q1" i="42"/>
  <c r="I1" i="42"/>
  <c r="A2" i="45"/>
  <c r="T27" i="42"/>
  <c r="R2" i="42"/>
  <c r="B2" i="42"/>
  <c r="B27" i="44" l="1"/>
  <c r="B19" i="44"/>
  <c r="B23" i="44"/>
  <c r="B26" i="44"/>
  <c r="B21" i="44"/>
  <c r="B9" i="44"/>
  <c r="B20" i="44"/>
  <c r="B11" i="44"/>
  <c r="B10" i="44"/>
  <c r="B12" i="44"/>
  <c r="B17" i="44"/>
  <c r="B13" i="44"/>
  <c r="B6" i="44"/>
  <c r="B7" i="44"/>
  <c r="B8" i="44"/>
  <c r="B22" i="44"/>
  <c r="B18" i="44"/>
  <c r="B25" i="44"/>
  <c r="B16" i="44"/>
  <c r="B28"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<sst xmlns="http://schemas.openxmlformats.org/spreadsheetml/2006/main" count="3912" uniqueCount="2214">
  <si>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</si>
  <si>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</si>
  <si>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</si>
  <si>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</si>
  <si>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</si>
  <si>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</si>
  <si>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</si>
  <si>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</si>
  <si>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</si>
  <si>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</si>
  <si>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</si>
  <si>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</si>
  <si>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</si>
  <si>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</si>
  <si>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</si>
  <si>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</si>
  <si>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</si>
  <si>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</si>
  <si>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</si>
  <si>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</si>
  <si>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</si>
  <si>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</si>
  <si>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</si>
  <si>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</si>
  <si>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</si>
  <si>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</si>
  <si>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</si>
  <si>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</si>
  <si>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</si>
  <si>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</si>
  <si>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</si>
  <si>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</si>
  <si>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</si>
  <si>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</si>
  <si>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</si>
  <si>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</si>
  <si>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</si>
  <si>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</si>
  <si>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</si>
  <si>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</si>
  <si>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</si>
  <si>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</si>
  <si>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</si>
  <si>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</si>
  <si>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</si>
  <si>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</si>
  <si>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</si>
  <si>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</si>
  <si>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</si>
  <si>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</si>
  <si>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</si>
  <si>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</si>
  <si>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</si>
  <si>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</si>
  <si>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</si>
  <si>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</si>
  <si>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</si>
  <si>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</si>
  <si>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</si>
  <si>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</si>
  <si>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</si>
  <si>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</si>
  <si>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</si>
  <si>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</si>
  <si>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</si>
  <si>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</si>
  <si>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</si>
  <si>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</si>
  <si>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</si>
  <si>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</si>
  <si>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</si>
  <si>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</si>
  <si>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</si>
  <si>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</si>
  <si>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</si>
  <si>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</si>
  <si>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</si>
  <si>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</si>
  <si>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</si>
  <si>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</si>
  <si>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</si>
  <si>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</si>
  <si>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</si>
  <si>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</si>
  <si>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</si>
  <si>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</si>
  <si>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</si>
  <si>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</si>
  <si>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</si>
  <si>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</si>
  <si>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</si>
  <si>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</si>
  <si>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</si>
  <si>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</si>
  <si>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</si>
  <si>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</si>
  <si>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</si>
  <si>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</si>
  <si>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</si>
  <si>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</si>
  <si>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</si>
  <si>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</si>
  <si>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</si>
  <si>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</si>
  <si>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</si>
  <si>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</si>
  <si>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</si>
  <si>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</si>
  <si>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</si>
  <si>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</si>
  <si>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</si>
  <si>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</si>
  <si>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</si>
  <si>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</si>
  <si>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</si>
  <si>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</si>
  <si>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</si>
  <si>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</si>
  <si>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</si>
  <si>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</si>
  <si>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</si>
  <si>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</si>
  <si>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</si>
  <si>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</si>
  <si>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</si>
  <si>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</si>
  <si>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</si>
  <si>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</si>
  <si>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</si>
  <si>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</si>
  <si>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</si>
  <si>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</si>
  <si>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</si>
  <si>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</si>
  <si>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</si>
  <si>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</si>
  <si>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</si>
  <si>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</si>
  <si>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</si>
  <si>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</si>
  <si>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</si>
  <si>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</si>
  <si>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</si>
  <si>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</si>
  <si>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</si>
  <si>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</si>
  <si>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</si>
  <si>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</si>
  <si>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</si>
  <si>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</si>
  <si>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</si>
  <si>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</si>
  <si>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</si>
  <si>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</si>
  <si>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</si>
  <si>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</si>
  <si>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</si>
  <si>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</si>
  <si>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</si>
  <si>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</si>
  <si>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</si>
  <si>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</si>
  <si>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</si>
  <si>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</si>
  <si>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</si>
  <si>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</si>
  <si>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</si>
  <si>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</si>
  <si>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</si>
  <si>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</si>
  <si>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</si>
  <si>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</si>
  <si>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</si>
  <si>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</si>
  <si>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</si>
  <si>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</si>
  <si>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</si>
  <si>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</si>
  <si>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San Marino</t>
  </si>
  <si>
    <t>Estimated from basic</t>
  </si>
  <si>
    <t>The secondary school estimate is based on coverage in lower and upper secondary schools and the school age population for each level. The national estimate is based on coverage in primary and secondary schools. Estimates for improved and any facility are based on the estimates for basic (since 100%).</t>
  </si>
  <si>
    <t>The secondary school estimate is based on coverage in lower and upper secondary schools and the school age population for each level. The national estimate is based on coverage in primary and secondary schools. Estimates for facility with water and any facility are based on the estimates for basic (since 100%).</t>
  </si>
  <si>
    <t>Values in grey text are imputed based on linear regression</t>
  </si>
  <si>
    <t>SMR_2018_UIS</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</si>
  <si>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</si>
  <si>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</si>
  <si>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</si>
  <si>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</si>
  <si>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</si>
  <si>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</si>
  <si>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</si>
  <si>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</si>
  <si>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</si>
  <si>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</si>
  <si>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</si>
  <si>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</si>
  <si>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</si>
  <si>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</si>
  <si>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</si>
  <si>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SMR_2019_UIS</t>
  </si>
  <si>
    <t>SMR_2020_UIS</t>
  </si>
  <si>
    <t>The JMP releases updated estimates every 2 years following consultations with national authorities: https://washdata.org/how-we-work/jmp-country-consultation</t>
  </si>
  <si>
    <t>Links to sources within this tab</t>
  </si>
  <si>
    <t>SMR_2021_UIS</t>
  </si>
  <si>
    <t>SMR_2022_UIS</t>
  </si>
  <si>
    <t>SMR_2021_PWH</t>
  </si>
  <si>
    <t>Protocol on Water and Health</t>
  </si>
  <si>
    <t>Estimates for improved and any facility are based on the estimates for basic (since 100%).</t>
  </si>
  <si>
    <t>Estimates for facility with water and any facility are based on the estimates for basic (since 100%).</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</si>
  <si>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</si>
  <si>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</si>
  <si>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</si>
  <si>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</si>
  <si>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</si>
  <si>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</si>
  <si>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</si>
  <si>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</si>
  <si>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</si>
  <si>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</si>
  <si>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</si>
  <si>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</si>
  <si>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SMR_2023_UIS</t>
  </si>
  <si>
    <t>SMR_2024_UIS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</si>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</sst>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xf>
    <xf numFmtId="0" fontId="121" fillId="63" borderId="118" xfId="0" applyNumberFormat="1" applyFont="1" applyFill="1" applyBorder="1" applyAlignment="1" applyProtection="1">
      <alignment horizontal="center"/>
    </xf>
    <xf numFmtId="164"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0" fontId="126" fillId="68" borderId="123" xfId="0" applyNumberFormat="1" applyFont="1" applyFill="1" applyBorder="1" applyAlignment="1" applyProtection="1">
      <alignment horizontal="center"/>
    </xf>
    <xf numFmtId="164"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0" fontId="131" fillId="73" borderId="128" xfId="0" applyNumberFormat="1" applyFont="1" applyFill="1" applyBorder="1" applyAlignment="1" applyProtection="1">
      <alignment horizontal="center"/>
    </xf>
    <xf numFmtId="164"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0" fontId="136" fillId="78" borderId="133" xfId="0" applyNumberFormat="1" applyFont="1" applyFill="1" applyBorder="1" applyAlignment="1" applyProtection="1">
      <alignment horizontal="center"/>
    </xf>
    <xf numFmtId="164"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0" fontId="141" fillId="83" borderId="138" xfId="0" applyNumberFormat="1" applyFont="1" applyFill="1" applyBorder="1" applyAlignment="1" applyProtection="1">
      <alignment horizontal="center"/>
    </xf>
    <xf numFmtId="164"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0" fontId="146" fillId="88" borderId="143" xfId="0" applyNumberFormat="1" applyFont="1" applyFill="1" applyBorder="1" applyAlignment="1" applyProtection="1">
      <alignment horizontal="center"/>
    </xf>
    <xf numFmtId="164"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0" fontId="151" fillId="93" borderId="148" xfId="0" applyNumberFormat="1" applyFont="1" applyFill="1" applyBorder="1" applyAlignment="1" applyProtection="1">
      <alignment horizontal="center"/>
    </xf>
    <xf numFmtId="164"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0" fontId="156" fillId="98" borderId="153" xfId="0" applyNumberFormat="1" applyFont="1" applyFill="1" applyBorder="1" applyAlignment="1" applyProtection="1">
      <alignment horizontal="center"/>
    </xf>
    <xf numFmtId="164"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0" fontId="161" fillId="103" borderId="158" xfId="0" applyNumberFormat="1" applyFont="1" applyFill="1" applyBorder="1" applyAlignment="1" applyProtection="1">
      <alignment horizontal="center"/>
    </xf>
    <xf numFmtId="164"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0" fontId="166" fillId="108" borderId="163" xfId="0" applyNumberFormat="1" applyFont="1" applyFill="1" applyBorder="1" applyAlignment="1" applyProtection="1">
      <alignment horizontal="center"/>
    </xf>
    <xf numFmtId="164"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0" fontId="171" fillId="113" borderId="168" xfId="0" applyNumberFormat="1" applyFont="1" applyFill="1" applyBorder="1" applyAlignment="1" applyProtection="1">
      <alignment horizontal="center"/>
    </xf>
    <xf numFmtId="164"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0" fontId="176" fillId="118" borderId="173" xfId="0" applyNumberFormat="1" applyFont="1" applyFill="1" applyBorder="1" applyAlignment="1" applyProtection="1">
      <alignment horizontal="center"/>
    </xf>
    <xf numFmtId="164"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0" fontId="181" fillId="123" borderId="178" xfId="0" applyNumberFormat="1" applyFont="1" applyFill="1" applyBorder="1" applyAlignment="1" applyProtection="1">
      <alignment horizontal="center"/>
    </xf>
    <xf numFmtId="164"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0" fontId="186" fillId="128" borderId="183" xfId="0" applyNumberFormat="1" applyFont="1" applyFill="1" applyBorder="1" applyAlignment="1" applyProtection="1">
      <alignment horizontal="center"/>
    </xf>
    <xf numFmtId="164"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0" fontId="191" fillId="133" borderId="188" xfId="0" applyNumberFormat="1" applyFont="1" applyFill="1" applyBorder="1" applyAlignment="1" applyProtection="1">
      <alignment horizontal="center"/>
    </xf>
    <xf numFmtId="164"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164"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0" fontId="201" fillId="143" borderId="198" xfId="0" applyNumberFormat="1" applyFont="1" applyFill="1" applyBorder="1" applyAlignment="1" applyProtection="1">
      <alignment horizontal="center"/>
    </xf>
    <xf numFmtId="164"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0" fontId="206" fillId="148" borderId="203" xfId="0" applyNumberFormat="1" applyFont="1" applyFill="1" applyBorder="1" applyAlignment="1" applyProtection="1">
      <alignment horizontal="center"/>
    </xf>
    <xf numFmtId="164"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0" fontId="211" fillId="153" borderId="208" xfId="0" applyNumberFormat="1" applyFont="1" applyFill="1" applyBorder="1" applyAlignment="1" applyProtection="1">
      <alignment horizontal="center"/>
    </xf>
    <xf numFmtId="164"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0" fontId="216" fillId="158" borderId="213" xfId="0" applyNumberFormat="1" applyFont="1" applyFill="1" applyBorder="1" applyAlignment="1" applyProtection="1">
      <alignment horizontal="center"/>
    </xf>
    <xf numFmtId="164"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0" fontId="221" fillId="163" borderId="218" xfId="0" applyNumberFormat="1" applyFont="1" applyFill="1" applyBorder="1" applyAlignment="1" applyProtection="1">
      <alignment horizontal="center"/>
    </xf>
    <xf numFmtId="164"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0" fontId="226" fillId="168" borderId="223" xfId="0" applyNumberFormat="1" applyFont="1" applyFill="1" applyBorder="1" applyAlignment="1" applyProtection="1">
      <alignment horizontal="center"/>
    </xf>
    <xf numFmtId="164"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164"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164"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3" fillId="2" borderId="1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79C6B92-29DC-4A1D-8E2F-1BD343D84DDA}"/>
    <cellStyle name="Hyperlink" xfId="19" builtinId="8"/>
    <cellStyle name="Hyperlink 2" xfId="6" xr:uid="{00000000-0005-0000-0000-000003000000}"/>
    <cellStyle name="Hyperlink 2 2" xfId="16" xr:uid="{00000000-0005-0000-0000-000004000000}"/>
    <cellStyle name="Hyperlink 2 2 2" xfId="29" xr:uid="{2C98B785-C9ED-4B45-B41E-FA39E2ED053E}"/>
    <cellStyle name="Hyperlink 3" xfId="17" xr:uid="{00000000-0005-0000-0000-000005000000}"/>
    <cellStyle name="Hyperlink 3 2" xfId="30" xr:uid="{445221DD-C6CC-4880-BD80-89DA5A7CBEC8}"/>
    <cellStyle name="Hyperlink 4" xfId="35" xr:uid="{67481AAB-1ABC-4E56-9B47-A953A08A409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E19FB8B5-AC2C-4D90-AFC3-9F1DDCB0AADB}"/>
    <cellStyle name="Normal 2 2 3" xfId="34" xr:uid="{3ACCF704-C578-4213-BEBD-88689EDB276A}"/>
    <cellStyle name="Normal 2 3" xfId="9" xr:uid="{00000000-0005-0000-0000-00000B000000}"/>
    <cellStyle name="Normal 2 3 2" xfId="12" xr:uid="{00000000-0005-0000-0000-00000C000000}"/>
    <cellStyle name="Normal 2 3 2 2" xfId="22" xr:uid="{00000000-0005-0000-0000-00000D000000}"/>
    <cellStyle name="Normal 2 3 2 2 2" xfId="33" xr:uid="{4742E92C-513E-48B8-A1EC-6C8B0E884396}"/>
    <cellStyle name="Normal 2 3 3" xfId="20" xr:uid="{00000000-0005-0000-0000-00000E000000}"/>
    <cellStyle name="Normal 2 3 4" xfId="32" xr:uid="{94C1CD11-094D-45DD-AF37-1F7C828665B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9D10F8A-4993-4C48-A3C6-6AB96307C578}"/>
    <cellStyle name="Normal 4 3" xfId="21" xr:uid="{00000000-0005-0000-0000-000013000000}"/>
    <cellStyle name="Normal 5" xfId="23" xr:uid="{945924B2-EC8E-453F-84DA-7CF2C678A6FE}"/>
    <cellStyle name="Normal 6" xfId="1" xr:uid="{00000000-0005-0000-0000-000014000000}"/>
    <cellStyle name="Normal 6 2" xfId="11" xr:uid="{00000000-0005-0000-0000-000015000000}"/>
    <cellStyle name="Normal 6 2 2" xfId="14" xr:uid="{00000000-0005-0000-0000-000016000000}"/>
    <cellStyle name="Normal 6 2 2 2" xfId="25" xr:uid="{74FBCD2F-9D2A-4E07-999B-4D0E150D09C9}"/>
    <cellStyle name="Normal 6 2 3" xfId="24" xr:uid="{A42C8B54-8F96-47A9-BF61-8466C26C5BA8}"/>
    <cellStyle name="Normal 6 3" xfId="27" xr:uid="{4FFF2402-CD58-4145-97D1-FC42099A42D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B8B-4E13-9844-3FEA9CDAE1D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8B-4E13-9844-3FEA9CDAE1D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8B-4E13-9844-3FEA9CDAE1D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8B-4E13-9844-3FEA9CDAE1D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8B-4E13-9844-3FEA9CDAE1D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8B-4E13-9844-3FEA9CDAE1D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8B-4E13-9844-3FEA9CDAE1D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FB8B-4E13-9844-3FEA9CDAE1D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FB8B-4E13-9844-3FEA9CDAE1D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FB8B-4E13-9844-3FEA9CDAE1D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E8E-4B8B-81A9-FD6E6566258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BE8E-4B8B-81A9-FD6E6566258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E8E-4B8B-81A9-FD6E6566258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BE8E-4B8B-81A9-FD6E6566258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BE8E-4B8B-81A9-FD6E6566258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21F-40AA-9B55-6F3568F11A2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B21F-40AA-9B55-6F3568F11A2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B21F-40AA-9B55-6F3568F11A2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21F-40AA-9B55-6F3568F11A2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F69-4B01-9494-56FB4E5CA63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F69-4B01-9494-56FB4E5CA6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69-4B01-9494-56FB4E5CA6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69-4B01-9494-56FB4E5CA63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69-4B01-9494-56FB4E5CA6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69-4B01-9494-56FB4E5CA6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69-4B01-9494-56FB4E5CA6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69-4B01-9494-56FB4E5CA6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69-4B01-9494-56FB4E5CA6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69-4B01-9494-56FB4E5CA6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69-4B01-9494-56FB4E5CA6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69-4B01-9494-56FB4E5CA6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69-4B01-9494-56FB4E5CA6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69-4B01-9494-56FB4E5CA6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69-4B01-9494-56FB4E5CA6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69-4B01-9494-56FB4E5CA6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69-4B01-9494-56FB4E5CA63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69-4B01-9494-56FB4E5CA6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69-4B01-9494-56FB4E5CA6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69-4B01-9494-56FB4E5CA6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69-4B01-9494-56FB4E5CA6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69-4B01-9494-56FB4E5CA6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69-4B01-9494-56FB4E5CA6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69-4B01-9494-56FB4E5CA6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69-4B01-9494-56FB4E5CA6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F69-4B01-9494-56FB4E5CA6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69-4B01-9494-56FB4E5CA6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69-4B01-9494-56FB4E5CA6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69-4B01-9494-56FB4E5CA6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69-4B01-9494-56FB4E5CA6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69-4B01-9494-56FB4E5CA6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69-4B01-9494-56FB4E5CA6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69-4B01-9494-56FB4E5CA6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69-4B01-9494-56FB4E5CA6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69-4B01-9494-56FB4E5CA6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69-4B01-9494-56FB4E5CA6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69-4B01-9494-56FB4E5CA6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69-4B01-9494-56FB4E5CA6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69-4B01-9494-56FB4E5CA6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69-4B01-9494-56FB4E5CA6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69-4B01-9494-56FB4E5CA6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69-4B01-9494-56FB4E5CA6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69-4B01-9494-56FB4E5CA6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69-4B01-9494-56FB4E5CA6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69-4B01-9494-56FB4E5CA6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69-4B01-9494-56FB4E5CA6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69-4B01-9494-56FB4E5CA6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69-4B01-9494-56FB4E5CA6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69-4B01-9494-56FB4E5CA6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69-4B01-9494-56FB4E5CA6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69-4B01-9494-56FB4E5CA6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69-4B01-9494-56FB4E5CA6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69-4B01-9494-56FB4E5CA6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69-4B01-9494-56FB4E5CA6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69-4B01-9494-56FB4E5CA6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69-4B01-9494-56FB4E5CA6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69-4B01-9494-56FB4E5CA6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69-4B01-9494-56FB4E5CA6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69-4B01-9494-56FB4E5CA6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69-4B01-9494-56FB4E5CA6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69-4B01-9494-56FB4E5CA6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69-4B01-9494-56FB4E5CA6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69-4B01-9494-56FB4E5CA6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69-4B01-9494-56FB4E5CA6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69-4B01-9494-56FB4E5CA6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69-4B01-9494-56FB4E5CA6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69-4B01-9494-56FB4E5CA6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69-4B01-9494-56FB4E5CA6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69-4B01-9494-56FB4E5CA6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69-4B01-9494-56FB4E5CA6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69-4B01-9494-56FB4E5CA6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69-4B01-9494-56FB4E5CA6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69-4B01-9494-56FB4E5CA6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69-4B01-9494-56FB4E5CA6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69-4B01-9494-56FB4E5CA6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69-4B01-9494-56FB4E5CA6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69-4B01-9494-56FB4E5CA6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69-4B01-9494-56FB4E5CA6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69-4B01-9494-56FB4E5CA6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69-4B01-9494-56FB4E5CA6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69-4B01-9494-56FB4E5CA6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69-4B01-9494-56FB4E5CA6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69-4B01-9494-56FB4E5CA6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69-4B01-9494-56FB4E5CA6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69-4B01-9494-56FB4E5CA6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69-4B01-9494-56FB4E5CA6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69-4B01-9494-56FB4E5CA6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69-4B01-9494-56FB4E5CA6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69-4B01-9494-56FB4E5CA6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69-4B01-9494-56FB4E5CA6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69-4B01-9494-56FB4E5CA6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69-4B01-9494-56FB4E5CA6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69-4B01-9494-56FB4E5CA6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69-4B01-9494-56FB4E5CA6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69-4B01-9494-56FB4E5CA6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69-4B01-9494-56FB4E5CA6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F69-4B01-9494-56FB4E5CA63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F69-4B01-9494-56FB4E5CA63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F69-4B01-9494-56FB4E5CA63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F69-4B01-9494-56FB4E5CA63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F69-4B01-9494-56FB4E5CA63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F69-4B01-9494-56FB4E5CA63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F69-4B01-9494-56FB4E5CA63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F69-4B01-9494-56FB4E5CA63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F69-4B01-9494-56FB4E5CA63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F69-4B01-9494-56FB4E5CA638}"/>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7F69-4B01-9494-56FB4E5CA63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F69-4B01-9494-56FB4E5CA63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F69-4B01-9494-56FB4E5CA63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F69-4B01-9494-56FB4E5CA63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F69-4B01-9494-56FB4E5CA63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F69-4B01-9494-56FB4E5CA63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F69-4B01-9494-56FB4E5CA63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F69-4B01-9494-56FB4E5CA63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F69-4B01-9494-56FB4E5CA63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F69-4B01-9494-56FB4E5CA63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F69-4B01-9494-56FB4E5CA63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F69-4B01-9494-56FB4E5CA63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F69-4B01-9494-56FB4E5CA63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F69-4B01-9494-56FB4E5CA63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F69-4B01-9494-56FB4E5CA63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F69-4B01-9494-56FB4E5CA63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F69-4B01-9494-56FB4E5CA63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F69-4B01-9494-56FB4E5CA63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F69-4B01-9494-56FB4E5CA6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F69-4B01-9494-56FB4E5CA6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F69-4B01-9494-56FB4E5CA63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F69-4B01-9494-56FB4E5CA6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F69-4B01-9494-56FB4E5CA6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F69-4B01-9494-56FB4E5CA6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F69-4B01-9494-56FB4E5CA6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F69-4B01-9494-56FB4E5CA6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F69-4B01-9494-56FB4E5CA6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F69-4B01-9494-56FB4E5CA6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F69-4B01-9494-56FB4E5CA6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F69-4B01-9494-56FB4E5CA6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F69-4B01-9494-56FB4E5CA6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F69-4B01-9494-56FB4E5CA6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F69-4B01-9494-56FB4E5CA6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F69-4B01-9494-56FB4E5CA63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F69-4B01-9494-56FB4E5CA6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F69-4B01-9494-56FB4E5CA6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F69-4B01-9494-56FB4E5CA6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F69-4B01-9494-56FB4E5CA6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F69-4B01-9494-56FB4E5CA6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F69-4B01-9494-56FB4E5CA6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F69-4B01-9494-56FB4E5CA6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F69-4B01-9494-56FB4E5CA6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69-4B01-9494-56FB4E5CA6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69-4B01-9494-56FB4E5CA6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69-4B01-9494-56FB4E5CA6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69-4B01-9494-56FB4E5CA6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69-4B01-9494-56FB4E5CA6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69-4B01-9494-56FB4E5CA6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69-4B01-9494-56FB4E5CA6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69-4B01-9494-56FB4E5CA6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69-4B01-9494-56FB4E5CA6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69-4B01-9494-56FB4E5CA6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69-4B01-9494-56FB4E5CA6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69-4B01-9494-56FB4E5CA6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69-4B01-9494-56FB4E5CA6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69-4B01-9494-56FB4E5CA6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69-4B01-9494-56FB4E5CA6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69-4B01-9494-56FB4E5CA6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69-4B01-9494-56FB4E5CA6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69-4B01-9494-56FB4E5CA6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69-4B01-9494-56FB4E5CA6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69-4B01-9494-56FB4E5CA6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69-4B01-9494-56FB4E5CA6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69-4B01-9494-56FB4E5CA6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69-4B01-9494-56FB4E5CA6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69-4B01-9494-56FB4E5CA6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69-4B01-9494-56FB4E5CA6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69-4B01-9494-56FB4E5CA6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69-4B01-9494-56FB4E5CA6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69-4B01-9494-56FB4E5CA6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69-4B01-9494-56FB4E5CA6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69-4B01-9494-56FB4E5CA6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69-4B01-9494-56FB4E5CA6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69-4B01-9494-56FB4E5CA6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69-4B01-9494-56FB4E5CA6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69-4B01-9494-56FB4E5CA6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69-4B01-9494-56FB4E5CA6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69-4B01-9494-56FB4E5CA6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69-4B01-9494-56FB4E5CA6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69-4B01-9494-56FB4E5CA6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69-4B01-9494-56FB4E5CA6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69-4B01-9494-56FB4E5CA6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69-4B01-9494-56FB4E5CA6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69-4B01-9494-56FB4E5CA6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69-4B01-9494-56FB4E5CA6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69-4B01-9494-56FB4E5CA6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69-4B01-9494-56FB4E5CA6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F69-4B01-9494-56FB4E5CA6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F69-4B01-9494-56FB4E5CA6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F69-4B01-9494-56FB4E5CA6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F69-4B01-9494-56FB4E5CA6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F69-4B01-9494-56FB4E5CA6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F69-4B01-9494-56FB4E5CA6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F69-4B01-9494-56FB4E5CA6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F69-4B01-9494-56FB4E5CA6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F69-4B01-9494-56FB4E5CA6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F69-4B01-9494-56FB4E5CA6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F69-4B01-9494-56FB4E5CA6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F69-4B01-9494-56FB4E5CA6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F69-4B01-9494-56FB4E5CA6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F69-4B01-9494-56FB4E5CA6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F69-4B01-9494-56FB4E5CA6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F69-4B01-9494-56FB4E5CA6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F69-4B01-9494-56FB4E5CA6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F69-4B01-9494-56FB4E5CA6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F69-4B01-9494-56FB4E5CA6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F69-4B01-9494-56FB4E5CA6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F69-4B01-9494-56FB4E5CA6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F69-4B01-9494-56FB4E5CA6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F69-4B01-9494-56FB4E5CA6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F69-4B01-9494-56FB4E5CA6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F69-4B01-9494-56FB4E5CA6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F69-4B01-9494-56FB4E5CA6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F69-4B01-9494-56FB4E5CA63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B99-4717-92A9-73FBF1D0B2C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99-4717-92A9-73FBF1D0B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99-4717-92A9-73FBF1D0B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99-4717-92A9-73FBF1D0B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99-4717-92A9-73FBF1D0B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99-4717-92A9-73FBF1D0B2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99-4717-92A9-73FBF1D0B2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99-4717-92A9-73FBF1D0B2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99-4717-92A9-73FBF1D0B2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99-4717-92A9-73FBF1D0B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99-4717-92A9-73FBF1D0B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99-4717-92A9-73FBF1D0B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99-4717-92A9-73FBF1D0B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99-4717-92A9-73FBF1D0B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99-4717-92A9-73FBF1D0B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99-4717-92A9-73FBF1D0B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99-4717-92A9-73FBF1D0B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99-4717-92A9-73FBF1D0B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99-4717-92A9-73FBF1D0B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99-4717-92A9-73FBF1D0B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99-4717-92A9-73FBF1D0B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99-4717-92A9-73FBF1D0B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99-4717-92A9-73FBF1D0B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99-4717-92A9-73FBF1D0B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99-4717-92A9-73FBF1D0B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99-4717-92A9-73FBF1D0B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99-4717-92A9-73FBF1D0B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99-4717-92A9-73FBF1D0B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99-4717-92A9-73FBF1D0B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99-4717-92A9-73FBF1D0B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99-4717-92A9-73FBF1D0B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99-4717-92A9-73FBF1D0B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99-4717-92A9-73FBF1D0B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99-4717-92A9-73FBF1D0B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99-4717-92A9-73FBF1D0B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99-4717-92A9-73FBF1D0B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99-4717-92A9-73FBF1D0B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99-4717-92A9-73FBF1D0B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99-4717-92A9-73FBF1D0B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99-4717-92A9-73FBF1D0B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99-4717-92A9-73FBF1D0B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99-4717-92A9-73FBF1D0B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99-4717-92A9-73FBF1D0B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99-4717-92A9-73FBF1D0B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99-4717-92A9-73FBF1D0B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99-4717-92A9-73FBF1D0B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99-4717-92A9-73FBF1D0B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99-4717-92A9-73FBF1D0B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99-4717-92A9-73FBF1D0B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99-4717-92A9-73FBF1D0B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99-4717-92A9-73FBF1D0B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99-4717-92A9-73FBF1D0B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99-4717-92A9-73FBF1D0B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99-4717-92A9-73FBF1D0B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99-4717-92A9-73FBF1D0B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99-4717-92A9-73FBF1D0B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99-4717-92A9-73FBF1D0B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99-4717-92A9-73FBF1D0B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99-4717-92A9-73FBF1D0B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99-4717-92A9-73FBF1D0B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99-4717-92A9-73FBF1D0B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99-4717-92A9-73FBF1D0B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99-4717-92A9-73FBF1D0B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99-4717-92A9-73FBF1D0B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99-4717-92A9-73FBF1D0B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99-4717-92A9-73FBF1D0B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99-4717-92A9-73FBF1D0B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99-4717-92A9-73FBF1D0B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99-4717-92A9-73FBF1D0B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99-4717-92A9-73FBF1D0B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99-4717-92A9-73FBF1D0B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99-4717-92A9-73FBF1D0B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99-4717-92A9-73FBF1D0B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99-4717-92A9-73FBF1D0B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99-4717-92A9-73FBF1D0B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99-4717-92A9-73FBF1D0B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99-4717-92A9-73FBF1D0B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99-4717-92A9-73FBF1D0B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99-4717-92A9-73FBF1D0B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99-4717-92A9-73FBF1D0B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99-4717-92A9-73FBF1D0B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99-4717-92A9-73FBF1D0B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99-4717-92A9-73FBF1D0B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99-4717-92A9-73FBF1D0B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99-4717-92A9-73FBF1D0B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99-4717-92A9-73FBF1D0B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99-4717-92A9-73FBF1D0B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99-4717-92A9-73FBF1D0B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99-4717-92A9-73FBF1D0B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99-4717-92A9-73FBF1D0B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99-4717-92A9-73FBF1D0B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99-4717-92A9-73FBF1D0B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99-4717-92A9-73FBF1D0B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99-4717-92A9-73FBF1D0B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99-4717-92A9-73FBF1D0B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99-4717-92A9-73FBF1D0B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99-4717-92A9-73FBF1D0B2C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B99-4717-92A9-73FBF1D0B2C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99-4717-92A9-73FBF1D0B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99-4717-92A9-73FBF1D0B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99-4717-92A9-73FBF1D0B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99-4717-92A9-73FBF1D0B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99-4717-92A9-73FBF1D0B2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99-4717-92A9-73FBF1D0B2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99-4717-92A9-73FBF1D0B2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99-4717-92A9-73FBF1D0B2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99-4717-92A9-73FBF1D0B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99-4717-92A9-73FBF1D0B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99-4717-92A9-73FBF1D0B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99-4717-92A9-73FBF1D0B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99-4717-92A9-73FBF1D0B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99-4717-92A9-73FBF1D0B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99-4717-92A9-73FBF1D0B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99-4717-92A9-73FBF1D0B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99-4717-92A9-73FBF1D0B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99-4717-92A9-73FBF1D0B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99-4717-92A9-73FBF1D0B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99-4717-92A9-73FBF1D0B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99-4717-92A9-73FBF1D0B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99-4717-92A9-73FBF1D0B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99-4717-92A9-73FBF1D0B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99-4717-92A9-73FBF1D0B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99-4717-92A9-73FBF1D0B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99-4717-92A9-73FBF1D0B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99-4717-92A9-73FBF1D0B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99-4717-92A9-73FBF1D0B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99-4717-92A9-73FBF1D0B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99-4717-92A9-73FBF1D0B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99-4717-92A9-73FBF1D0B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99-4717-92A9-73FBF1D0B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99-4717-92A9-73FBF1D0B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99-4717-92A9-73FBF1D0B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99-4717-92A9-73FBF1D0B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99-4717-92A9-73FBF1D0B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99-4717-92A9-73FBF1D0B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99-4717-92A9-73FBF1D0B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99-4717-92A9-73FBF1D0B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99-4717-92A9-73FBF1D0B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99-4717-92A9-73FBF1D0B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99-4717-92A9-73FBF1D0B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99-4717-92A9-73FBF1D0B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99-4717-92A9-73FBF1D0B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99-4717-92A9-73FBF1D0B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99-4717-92A9-73FBF1D0B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99-4717-92A9-73FBF1D0B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99-4717-92A9-73FBF1D0B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99-4717-92A9-73FBF1D0B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99-4717-92A9-73FBF1D0B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99-4717-92A9-73FBF1D0B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99-4717-92A9-73FBF1D0B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99-4717-92A9-73FBF1D0B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99-4717-92A9-73FBF1D0B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99-4717-92A9-73FBF1D0B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99-4717-92A9-73FBF1D0B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99-4717-92A9-73FBF1D0B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99-4717-92A9-73FBF1D0B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99-4717-92A9-73FBF1D0B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99-4717-92A9-73FBF1D0B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99-4717-92A9-73FBF1D0B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99-4717-92A9-73FBF1D0B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99-4717-92A9-73FBF1D0B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99-4717-92A9-73FBF1D0B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99-4717-92A9-73FBF1D0B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99-4717-92A9-73FBF1D0B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99-4717-92A9-73FBF1D0B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99-4717-92A9-73FBF1D0B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99-4717-92A9-73FBF1D0B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99-4717-92A9-73FBF1D0B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99-4717-92A9-73FBF1D0B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99-4717-92A9-73FBF1D0B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99-4717-92A9-73FBF1D0B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99-4717-92A9-73FBF1D0B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99-4717-92A9-73FBF1D0B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99-4717-92A9-73FBF1D0B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99-4717-92A9-73FBF1D0B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99-4717-92A9-73FBF1D0B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99-4717-92A9-73FBF1D0B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99-4717-92A9-73FBF1D0B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99-4717-92A9-73FBF1D0B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99-4717-92A9-73FBF1D0B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99-4717-92A9-73FBF1D0B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99-4717-92A9-73FBF1D0B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99-4717-92A9-73FBF1D0B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99-4717-92A9-73FBF1D0B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99-4717-92A9-73FBF1D0B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99-4717-92A9-73FBF1D0B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99-4717-92A9-73FBF1D0B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99-4717-92A9-73FBF1D0B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99-4717-92A9-73FBF1D0B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99-4717-92A9-73FBF1D0B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99-4717-92A9-73FBF1D0B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99-4717-92A9-73FBF1D0B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99-4717-92A9-73FBF1D0B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99-4717-92A9-73FBF1D0B2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B99-4717-92A9-73FBF1D0B2C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99-4717-92A9-73FBF1D0B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99-4717-92A9-73FBF1D0B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99-4717-92A9-73FBF1D0B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99-4717-92A9-73FBF1D0B2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99-4717-92A9-73FBF1D0B2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99-4717-92A9-73FBF1D0B2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99-4717-92A9-73FBF1D0B2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99-4717-92A9-73FBF1D0B2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99-4717-92A9-73FBF1D0B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99-4717-92A9-73FBF1D0B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99-4717-92A9-73FBF1D0B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99-4717-92A9-73FBF1D0B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99-4717-92A9-73FBF1D0B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99-4717-92A9-73FBF1D0B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99-4717-92A9-73FBF1D0B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99-4717-92A9-73FBF1D0B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99-4717-92A9-73FBF1D0B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99-4717-92A9-73FBF1D0B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99-4717-92A9-73FBF1D0B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99-4717-92A9-73FBF1D0B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99-4717-92A9-73FBF1D0B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99-4717-92A9-73FBF1D0B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99-4717-92A9-73FBF1D0B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99-4717-92A9-73FBF1D0B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99-4717-92A9-73FBF1D0B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99-4717-92A9-73FBF1D0B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99-4717-92A9-73FBF1D0B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99-4717-92A9-73FBF1D0B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99-4717-92A9-73FBF1D0B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99-4717-92A9-73FBF1D0B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99-4717-92A9-73FBF1D0B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99-4717-92A9-73FBF1D0B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99-4717-92A9-73FBF1D0B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99-4717-92A9-73FBF1D0B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99-4717-92A9-73FBF1D0B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99-4717-92A9-73FBF1D0B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99-4717-92A9-73FBF1D0B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99-4717-92A9-73FBF1D0B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99-4717-92A9-73FBF1D0B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99-4717-92A9-73FBF1D0B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99-4717-92A9-73FBF1D0B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99-4717-92A9-73FBF1D0B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99-4717-92A9-73FBF1D0B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99-4717-92A9-73FBF1D0B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99-4717-92A9-73FBF1D0B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99-4717-92A9-73FBF1D0B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99-4717-92A9-73FBF1D0B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99-4717-92A9-73FBF1D0B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99-4717-92A9-73FBF1D0B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99-4717-92A9-73FBF1D0B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99-4717-92A9-73FBF1D0B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99-4717-92A9-73FBF1D0B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99-4717-92A9-73FBF1D0B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99-4717-92A9-73FBF1D0B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99-4717-92A9-73FBF1D0B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99-4717-92A9-73FBF1D0B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99-4717-92A9-73FBF1D0B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99-4717-92A9-73FBF1D0B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99-4717-92A9-73FBF1D0B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99-4717-92A9-73FBF1D0B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99-4717-92A9-73FBF1D0B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99-4717-92A9-73FBF1D0B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99-4717-92A9-73FBF1D0B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99-4717-92A9-73FBF1D0B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99-4717-92A9-73FBF1D0B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99-4717-92A9-73FBF1D0B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99-4717-92A9-73FBF1D0B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99-4717-92A9-73FBF1D0B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99-4717-92A9-73FBF1D0B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99-4717-92A9-73FBF1D0B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99-4717-92A9-73FBF1D0B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99-4717-92A9-73FBF1D0B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99-4717-92A9-73FBF1D0B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99-4717-92A9-73FBF1D0B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99-4717-92A9-73FBF1D0B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99-4717-92A9-73FBF1D0B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99-4717-92A9-73FBF1D0B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99-4717-92A9-73FBF1D0B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99-4717-92A9-73FBF1D0B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99-4717-92A9-73FBF1D0B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99-4717-92A9-73FBF1D0B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99-4717-92A9-73FBF1D0B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99-4717-92A9-73FBF1D0B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99-4717-92A9-73FBF1D0B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99-4717-92A9-73FBF1D0B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99-4717-92A9-73FBF1D0B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99-4717-92A9-73FBF1D0B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99-4717-92A9-73FBF1D0B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99-4717-92A9-73FBF1D0B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99-4717-92A9-73FBF1D0B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99-4717-92A9-73FBF1D0B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99-4717-92A9-73FBF1D0B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99-4717-92A9-73FBF1D0B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99-4717-92A9-73FBF1D0B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99-4717-92A9-73FBF1D0B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99-4717-92A9-73FBF1D0B2C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B6-43ED-BFD1-07F837E73B7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B6-43ED-BFD1-07F837E73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B6-43ED-BFD1-07F837E73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B6-43ED-BFD1-07F837E73B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B6-43ED-BFD1-07F837E73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B6-43ED-BFD1-07F837E73B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B6-43ED-BFD1-07F837E73B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B6-43ED-BFD1-07F837E73B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B6-43ED-BFD1-07F837E73B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B6-43ED-BFD1-07F837E73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B6-43ED-BFD1-07F837E73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B6-43ED-BFD1-07F837E73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B6-43ED-BFD1-07F837E73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B6-43ED-BFD1-07F837E73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B6-43ED-BFD1-07F837E73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B6-43ED-BFD1-07F837E73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B6-43ED-BFD1-07F837E73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B6-43ED-BFD1-07F837E73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B6-43ED-BFD1-07F837E73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B6-43ED-BFD1-07F837E73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B6-43ED-BFD1-07F837E73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B6-43ED-BFD1-07F837E73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B6-43ED-BFD1-07F837E73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B6-43ED-BFD1-07F837E73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B6-43ED-BFD1-07F837E73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B6-43ED-BFD1-07F837E73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B6-43ED-BFD1-07F837E73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B6-43ED-BFD1-07F837E73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B6-43ED-BFD1-07F837E73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B6-43ED-BFD1-07F837E73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B6-43ED-BFD1-07F837E73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B6-43ED-BFD1-07F837E73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B6-43ED-BFD1-07F837E73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B6-43ED-BFD1-07F837E73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B6-43ED-BFD1-07F837E73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B6-43ED-BFD1-07F837E73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B6-43ED-BFD1-07F837E73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B6-43ED-BFD1-07F837E73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B6-43ED-BFD1-07F837E73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B6-43ED-BFD1-07F837E73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B6-43ED-BFD1-07F837E73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B6-43ED-BFD1-07F837E73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B6-43ED-BFD1-07F837E73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B6-43ED-BFD1-07F837E73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B6-43ED-BFD1-07F837E73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B6-43ED-BFD1-07F837E73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B6-43ED-BFD1-07F837E73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B6-43ED-BFD1-07F837E73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B6-43ED-BFD1-07F837E73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B6-43ED-BFD1-07F837E73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B6-43ED-BFD1-07F837E73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B6-43ED-BFD1-07F837E73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B6-43ED-BFD1-07F837E73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B6-43ED-BFD1-07F837E73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B6-43ED-BFD1-07F837E73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B6-43ED-BFD1-07F837E73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B6-43ED-BFD1-07F837E73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B6-43ED-BFD1-07F837E73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B6-43ED-BFD1-07F837E73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B6-43ED-BFD1-07F837E73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B6-43ED-BFD1-07F837E73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B6-43ED-BFD1-07F837E73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B6-43ED-BFD1-07F837E73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B6-43ED-BFD1-07F837E73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B6-43ED-BFD1-07F837E73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B6-43ED-BFD1-07F837E73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B6-43ED-BFD1-07F837E73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B6-43ED-BFD1-07F837E73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B6-43ED-BFD1-07F837E73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B6-43ED-BFD1-07F837E73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B6-43ED-BFD1-07F837E73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B6-43ED-BFD1-07F837E73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B6-43ED-BFD1-07F837E73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B6-43ED-BFD1-07F837E73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B6-43ED-BFD1-07F837E73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B6-43ED-BFD1-07F837E73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B6-43ED-BFD1-07F837E73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B6-43ED-BFD1-07F837E73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B6-43ED-BFD1-07F837E73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B6-43ED-BFD1-07F837E73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B6-43ED-BFD1-07F837E73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B6-43ED-BFD1-07F837E73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B6-43ED-BFD1-07F837E73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B6-43ED-BFD1-07F837E73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B6-43ED-BFD1-07F837E73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B6-43ED-BFD1-07F837E73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B6-43ED-BFD1-07F837E73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B6-43ED-BFD1-07F837E73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B6-43ED-BFD1-07F837E73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B6-43ED-BFD1-07F837E73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B6-43ED-BFD1-07F837E73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B6-43ED-BFD1-07F837E73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B6-43ED-BFD1-07F837E73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B6-43ED-BFD1-07F837E73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B6-43ED-BFD1-07F837E73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B6-43ED-BFD1-07F837E73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B6-43ED-BFD1-07F837E73B7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B6-43ED-BFD1-07F837E73B7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B6-43ED-BFD1-07F837E73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B6-43ED-BFD1-07F837E73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B6-43ED-BFD1-07F837E73B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B6-43ED-BFD1-07F837E73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B6-43ED-BFD1-07F837E73B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B6-43ED-BFD1-07F837E73B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B6-43ED-BFD1-07F837E73B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B6-43ED-BFD1-07F837E73B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B6-43ED-BFD1-07F837E73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B6-43ED-BFD1-07F837E73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B6-43ED-BFD1-07F837E73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B6-43ED-BFD1-07F837E73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B6-43ED-BFD1-07F837E73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B6-43ED-BFD1-07F837E73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B6-43ED-BFD1-07F837E73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B6-43ED-BFD1-07F837E73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B6-43ED-BFD1-07F837E73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B6-43ED-BFD1-07F837E73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B6-43ED-BFD1-07F837E73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B6-43ED-BFD1-07F837E73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B6-43ED-BFD1-07F837E73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B6-43ED-BFD1-07F837E73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B6-43ED-BFD1-07F837E73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B6-43ED-BFD1-07F837E73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B6-43ED-BFD1-07F837E73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B6-43ED-BFD1-07F837E73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B6-43ED-BFD1-07F837E73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B6-43ED-BFD1-07F837E73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B6-43ED-BFD1-07F837E73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B6-43ED-BFD1-07F837E73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B6-43ED-BFD1-07F837E73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B6-43ED-BFD1-07F837E73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B6-43ED-BFD1-07F837E73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B6-43ED-BFD1-07F837E73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B6-43ED-BFD1-07F837E73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B6-43ED-BFD1-07F837E73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B6-43ED-BFD1-07F837E73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B6-43ED-BFD1-07F837E73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B6-43ED-BFD1-07F837E73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B6-43ED-BFD1-07F837E73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B6-43ED-BFD1-07F837E73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B6-43ED-BFD1-07F837E73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B6-43ED-BFD1-07F837E73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B6-43ED-BFD1-07F837E73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B6-43ED-BFD1-07F837E73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B6-43ED-BFD1-07F837E73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B6-43ED-BFD1-07F837E73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B6-43ED-BFD1-07F837E73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B6-43ED-BFD1-07F837E73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B6-43ED-BFD1-07F837E73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B6-43ED-BFD1-07F837E73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B6-43ED-BFD1-07F837E73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B6-43ED-BFD1-07F837E73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B6-43ED-BFD1-07F837E73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B6-43ED-BFD1-07F837E73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B6-43ED-BFD1-07F837E73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B6-43ED-BFD1-07F837E73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B6-43ED-BFD1-07F837E73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B6-43ED-BFD1-07F837E73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B6-43ED-BFD1-07F837E73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B6-43ED-BFD1-07F837E73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B6-43ED-BFD1-07F837E73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B6-43ED-BFD1-07F837E73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B6-43ED-BFD1-07F837E73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B6-43ED-BFD1-07F837E73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B6-43ED-BFD1-07F837E73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B6-43ED-BFD1-07F837E73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B6-43ED-BFD1-07F837E73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B6-43ED-BFD1-07F837E73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B6-43ED-BFD1-07F837E73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B6-43ED-BFD1-07F837E73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B6-43ED-BFD1-07F837E73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B6-43ED-BFD1-07F837E73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B6-43ED-BFD1-07F837E73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B6-43ED-BFD1-07F837E73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B6-43ED-BFD1-07F837E73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B6-43ED-BFD1-07F837E73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B6-43ED-BFD1-07F837E73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B6-43ED-BFD1-07F837E73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B6-43ED-BFD1-07F837E73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B6-43ED-BFD1-07F837E73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B6-43ED-BFD1-07F837E73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B6-43ED-BFD1-07F837E73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B6-43ED-BFD1-07F837E73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B6-43ED-BFD1-07F837E73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B6-43ED-BFD1-07F837E73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B6-43ED-BFD1-07F837E73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B6-43ED-BFD1-07F837E73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B6-43ED-BFD1-07F837E73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B6-43ED-BFD1-07F837E73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B6-43ED-BFD1-07F837E73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B6-43ED-BFD1-07F837E73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B6-43ED-BFD1-07F837E73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B6-43ED-BFD1-07F837E73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B6-43ED-BFD1-07F837E73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B6-43ED-BFD1-07F837E73B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B6-43ED-BFD1-07F837E73B7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B6-43ED-BFD1-07F837E73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B6-43ED-BFD1-07F837E73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B6-43ED-BFD1-07F837E73B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B6-43ED-BFD1-07F837E73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B6-43ED-BFD1-07F837E73B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B6-43ED-BFD1-07F837E73B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B6-43ED-BFD1-07F837E73B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B6-43ED-BFD1-07F837E73B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B6-43ED-BFD1-07F837E73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B6-43ED-BFD1-07F837E73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B6-43ED-BFD1-07F837E73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B6-43ED-BFD1-07F837E73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B6-43ED-BFD1-07F837E73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B6-43ED-BFD1-07F837E73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B6-43ED-BFD1-07F837E73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B6-43ED-BFD1-07F837E73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B6-43ED-BFD1-07F837E73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B6-43ED-BFD1-07F837E73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B6-43ED-BFD1-07F837E73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B6-43ED-BFD1-07F837E73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B6-43ED-BFD1-07F837E73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B6-43ED-BFD1-07F837E73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B6-43ED-BFD1-07F837E73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B6-43ED-BFD1-07F837E73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B6-43ED-BFD1-07F837E73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B6-43ED-BFD1-07F837E73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B6-43ED-BFD1-07F837E73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B6-43ED-BFD1-07F837E73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B6-43ED-BFD1-07F837E73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B6-43ED-BFD1-07F837E73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B6-43ED-BFD1-07F837E73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B6-43ED-BFD1-07F837E73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B6-43ED-BFD1-07F837E73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B6-43ED-BFD1-07F837E73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B6-43ED-BFD1-07F837E73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B6-43ED-BFD1-07F837E73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B6-43ED-BFD1-07F837E73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B6-43ED-BFD1-07F837E73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B6-43ED-BFD1-07F837E73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B6-43ED-BFD1-07F837E73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B6-43ED-BFD1-07F837E73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B6-43ED-BFD1-07F837E73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B6-43ED-BFD1-07F837E73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B6-43ED-BFD1-07F837E73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B6-43ED-BFD1-07F837E73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B6-43ED-BFD1-07F837E73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B6-43ED-BFD1-07F837E73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B6-43ED-BFD1-07F837E73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B6-43ED-BFD1-07F837E73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B6-43ED-BFD1-07F837E73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B6-43ED-BFD1-07F837E73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B6-43ED-BFD1-07F837E73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B6-43ED-BFD1-07F837E73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B6-43ED-BFD1-07F837E73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B6-43ED-BFD1-07F837E73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B6-43ED-BFD1-07F837E73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B6-43ED-BFD1-07F837E73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B6-43ED-BFD1-07F837E73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B6-43ED-BFD1-07F837E73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B6-43ED-BFD1-07F837E73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B6-43ED-BFD1-07F837E73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B6-43ED-BFD1-07F837E73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B6-43ED-BFD1-07F837E73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B6-43ED-BFD1-07F837E73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B6-43ED-BFD1-07F837E73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B6-43ED-BFD1-07F837E73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B6-43ED-BFD1-07F837E73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B6-43ED-BFD1-07F837E73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B6-43ED-BFD1-07F837E73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B6-43ED-BFD1-07F837E73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B6-43ED-BFD1-07F837E73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B6-43ED-BFD1-07F837E73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B6-43ED-BFD1-07F837E73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B6-43ED-BFD1-07F837E73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B6-43ED-BFD1-07F837E73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B6-43ED-BFD1-07F837E73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B6-43ED-BFD1-07F837E73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B6-43ED-BFD1-07F837E73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B6-43ED-BFD1-07F837E73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B6-43ED-BFD1-07F837E73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B6-43ED-BFD1-07F837E73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B6-43ED-BFD1-07F837E73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B6-43ED-BFD1-07F837E73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B6-43ED-BFD1-07F837E73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B6-43ED-BFD1-07F837E73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B6-43ED-BFD1-07F837E73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B6-43ED-BFD1-07F837E73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B6-43ED-BFD1-07F837E73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B6-43ED-BFD1-07F837E73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B6-43ED-BFD1-07F837E73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B6-43ED-BFD1-07F837E73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B6-43ED-BFD1-07F837E73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B6-43ED-BFD1-07F837E73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B6-43ED-BFD1-07F837E73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B6-43ED-BFD1-07F837E73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B6-43ED-BFD1-07F837E73B7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68E-465C-8471-5D5E82CA089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8E-465C-8471-5D5E82CA08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8E-465C-8471-5D5E82CA08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8E-465C-8471-5D5E82CA089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8E-465C-8471-5D5E82CA08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8E-465C-8471-5D5E82CA08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8E-465C-8471-5D5E82CA08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8E-465C-8471-5D5E82CA08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8E-465C-8471-5D5E82CA08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8E-465C-8471-5D5E82CA08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8E-465C-8471-5D5E82CA08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8E-465C-8471-5D5E82CA08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8E-465C-8471-5D5E82CA08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8E-465C-8471-5D5E82CA08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8E-465C-8471-5D5E82CA08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8E-465C-8471-5D5E82CA08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8E-465C-8471-5D5E82CA08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8E-465C-8471-5D5E82CA08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8E-465C-8471-5D5E82CA08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8E-465C-8471-5D5E82CA08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8E-465C-8471-5D5E82CA08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8E-465C-8471-5D5E82CA08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8E-465C-8471-5D5E82CA08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8E-465C-8471-5D5E82CA0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8E-465C-8471-5D5E82CA0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8E-465C-8471-5D5E82CA0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8E-465C-8471-5D5E82CA0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8E-465C-8471-5D5E82CA0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8E-465C-8471-5D5E82CA0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8E-465C-8471-5D5E82CA0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8E-465C-8471-5D5E82CA0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8E-465C-8471-5D5E82CA0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8E-465C-8471-5D5E82CA0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8E-465C-8471-5D5E82CA0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8E-465C-8471-5D5E82CA0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8E-465C-8471-5D5E82CA0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8E-465C-8471-5D5E82CA0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8E-465C-8471-5D5E82CA0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8E-465C-8471-5D5E82CA0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8E-465C-8471-5D5E82CA0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8E-465C-8471-5D5E82CA0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8E-465C-8471-5D5E82CA0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8E-465C-8471-5D5E82CA0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8E-465C-8471-5D5E82CA0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8E-465C-8471-5D5E82CA0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8E-465C-8471-5D5E82CA0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8E-465C-8471-5D5E82CA0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8E-465C-8471-5D5E82CA0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8E-465C-8471-5D5E82CA0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8E-465C-8471-5D5E82CA0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8E-465C-8471-5D5E82CA0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8E-465C-8471-5D5E82CA0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8E-465C-8471-5D5E82CA0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8E-465C-8471-5D5E82CA0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8E-465C-8471-5D5E82CA0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8E-465C-8471-5D5E82CA0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8E-465C-8471-5D5E82CA0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8E-465C-8471-5D5E82CA0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8E-465C-8471-5D5E82CA0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8E-465C-8471-5D5E82CA0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8E-465C-8471-5D5E82CA0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8E-465C-8471-5D5E82CA0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8E-465C-8471-5D5E82CA0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8E-465C-8471-5D5E82CA0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8E-465C-8471-5D5E82CA0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8E-465C-8471-5D5E82CA0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8E-465C-8471-5D5E82CA0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8E-465C-8471-5D5E82CA0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8E-465C-8471-5D5E82CA0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8E-465C-8471-5D5E82CA0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8E-465C-8471-5D5E82CA0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8E-465C-8471-5D5E82CA0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8E-465C-8471-5D5E82CA0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8E-465C-8471-5D5E82CA0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8E-465C-8471-5D5E82CA0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8E-465C-8471-5D5E82CA0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8E-465C-8471-5D5E82CA0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8E-465C-8471-5D5E82CA0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8E-465C-8471-5D5E82CA0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8E-465C-8471-5D5E82CA0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8E-465C-8471-5D5E82CA0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8E-465C-8471-5D5E82CA0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8E-465C-8471-5D5E82CA0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8E-465C-8471-5D5E82CA0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8E-465C-8471-5D5E82CA0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8E-465C-8471-5D5E82CA0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8E-465C-8471-5D5E82CA0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8E-465C-8471-5D5E82CA0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8E-465C-8471-5D5E82CA0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8E-465C-8471-5D5E82CA0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8E-465C-8471-5D5E82CA0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8E-465C-8471-5D5E82CA0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8E-465C-8471-5D5E82CA0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8E-465C-8471-5D5E82CA0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8E-465C-8471-5D5E82CA0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8E-465C-8471-5D5E82CA08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8E-465C-8471-5D5E82CA089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68E-465C-8471-5D5E82CA089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8E-465C-8471-5D5E82CA089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8E-465C-8471-5D5E82CA089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8E-465C-8471-5D5E82CA089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8E-465C-8471-5D5E82CA089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8E-465C-8471-5D5E82CA089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8E-465C-8471-5D5E82CA089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8E-465C-8471-5D5E82CA089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8E-465C-8471-5D5E82CA089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8E-465C-8471-5D5E82CA089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8E-465C-8471-5D5E82CA089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8E-465C-8471-5D5E82CA089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8E-465C-8471-5D5E82CA089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8E-465C-8471-5D5E82CA089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8E-465C-8471-5D5E82CA089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8E-465C-8471-5D5E82CA089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8E-465C-8471-5D5E82CA089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8E-465C-8471-5D5E82CA089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8E-465C-8471-5D5E82CA089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8E-465C-8471-5D5E82CA089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8E-465C-8471-5D5E82CA089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8E-465C-8471-5D5E82CA089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8E-465C-8471-5D5E82CA089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8E-465C-8471-5D5E82CA0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8E-465C-8471-5D5E82CA0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8E-465C-8471-5D5E82CA0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8E-465C-8471-5D5E82CA0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8E-465C-8471-5D5E82CA0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8E-465C-8471-5D5E82CA0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8E-465C-8471-5D5E82CA0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8E-465C-8471-5D5E82CA0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8E-465C-8471-5D5E82CA0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8E-465C-8471-5D5E82CA0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8E-465C-8471-5D5E82CA0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8E-465C-8471-5D5E82CA0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8E-465C-8471-5D5E82CA0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8E-465C-8471-5D5E82CA0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8E-465C-8471-5D5E82CA0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8E-465C-8471-5D5E82CA0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8E-465C-8471-5D5E82CA0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8E-465C-8471-5D5E82CA0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8E-465C-8471-5D5E82CA0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8E-465C-8471-5D5E82CA0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8E-465C-8471-5D5E82CA0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8E-465C-8471-5D5E82CA0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8E-465C-8471-5D5E82CA0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8E-465C-8471-5D5E82CA0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8E-465C-8471-5D5E82CA0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8E-465C-8471-5D5E82CA0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8E-465C-8471-5D5E82CA0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8E-465C-8471-5D5E82CA0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8E-465C-8471-5D5E82CA0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8E-465C-8471-5D5E82CA0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8E-465C-8471-5D5E82CA0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8E-465C-8471-5D5E82CA0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8E-465C-8471-5D5E82CA0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8E-465C-8471-5D5E82CA0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8E-465C-8471-5D5E82CA0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8E-465C-8471-5D5E82CA0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8E-465C-8471-5D5E82CA0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8E-465C-8471-5D5E82CA0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8E-465C-8471-5D5E82CA0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8E-465C-8471-5D5E82CA0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8E-465C-8471-5D5E82CA0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8E-465C-8471-5D5E82CA0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8E-465C-8471-5D5E82CA0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8E-465C-8471-5D5E82CA0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8E-465C-8471-5D5E82CA0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8E-465C-8471-5D5E82CA0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8E-465C-8471-5D5E82CA0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8E-465C-8471-5D5E82CA0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8E-465C-8471-5D5E82CA0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8E-465C-8471-5D5E82CA0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8E-465C-8471-5D5E82CA0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8E-465C-8471-5D5E82CA0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8E-465C-8471-5D5E82CA0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8E-465C-8471-5D5E82CA0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8E-465C-8471-5D5E82CA0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8E-465C-8471-5D5E82CA0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8E-465C-8471-5D5E82CA0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8E-465C-8471-5D5E82CA0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8E-465C-8471-5D5E82CA0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8E-465C-8471-5D5E82CA0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8E-465C-8471-5D5E82CA0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8E-465C-8471-5D5E82CA0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8E-465C-8471-5D5E82CA0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8E-465C-8471-5D5E82CA0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8E-465C-8471-5D5E82CA0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8E-465C-8471-5D5E82CA0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8E-465C-8471-5D5E82CA0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8E-465C-8471-5D5E82CA0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8E-465C-8471-5D5E82CA0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8E-465C-8471-5D5E82CA0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8E-465C-8471-5D5E82CA0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8E-465C-8471-5D5E82CA0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8E-465C-8471-5D5E82CA089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8E-465C-8471-5D5E82CA089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68E-465C-8471-5D5E82CA089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8E-465C-8471-5D5E82CA08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8E-465C-8471-5D5E82CA08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8E-465C-8471-5D5E82CA089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8E-465C-8471-5D5E82CA08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8E-465C-8471-5D5E82CA08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8E-465C-8471-5D5E82CA08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8E-465C-8471-5D5E82CA08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8E-465C-8471-5D5E82CA08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8E-465C-8471-5D5E82CA08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8E-465C-8471-5D5E82CA08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8E-465C-8471-5D5E82CA08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8E-465C-8471-5D5E82CA08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8E-465C-8471-5D5E82CA08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8E-465C-8471-5D5E82CA08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8E-465C-8471-5D5E82CA08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8E-465C-8471-5D5E82CA08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8E-465C-8471-5D5E82CA08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8E-465C-8471-5D5E82CA08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8E-465C-8471-5D5E82CA08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8E-465C-8471-5D5E82CA08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8E-465C-8471-5D5E82CA08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8E-465C-8471-5D5E82CA08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8E-465C-8471-5D5E82CA0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8E-465C-8471-5D5E82CA0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8E-465C-8471-5D5E82CA0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8E-465C-8471-5D5E82CA0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8E-465C-8471-5D5E82CA0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8E-465C-8471-5D5E82CA0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8E-465C-8471-5D5E82CA0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8E-465C-8471-5D5E82CA0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8E-465C-8471-5D5E82CA0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8E-465C-8471-5D5E82CA0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8E-465C-8471-5D5E82CA0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8E-465C-8471-5D5E82CA0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8E-465C-8471-5D5E82CA0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8E-465C-8471-5D5E82CA0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8E-465C-8471-5D5E82CA0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8E-465C-8471-5D5E82CA0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8E-465C-8471-5D5E82CA0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8E-465C-8471-5D5E82CA0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8E-465C-8471-5D5E82CA0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8E-465C-8471-5D5E82CA0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8E-465C-8471-5D5E82CA0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8E-465C-8471-5D5E82CA0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8E-465C-8471-5D5E82CA0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8E-465C-8471-5D5E82CA0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8E-465C-8471-5D5E82CA0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8E-465C-8471-5D5E82CA0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8E-465C-8471-5D5E82CA0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8E-465C-8471-5D5E82CA0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8E-465C-8471-5D5E82CA0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8E-465C-8471-5D5E82CA0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8E-465C-8471-5D5E82CA0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8E-465C-8471-5D5E82CA0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8E-465C-8471-5D5E82CA0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8E-465C-8471-5D5E82CA0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8E-465C-8471-5D5E82CA0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8E-465C-8471-5D5E82CA0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8E-465C-8471-5D5E82CA0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8E-465C-8471-5D5E82CA0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8E-465C-8471-5D5E82CA0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8E-465C-8471-5D5E82CA0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8E-465C-8471-5D5E82CA0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8E-465C-8471-5D5E82CA0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8E-465C-8471-5D5E82CA0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8E-465C-8471-5D5E82CA0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8E-465C-8471-5D5E82CA0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8E-465C-8471-5D5E82CA0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8E-465C-8471-5D5E82CA0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8E-465C-8471-5D5E82CA0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8E-465C-8471-5D5E82CA0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8E-465C-8471-5D5E82CA0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8E-465C-8471-5D5E82CA0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8E-465C-8471-5D5E82CA0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8E-465C-8471-5D5E82CA0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8E-465C-8471-5D5E82CA0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8E-465C-8471-5D5E82CA0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8E-465C-8471-5D5E82CA0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8E-465C-8471-5D5E82CA0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8E-465C-8471-5D5E82CA0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8E-465C-8471-5D5E82CA0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8E-465C-8471-5D5E82CA0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8E-465C-8471-5D5E82CA0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8E-465C-8471-5D5E82CA0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8E-465C-8471-5D5E82CA0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8E-465C-8471-5D5E82CA0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8E-465C-8471-5D5E82CA0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8E-465C-8471-5D5E82CA0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8E-465C-8471-5D5E82CA0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8E-465C-8471-5D5E82CA0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8E-465C-8471-5D5E82CA0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8E-465C-8471-5D5E82CA0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8E-465C-8471-5D5E82CA0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8E-465C-8471-5D5E82CA0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8E-465C-8471-5D5E82CA08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8E-465C-8471-5D5E82CA089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6C2-4566-81A8-D4574472985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C2-4566-81A8-D457447298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C2-4566-81A8-D457447298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C2-4566-81A8-D457447298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C2-4566-81A8-D457447298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C2-4566-81A8-D457447298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C2-4566-81A8-D457447298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C2-4566-81A8-D457447298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C2-4566-81A8-D4574472985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C2-4566-81A8-D457447298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C2-4566-81A8-D457447298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C2-4566-81A8-D457447298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C2-4566-81A8-D457447298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C2-4566-81A8-D457447298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C2-4566-81A8-D457447298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C2-4566-81A8-D457447298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C2-4566-81A8-D457447298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C2-4566-81A8-D457447298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C2-4566-81A8-D457447298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C2-4566-81A8-D457447298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C2-4566-81A8-D457447298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C2-4566-81A8-D457447298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C2-4566-81A8-D457447298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C2-4566-81A8-D457447298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C2-4566-81A8-D457447298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C2-4566-81A8-D457447298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C2-4566-81A8-D457447298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C2-4566-81A8-D457447298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C2-4566-81A8-D457447298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C2-4566-81A8-D457447298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C2-4566-81A8-D457447298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C2-4566-81A8-D457447298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C2-4566-81A8-D457447298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C2-4566-81A8-D457447298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C2-4566-81A8-D457447298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C2-4566-81A8-D457447298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C2-4566-81A8-D457447298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C2-4566-81A8-D457447298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C2-4566-81A8-D457447298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C2-4566-81A8-D457447298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C2-4566-81A8-D457447298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C2-4566-81A8-D457447298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C2-4566-81A8-D457447298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C2-4566-81A8-D457447298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C2-4566-81A8-D457447298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C2-4566-81A8-D457447298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C2-4566-81A8-D457447298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C2-4566-81A8-D457447298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C2-4566-81A8-D457447298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C2-4566-81A8-D457447298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C2-4566-81A8-D457447298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C2-4566-81A8-D457447298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C2-4566-81A8-D457447298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C2-4566-81A8-D457447298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C2-4566-81A8-D457447298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C2-4566-81A8-D457447298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C2-4566-81A8-D457447298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C2-4566-81A8-D457447298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C2-4566-81A8-D457447298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C2-4566-81A8-D457447298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C2-4566-81A8-D457447298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C2-4566-81A8-D457447298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C2-4566-81A8-D457447298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C2-4566-81A8-D457447298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C2-4566-81A8-D457447298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C2-4566-81A8-D457447298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C2-4566-81A8-D457447298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C2-4566-81A8-D457447298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C2-4566-81A8-D457447298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C2-4566-81A8-D457447298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C2-4566-81A8-D457447298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C2-4566-81A8-D457447298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C2-4566-81A8-D457447298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C2-4566-81A8-D457447298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C2-4566-81A8-D457447298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C2-4566-81A8-D457447298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C2-4566-81A8-D457447298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C2-4566-81A8-D457447298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C2-4566-81A8-D457447298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C2-4566-81A8-D457447298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C2-4566-81A8-D457447298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C2-4566-81A8-D457447298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C2-4566-81A8-D457447298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C2-4566-81A8-D457447298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C2-4566-81A8-D457447298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C2-4566-81A8-D457447298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C2-4566-81A8-D457447298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C2-4566-81A8-D457447298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C2-4566-81A8-D457447298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C2-4566-81A8-D457447298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C2-4566-81A8-D457447298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C2-4566-81A8-D457447298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C2-4566-81A8-D457447298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C2-4566-81A8-D457447298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C2-4566-81A8-D457447298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C2-4566-81A8-D457447298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6C2-4566-81A8-D4574472985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C2-4566-81A8-D4574472985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C2-4566-81A8-D4574472985D}"/>
              </c:ext>
            </c:extLst>
          </c:dPt>
          <c:dPt>
            <c:idx val="2"/>
            <c:bubble3D val="0"/>
            <c:extLst>
              <c:ext xmlns:c16="http://schemas.microsoft.com/office/drawing/2014/chart" uri="{C3380CC4-5D6E-409C-BE32-E72D297353CC}">
                <c16:uniqueId val="{00000063-E6C2-4566-81A8-D4574472985D}"/>
              </c:ext>
            </c:extLst>
          </c:dPt>
          <c:dPt>
            <c:idx val="3"/>
            <c:bubble3D val="0"/>
            <c:extLst>
              <c:ext xmlns:c16="http://schemas.microsoft.com/office/drawing/2014/chart" uri="{C3380CC4-5D6E-409C-BE32-E72D297353CC}">
                <c16:uniqueId val="{00000064-E6C2-4566-81A8-D457447298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C2-4566-81A8-D457447298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C2-4566-81A8-D457447298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C2-4566-81A8-D457447298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C2-4566-81A8-D457447298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C2-4566-81A8-D457447298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C2-4566-81A8-D457447298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C2-4566-81A8-D457447298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C2-4566-81A8-D4574472985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C2-4566-81A8-D457447298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C2-4566-81A8-D457447298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C2-4566-81A8-D457447298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C2-4566-81A8-D457447298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C2-4566-81A8-D457447298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C2-4566-81A8-D457447298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C2-4566-81A8-D457447298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C2-4566-81A8-D457447298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C2-4566-81A8-D457447298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C2-4566-81A8-D457447298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C2-4566-81A8-D457447298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C2-4566-81A8-D457447298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C2-4566-81A8-D457447298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C2-4566-81A8-D457447298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C2-4566-81A8-D457447298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C2-4566-81A8-D457447298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C2-4566-81A8-D457447298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C2-4566-81A8-D457447298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C2-4566-81A8-D457447298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C2-4566-81A8-D457447298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C2-4566-81A8-D457447298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C2-4566-81A8-D457447298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C2-4566-81A8-D457447298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C2-4566-81A8-D457447298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C2-4566-81A8-D457447298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C2-4566-81A8-D457447298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C2-4566-81A8-D457447298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C2-4566-81A8-D457447298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C2-4566-81A8-D457447298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C2-4566-81A8-D457447298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C2-4566-81A8-D457447298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C2-4566-81A8-D457447298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C2-4566-81A8-D457447298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C2-4566-81A8-D457447298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C2-4566-81A8-D457447298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C2-4566-81A8-D457447298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C2-4566-81A8-D457447298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C2-4566-81A8-D457447298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C2-4566-81A8-D457447298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C2-4566-81A8-D457447298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C2-4566-81A8-D457447298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C2-4566-81A8-D457447298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C2-4566-81A8-D457447298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C2-4566-81A8-D457447298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C2-4566-81A8-D457447298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C2-4566-81A8-D457447298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C2-4566-81A8-D457447298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C2-4566-81A8-D457447298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C2-4566-81A8-D457447298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C2-4566-81A8-D457447298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C2-4566-81A8-D457447298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C2-4566-81A8-D457447298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C2-4566-81A8-D457447298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C2-4566-81A8-D457447298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C2-4566-81A8-D457447298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C2-4566-81A8-D457447298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C2-4566-81A8-D457447298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C2-4566-81A8-D457447298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C2-4566-81A8-D457447298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C2-4566-81A8-D457447298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C2-4566-81A8-D457447298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C2-4566-81A8-D457447298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C2-4566-81A8-D457447298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C2-4566-81A8-D457447298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C2-4566-81A8-D457447298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C2-4566-81A8-D457447298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C2-4566-81A8-D457447298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C2-4566-81A8-D457447298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C2-4566-81A8-D457447298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C2-4566-81A8-D457447298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C2-4566-81A8-D457447298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C2-4566-81A8-D457447298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C2-4566-81A8-D457447298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C2-4566-81A8-D457447298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C2-4566-81A8-D457447298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C2-4566-81A8-D457447298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C2-4566-81A8-D457447298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C2-4566-81A8-D457447298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C2-4566-81A8-D457447298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C2-4566-81A8-D457447298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C2-4566-81A8-D457447298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C2-4566-81A8-D457447298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C2-4566-81A8-D457447298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C2-4566-81A8-D457447298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C2-4566-81A8-D457447298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C2-4566-81A8-D457447298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C2-4566-81A8-D457447298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C2-4566-81A8-D4574472985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C2-4566-81A8-D4574472985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C2-4566-81A8-D457447298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C2-4566-81A8-D457447298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C2-4566-81A8-D457447298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C2-4566-81A8-D457447298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C2-4566-81A8-D457447298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C2-4566-81A8-D457447298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C2-4566-81A8-D457447298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C2-4566-81A8-D4574472985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C2-4566-81A8-D457447298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C2-4566-81A8-D457447298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C2-4566-81A8-D457447298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C2-4566-81A8-D457447298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C2-4566-81A8-D457447298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C2-4566-81A8-D457447298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C2-4566-81A8-D457447298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C2-4566-81A8-D457447298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C2-4566-81A8-D457447298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C2-4566-81A8-D457447298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C2-4566-81A8-D457447298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C2-4566-81A8-D457447298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C2-4566-81A8-D457447298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C2-4566-81A8-D457447298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C2-4566-81A8-D457447298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C2-4566-81A8-D457447298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C2-4566-81A8-D457447298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C2-4566-81A8-D457447298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C2-4566-81A8-D457447298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C2-4566-81A8-D457447298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C2-4566-81A8-D457447298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C2-4566-81A8-D457447298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C2-4566-81A8-D457447298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C2-4566-81A8-D457447298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C2-4566-81A8-D457447298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C2-4566-81A8-D457447298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C2-4566-81A8-D457447298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C2-4566-81A8-D457447298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C2-4566-81A8-D457447298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C2-4566-81A8-D457447298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C2-4566-81A8-D457447298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C2-4566-81A8-D457447298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C2-4566-81A8-D457447298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C2-4566-81A8-D457447298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C2-4566-81A8-D457447298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C2-4566-81A8-D457447298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C2-4566-81A8-D457447298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C2-4566-81A8-D457447298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C2-4566-81A8-D457447298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C2-4566-81A8-D457447298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C2-4566-81A8-D457447298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C2-4566-81A8-D457447298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C2-4566-81A8-D457447298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C2-4566-81A8-D457447298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C2-4566-81A8-D457447298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C2-4566-81A8-D457447298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C2-4566-81A8-D457447298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C2-4566-81A8-D457447298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C2-4566-81A8-D457447298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C2-4566-81A8-D457447298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C2-4566-81A8-D457447298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C2-4566-81A8-D457447298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C2-4566-81A8-D457447298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C2-4566-81A8-D457447298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C2-4566-81A8-D457447298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C2-4566-81A8-D457447298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C2-4566-81A8-D457447298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C2-4566-81A8-D457447298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C2-4566-81A8-D457447298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C2-4566-81A8-D457447298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C2-4566-81A8-D457447298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C2-4566-81A8-D457447298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C2-4566-81A8-D457447298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C2-4566-81A8-D457447298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C2-4566-81A8-D457447298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C2-4566-81A8-D457447298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C2-4566-81A8-D457447298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C2-4566-81A8-D457447298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C2-4566-81A8-D457447298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C2-4566-81A8-D457447298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C2-4566-81A8-D457447298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C2-4566-81A8-D457447298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C2-4566-81A8-D457447298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C2-4566-81A8-D457447298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C2-4566-81A8-D457447298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C2-4566-81A8-D457447298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C2-4566-81A8-D457447298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C2-4566-81A8-D457447298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C2-4566-81A8-D457447298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C2-4566-81A8-D457447298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C2-4566-81A8-D457447298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C2-4566-81A8-D457447298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C2-4566-81A8-D457447298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C2-4566-81A8-D457447298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C2-4566-81A8-D457447298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C2-4566-81A8-D457447298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C2-4566-81A8-D457447298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C2-4566-81A8-D4574472985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934-4ACC-A78E-BF74A421D6C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934-4ACC-A78E-BF74A421D6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34-4ACC-A78E-BF74A421D6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34-4ACC-A78E-BF74A421D6C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34-4ACC-A78E-BF74A421D6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34-4ACC-A78E-BF74A421D6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34-4ACC-A78E-BF74A421D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34-4ACC-A78E-BF74A421D6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34-4ACC-A78E-BF74A421D6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34-4ACC-A78E-BF74A421D6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34-4ACC-A78E-BF74A421D6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34-4ACC-A78E-BF74A421D6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34-4ACC-A78E-BF74A421D6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34-4ACC-A78E-BF74A421D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34-4ACC-A78E-BF74A421D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34-4ACC-A78E-BF74A421D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34-4ACC-A78E-BF74A421D6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34-4ACC-A78E-BF74A421D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34-4ACC-A78E-BF74A421D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34-4ACC-A78E-BF74A421D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34-4ACC-A78E-BF74A421D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34-4ACC-A78E-BF74A421D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34-4ACC-A78E-BF74A421D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34-4ACC-A78E-BF74A421D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934-4ACC-A78E-BF74A421D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934-4ACC-A78E-BF74A421D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34-4ACC-A78E-BF74A421D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34-4ACC-A78E-BF74A421D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34-4ACC-A78E-BF74A421D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34-4ACC-A78E-BF74A421D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34-4ACC-A78E-BF74A421D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34-4ACC-A78E-BF74A421D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34-4ACC-A78E-BF74A421D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34-4ACC-A78E-BF74A421D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34-4ACC-A78E-BF74A421D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34-4ACC-A78E-BF74A421D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34-4ACC-A78E-BF74A421D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34-4ACC-A78E-BF74A421D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34-4ACC-A78E-BF74A421D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34-4ACC-A78E-BF74A421D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34-4ACC-A78E-BF74A421D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34-4ACC-A78E-BF74A421D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34-4ACC-A78E-BF74A421D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34-4ACC-A78E-BF74A421D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34-4ACC-A78E-BF74A421D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34-4ACC-A78E-BF74A421D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34-4ACC-A78E-BF74A421D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34-4ACC-A78E-BF74A421D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34-4ACC-A78E-BF74A421D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34-4ACC-A78E-BF74A421D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34-4ACC-A78E-BF74A421D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34-4ACC-A78E-BF74A421D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34-4ACC-A78E-BF74A421D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34-4ACC-A78E-BF74A421D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34-4ACC-A78E-BF74A421D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34-4ACC-A78E-BF74A421D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34-4ACC-A78E-BF74A421D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34-4ACC-A78E-BF74A421D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34-4ACC-A78E-BF74A421D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34-4ACC-A78E-BF74A421D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34-4ACC-A78E-BF74A421D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34-4ACC-A78E-BF74A421D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34-4ACC-A78E-BF74A421D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34-4ACC-A78E-BF74A421D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34-4ACC-A78E-BF74A421D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34-4ACC-A78E-BF74A421D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34-4ACC-A78E-BF74A421D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34-4ACC-A78E-BF74A421D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34-4ACC-A78E-BF74A421D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34-4ACC-A78E-BF74A421D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34-4ACC-A78E-BF74A421D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34-4ACC-A78E-BF74A421D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34-4ACC-A78E-BF74A421D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34-4ACC-A78E-BF74A421D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34-4ACC-A78E-BF74A421D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34-4ACC-A78E-BF74A421D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34-4ACC-A78E-BF74A421D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34-4ACC-A78E-BF74A421D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34-4ACC-A78E-BF74A421D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34-4ACC-A78E-BF74A421D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34-4ACC-A78E-BF74A421D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34-4ACC-A78E-BF74A421D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34-4ACC-A78E-BF74A421D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34-4ACC-A78E-BF74A421D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34-4ACC-A78E-BF74A421D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34-4ACC-A78E-BF74A421D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34-4ACC-A78E-BF74A421D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34-4ACC-A78E-BF74A421D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34-4ACC-A78E-BF74A421D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34-4ACC-A78E-BF74A421D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34-4ACC-A78E-BF74A421D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34-4ACC-A78E-BF74A421D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34-4ACC-A78E-BF74A421D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34-4ACC-A78E-BF74A421D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34-4ACC-A78E-BF74A421D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934-4ACC-A78E-BF74A421D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934-4ACC-A78E-BF74A421D6C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934-4ACC-A78E-BF74A421D6C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934-4ACC-A78E-BF74A421D6CB}"/>
              </c:ext>
            </c:extLst>
          </c:dPt>
          <c:dPt>
            <c:idx val="2"/>
            <c:bubble3D val="0"/>
            <c:extLst>
              <c:ext xmlns:c16="http://schemas.microsoft.com/office/drawing/2014/chart" uri="{C3380CC4-5D6E-409C-BE32-E72D297353CC}">
                <c16:uniqueId val="{00000063-3934-4ACC-A78E-BF74A421D6CB}"/>
              </c:ext>
            </c:extLst>
          </c:dPt>
          <c:dPt>
            <c:idx val="3"/>
            <c:bubble3D val="0"/>
            <c:extLst>
              <c:ext xmlns:c16="http://schemas.microsoft.com/office/drawing/2014/chart" uri="{C3380CC4-5D6E-409C-BE32-E72D297353CC}">
                <c16:uniqueId val="{00000064-3934-4ACC-A78E-BF74A421D6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934-4ACC-A78E-BF74A421D6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934-4ACC-A78E-BF74A421D6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934-4ACC-A78E-BF74A421D6C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934-4ACC-A78E-BF74A421D6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934-4ACC-A78E-BF74A421D6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934-4ACC-A78E-BF74A421D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934-4ACC-A78E-BF74A421D6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934-4ACC-A78E-BF74A421D6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934-4ACC-A78E-BF74A421D6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934-4ACC-A78E-BF74A421D6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934-4ACC-A78E-BF74A421D6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934-4ACC-A78E-BF74A421D6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934-4ACC-A78E-BF74A421D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934-4ACC-A78E-BF74A421D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934-4ACC-A78E-BF74A421D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934-4ACC-A78E-BF74A421D6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934-4ACC-A78E-BF74A421D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934-4ACC-A78E-BF74A421D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934-4ACC-A78E-BF74A421D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934-4ACC-A78E-BF74A421D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934-4ACC-A78E-BF74A421D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934-4ACC-A78E-BF74A421D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934-4ACC-A78E-BF74A421D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934-4ACC-A78E-BF74A421D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934-4ACC-A78E-BF74A421D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934-4ACC-A78E-BF74A421D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934-4ACC-A78E-BF74A421D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934-4ACC-A78E-BF74A421D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934-4ACC-A78E-BF74A421D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934-4ACC-A78E-BF74A421D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934-4ACC-A78E-BF74A421D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934-4ACC-A78E-BF74A421D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934-4ACC-A78E-BF74A421D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934-4ACC-A78E-BF74A421D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934-4ACC-A78E-BF74A421D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934-4ACC-A78E-BF74A421D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934-4ACC-A78E-BF74A421D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934-4ACC-A78E-BF74A421D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934-4ACC-A78E-BF74A421D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934-4ACC-A78E-BF74A421D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934-4ACC-A78E-BF74A421D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934-4ACC-A78E-BF74A421D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934-4ACC-A78E-BF74A421D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934-4ACC-A78E-BF74A421D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934-4ACC-A78E-BF74A421D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934-4ACC-A78E-BF74A421D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934-4ACC-A78E-BF74A421D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934-4ACC-A78E-BF74A421D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934-4ACC-A78E-BF74A421D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934-4ACC-A78E-BF74A421D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34-4ACC-A78E-BF74A421D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34-4ACC-A78E-BF74A421D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34-4ACC-A78E-BF74A421D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34-4ACC-A78E-BF74A421D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34-4ACC-A78E-BF74A421D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34-4ACC-A78E-BF74A421D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34-4ACC-A78E-BF74A421D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34-4ACC-A78E-BF74A421D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34-4ACC-A78E-BF74A421D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34-4ACC-A78E-BF74A421D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34-4ACC-A78E-BF74A421D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34-4ACC-A78E-BF74A421D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34-4ACC-A78E-BF74A421D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34-4ACC-A78E-BF74A421D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34-4ACC-A78E-BF74A421D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34-4ACC-A78E-BF74A421D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34-4ACC-A78E-BF74A421D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34-4ACC-A78E-BF74A421D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34-4ACC-A78E-BF74A421D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34-4ACC-A78E-BF74A421D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34-4ACC-A78E-BF74A421D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34-4ACC-A78E-BF74A421D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34-4ACC-A78E-BF74A421D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34-4ACC-A78E-BF74A421D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34-4ACC-A78E-BF74A421D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34-4ACC-A78E-BF74A421D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34-4ACC-A78E-BF74A421D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34-4ACC-A78E-BF74A421D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34-4ACC-A78E-BF74A421D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34-4ACC-A78E-BF74A421D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34-4ACC-A78E-BF74A421D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34-4ACC-A78E-BF74A421D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34-4ACC-A78E-BF74A421D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34-4ACC-A78E-BF74A421D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34-4ACC-A78E-BF74A421D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34-4ACC-A78E-BF74A421D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34-4ACC-A78E-BF74A421D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34-4ACC-A78E-BF74A421D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34-4ACC-A78E-BF74A421D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34-4ACC-A78E-BF74A421D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34-4ACC-A78E-BF74A421D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34-4ACC-A78E-BF74A421D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34-4ACC-A78E-BF74A421D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34-4ACC-A78E-BF74A421D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34-4ACC-A78E-BF74A421D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934-4ACC-A78E-BF74A421D6C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934-4ACC-A78E-BF74A421D6C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934-4ACC-A78E-BF74A421D6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934-4ACC-A78E-BF74A421D6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934-4ACC-A78E-BF74A421D6C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934-4ACC-A78E-BF74A421D6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934-4ACC-A78E-BF74A421D6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934-4ACC-A78E-BF74A421D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934-4ACC-A78E-BF74A421D6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934-4ACC-A78E-BF74A421D6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934-4ACC-A78E-BF74A421D6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934-4ACC-A78E-BF74A421D6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934-4ACC-A78E-BF74A421D6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934-4ACC-A78E-BF74A421D6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934-4ACC-A78E-BF74A421D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934-4ACC-A78E-BF74A421D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934-4ACC-A78E-BF74A421D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934-4ACC-A78E-BF74A421D6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934-4ACC-A78E-BF74A421D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934-4ACC-A78E-BF74A421D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934-4ACC-A78E-BF74A421D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934-4ACC-A78E-BF74A421D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934-4ACC-A78E-BF74A421D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934-4ACC-A78E-BF74A421D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934-4ACC-A78E-BF74A421D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934-4ACC-A78E-BF74A421D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934-4ACC-A78E-BF74A421D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34-4ACC-A78E-BF74A421D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34-4ACC-A78E-BF74A421D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34-4ACC-A78E-BF74A421D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34-4ACC-A78E-BF74A421D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34-4ACC-A78E-BF74A421D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34-4ACC-A78E-BF74A421D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34-4ACC-A78E-BF74A421D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34-4ACC-A78E-BF74A421D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34-4ACC-A78E-BF74A421D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34-4ACC-A78E-BF74A421D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34-4ACC-A78E-BF74A421D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34-4ACC-A78E-BF74A421D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34-4ACC-A78E-BF74A421D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34-4ACC-A78E-BF74A421D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34-4ACC-A78E-BF74A421D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34-4ACC-A78E-BF74A421D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34-4ACC-A78E-BF74A421D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34-4ACC-A78E-BF74A421D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34-4ACC-A78E-BF74A421D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34-4ACC-A78E-BF74A421D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34-4ACC-A78E-BF74A421D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934-4ACC-A78E-BF74A421D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934-4ACC-A78E-BF74A421D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934-4ACC-A78E-BF74A421D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934-4ACC-A78E-BF74A421D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934-4ACC-A78E-BF74A421D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934-4ACC-A78E-BF74A421D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934-4ACC-A78E-BF74A421D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934-4ACC-A78E-BF74A421D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934-4ACC-A78E-BF74A421D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934-4ACC-A78E-BF74A421D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934-4ACC-A78E-BF74A421D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934-4ACC-A78E-BF74A421D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934-4ACC-A78E-BF74A421D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934-4ACC-A78E-BF74A421D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934-4ACC-A78E-BF74A421D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934-4ACC-A78E-BF74A421D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934-4ACC-A78E-BF74A421D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934-4ACC-A78E-BF74A421D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934-4ACC-A78E-BF74A421D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934-4ACC-A78E-BF74A421D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934-4ACC-A78E-BF74A421D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934-4ACC-A78E-BF74A421D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934-4ACC-A78E-BF74A421D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934-4ACC-A78E-BF74A421D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934-4ACC-A78E-BF74A421D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934-4ACC-A78E-BF74A421D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34-4ACC-A78E-BF74A421D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34-4ACC-A78E-BF74A421D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34-4ACC-A78E-BF74A421D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34-4ACC-A78E-BF74A421D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34-4ACC-A78E-BF74A421D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34-4ACC-A78E-BF74A421D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34-4ACC-A78E-BF74A421D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34-4ACC-A78E-BF74A421D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34-4ACC-A78E-BF74A421D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34-4ACC-A78E-BF74A421D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34-4ACC-A78E-BF74A421D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34-4ACC-A78E-BF74A421D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34-4ACC-A78E-BF74A421D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34-4ACC-A78E-BF74A421D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34-4ACC-A78E-BF74A421D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34-4ACC-A78E-BF74A421D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34-4ACC-A78E-BF74A421D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34-4ACC-A78E-BF74A421D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34-4ACC-A78E-BF74A421D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34-4ACC-A78E-BF74A421D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34-4ACC-A78E-BF74A421D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34-4ACC-A78E-BF74A421D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34-4ACC-A78E-BF74A421D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934-4ACC-A78E-BF74A421D6C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D0-4E78-B6EA-4AB5DFE772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D0-4E78-B6EA-4AB5DFE772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D0-4E78-B6EA-4AB5DFE7721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D0-4E78-B6EA-4AB5DFE772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D0-4E78-B6EA-4AB5DFE772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D0-4E78-B6EA-4AB5DFE772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D0-4E78-B6EA-4AB5DFE7721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D0-4E78-B6EA-4AB5DFE7721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D0-4E78-B6EA-4AB5DFE772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D0-4E78-B6EA-4AB5DFE772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D0-4E78-B6EA-4AB5DFE772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D0-4E78-B6EA-4AB5DFE772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D0-4E78-B6EA-4AB5DFE772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D0-4E78-B6EA-4AB5DFE772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D0-4E78-B6EA-4AB5DFE772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D0-4E78-B6EA-4AB5DFE772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D0-4E78-B6EA-4AB5DFE772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D0-4E78-B6EA-4AB5DFE772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D0-4E78-B6EA-4AB5DFE772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D0-4E78-B6EA-4AB5DFE772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D0-4E78-B6EA-4AB5DFE772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D0-4E78-B6EA-4AB5DFE772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D0-4E78-B6EA-4AB5DFE772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D0-4E78-B6EA-4AB5DFE772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D0-4E78-B6EA-4AB5DFE772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D0-4E78-B6EA-4AB5DFE772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D0-4E78-B6EA-4AB5DFE772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D0-4E78-B6EA-4AB5DFE772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D0-4E78-B6EA-4AB5DFE772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D0-4E78-B6EA-4AB5DFE772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D0-4E78-B6EA-4AB5DFE772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D0-4E78-B6EA-4AB5DFE772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D0-4E78-B6EA-4AB5DFE772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D0-4E78-B6EA-4AB5DFE772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D0-4E78-B6EA-4AB5DFE772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D0-4E78-B6EA-4AB5DFE772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D0-4E78-B6EA-4AB5DFE772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D0-4E78-B6EA-4AB5DFE772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D0-4E78-B6EA-4AB5DFE772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D0-4E78-B6EA-4AB5DFE772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D0-4E78-B6EA-4AB5DFE772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D0-4E78-B6EA-4AB5DFE772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D0-4E78-B6EA-4AB5DFE772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D0-4E78-B6EA-4AB5DFE772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D0-4E78-B6EA-4AB5DFE772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D0-4E78-B6EA-4AB5DFE772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D0-4E78-B6EA-4AB5DFE772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D0-4E78-B6EA-4AB5DFE772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D0-4E78-B6EA-4AB5DFE772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D0-4E78-B6EA-4AB5DFE772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D0-4E78-B6EA-4AB5DFE772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D0-4E78-B6EA-4AB5DFE772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D0-4E78-B6EA-4AB5DFE772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D0-4E78-B6EA-4AB5DFE772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D0-4E78-B6EA-4AB5DFE772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D0-4E78-B6EA-4AB5DFE772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D0-4E78-B6EA-4AB5DFE772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D0-4E78-B6EA-4AB5DFE772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D0-4E78-B6EA-4AB5DFE772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D0-4E78-B6EA-4AB5DFE772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D0-4E78-B6EA-4AB5DFE772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D0-4E78-B6EA-4AB5DFE772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D0-4E78-B6EA-4AB5DFE772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D0-4E78-B6EA-4AB5DFE772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D0-4E78-B6EA-4AB5DFE772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D0-4E78-B6EA-4AB5DFE772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D0-4E78-B6EA-4AB5DFE772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D0-4E78-B6EA-4AB5DFE772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D0-4E78-B6EA-4AB5DFE772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D0-4E78-B6EA-4AB5DFE772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D0-4E78-B6EA-4AB5DFE772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D0-4E78-B6EA-4AB5DFE772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D0-4E78-B6EA-4AB5DFE772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D0-4E78-B6EA-4AB5DFE772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D0-4E78-B6EA-4AB5DFE772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D0-4E78-B6EA-4AB5DFE772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D0-4E78-B6EA-4AB5DFE772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D0-4E78-B6EA-4AB5DFE772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D0-4E78-B6EA-4AB5DFE772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D0-4E78-B6EA-4AB5DFE772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D0-4E78-B6EA-4AB5DFE772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D0-4E78-B6EA-4AB5DFE772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D0-4E78-B6EA-4AB5DFE772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D0-4E78-B6EA-4AB5DFE772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D0-4E78-B6EA-4AB5DFE772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D0-4E78-B6EA-4AB5DFE772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D0-4E78-B6EA-4AB5DFE772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D0-4E78-B6EA-4AB5DFE772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D0-4E78-B6EA-4AB5DFE772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D0-4E78-B6EA-4AB5DFE772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D0-4E78-B6EA-4AB5DFE772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D0-4E78-B6EA-4AB5DFE772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D0-4E78-B6EA-4AB5DFE772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D0-4E78-B6EA-4AB5DFE772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D0-4E78-B6EA-4AB5DFE772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D0-4E78-B6EA-4AB5DFE7721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0D0-4E78-B6EA-4AB5DFE7721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0D0-4E78-B6EA-4AB5DFE7721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0D0-4E78-B6EA-4AB5DFE7721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D0-4E78-B6EA-4AB5DFE772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D0-4E78-B6EA-4AB5DFE772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D0-4E78-B6EA-4AB5DFE7721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D0-4E78-B6EA-4AB5DFE772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D0-4E78-B6EA-4AB5DFE772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D0-4E78-B6EA-4AB5DFE7721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D0-4E78-B6EA-4AB5DFE77215}"/>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D0-4E78-B6EA-4AB5DFE77215}"/>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D0-4E78-B6EA-4AB5DFE772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D0-4E78-B6EA-4AB5DFE772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D0-4E78-B6EA-4AB5DFE772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D0-4E78-B6EA-4AB5DFE772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D0-4E78-B6EA-4AB5DFE772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D0-4E78-B6EA-4AB5DFE772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D0-4E78-B6EA-4AB5DFE7721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D0-4E78-B6EA-4AB5DFE7721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D0-4E78-B6EA-4AB5DFE772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D0-4E78-B6EA-4AB5DFE772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D0-4E78-B6EA-4AB5DFE772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D0-4E78-B6EA-4AB5DFE772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D0-4E78-B6EA-4AB5DFE772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D0-4E78-B6EA-4AB5DFE772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D0-4E78-B6EA-4AB5DFE772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D0-4E78-B6EA-4AB5DFE772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D0-4E78-B6EA-4AB5DFE772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D0-4E78-B6EA-4AB5DFE772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D0-4E78-B6EA-4AB5DFE772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D0-4E78-B6EA-4AB5DFE772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D0-4E78-B6EA-4AB5DFE772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D0-4E78-B6EA-4AB5DFE772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D0-4E78-B6EA-4AB5DFE772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D0-4E78-B6EA-4AB5DFE772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D0-4E78-B6EA-4AB5DFE772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D0-4E78-B6EA-4AB5DFE772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D0-4E78-B6EA-4AB5DFE772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D0-4E78-B6EA-4AB5DFE772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D0-4E78-B6EA-4AB5DFE772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D0-4E78-B6EA-4AB5DFE772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D0-4E78-B6EA-4AB5DFE772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D0-4E78-B6EA-4AB5DFE772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D0-4E78-B6EA-4AB5DFE772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D0-4E78-B6EA-4AB5DFE772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D0-4E78-B6EA-4AB5DFE772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D0-4E78-B6EA-4AB5DFE772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D0-4E78-B6EA-4AB5DFE772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D0-4E78-B6EA-4AB5DFE772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D0-4E78-B6EA-4AB5DFE772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D0-4E78-B6EA-4AB5DFE772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D0-4E78-B6EA-4AB5DFE772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D0-4E78-B6EA-4AB5DFE772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D0-4E78-B6EA-4AB5DFE772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D0-4E78-B6EA-4AB5DFE772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D0-4E78-B6EA-4AB5DFE772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D0-4E78-B6EA-4AB5DFE772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D0-4E78-B6EA-4AB5DFE772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D0-4E78-B6EA-4AB5DFE772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D0-4E78-B6EA-4AB5DFE772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D0-4E78-B6EA-4AB5DFE772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D0-4E78-B6EA-4AB5DFE772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D0-4E78-B6EA-4AB5DFE772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D0-4E78-B6EA-4AB5DFE772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D0-4E78-B6EA-4AB5DFE772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D0-4E78-B6EA-4AB5DFE772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D0-4E78-B6EA-4AB5DFE772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D0-4E78-B6EA-4AB5DFE772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D0-4E78-B6EA-4AB5DFE772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D0-4E78-B6EA-4AB5DFE772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D0-4E78-B6EA-4AB5DFE772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D0-4E78-B6EA-4AB5DFE772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D0-4E78-B6EA-4AB5DFE772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D0-4E78-B6EA-4AB5DFE772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D0-4E78-B6EA-4AB5DFE772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D0-4E78-B6EA-4AB5DFE772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D0-4E78-B6EA-4AB5DFE772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D0-4E78-B6EA-4AB5DFE772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D0-4E78-B6EA-4AB5DFE772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D0-4E78-B6EA-4AB5DFE772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D0-4E78-B6EA-4AB5DFE772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D0-4E78-B6EA-4AB5DFE772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D0-4E78-B6EA-4AB5DFE772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D0-4E78-B6EA-4AB5DFE772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D0-4E78-B6EA-4AB5DFE772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D0-4E78-B6EA-4AB5DFE772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D0-4E78-B6EA-4AB5DFE772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D0-4E78-B6EA-4AB5DFE772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D0-4E78-B6EA-4AB5DFE772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D0-4E78-B6EA-4AB5DFE772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D0-4E78-B6EA-4AB5DFE772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D0-4E78-B6EA-4AB5DFE772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D0-4E78-B6EA-4AB5DFE772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D0-4E78-B6EA-4AB5DFE772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D0-4E78-B6EA-4AB5DFE772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D0-4E78-B6EA-4AB5DFE772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D0-4E78-B6EA-4AB5DFE772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D0-4E78-B6EA-4AB5DFE772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D0-4E78-B6EA-4AB5DFE7721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0D0-4E78-B6EA-4AB5DFE7721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D0-4E78-B6EA-4AB5DFE772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D0-4E78-B6EA-4AB5DFE772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D0-4E78-B6EA-4AB5DFE7721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D0-4E78-B6EA-4AB5DFE772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D0-4E78-B6EA-4AB5DFE772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D0-4E78-B6EA-4AB5DFE772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D0-4E78-B6EA-4AB5DFE7721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D0-4E78-B6EA-4AB5DFE7721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D0-4E78-B6EA-4AB5DFE772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D0-4E78-B6EA-4AB5DFE772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D0-4E78-B6EA-4AB5DFE772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D0-4E78-B6EA-4AB5DFE772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D0-4E78-B6EA-4AB5DFE772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D0-4E78-B6EA-4AB5DFE772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D0-4E78-B6EA-4AB5DFE772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D0-4E78-B6EA-4AB5DFE772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D0-4E78-B6EA-4AB5DFE772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D0-4E78-B6EA-4AB5DFE772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D0-4E78-B6EA-4AB5DFE772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D0-4E78-B6EA-4AB5DFE772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D0-4E78-B6EA-4AB5DFE772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D0-4E78-B6EA-4AB5DFE772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D0-4E78-B6EA-4AB5DFE772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D0-4E78-B6EA-4AB5DFE772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D0-4E78-B6EA-4AB5DFE772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D0-4E78-B6EA-4AB5DFE772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D0-4E78-B6EA-4AB5DFE772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D0-4E78-B6EA-4AB5DFE772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D0-4E78-B6EA-4AB5DFE772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D0-4E78-B6EA-4AB5DFE772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D0-4E78-B6EA-4AB5DFE772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D0-4E78-B6EA-4AB5DFE772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D0-4E78-B6EA-4AB5DFE772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D0-4E78-B6EA-4AB5DFE772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D0-4E78-B6EA-4AB5DFE772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D0-4E78-B6EA-4AB5DFE772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D0-4E78-B6EA-4AB5DFE772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D0-4E78-B6EA-4AB5DFE772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D0-4E78-B6EA-4AB5DFE772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D0-4E78-B6EA-4AB5DFE772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D0-4E78-B6EA-4AB5DFE772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D0-4E78-B6EA-4AB5DFE772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D0-4E78-B6EA-4AB5DFE772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D0-4E78-B6EA-4AB5DFE772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D0-4E78-B6EA-4AB5DFE772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D0-4E78-B6EA-4AB5DFE772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D0-4E78-B6EA-4AB5DFE772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D0-4E78-B6EA-4AB5DFE772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D0-4E78-B6EA-4AB5DFE772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D0-4E78-B6EA-4AB5DFE772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D0-4E78-B6EA-4AB5DFE772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D0-4E78-B6EA-4AB5DFE772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D0-4E78-B6EA-4AB5DFE772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D0-4E78-B6EA-4AB5DFE772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D0-4E78-B6EA-4AB5DFE772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D0-4E78-B6EA-4AB5DFE772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D0-4E78-B6EA-4AB5DFE772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D0-4E78-B6EA-4AB5DFE772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D0-4E78-B6EA-4AB5DFE772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D0-4E78-B6EA-4AB5DFE772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D0-4E78-B6EA-4AB5DFE772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D0-4E78-B6EA-4AB5DFE772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D0-4E78-B6EA-4AB5DFE772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D0-4E78-B6EA-4AB5DFE772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D0-4E78-B6EA-4AB5DFE772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D0-4E78-B6EA-4AB5DFE772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D0-4E78-B6EA-4AB5DFE772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D0-4E78-B6EA-4AB5DFE772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D0-4E78-B6EA-4AB5DFE772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D0-4E78-B6EA-4AB5DFE772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D0-4E78-B6EA-4AB5DFE772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D0-4E78-B6EA-4AB5DFE772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D0-4E78-B6EA-4AB5DFE772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D0-4E78-B6EA-4AB5DFE772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D0-4E78-B6EA-4AB5DFE772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D0-4E78-B6EA-4AB5DFE772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D0-4E78-B6EA-4AB5DFE772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D0-4E78-B6EA-4AB5DFE772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D0-4E78-B6EA-4AB5DFE772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D0-4E78-B6EA-4AB5DFE772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D0-4E78-B6EA-4AB5DFE772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D0-4E78-B6EA-4AB5DFE772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D0-4E78-B6EA-4AB5DFE772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D0-4E78-B6EA-4AB5DFE772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D0-4E78-B6EA-4AB5DFE772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D0-4E78-B6EA-4AB5DFE772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D0-4E78-B6EA-4AB5DFE772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D0-4E78-B6EA-4AB5DFE772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D0-4E78-B6EA-4AB5DFE772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D0-4E78-B6EA-4AB5DFE772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D0-4E78-B6EA-4AB5DFE772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D0-4E78-B6EA-4AB5DFE772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D0-4E78-B6EA-4AB5DFE772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D0-4E78-B6EA-4AB5DFE772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D0-4E78-B6EA-4AB5DFE772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D0-4E78-B6EA-4AB5DFE7721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819-4C34-972F-9D0ACA46B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19-4C34-972F-9D0ACA46B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19-4C34-972F-9D0ACA46B8A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19-4C34-972F-9D0ACA46B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19-4C34-972F-9D0ACA46B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19-4C34-972F-9D0ACA46B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19-4C34-972F-9D0ACA46B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19-4C34-972F-9D0ACA46B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19-4C34-972F-9D0ACA46B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19-4C34-972F-9D0ACA46B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19-4C34-972F-9D0ACA46B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19-4C34-972F-9D0ACA46B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19-4C34-972F-9D0ACA46B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19-4C34-972F-9D0ACA46B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19-4C34-972F-9D0ACA46B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19-4C34-972F-9D0ACA46B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19-4C34-972F-9D0ACA46B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19-4C34-972F-9D0ACA46B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19-4C34-972F-9D0ACA46B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19-4C34-972F-9D0ACA46B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19-4C34-972F-9D0ACA46B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19-4C34-972F-9D0ACA46B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19-4C34-972F-9D0ACA46B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19-4C34-972F-9D0ACA46B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819-4C34-972F-9D0ACA46B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19-4C34-972F-9D0ACA46B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19-4C34-972F-9D0ACA46B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19-4C34-972F-9D0ACA46B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19-4C34-972F-9D0ACA46B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19-4C34-972F-9D0ACA46B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19-4C34-972F-9D0ACA46B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19-4C34-972F-9D0ACA46B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19-4C34-972F-9D0ACA46B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19-4C34-972F-9D0ACA46B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19-4C34-972F-9D0ACA46B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19-4C34-972F-9D0ACA46B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19-4C34-972F-9D0ACA46B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19-4C34-972F-9D0ACA46B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19-4C34-972F-9D0ACA46B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19-4C34-972F-9D0ACA46B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19-4C34-972F-9D0ACA46B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19-4C34-972F-9D0ACA46B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19-4C34-972F-9D0ACA46B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19-4C34-972F-9D0ACA46B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19-4C34-972F-9D0ACA46B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19-4C34-972F-9D0ACA46B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19-4C34-972F-9D0ACA46B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19-4C34-972F-9D0ACA46B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19-4C34-972F-9D0ACA46B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19-4C34-972F-9D0ACA46B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19-4C34-972F-9D0ACA46B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19-4C34-972F-9D0ACA46B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19-4C34-972F-9D0ACA46B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19-4C34-972F-9D0ACA46B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19-4C34-972F-9D0ACA46B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19-4C34-972F-9D0ACA46B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19-4C34-972F-9D0ACA46B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19-4C34-972F-9D0ACA46B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19-4C34-972F-9D0ACA46B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19-4C34-972F-9D0ACA46B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19-4C34-972F-9D0ACA46B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19-4C34-972F-9D0ACA46B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19-4C34-972F-9D0ACA46B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19-4C34-972F-9D0ACA46B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19-4C34-972F-9D0ACA46B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19-4C34-972F-9D0ACA46B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19-4C34-972F-9D0ACA46B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19-4C34-972F-9D0ACA46B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19-4C34-972F-9D0ACA46B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19-4C34-972F-9D0ACA46B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19-4C34-972F-9D0ACA46B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19-4C34-972F-9D0ACA46B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19-4C34-972F-9D0ACA46B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19-4C34-972F-9D0ACA46B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19-4C34-972F-9D0ACA46B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19-4C34-972F-9D0ACA46B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19-4C34-972F-9D0ACA46B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19-4C34-972F-9D0ACA46B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19-4C34-972F-9D0ACA46B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19-4C34-972F-9D0ACA46B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19-4C34-972F-9D0ACA46B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19-4C34-972F-9D0ACA46B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19-4C34-972F-9D0ACA46B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19-4C34-972F-9D0ACA46B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19-4C34-972F-9D0ACA46B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19-4C34-972F-9D0ACA46B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19-4C34-972F-9D0ACA46B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19-4C34-972F-9D0ACA46B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19-4C34-972F-9D0ACA46B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19-4C34-972F-9D0ACA46B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19-4C34-972F-9D0ACA46B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19-4C34-972F-9D0ACA46B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19-4C34-972F-9D0ACA46B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19-4C34-972F-9D0ACA46B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19-4C34-972F-9D0ACA46B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819-4C34-972F-9D0ACA46B8A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819-4C34-972F-9D0ACA46B8A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819-4C34-972F-9D0ACA46B8A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819-4C34-972F-9D0ACA46B8A5}"/>
              </c:ext>
            </c:extLst>
          </c:dPt>
          <c:dPt>
            <c:idx val="3"/>
            <c:bubble3D val="0"/>
            <c:extLst>
              <c:ext xmlns:c16="http://schemas.microsoft.com/office/drawing/2014/chart" uri="{C3380CC4-5D6E-409C-BE32-E72D297353CC}">
                <c16:uniqueId val="{00000063-A819-4C34-972F-9D0ACA46B8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19-4C34-972F-9D0ACA46B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19-4C34-972F-9D0ACA46B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19-4C34-972F-9D0ACA46B8A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19-4C34-972F-9D0ACA46B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19-4C34-972F-9D0ACA46B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19-4C34-972F-9D0ACA46B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19-4C34-972F-9D0ACA46B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19-4C34-972F-9D0ACA46B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19-4C34-972F-9D0ACA46B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19-4C34-972F-9D0ACA46B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19-4C34-972F-9D0ACA46B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19-4C34-972F-9D0ACA46B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19-4C34-972F-9D0ACA46B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19-4C34-972F-9D0ACA46B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19-4C34-972F-9D0ACA46B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19-4C34-972F-9D0ACA46B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19-4C34-972F-9D0ACA46B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19-4C34-972F-9D0ACA46B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19-4C34-972F-9D0ACA46B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19-4C34-972F-9D0ACA46B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19-4C34-972F-9D0ACA46B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19-4C34-972F-9D0ACA46B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19-4C34-972F-9D0ACA46B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19-4C34-972F-9D0ACA46B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19-4C34-972F-9D0ACA46B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19-4C34-972F-9D0ACA46B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19-4C34-972F-9D0ACA46B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19-4C34-972F-9D0ACA46B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19-4C34-972F-9D0ACA46B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19-4C34-972F-9D0ACA46B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19-4C34-972F-9D0ACA46B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19-4C34-972F-9D0ACA46B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19-4C34-972F-9D0ACA46B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19-4C34-972F-9D0ACA46B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19-4C34-972F-9D0ACA46B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19-4C34-972F-9D0ACA46B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19-4C34-972F-9D0ACA46B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19-4C34-972F-9D0ACA46B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19-4C34-972F-9D0ACA46B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19-4C34-972F-9D0ACA46B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19-4C34-972F-9D0ACA46B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19-4C34-972F-9D0ACA46B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19-4C34-972F-9D0ACA46B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19-4C34-972F-9D0ACA46B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19-4C34-972F-9D0ACA46B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19-4C34-972F-9D0ACA46B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19-4C34-972F-9D0ACA46B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19-4C34-972F-9D0ACA46B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19-4C34-972F-9D0ACA46B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19-4C34-972F-9D0ACA46B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19-4C34-972F-9D0ACA46B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19-4C34-972F-9D0ACA46B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19-4C34-972F-9D0ACA46B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19-4C34-972F-9D0ACA46B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19-4C34-972F-9D0ACA46B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19-4C34-972F-9D0ACA46B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19-4C34-972F-9D0ACA46B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19-4C34-972F-9D0ACA46B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19-4C34-972F-9D0ACA46B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19-4C34-972F-9D0ACA46B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19-4C34-972F-9D0ACA46B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19-4C34-972F-9D0ACA46B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19-4C34-972F-9D0ACA46B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19-4C34-972F-9D0ACA46B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19-4C34-972F-9D0ACA46B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19-4C34-972F-9D0ACA46B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19-4C34-972F-9D0ACA46B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19-4C34-972F-9D0ACA46B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19-4C34-972F-9D0ACA46B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19-4C34-972F-9D0ACA46B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19-4C34-972F-9D0ACA46B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19-4C34-972F-9D0ACA46B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19-4C34-972F-9D0ACA46B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19-4C34-972F-9D0ACA46B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19-4C34-972F-9D0ACA46B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19-4C34-972F-9D0ACA46B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19-4C34-972F-9D0ACA46B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19-4C34-972F-9D0ACA46B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19-4C34-972F-9D0ACA46B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19-4C34-972F-9D0ACA46B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19-4C34-972F-9D0ACA46B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19-4C34-972F-9D0ACA46B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19-4C34-972F-9D0ACA46B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19-4C34-972F-9D0ACA46B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19-4C34-972F-9D0ACA46B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19-4C34-972F-9D0ACA46B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19-4C34-972F-9D0ACA46B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19-4C34-972F-9D0ACA46B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19-4C34-972F-9D0ACA46B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19-4C34-972F-9D0ACA46B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19-4C34-972F-9D0ACA46B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19-4C34-972F-9D0ACA46B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19-4C34-972F-9D0ACA46B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19-4C34-972F-9D0ACA46B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19-4C34-972F-9D0ACA46B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19-4C34-972F-9D0ACA46B8A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819-4C34-972F-9D0ACA46B8A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19-4C34-972F-9D0ACA46B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19-4C34-972F-9D0ACA46B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19-4C34-972F-9D0ACA46B8A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19-4C34-972F-9D0ACA46B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19-4C34-972F-9D0ACA46B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19-4C34-972F-9D0ACA46B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19-4C34-972F-9D0ACA46B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19-4C34-972F-9D0ACA46B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19-4C34-972F-9D0ACA46B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19-4C34-972F-9D0ACA46B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19-4C34-972F-9D0ACA46B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19-4C34-972F-9D0ACA46B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19-4C34-972F-9D0ACA46B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19-4C34-972F-9D0ACA46B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19-4C34-972F-9D0ACA46B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19-4C34-972F-9D0ACA46B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19-4C34-972F-9D0ACA46B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19-4C34-972F-9D0ACA46B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19-4C34-972F-9D0ACA46B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19-4C34-972F-9D0ACA46B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19-4C34-972F-9D0ACA46B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19-4C34-972F-9D0ACA46B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19-4C34-972F-9D0ACA46B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19-4C34-972F-9D0ACA46B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19-4C34-972F-9D0ACA46B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19-4C34-972F-9D0ACA46B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19-4C34-972F-9D0ACA46B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19-4C34-972F-9D0ACA46B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19-4C34-972F-9D0ACA46B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19-4C34-972F-9D0ACA46B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19-4C34-972F-9D0ACA46B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19-4C34-972F-9D0ACA46B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19-4C34-972F-9D0ACA46B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19-4C34-972F-9D0ACA46B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19-4C34-972F-9D0ACA46B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19-4C34-972F-9D0ACA46B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19-4C34-972F-9D0ACA46B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19-4C34-972F-9D0ACA46B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19-4C34-972F-9D0ACA46B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19-4C34-972F-9D0ACA46B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19-4C34-972F-9D0ACA46B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19-4C34-972F-9D0ACA46B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19-4C34-972F-9D0ACA46B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19-4C34-972F-9D0ACA46B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19-4C34-972F-9D0ACA46B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19-4C34-972F-9D0ACA46B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19-4C34-972F-9D0ACA46B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19-4C34-972F-9D0ACA46B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19-4C34-972F-9D0ACA46B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19-4C34-972F-9D0ACA46B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19-4C34-972F-9D0ACA46B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19-4C34-972F-9D0ACA46B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19-4C34-972F-9D0ACA46B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19-4C34-972F-9D0ACA46B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19-4C34-972F-9D0ACA46B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19-4C34-972F-9D0ACA46B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19-4C34-972F-9D0ACA46B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19-4C34-972F-9D0ACA46B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19-4C34-972F-9D0ACA46B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19-4C34-972F-9D0ACA46B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19-4C34-972F-9D0ACA46B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19-4C34-972F-9D0ACA46B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19-4C34-972F-9D0ACA46B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19-4C34-972F-9D0ACA46B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19-4C34-972F-9D0ACA46B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19-4C34-972F-9D0ACA46B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19-4C34-972F-9D0ACA46B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19-4C34-972F-9D0ACA46B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19-4C34-972F-9D0ACA46B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19-4C34-972F-9D0ACA46B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19-4C34-972F-9D0ACA46B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19-4C34-972F-9D0ACA46B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19-4C34-972F-9D0ACA46B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19-4C34-972F-9D0ACA46B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19-4C34-972F-9D0ACA46B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19-4C34-972F-9D0ACA46B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19-4C34-972F-9D0ACA46B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19-4C34-972F-9D0ACA46B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19-4C34-972F-9D0ACA46B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19-4C34-972F-9D0ACA46B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19-4C34-972F-9D0ACA46B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19-4C34-972F-9D0ACA46B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19-4C34-972F-9D0ACA46B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19-4C34-972F-9D0ACA46B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19-4C34-972F-9D0ACA46B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19-4C34-972F-9D0ACA46B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19-4C34-972F-9D0ACA46B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19-4C34-972F-9D0ACA46B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19-4C34-972F-9D0ACA46B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19-4C34-972F-9D0ACA46B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19-4C34-972F-9D0ACA46B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19-4C34-972F-9D0ACA46B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19-4C34-972F-9D0ACA46B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19-4C34-972F-9D0ACA46B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19-4C34-972F-9D0ACA46B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19-4C34-972F-9D0ACA46B8A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2E7-42C6-9B01-4F066283B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E7-42C6-9B01-4F066283B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E7-42C6-9B01-4F066283BED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E7-42C6-9B01-4F066283B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E7-42C6-9B01-4F066283B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E7-42C6-9B01-4F066283B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E7-42C6-9B01-4F066283BE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E7-42C6-9B01-4F066283BE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E7-42C6-9B01-4F066283B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E7-42C6-9B01-4F066283B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E7-42C6-9B01-4F066283B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E7-42C6-9B01-4F066283B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E7-42C6-9B01-4F066283B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E7-42C6-9B01-4F066283B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E7-42C6-9B01-4F066283B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E7-42C6-9B01-4F066283BED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E7-42C6-9B01-4F066283B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E7-42C6-9B01-4F066283B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E7-42C6-9B01-4F066283B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E7-42C6-9B01-4F066283B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E7-42C6-9B01-4F066283B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E7-42C6-9B01-4F066283B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E7-42C6-9B01-4F066283B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E7-42C6-9B01-4F066283B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2E7-42C6-9B01-4F066283B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E7-42C6-9B01-4F066283B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E7-42C6-9B01-4F066283B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E7-42C6-9B01-4F066283B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E7-42C6-9B01-4F066283B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E7-42C6-9B01-4F066283B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E7-42C6-9B01-4F066283B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E7-42C6-9B01-4F066283B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E7-42C6-9B01-4F066283B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E7-42C6-9B01-4F066283B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E7-42C6-9B01-4F066283B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E7-42C6-9B01-4F066283B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E7-42C6-9B01-4F066283B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E7-42C6-9B01-4F066283B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E7-42C6-9B01-4F066283B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E7-42C6-9B01-4F066283B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E7-42C6-9B01-4F066283B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E7-42C6-9B01-4F066283B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E7-42C6-9B01-4F066283B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E7-42C6-9B01-4F066283B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E7-42C6-9B01-4F066283B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E7-42C6-9B01-4F066283B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E7-42C6-9B01-4F066283B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E7-42C6-9B01-4F066283B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E7-42C6-9B01-4F066283B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E7-42C6-9B01-4F066283B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E7-42C6-9B01-4F066283B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E7-42C6-9B01-4F066283B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E7-42C6-9B01-4F066283B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E7-42C6-9B01-4F066283B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E7-42C6-9B01-4F066283B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E7-42C6-9B01-4F066283B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E7-42C6-9B01-4F066283B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E7-42C6-9B01-4F066283B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E7-42C6-9B01-4F066283B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E7-42C6-9B01-4F066283B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E7-42C6-9B01-4F066283B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E7-42C6-9B01-4F066283B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E7-42C6-9B01-4F066283B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E7-42C6-9B01-4F066283B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E7-42C6-9B01-4F066283B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E7-42C6-9B01-4F066283B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E7-42C6-9B01-4F066283B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E7-42C6-9B01-4F066283B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E7-42C6-9B01-4F066283B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E7-42C6-9B01-4F066283B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E7-42C6-9B01-4F066283B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E7-42C6-9B01-4F066283B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E7-42C6-9B01-4F066283B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E7-42C6-9B01-4F066283B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E7-42C6-9B01-4F066283B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E7-42C6-9B01-4F066283B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E7-42C6-9B01-4F066283B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E7-42C6-9B01-4F066283B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E7-42C6-9B01-4F066283B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E7-42C6-9B01-4F066283B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E7-42C6-9B01-4F066283B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E7-42C6-9B01-4F066283B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E7-42C6-9B01-4F066283B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E7-42C6-9B01-4F066283B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E7-42C6-9B01-4F066283B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E7-42C6-9B01-4F066283B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E7-42C6-9B01-4F066283B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E7-42C6-9B01-4F066283B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E7-42C6-9B01-4F066283B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E7-42C6-9B01-4F066283B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E7-42C6-9B01-4F066283B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E7-42C6-9B01-4F066283B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E7-42C6-9B01-4F066283B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E7-42C6-9B01-4F066283B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E7-42C6-9B01-4F066283B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2E7-42C6-9B01-4F066283BEDD}"/>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2E7-42C6-9B01-4F066283BED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2E7-42C6-9B01-4F066283BEDD}"/>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B2E7-42C6-9B01-4F066283BED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2E7-42C6-9B01-4F066283BEDD}"/>
              </c:ext>
            </c:extLst>
          </c:dPt>
          <c:dPt>
            <c:idx val="3"/>
            <c:bubble3D val="0"/>
            <c:extLst>
              <c:ext xmlns:c16="http://schemas.microsoft.com/office/drawing/2014/chart" uri="{C3380CC4-5D6E-409C-BE32-E72D297353CC}">
                <c16:uniqueId val="{00000064-B2E7-42C6-9B01-4F066283BE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E7-42C6-9B01-4F066283B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E7-42C6-9B01-4F066283B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E7-42C6-9B01-4F066283BED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E7-42C6-9B01-4F066283B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E7-42C6-9B01-4F066283B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E7-42C6-9B01-4F066283B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E7-42C6-9B01-4F066283BE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E7-42C6-9B01-4F066283BE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E7-42C6-9B01-4F066283B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E7-42C6-9B01-4F066283B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E7-42C6-9B01-4F066283B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E7-42C6-9B01-4F066283B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E7-42C6-9B01-4F066283B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E7-42C6-9B01-4F066283B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E7-42C6-9B01-4F066283B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E7-42C6-9B01-4F066283BED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E7-42C6-9B01-4F066283B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E7-42C6-9B01-4F066283B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E7-42C6-9B01-4F066283B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E7-42C6-9B01-4F066283B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E7-42C6-9B01-4F066283B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E7-42C6-9B01-4F066283B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E7-42C6-9B01-4F066283B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2E7-42C6-9B01-4F066283B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E7-42C6-9B01-4F066283B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E7-42C6-9B01-4F066283B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E7-42C6-9B01-4F066283B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E7-42C6-9B01-4F066283B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E7-42C6-9B01-4F066283B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E7-42C6-9B01-4F066283B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E7-42C6-9B01-4F066283B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E7-42C6-9B01-4F066283B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E7-42C6-9B01-4F066283B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E7-42C6-9B01-4F066283B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E7-42C6-9B01-4F066283B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E7-42C6-9B01-4F066283B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E7-42C6-9B01-4F066283B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E7-42C6-9B01-4F066283B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E7-42C6-9B01-4F066283B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E7-42C6-9B01-4F066283B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E7-42C6-9B01-4F066283B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E7-42C6-9B01-4F066283B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E7-42C6-9B01-4F066283B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E7-42C6-9B01-4F066283B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E7-42C6-9B01-4F066283B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E7-42C6-9B01-4F066283B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E7-42C6-9B01-4F066283B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E7-42C6-9B01-4F066283B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E7-42C6-9B01-4F066283B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E7-42C6-9B01-4F066283B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E7-42C6-9B01-4F066283B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E7-42C6-9B01-4F066283B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E7-42C6-9B01-4F066283B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E7-42C6-9B01-4F066283B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E7-42C6-9B01-4F066283B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E7-42C6-9B01-4F066283B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E7-42C6-9B01-4F066283B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E7-42C6-9B01-4F066283B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E7-42C6-9B01-4F066283B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E7-42C6-9B01-4F066283B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E7-42C6-9B01-4F066283B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E7-42C6-9B01-4F066283B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E7-42C6-9B01-4F066283B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E7-42C6-9B01-4F066283B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E7-42C6-9B01-4F066283B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E7-42C6-9B01-4F066283B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E7-42C6-9B01-4F066283B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E7-42C6-9B01-4F066283B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E7-42C6-9B01-4F066283B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E7-42C6-9B01-4F066283B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E7-42C6-9B01-4F066283B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E7-42C6-9B01-4F066283B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E7-42C6-9B01-4F066283B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E7-42C6-9B01-4F066283B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E7-42C6-9B01-4F066283B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E7-42C6-9B01-4F066283B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E7-42C6-9B01-4F066283B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E7-42C6-9B01-4F066283B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E7-42C6-9B01-4F066283B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E7-42C6-9B01-4F066283B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E7-42C6-9B01-4F066283B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E7-42C6-9B01-4F066283B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E7-42C6-9B01-4F066283B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E7-42C6-9B01-4F066283B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E7-42C6-9B01-4F066283B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E7-42C6-9B01-4F066283B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E7-42C6-9B01-4F066283B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E7-42C6-9B01-4F066283B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E7-42C6-9B01-4F066283B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E7-42C6-9B01-4F066283B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E7-42C6-9B01-4F066283B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E7-42C6-9B01-4F066283B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E7-42C6-9B01-4F066283B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E7-42C6-9B01-4F066283B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2E7-42C6-9B01-4F066283B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2E7-42C6-9B01-4F066283BED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2E7-42C6-9B01-4F066283BED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E7-42C6-9B01-4F066283B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E7-42C6-9B01-4F066283B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E7-42C6-9B01-4F066283BED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E7-42C6-9B01-4F066283B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E7-42C6-9B01-4F066283B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E7-42C6-9B01-4F066283B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E7-42C6-9B01-4F066283BE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E7-42C6-9B01-4F066283BE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E7-42C6-9B01-4F066283B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E7-42C6-9B01-4F066283B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E7-42C6-9B01-4F066283B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E7-42C6-9B01-4F066283B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E7-42C6-9B01-4F066283B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E7-42C6-9B01-4F066283B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E7-42C6-9B01-4F066283B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E7-42C6-9B01-4F066283BED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E7-42C6-9B01-4F066283B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E7-42C6-9B01-4F066283B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E7-42C6-9B01-4F066283B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E7-42C6-9B01-4F066283B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E7-42C6-9B01-4F066283B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E7-42C6-9B01-4F066283B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E7-42C6-9B01-4F066283B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2E7-42C6-9B01-4F066283B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E7-42C6-9B01-4F066283B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E7-42C6-9B01-4F066283B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E7-42C6-9B01-4F066283B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E7-42C6-9B01-4F066283B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E7-42C6-9B01-4F066283B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E7-42C6-9B01-4F066283B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E7-42C6-9B01-4F066283B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E7-42C6-9B01-4F066283B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E7-42C6-9B01-4F066283B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E7-42C6-9B01-4F066283B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E7-42C6-9B01-4F066283B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E7-42C6-9B01-4F066283B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E7-42C6-9B01-4F066283B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E7-42C6-9B01-4F066283B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E7-42C6-9B01-4F066283B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E7-42C6-9B01-4F066283B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E7-42C6-9B01-4F066283B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E7-42C6-9B01-4F066283B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E7-42C6-9B01-4F066283B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E7-42C6-9B01-4F066283B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E7-42C6-9B01-4F066283B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E7-42C6-9B01-4F066283B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E7-42C6-9B01-4F066283B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E7-42C6-9B01-4F066283B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E7-42C6-9B01-4F066283B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E7-42C6-9B01-4F066283B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E7-42C6-9B01-4F066283B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E7-42C6-9B01-4F066283B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E7-42C6-9B01-4F066283B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E7-42C6-9B01-4F066283B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E7-42C6-9B01-4F066283B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E7-42C6-9B01-4F066283B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E7-42C6-9B01-4F066283B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E7-42C6-9B01-4F066283B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E7-42C6-9B01-4F066283B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E7-42C6-9B01-4F066283B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E7-42C6-9B01-4F066283B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E7-42C6-9B01-4F066283B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E7-42C6-9B01-4F066283B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E7-42C6-9B01-4F066283B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E7-42C6-9B01-4F066283B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E7-42C6-9B01-4F066283B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E7-42C6-9B01-4F066283B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E7-42C6-9B01-4F066283B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E7-42C6-9B01-4F066283B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E7-42C6-9B01-4F066283B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E7-42C6-9B01-4F066283B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E7-42C6-9B01-4F066283B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E7-42C6-9B01-4F066283B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E7-42C6-9B01-4F066283B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E7-42C6-9B01-4F066283B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E7-42C6-9B01-4F066283B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E7-42C6-9B01-4F066283B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E7-42C6-9B01-4F066283B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E7-42C6-9B01-4F066283B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E7-42C6-9B01-4F066283B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E7-42C6-9B01-4F066283B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E7-42C6-9B01-4F066283B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E7-42C6-9B01-4F066283B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E7-42C6-9B01-4F066283B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E7-42C6-9B01-4F066283B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E7-42C6-9B01-4F066283B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E7-42C6-9B01-4F066283B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E7-42C6-9B01-4F066283B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E7-42C6-9B01-4F066283B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E7-42C6-9B01-4F066283B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E7-42C6-9B01-4F066283B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E7-42C6-9B01-4F066283B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E7-42C6-9B01-4F066283B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E7-42C6-9B01-4F066283B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2E7-42C6-9B01-4F066283B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2E7-42C6-9B01-4F066283BED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64-47B6-ADAD-AF94856044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64-47B6-ADAD-AF94856044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64-47B6-ADAD-AF948560445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64-47B6-ADAD-AF94856044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64-47B6-ADAD-AF94856044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64-47B6-ADAD-AF94856044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64-47B6-ADAD-AF948560445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64-47B6-ADAD-AF94856044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64-47B6-ADAD-AF9485604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64-47B6-ADAD-AF9485604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64-47B6-ADAD-AF9485604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64-47B6-ADAD-AF9485604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64-47B6-ADAD-AF9485604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64-47B6-ADAD-AF9485604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64-47B6-ADAD-AF9485604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64-47B6-ADAD-AF94856044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64-47B6-ADAD-AF9485604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64-47B6-ADAD-AF9485604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64-47B6-ADAD-AF9485604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64-47B6-ADAD-AF9485604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64-47B6-ADAD-AF9485604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64-47B6-ADAD-AF9485604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64-47B6-ADAD-AF94856044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64-47B6-ADAD-AF94856044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64-47B6-ADAD-AF94856044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64-47B6-ADAD-AF94856044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64-47B6-ADAD-AF94856044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64-47B6-ADAD-AF94856044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64-47B6-ADAD-AF94856044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64-47B6-ADAD-AF94856044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64-47B6-ADAD-AF94856044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64-47B6-ADAD-AF94856044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64-47B6-ADAD-AF94856044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64-47B6-ADAD-AF94856044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64-47B6-ADAD-AF94856044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64-47B6-ADAD-AF94856044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64-47B6-ADAD-AF94856044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64-47B6-ADAD-AF94856044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64-47B6-ADAD-AF94856044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64-47B6-ADAD-AF94856044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64-47B6-ADAD-AF94856044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64-47B6-ADAD-AF94856044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64-47B6-ADAD-AF94856044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64-47B6-ADAD-AF94856044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64-47B6-ADAD-AF94856044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64-47B6-ADAD-AF94856044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64-47B6-ADAD-AF94856044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64-47B6-ADAD-AF94856044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64-47B6-ADAD-AF94856044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64-47B6-ADAD-AF94856044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64-47B6-ADAD-AF94856044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64-47B6-ADAD-AF94856044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64-47B6-ADAD-AF94856044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64-47B6-ADAD-AF94856044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64-47B6-ADAD-AF94856044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64-47B6-ADAD-AF94856044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64-47B6-ADAD-AF94856044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64-47B6-ADAD-AF94856044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64-47B6-ADAD-AF94856044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64-47B6-ADAD-AF94856044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64-47B6-ADAD-AF94856044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64-47B6-ADAD-AF94856044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64-47B6-ADAD-AF94856044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64-47B6-ADAD-AF94856044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64-47B6-ADAD-AF94856044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64-47B6-ADAD-AF94856044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64-47B6-ADAD-AF94856044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64-47B6-ADAD-AF94856044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64-47B6-ADAD-AF94856044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64-47B6-ADAD-AF94856044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64-47B6-ADAD-AF94856044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64-47B6-ADAD-AF94856044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64-47B6-ADAD-AF94856044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64-47B6-ADAD-AF94856044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64-47B6-ADAD-AF94856044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64-47B6-ADAD-AF94856044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64-47B6-ADAD-AF94856044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64-47B6-ADAD-AF94856044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64-47B6-ADAD-AF94856044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64-47B6-ADAD-AF94856044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64-47B6-ADAD-AF94856044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64-47B6-ADAD-AF94856044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64-47B6-ADAD-AF94856044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64-47B6-ADAD-AF94856044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64-47B6-ADAD-AF94856044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64-47B6-ADAD-AF94856044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64-47B6-ADAD-AF94856044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64-47B6-ADAD-AF94856044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64-47B6-ADAD-AF94856044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64-47B6-ADAD-AF94856044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64-47B6-ADAD-AF94856044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64-47B6-ADAD-AF94856044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64-47B6-ADAD-AF94856044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64-47B6-ADAD-AF94856044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64-47B6-ADAD-AF94856044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64-47B6-ADAD-AF948560445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964-47B6-ADAD-AF948560445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964-47B6-ADAD-AF948560445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964-47B6-ADAD-AF94856044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964-47B6-ADAD-AF94856044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964-47B6-ADAD-AF94856044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964-47B6-ADAD-AF948560445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964-47B6-ADAD-AF94856044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964-47B6-ADAD-AF94856044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964-47B6-ADAD-AF94856044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964-47B6-ADAD-AF948560445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964-47B6-ADAD-AF9485604452}"/>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E964-47B6-ADAD-AF9485604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964-47B6-ADAD-AF9485604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964-47B6-ADAD-AF9485604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964-47B6-ADAD-AF9485604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964-47B6-ADAD-AF9485604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964-47B6-ADAD-AF9485604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964-47B6-ADAD-AF9485604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964-47B6-ADAD-AF94856044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964-47B6-ADAD-AF9485604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964-47B6-ADAD-AF9485604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964-47B6-ADAD-AF9485604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964-47B6-ADAD-AF9485604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964-47B6-ADAD-AF9485604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964-47B6-ADAD-AF9485604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964-47B6-ADAD-AF948560445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964-47B6-ADAD-AF948560445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964-47B6-ADAD-AF94856044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E964-47B6-ADAD-AF94856044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964-47B6-ADAD-AF94856044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964-47B6-ADAD-AF94856044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964-47B6-ADAD-AF948560445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964-47B6-ADAD-AF94856044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964-47B6-ADAD-AF94856044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964-47B6-ADAD-AF94856044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964-47B6-ADAD-AF948560445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964-47B6-ADAD-AF94856044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964-47B6-ADAD-AF9485604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964-47B6-ADAD-AF9485604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964-47B6-ADAD-AF9485604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964-47B6-ADAD-AF9485604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964-47B6-ADAD-AF9485604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964-47B6-ADAD-AF9485604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964-47B6-ADAD-AF9485604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964-47B6-ADAD-AF94856044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964-47B6-ADAD-AF9485604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964-47B6-ADAD-AF9485604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964-47B6-ADAD-AF9485604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964-47B6-ADAD-AF9485604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964-47B6-ADAD-AF9485604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964-47B6-ADAD-AF9485604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964-47B6-ADAD-AF94856044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964-47B6-ADAD-AF94856044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64-47B6-ADAD-AF94856044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64-47B6-ADAD-AF94856044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64-47B6-ADAD-AF94856044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64-47B6-ADAD-AF94856044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64-47B6-ADAD-AF94856044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64-47B6-ADAD-AF94856044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64-47B6-ADAD-AF94856044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64-47B6-ADAD-AF94856044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64-47B6-ADAD-AF94856044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64-47B6-ADAD-AF94856044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64-47B6-ADAD-AF94856044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64-47B6-ADAD-AF94856044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64-47B6-ADAD-AF94856044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64-47B6-ADAD-AF94856044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64-47B6-ADAD-AF94856044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64-47B6-ADAD-AF94856044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64-47B6-ADAD-AF94856044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64-47B6-ADAD-AF94856044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64-47B6-ADAD-AF94856044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64-47B6-ADAD-AF94856044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64-47B6-ADAD-AF94856044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64-47B6-ADAD-AF94856044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64-47B6-ADAD-AF94856044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64-47B6-ADAD-AF94856044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64-47B6-ADAD-AF94856044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64-47B6-ADAD-AF94856044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64-47B6-ADAD-AF94856044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64-47B6-ADAD-AF94856044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64-47B6-ADAD-AF94856044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64-47B6-ADAD-AF94856044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64-47B6-ADAD-AF94856044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64-47B6-ADAD-AF94856044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64-47B6-ADAD-AF94856044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64-47B6-ADAD-AF94856044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64-47B6-ADAD-AF94856044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64-47B6-ADAD-AF94856044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64-47B6-ADAD-AF94856044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64-47B6-ADAD-AF94856044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64-47B6-ADAD-AF94856044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64-47B6-ADAD-AF94856044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64-47B6-ADAD-AF94856044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64-47B6-ADAD-AF94856044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64-47B6-ADAD-AF94856044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64-47B6-ADAD-AF94856044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64-47B6-ADAD-AF94856044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964-47B6-ADAD-AF94856044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964-47B6-ADAD-AF94856044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964-47B6-ADAD-AF94856044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964-47B6-ADAD-AF94856044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964-47B6-ADAD-AF94856044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964-47B6-ADAD-AF94856044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964-47B6-ADAD-AF94856044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964-47B6-ADAD-AF94856044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964-47B6-ADAD-AF94856044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964-47B6-ADAD-AF94856044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964-47B6-ADAD-AF94856044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964-47B6-ADAD-AF94856044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964-47B6-ADAD-AF94856044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964-47B6-ADAD-AF94856044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964-47B6-ADAD-AF94856044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964-47B6-ADAD-AF94856044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964-47B6-ADAD-AF94856044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964-47B6-ADAD-AF94856044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964-47B6-ADAD-AF94856044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964-47B6-ADAD-AF94856044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964-47B6-ADAD-AF94856044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964-47B6-ADAD-AF94856044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964-47B6-ADAD-AF94856044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964-47B6-ADAD-AF94856044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964-47B6-ADAD-AF94856044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964-47B6-ADAD-AF94856044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964-47B6-ADAD-AF948560445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209-47B1-B84C-34B385EED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09-47B1-B84C-34B385EED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09-47B1-B84C-34B385EED7F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09-47B1-B84C-34B385EED7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09-47B1-B84C-34B385EED7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09-47B1-B84C-34B385EED7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09-47B1-B84C-34B385EED7F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09-47B1-B84C-34B385EED7F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09-47B1-B84C-34B385EED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09-47B1-B84C-34B385EED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09-47B1-B84C-34B385EED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09-47B1-B84C-34B385EED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09-47B1-B84C-34B385EED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09-47B1-B84C-34B385EED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09-47B1-B84C-34B385EED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09-47B1-B84C-34B385EED7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09-47B1-B84C-34B385EED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09-47B1-B84C-34B385EED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09-47B1-B84C-34B385EED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09-47B1-B84C-34B385EED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09-47B1-B84C-34B385EED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09-47B1-B84C-34B385EED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09-47B1-B84C-34B385EED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09-47B1-B84C-34B385EED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209-47B1-B84C-34B385EED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09-47B1-B84C-34B385EED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09-47B1-B84C-34B385EED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09-47B1-B84C-34B385EED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09-47B1-B84C-34B385EED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09-47B1-B84C-34B385EED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09-47B1-B84C-34B385EED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09-47B1-B84C-34B385EED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09-47B1-B84C-34B385EED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09-47B1-B84C-34B385EED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09-47B1-B84C-34B385EED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09-47B1-B84C-34B385EED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09-47B1-B84C-34B385EED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09-47B1-B84C-34B385EED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09-47B1-B84C-34B385EED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09-47B1-B84C-34B385EED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09-47B1-B84C-34B385EED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09-47B1-B84C-34B385EED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09-47B1-B84C-34B385EED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09-47B1-B84C-34B385EED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09-47B1-B84C-34B385EED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09-47B1-B84C-34B385EED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09-47B1-B84C-34B385EED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09-47B1-B84C-34B385EED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09-47B1-B84C-34B385EED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09-47B1-B84C-34B385EED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09-47B1-B84C-34B385EED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09-47B1-B84C-34B385EED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09-47B1-B84C-34B385EED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09-47B1-B84C-34B385EED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09-47B1-B84C-34B385EED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09-47B1-B84C-34B385EED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09-47B1-B84C-34B385EED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09-47B1-B84C-34B385EED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09-47B1-B84C-34B385EED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09-47B1-B84C-34B385EED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09-47B1-B84C-34B385EED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09-47B1-B84C-34B385EED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09-47B1-B84C-34B385EED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09-47B1-B84C-34B385EED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09-47B1-B84C-34B385EED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09-47B1-B84C-34B385EED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09-47B1-B84C-34B385EED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09-47B1-B84C-34B385EED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09-47B1-B84C-34B385EED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09-47B1-B84C-34B385EED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09-47B1-B84C-34B385EED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09-47B1-B84C-34B385EED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09-47B1-B84C-34B385EED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09-47B1-B84C-34B385EED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09-47B1-B84C-34B385EED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09-47B1-B84C-34B385EED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09-47B1-B84C-34B385EED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09-47B1-B84C-34B385EED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09-47B1-B84C-34B385EED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09-47B1-B84C-34B385EED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09-47B1-B84C-34B385EED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09-47B1-B84C-34B385EED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09-47B1-B84C-34B385EED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09-47B1-B84C-34B385EED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09-47B1-B84C-34B385EED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09-47B1-B84C-34B385EED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09-47B1-B84C-34B385EED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09-47B1-B84C-34B385EED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09-47B1-B84C-34B385EED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09-47B1-B84C-34B385EED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09-47B1-B84C-34B385EED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09-47B1-B84C-34B385EED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09-47B1-B84C-34B385EED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09-47B1-B84C-34B385EED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09-47B1-B84C-34B385EED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209-47B1-B84C-34B385EED7F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209-47B1-B84C-34B385EED7F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09-47B1-B84C-34B385EED7F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209-47B1-B84C-34B385EED7F5}"/>
              </c:ext>
            </c:extLst>
          </c:dPt>
          <c:dPt>
            <c:idx val="3"/>
            <c:bubble3D val="0"/>
            <c:extLst>
              <c:ext xmlns:c16="http://schemas.microsoft.com/office/drawing/2014/chart" uri="{C3380CC4-5D6E-409C-BE32-E72D297353CC}">
                <c16:uniqueId val="{00000063-F209-47B1-B84C-34B385EED7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09-47B1-B84C-34B385EED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09-47B1-B84C-34B385EED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09-47B1-B84C-34B385EED7F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09-47B1-B84C-34B385EED7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09-47B1-B84C-34B385EED7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09-47B1-B84C-34B385EED7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09-47B1-B84C-34B385EED7F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09-47B1-B84C-34B385EED7F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09-47B1-B84C-34B385EED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09-47B1-B84C-34B385EED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09-47B1-B84C-34B385EED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09-47B1-B84C-34B385EED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09-47B1-B84C-34B385EED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09-47B1-B84C-34B385EED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09-47B1-B84C-34B385EED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09-47B1-B84C-34B385EED7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09-47B1-B84C-34B385EED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09-47B1-B84C-34B385EED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09-47B1-B84C-34B385EED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09-47B1-B84C-34B385EED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09-47B1-B84C-34B385EED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09-47B1-B84C-34B385EED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09-47B1-B84C-34B385EED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09-47B1-B84C-34B385EED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09-47B1-B84C-34B385EED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09-47B1-B84C-34B385EED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09-47B1-B84C-34B385EED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09-47B1-B84C-34B385EED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09-47B1-B84C-34B385EED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09-47B1-B84C-34B385EED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09-47B1-B84C-34B385EED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09-47B1-B84C-34B385EED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09-47B1-B84C-34B385EED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09-47B1-B84C-34B385EED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09-47B1-B84C-34B385EED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09-47B1-B84C-34B385EED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09-47B1-B84C-34B385EED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09-47B1-B84C-34B385EED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09-47B1-B84C-34B385EED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09-47B1-B84C-34B385EED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09-47B1-B84C-34B385EED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09-47B1-B84C-34B385EED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09-47B1-B84C-34B385EED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09-47B1-B84C-34B385EED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09-47B1-B84C-34B385EED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09-47B1-B84C-34B385EED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09-47B1-B84C-34B385EED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09-47B1-B84C-34B385EED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09-47B1-B84C-34B385EED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09-47B1-B84C-34B385EED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09-47B1-B84C-34B385EED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09-47B1-B84C-34B385EED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09-47B1-B84C-34B385EED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09-47B1-B84C-34B385EED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09-47B1-B84C-34B385EED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09-47B1-B84C-34B385EED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09-47B1-B84C-34B385EED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09-47B1-B84C-34B385EED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09-47B1-B84C-34B385EED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09-47B1-B84C-34B385EED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09-47B1-B84C-34B385EED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09-47B1-B84C-34B385EED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09-47B1-B84C-34B385EED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09-47B1-B84C-34B385EED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09-47B1-B84C-34B385EED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09-47B1-B84C-34B385EED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09-47B1-B84C-34B385EED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09-47B1-B84C-34B385EED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09-47B1-B84C-34B385EED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09-47B1-B84C-34B385EED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09-47B1-B84C-34B385EED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09-47B1-B84C-34B385EED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09-47B1-B84C-34B385EED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09-47B1-B84C-34B385EED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09-47B1-B84C-34B385EED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09-47B1-B84C-34B385EED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09-47B1-B84C-34B385EED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09-47B1-B84C-34B385EED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09-47B1-B84C-34B385EED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09-47B1-B84C-34B385EED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09-47B1-B84C-34B385EED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09-47B1-B84C-34B385EED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09-47B1-B84C-34B385EED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09-47B1-B84C-34B385EED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09-47B1-B84C-34B385EED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09-47B1-B84C-34B385EED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09-47B1-B84C-34B385EED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09-47B1-B84C-34B385EED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09-47B1-B84C-34B385EED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09-47B1-B84C-34B385EED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09-47B1-B84C-34B385EED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09-47B1-B84C-34B385EED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09-47B1-B84C-34B385EED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09-47B1-B84C-34B385EED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09-47B1-B84C-34B385EED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09-47B1-B84C-34B385EED7F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09-47B1-B84C-34B385EED7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09-47B1-B84C-34B385EED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09-47B1-B84C-34B385EED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09-47B1-B84C-34B385EED7F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09-47B1-B84C-34B385EED7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09-47B1-B84C-34B385EED7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09-47B1-B84C-34B385EED7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09-47B1-B84C-34B385EED7F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09-47B1-B84C-34B385EED7F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09-47B1-B84C-34B385EED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09-47B1-B84C-34B385EED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09-47B1-B84C-34B385EED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09-47B1-B84C-34B385EED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09-47B1-B84C-34B385EED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09-47B1-B84C-34B385EED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09-47B1-B84C-34B385EED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09-47B1-B84C-34B385EED7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09-47B1-B84C-34B385EED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09-47B1-B84C-34B385EED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09-47B1-B84C-34B385EED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09-47B1-B84C-34B385EED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09-47B1-B84C-34B385EED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09-47B1-B84C-34B385EED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09-47B1-B84C-34B385EED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09-47B1-B84C-34B385EED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09-47B1-B84C-34B385EED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09-47B1-B84C-34B385EED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09-47B1-B84C-34B385EED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09-47B1-B84C-34B385EED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09-47B1-B84C-34B385EED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09-47B1-B84C-34B385EED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09-47B1-B84C-34B385EED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09-47B1-B84C-34B385EED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09-47B1-B84C-34B385EED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09-47B1-B84C-34B385EED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09-47B1-B84C-34B385EED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09-47B1-B84C-34B385EED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09-47B1-B84C-34B385EED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09-47B1-B84C-34B385EED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09-47B1-B84C-34B385EED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09-47B1-B84C-34B385EED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09-47B1-B84C-34B385EED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09-47B1-B84C-34B385EED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09-47B1-B84C-34B385EED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09-47B1-B84C-34B385EED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09-47B1-B84C-34B385EED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09-47B1-B84C-34B385EED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09-47B1-B84C-34B385EED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09-47B1-B84C-34B385EED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09-47B1-B84C-34B385EED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09-47B1-B84C-34B385EED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09-47B1-B84C-34B385EED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09-47B1-B84C-34B385EED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09-47B1-B84C-34B385EED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09-47B1-B84C-34B385EED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09-47B1-B84C-34B385EED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09-47B1-B84C-34B385EED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09-47B1-B84C-34B385EED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09-47B1-B84C-34B385EED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09-47B1-B84C-34B385EED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09-47B1-B84C-34B385EED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09-47B1-B84C-34B385EED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09-47B1-B84C-34B385EED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09-47B1-B84C-34B385EED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09-47B1-B84C-34B385EED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09-47B1-B84C-34B385EED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09-47B1-B84C-34B385EED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09-47B1-B84C-34B385EED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09-47B1-B84C-34B385EED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09-47B1-B84C-34B385EED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09-47B1-B84C-34B385EED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09-47B1-B84C-34B385EED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09-47B1-B84C-34B385EED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09-47B1-B84C-34B385EED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09-47B1-B84C-34B385EED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09-47B1-B84C-34B385EED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09-47B1-B84C-34B385EED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09-47B1-B84C-34B385EED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09-47B1-B84C-34B385EED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09-47B1-B84C-34B385EED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09-47B1-B84C-34B385EED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09-47B1-B84C-34B385EED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09-47B1-B84C-34B385EED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09-47B1-B84C-34B385EED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09-47B1-B84C-34B385EED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09-47B1-B84C-34B385EED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09-47B1-B84C-34B385EED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09-47B1-B84C-34B385EED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09-47B1-B84C-34B385EED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09-47B1-B84C-34B385EED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09-47B1-B84C-34B385EED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09-47B1-B84C-34B385EED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09-47B1-B84C-34B385EED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09-47B1-B84C-34B385EED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09-47B1-B84C-34B385EED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09-47B1-B84C-34B385EED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09-47B1-B84C-34B385EED7F5}"/>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DD4-49F7-A6F6-533206545C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D4-49F7-A6F6-533206545C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D4-49F7-A6F6-533206545C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D4-49F7-A6F6-533206545C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D4-49F7-A6F6-533206545C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DD4-49F7-A6F6-533206545C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D4-49F7-A6F6-533206545C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D4-49F7-A6F6-533206545C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D4-49F7-A6F6-533206545C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D4-49F7-A6F6-533206545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D4-49F7-A6F6-533206545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D4-49F7-A6F6-533206545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D4-49F7-A6F6-533206545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D4-49F7-A6F6-533206545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D4-49F7-A6F6-533206545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D4-49F7-A6F6-533206545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D4-49F7-A6F6-533206545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D4-49F7-A6F6-533206545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D4-49F7-A6F6-533206545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D4-49F7-A6F6-533206545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D4-49F7-A6F6-533206545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D4-49F7-A6F6-533206545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D4-49F7-A6F6-533206545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D4-49F7-A6F6-533206545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D4-49F7-A6F6-533206545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DD4-49F7-A6F6-533206545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D4-49F7-A6F6-533206545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D4-49F7-A6F6-533206545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D4-49F7-A6F6-533206545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D4-49F7-A6F6-533206545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D4-49F7-A6F6-533206545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D4-49F7-A6F6-533206545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D4-49F7-A6F6-533206545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D4-49F7-A6F6-533206545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D4-49F7-A6F6-533206545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D4-49F7-A6F6-533206545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D4-49F7-A6F6-533206545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D4-49F7-A6F6-533206545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D4-49F7-A6F6-533206545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D4-49F7-A6F6-533206545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D4-49F7-A6F6-533206545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D4-49F7-A6F6-533206545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D4-49F7-A6F6-533206545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D4-49F7-A6F6-533206545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D4-49F7-A6F6-533206545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D4-49F7-A6F6-533206545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D4-49F7-A6F6-533206545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D4-49F7-A6F6-533206545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D4-49F7-A6F6-533206545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D4-49F7-A6F6-533206545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D4-49F7-A6F6-533206545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D4-49F7-A6F6-533206545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D4-49F7-A6F6-533206545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D4-49F7-A6F6-533206545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D4-49F7-A6F6-533206545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D4-49F7-A6F6-533206545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D4-49F7-A6F6-533206545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D4-49F7-A6F6-533206545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D4-49F7-A6F6-533206545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D4-49F7-A6F6-533206545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D4-49F7-A6F6-533206545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D4-49F7-A6F6-533206545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D4-49F7-A6F6-533206545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D4-49F7-A6F6-533206545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D4-49F7-A6F6-533206545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D4-49F7-A6F6-533206545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D4-49F7-A6F6-533206545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D4-49F7-A6F6-533206545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D4-49F7-A6F6-533206545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D4-49F7-A6F6-533206545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D4-49F7-A6F6-533206545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D4-49F7-A6F6-533206545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D4-49F7-A6F6-533206545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D4-49F7-A6F6-533206545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D4-49F7-A6F6-533206545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D4-49F7-A6F6-533206545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D4-49F7-A6F6-533206545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D4-49F7-A6F6-533206545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D4-49F7-A6F6-533206545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D4-49F7-A6F6-533206545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D4-49F7-A6F6-533206545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D4-49F7-A6F6-533206545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D4-49F7-A6F6-533206545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D4-49F7-A6F6-533206545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D4-49F7-A6F6-533206545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D4-49F7-A6F6-533206545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D4-49F7-A6F6-533206545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D4-49F7-A6F6-533206545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D4-49F7-A6F6-533206545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D4-49F7-A6F6-533206545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D4-49F7-A6F6-533206545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D4-49F7-A6F6-533206545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D4-49F7-A6F6-533206545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D4-49F7-A6F6-533206545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D4-49F7-A6F6-533206545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D4-49F7-A6F6-533206545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DD4-49F7-A6F6-533206545C4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DD4-49F7-A6F6-533206545C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DD4-49F7-A6F6-533206545C4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DD4-49F7-A6F6-533206545C40}"/>
              </c:ext>
            </c:extLst>
          </c:dPt>
          <c:dPt>
            <c:idx val="3"/>
            <c:bubble3D val="0"/>
            <c:extLst>
              <c:ext xmlns:c16="http://schemas.microsoft.com/office/drawing/2014/chart" uri="{C3380CC4-5D6E-409C-BE32-E72D297353CC}">
                <c16:uniqueId val="{00000063-3DD4-49F7-A6F6-533206545C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D4-49F7-A6F6-533206545C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D4-49F7-A6F6-533206545C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D4-49F7-A6F6-533206545C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D4-49F7-A6F6-533206545C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D4-49F7-A6F6-533206545C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D4-49F7-A6F6-533206545C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D4-49F7-A6F6-533206545C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D4-49F7-A6F6-533206545C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D4-49F7-A6F6-533206545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D4-49F7-A6F6-533206545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D4-49F7-A6F6-533206545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D4-49F7-A6F6-533206545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D4-49F7-A6F6-533206545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D4-49F7-A6F6-533206545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D4-49F7-A6F6-533206545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D4-49F7-A6F6-533206545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D4-49F7-A6F6-533206545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D4-49F7-A6F6-533206545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D4-49F7-A6F6-533206545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D4-49F7-A6F6-533206545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D4-49F7-A6F6-533206545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D4-49F7-A6F6-533206545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D4-49F7-A6F6-533206545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D4-49F7-A6F6-533206545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D4-49F7-A6F6-533206545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D4-49F7-A6F6-533206545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D4-49F7-A6F6-533206545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D4-49F7-A6F6-533206545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D4-49F7-A6F6-533206545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D4-49F7-A6F6-533206545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D4-49F7-A6F6-533206545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D4-49F7-A6F6-533206545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D4-49F7-A6F6-533206545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D4-49F7-A6F6-533206545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D4-49F7-A6F6-533206545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D4-49F7-A6F6-533206545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D4-49F7-A6F6-533206545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D4-49F7-A6F6-533206545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D4-49F7-A6F6-533206545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D4-49F7-A6F6-533206545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D4-49F7-A6F6-533206545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D4-49F7-A6F6-533206545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D4-49F7-A6F6-533206545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D4-49F7-A6F6-533206545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D4-49F7-A6F6-533206545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D4-49F7-A6F6-533206545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D4-49F7-A6F6-533206545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D4-49F7-A6F6-533206545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D4-49F7-A6F6-533206545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D4-49F7-A6F6-533206545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D4-49F7-A6F6-533206545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D4-49F7-A6F6-533206545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D4-49F7-A6F6-533206545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D4-49F7-A6F6-533206545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D4-49F7-A6F6-533206545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D4-49F7-A6F6-533206545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D4-49F7-A6F6-533206545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D4-49F7-A6F6-533206545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D4-49F7-A6F6-533206545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D4-49F7-A6F6-533206545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D4-49F7-A6F6-533206545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D4-49F7-A6F6-533206545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D4-49F7-A6F6-533206545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D4-49F7-A6F6-533206545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D4-49F7-A6F6-533206545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D4-49F7-A6F6-533206545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D4-49F7-A6F6-533206545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D4-49F7-A6F6-533206545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D4-49F7-A6F6-533206545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D4-49F7-A6F6-533206545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D4-49F7-A6F6-533206545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D4-49F7-A6F6-533206545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D4-49F7-A6F6-533206545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D4-49F7-A6F6-533206545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D4-49F7-A6F6-533206545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D4-49F7-A6F6-533206545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D4-49F7-A6F6-533206545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D4-49F7-A6F6-533206545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D4-49F7-A6F6-533206545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D4-49F7-A6F6-533206545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D4-49F7-A6F6-533206545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D4-49F7-A6F6-533206545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D4-49F7-A6F6-533206545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D4-49F7-A6F6-533206545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D4-49F7-A6F6-533206545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D4-49F7-A6F6-533206545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D4-49F7-A6F6-533206545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D4-49F7-A6F6-533206545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D4-49F7-A6F6-533206545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D4-49F7-A6F6-533206545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D4-49F7-A6F6-533206545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D4-49F7-A6F6-533206545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D4-49F7-A6F6-533206545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D4-49F7-A6F6-533206545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D4-49F7-A6F6-533206545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D4-49F7-A6F6-533206545C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DD4-49F7-A6F6-533206545C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D4-49F7-A6F6-533206545C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D4-49F7-A6F6-533206545C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D4-49F7-A6F6-533206545C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D4-49F7-A6F6-533206545C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D4-49F7-A6F6-533206545C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D4-49F7-A6F6-533206545C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D4-49F7-A6F6-533206545C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D4-49F7-A6F6-533206545C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D4-49F7-A6F6-533206545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D4-49F7-A6F6-533206545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D4-49F7-A6F6-533206545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D4-49F7-A6F6-533206545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D4-49F7-A6F6-533206545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D4-49F7-A6F6-533206545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D4-49F7-A6F6-533206545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D4-49F7-A6F6-533206545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D4-49F7-A6F6-533206545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D4-49F7-A6F6-533206545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D4-49F7-A6F6-533206545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D4-49F7-A6F6-533206545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D4-49F7-A6F6-533206545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D4-49F7-A6F6-533206545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D4-49F7-A6F6-533206545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D4-49F7-A6F6-533206545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D4-49F7-A6F6-533206545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D4-49F7-A6F6-533206545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D4-49F7-A6F6-533206545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D4-49F7-A6F6-533206545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D4-49F7-A6F6-533206545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D4-49F7-A6F6-533206545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D4-49F7-A6F6-533206545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D4-49F7-A6F6-533206545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D4-49F7-A6F6-533206545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D4-49F7-A6F6-533206545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D4-49F7-A6F6-533206545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D4-49F7-A6F6-533206545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D4-49F7-A6F6-533206545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D4-49F7-A6F6-533206545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D4-49F7-A6F6-533206545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D4-49F7-A6F6-533206545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D4-49F7-A6F6-533206545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D4-49F7-A6F6-533206545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D4-49F7-A6F6-533206545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D4-49F7-A6F6-533206545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D4-49F7-A6F6-533206545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D4-49F7-A6F6-533206545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D4-49F7-A6F6-533206545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D4-49F7-A6F6-533206545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D4-49F7-A6F6-533206545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D4-49F7-A6F6-533206545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D4-49F7-A6F6-533206545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D4-49F7-A6F6-533206545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D4-49F7-A6F6-533206545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D4-49F7-A6F6-533206545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D4-49F7-A6F6-533206545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D4-49F7-A6F6-533206545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D4-49F7-A6F6-533206545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D4-49F7-A6F6-533206545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D4-49F7-A6F6-533206545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D4-49F7-A6F6-533206545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D4-49F7-A6F6-533206545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D4-49F7-A6F6-533206545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D4-49F7-A6F6-533206545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D4-49F7-A6F6-533206545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D4-49F7-A6F6-533206545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D4-49F7-A6F6-533206545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D4-49F7-A6F6-533206545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D4-49F7-A6F6-533206545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D4-49F7-A6F6-533206545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D4-49F7-A6F6-533206545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D4-49F7-A6F6-533206545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D4-49F7-A6F6-533206545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D4-49F7-A6F6-533206545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D4-49F7-A6F6-533206545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D4-49F7-A6F6-533206545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D4-49F7-A6F6-533206545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D4-49F7-A6F6-533206545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D4-49F7-A6F6-533206545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D4-49F7-A6F6-533206545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D4-49F7-A6F6-533206545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D4-49F7-A6F6-533206545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D4-49F7-A6F6-533206545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D4-49F7-A6F6-533206545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D4-49F7-A6F6-533206545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D4-49F7-A6F6-533206545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D4-49F7-A6F6-533206545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D4-49F7-A6F6-533206545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D4-49F7-A6F6-533206545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D4-49F7-A6F6-533206545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D4-49F7-A6F6-533206545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D4-49F7-A6F6-533206545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D4-49F7-A6F6-533206545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D4-49F7-A6F6-533206545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D4-49F7-A6F6-533206545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D4-49F7-A6F6-533206545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D4-49F7-A6F6-533206545C4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48D-4592-B887-E05FF6BA66E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48D-4592-B887-E05FF6BA66E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8D-4592-B887-E05FF6BA66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8D-4592-B887-E05FF6BA66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8D-4592-B887-E05FF6BA66E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8D-4592-B887-E05FF6BA66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8D-4592-B887-E05FF6BA66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8D-4592-B887-E05FF6BA66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8D-4592-B887-E05FF6BA66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8D-4592-B887-E05FF6BA66E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8D-4592-B887-E05FF6BA6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8D-4592-B887-E05FF6BA6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8D-4592-B887-E05FF6BA6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8D-4592-B887-E05FF6BA6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8D-4592-B887-E05FF6BA6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8D-4592-B887-E05FF6BA6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8D-4592-B887-E05FF6BA6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8D-4592-B887-E05FF6BA6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8D-4592-B887-E05FF6BA6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8D-4592-B887-E05FF6BA6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8D-4592-B887-E05FF6BA6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8D-4592-B887-E05FF6BA6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8D-4592-B887-E05FF6BA6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8D-4592-B887-E05FF6BA6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8D-4592-B887-E05FF6BA6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48D-4592-B887-E05FF6BA6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8D-4592-B887-E05FF6BA6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8D-4592-B887-E05FF6BA6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8D-4592-B887-E05FF6BA6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8D-4592-B887-E05FF6BA6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8D-4592-B887-E05FF6BA6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8D-4592-B887-E05FF6BA6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8D-4592-B887-E05FF6BA6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8D-4592-B887-E05FF6BA6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8D-4592-B887-E05FF6BA6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8D-4592-B887-E05FF6BA6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8D-4592-B887-E05FF6BA6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8D-4592-B887-E05FF6BA6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8D-4592-B887-E05FF6BA6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8D-4592-B887-E05FF6BA6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8D-4592-B887-E05FF6BA6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8D-4592-B887-E05FF6BA6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8D-4592-B887-E05FF6BA6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8D-4592-B887-E05FF6BA6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8D-4592-B887-E05FF6BA6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8D-4592-B887-E05FF6BA6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8D-4592-B887-E05FF6BA6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8D-4592-B887-E05FF6BA6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8D-4592-B887-E05FF6BA6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8D-4592-B887-E05FF6BA6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8D-4592-B887-E05FF6BA6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8D-4592-B887-E05FF6BA6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8D-4592-B887-E05FF6BA6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8D-4592-B887-E05FF6BA6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8D-4592-B887-E05FF6BA6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8D-4592-B887-E05FF6BA6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8D-4592-B887-E05FF6BA6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8D-4592-B887-E05FF6BA6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8D-4592-B887-E05FF6BA6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8D-4592-B887-E05FF6BA6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8D-4592-B887-E05FF6BA6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8D-4592-B887-E05FF6BA6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8D-4592-B887-E05FF6BA6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8D-4592-B887-E05FF6BA6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8D-4592-B887-E05FF6BA6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8D-4592-B887-E05FF6BA6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8D-4592-B887-E05FF6BA6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8D-4592-B887-E05FF6BA6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8D-4592-B887-E05FF6BA6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8D-4592-B887-E05FF6BA6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8D-4592-B887-E05FF6BA6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8D-4592-B887-E05FF6BA6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8D-4592-B887-E05FF6BA6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8D-4592-B887-E05FF6BA6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8D-4592-B887-E05FF6BA6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8D-4592-B887-E05FF6BA6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8D-4592-B887-E05FF6BA6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8D-4592-B887-E05FF6BA6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8D-4592-B887-E05FF6BA6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8D-4592-B887-E05FF6BA6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8D-4592-B887-E05FF6BA6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8D-4592-B887-E05FF6BA6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8D-4592-B887-E05FF6BA6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8D-4592-B887-E05FF6BA6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8D-4592-B887-E05FF6BA6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8D-4592-B887-E05FF6BA6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8D-4592-B887-E05FF6BA6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8D-4592-B887-E05FF6BA6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8D-4592-B887-E05FF6BA6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8D-4592-B887-E05FF6BA6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8D-4592-B887-E05FF6BA6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8D-4592-B887-E05FF6BA6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8D-4592-B887-E05FF6BA6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8D-4592-B887-E05FF6BA6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8D-4592-B887-E05FF6BA6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8D-4592-B887-E05FF6BA6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48D-4592-B887-E05FF6BA6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48D-4592-B887-E05FF6BA66E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48D-4592-B887-E05FF6BA66E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48D-4592-B887-E05FF6BA66E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48D-4592-B887-E05FF6BA66E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48D-4592-B887-E05FF6BA66E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48D-4592-B887-E05FF6BA66E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48D-4592-B887-E05FF6BA66E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48D-4592-B887-E05FF6BA66E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48D-4592-B887-E05FF6BA66E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48D-4592-B887-E05FF6BA66E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48D-4592-B887-E05FF6BA66E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48D-4592-B887-E05FF6BA66E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48D-4592-B887-E05FF6BA66E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48D-4592-B887-E05FF6BA66E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48D-4592-B887-E05FF6BA66E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48D-4592-B887-E05FF6BA66E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48D-4592-B887-E05FF6BA66E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48D-4592-B887-E05FF6BA66E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48D-4592-B887-E05FF6BA66E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48D-4592-B887-E05FF6BA66E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48D-4592-B887-E05FF6BA66E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48D-4592-B887-E05FF6BA66E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48D-4592-B887-E05FF6BA66E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48D-4592-B887-E05FF6BA66E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48D-4592-B887-E05FF6BA66E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48D-4592-B887-E05FF6BA66E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48D-4592-B887-E05FF6BA66E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48D-4592-B887-E05FF6BA66E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48D-4592-B887-E05FF6BA66E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48D-4592-B887-E05FF6BA66E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48D-4592-B887-E05FF6BA66E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48D-4592-B887-E05FF6BA66E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48D-4592-B887-E05FF6BA66E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48D-4592-B887-E05FF6BA66E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48D-4592-B887-E05FF6BA66E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48D-4592-B887-E05FF6BA66E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48D-4592-B887-E05FF6BA66E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48D-4592-B887-E05FF6BA66E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48D-4592-B887-E05FF6BA66E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48D-4592-B887-E05FF6BA66E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48D-4592-B887-E05FF6BA66E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48D-4592-B887-E05FF6BA66E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48D-4592-B887-E05FF6BA66E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48D-4592-B887-E05FF6BA66E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48D-4592-B887-E05FF6BA66E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48D-4592-B887-E05FF6BA66E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48D-4592-B887-E05FF6BA66E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48D-4592-B887-E05FF6BA66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F48D-4592-B887-E05FF6BA66E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48D-4592-B887-E05FF6BA66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48D-4592-B887-E05FF6BA66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48D-4592-B887-E05FF6BA66E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48D-4592-B887-E05FF6BA66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48D-4592-B887-E05FF6BA66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48D-4592-B887-E05FF6BA66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48D-4592-B887-E05FF6BA66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48D-4592-B887-E05FF6BA66E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48D-4592-B887-E05FF6BA6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48D-4592-B887-E05FF6BA6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48D-4592-B887-E05FF6BA6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48D-4592-B887-E05FF6BA6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48D-4592-B887-E05FF6BA6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48D-4592-B887-E05FF6BA6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48D-4592-B887-E05FF6BA6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48D-4592-B887-E05FF6BA6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48D-4592-B887-E05FF6BA6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48D-4592-B887-E05FF6BA6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48D-4592-B887-E05FF6BA6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48D-4592-B887-E05FF6BA6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48D-4592-B887-E05FF6BA6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48D-4592-B887-E05FF6BA6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48D-4592-B887-E05FF6BA6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48D-4592-B887-E05FF6BA6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8D-4592-B887-E05FF6BA6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8D-4592-B887-E05FF6BA6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8D-4592-B887-E05FF6BA6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8D-4592-B887-E05FF6BA6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8D-4592-B887-E05FF6BA6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8D-4592-B887-E05FF6BA6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8D-4592-B887-E05FF6BA6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8D-4592-B887-E05FF6BA6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8D-4592-B887-E05FF6BA6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8D-4592-B887-E05FF6BA6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8D-4592-B887-E05FF6BA6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8D-4592-B887-E05FF6BA6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8D-4592-B887-E05FF6BA6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8D-4592-B887-E05FF6BA6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8D-4592-B887-E05FF6BA6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8D-4592-B887-E05FF6BA6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8D-4592-B887-E05FF6BA6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8D-4592-B887-E05FF6BA6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8D-4592-B887-E05FF6BA6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8D-4592-B887-E05FF6BA6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8D-4592-B887-E05FF6BA6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8D-4592-B887-E05FF6BA6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8D-4592-B887-E05FF6BA6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48D-4592-B887-E05FF6BA6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48D-4592-B887-E05FF6BA6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48D-4592-B887-E05FF6BA6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48D-4592-B887-E05FF6BA6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48D-4592-B887-E05FF6BA6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48D-4592-B887-E05FF6BA6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48D-4592-B887-E05FF6BA6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48D-4592-B887-E05FF6BA6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48D-4592-B887-E05FF6BA6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48D-4592-B887-E05FF6BA6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48D-4592-B887-E05FF6BA6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48D-4592-B887-E05FF6BA6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48D-4592-B887-E05FF6BA6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48D-4592-B887-E05FF6BA6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48D-4592-B887-E05FF6BA6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48D-4592-B887-E05FF6BA6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48D-4592-B887-E05FF6BA6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48D-4592-B887-E05FF6BA6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48D-4592-B887-E05FF6BA6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48D-4592-B887-E05FF6BA6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48D-4592-B887-E05FF6BA6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48D-4592-B887-E05FF6BA6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48D-4592-B887-E05FF6BA6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48D-4592-B887-E05FF6BA6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48D-4592-B887-E05FF6BA6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48D-4592-B887-E05FF6BA6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8D-4592-B887-E05FF6BA6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8D-4592-B887-E05FF6BA6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8D-4592-B887-E05FF6BA6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8D-4592-B887-E05FF6BA6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8D-4592-B887-E05FF6BA6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8D-4592-B887-E05FF6BA6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8D-4592-B887-E05FF6BA6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8D-4592-B887-E05FF6BA6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8D-4592-B887-E05FF6BA6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8D-4592-B887-E05FF6BA6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8D-4592-B887-E05FF6BA6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8D-4592-B887-E05FF6BA6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8D-4592-B887-E05FF6BA6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8D-4592-B887-E05FF6BA6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8D-4592-B887-E05FF6BA6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8D-4592-B887-E05FF6BA6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8D-4592-B887-E05FF6BA6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8D-4592-B887-E05FF6BA6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8D-4592-B887-E05FF6BA6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8D-4592-B887-E05FF6BA6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8D-4592-B887-E05FF6BA6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8D-4592-B887-E05FF6BA6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48D-4592-B887-E05FF6BA66E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F48D-4592-B887-E05FF6BA66E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48D-4592-B887-E05FF6BA66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48D-4592-B887-E05FF6BA66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48D-4592-B887-E05FF6BA66E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48D-4592-B887-E05FF6BA66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48D-4592-B887-E05FF6BA66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48D-4592-B887-E05FF6BA66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48D-4592-B887-E05FF6BA66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48D-4592-B887-E05FF6BA66E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48D-4592-B887-E05FF6BA6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48D-4592-B887-E05FF6BA6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48D-4592-B887-E05FF6BA6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48D-4592-B887-E05FF6BA6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48D-4592-B887-E05FF6BA6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48D-4592-B887-E05FF6BA6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48D-4592-B887-E05FF6BA6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48D-4592-B887-E05FF6BA6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48D-4592-B887-E05FF6BA6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48D-4592-B887-E05FF6BA6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48D-4592-B887-E05FF6BA6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48D-4592-B887-E05FF6BA6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48D-4592-B887-E05FF6BA6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48D-4592-B887-E05FF6BA6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48D-4592-B887-E05FF6BA6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48D-4592-B887-E05FF6BA6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8D-4592-B887-E05FF6BA6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8D-4592-B887-E05FF6BA6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8D-4592-B887-E05FF6BA6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8D-4592-B887-E05FF6BA6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8D-4592-B887-E05FF6BA6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8D-4592-B887-E05FF6BA6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8D-4592-B887-E05FF6BA6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8D-4592-B887-E05FF6BA6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8D-4592-B887-E05FF6BA6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8D-4592-B887-E05FF6BA6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8D-4592-B887-E05FF6BA6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8D-4592-B887-E05FF6BA6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8D-4592-B887-E05FF6BA6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8D-4592-B887-E05FF6BA6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8D-4592-B887-E05FF6BA6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8D-4592-B887-E05FF6BA6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8D-4592-B887-E05FF6BA6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8D-4592-B887-E05FF6BA6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8D-4592-B887-E05FF6BA6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8D-4592-B887-E05FF6BA6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8D-4592-B887-E05FF6BA6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8D-4592-B887-E05FF6BA6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8D-4592-B887-E05FF6BA6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48D-4592-B887-E05FF6BA6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48D-4592-B887-E05FF6BA6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48D-4592-B887-E05FF6BA6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48D-4592-B887-E05FF6BA6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48D-4592-B887-E05FF6BA6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48D-4592-B887-E05FF6BA6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48D-4592-B887-E05FF6BA6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48D-4592-B887-E05FF6BA6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48D-4592-B887-E05FF6BA6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48D-4592-B887-E05FF6BA6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48D-4592-B887-E05FF6BA6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48D-4592-B887-E05FF6BA6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48D-4592-B887-E05FF6BA6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48D-4592-B887-E05FF6BA6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48D-4592-B887-E05FF6BA6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48D-4592-B887-E05FF6BA6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48D-4592-B887-E05FF6BA6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48D-4592-B887-E05FF6BA6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48D-4592-B887-E05FF6BA6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48D-4592-B887-E05FF6BA6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48D-4592-B887-E05FF6BA6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48D-4592-B887-E05FF6BA6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48D-4592-B887-E05FF6BA6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48D-4592-B887-E05FF6BA6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48D-4592-B887-E05FF6BA6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48D-4592-B887-E05FF6BA6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48D-4592-B887-E05FF6BA6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48D-4592-B887-E05FF6BA6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48D-4592-B887-E05FF6BA6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48D-4592-B887-E05FF6BA6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48D-4592-B887-E05FF6BA6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48D-4592-B887-E05FF6BA6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48D-4592-B887-E05FF6BA6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48D-4592-B887-E05FF6BA6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48D-4592-B887-E05FF6BA6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48D-4592-B887-E05FF6BA6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48D-4592-B887-E05FF6BA6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48D-4592-B887-E05FF6BA6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48D-4592-B887-E05FF6BA6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48D-4592-B887-E05FF6BA6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48D-4592-B887-E05FF6BA6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48D-4592-B887-E05FF6BA6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48D-4592-B887-E05FF6BA6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48D-4592-B887-E05FF6BA6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48D-4592-B887-E05FF6BA6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48D-4592-B887-E05FF6BA6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48D-4592-B887-E05FF6BA6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48D-4592-B887-E05FF6BA6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48D-4592-B887-E05FF6BA66E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D5-417C-9B5B-39FF4035998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AD5-417C-9B5B-39FF40359982}"/>
              </c:ext>
            </c:extLst>
          </c:dPt>
          <c:dPt>
            <c:idx val="3"/>
            <c:bubble3D val="0"/>
            <c:extLst>
              <c:ext xmlns:c16="http://schemas.microsoft.com/office/drawing/2014/chart" uri="{C3380CC4-5D6E-409C-BE32-E72D297353CC}">
                <c16:uniqueId val="{00000002-CAD5-417C-9B5B-39FF4035998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D5-417C-9B5B-39FF40359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D5-417C-9B5B-39FF40359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D5-417C-9B5B-39FF4035998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D5-417C-9B5B-39FF40359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D5-417C-9B5B-39FF40359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D5-417C-9B5B-39FF40359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D5-417C-9B5B-39FF4035998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D5-417C-9B5B-39FF4035998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D5-417C-9B5B-39FF40359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D5-417C-9B5B-39FF40359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D5-417C-9B5B-39FF40359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D5-417C-9B5B-39FF40359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D5-417C-9B5B-39FF40359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D5-417C-9B5B-39FF40359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D5-417C-9B5B-39FF40359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D5-417C-9B5B-39FF40359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D5-417C-9B5B-39FF40359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D5-417C-9B5B-39FF40359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D5-417C-9B5B-39FF40359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D5-417C-9B5B-39FF40359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D5-417C-9B5B-39FF40359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D5-417C-9B5B-39FF40359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D5-417C-9B5B-39FF40359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D5-417C-9B5B-39FF40359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D5-417C-9B5B-39FF40359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D5-417C-9B5B-39FF40359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D5-417C-9B5B-39FF40359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D5-417C-9B5B-39FF40359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D5-417C-9B5B-39FF40359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D5-417C-9B5B-39FF40359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D5-417C-9B5B-39FF40359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D5-417C-9B5B-39FF40359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D5-417C-9B5B-39FF40359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D5-417C-9B5B-39FF40359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D5-417C-9B5B-39FF40359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D5-417C-9B5B-39FF40359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D5-417C-9B5B-39FF40359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D5-417C-9B5B-39FF40359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D5-417C-9B5B-39FF40359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D5-417C-9B5B-39FF40359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D5-417C-9B5B-39FF40359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D5-417C-9B5B-39FF40359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D5-417C-9B5B-39FF40359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D5-417C-9B5B-39FF40359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D5-417C-9B5B-39FF40359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D5-417C-9B5B-39FF40359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D5-417C-9B5B-39FF40359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D5-417C-9B5B-39FF40359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D5-417C-9B5B-39FF40359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D5-417C-9B5B-39FF40359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D5-417C-9B5B-39FF40359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D5-417C-9B5B-39FF40359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D5-417C-9B5B-39FF40359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D5-417C-9B5B-39FF40359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D5-417C-9B5B-39FF40359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D5-417C-9B5B-39FF40359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D5-417C-9B5B-39FF40359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D5-417C-9B5B-39FF40359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D5-417C-9B5B-39FF40359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D5-417C-9B5B-39FF40359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D5-417C-9B5B-39FF40359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D5-417C-9B5B-39FF40359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D5-417C-9B5B-39FF40359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D5-417C-9B5B-39FF40359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D5-417C-9B5B-39FF40359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D5-417C-9B5B-39FF40359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D5-417C-9B5B-39FF40359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D5-417C-9B5B-39FF40359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D5-417C-9B5B-39FF40359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D5-417C-9B5B-39FF40359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D5-417C-9B5B-39FF40359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D5-417C-9B5B-39FF40359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D5-417C-9B5B-39FF40359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D5-417C-9B5B-39FF40359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D5-417C-9B5B-39FF40359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D5-417C-9B5B-39FF40359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D5-417C-9B5B-39FF40359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D5-417C-9B5B-39FF40359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D5-417C-9B5B-39FF40359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D5-417C-9B5B-39FF40359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D5-417C-9B5B-39FF40359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D5-417C-9B5B-39FF40359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D5-417C-9B5B-39FF40359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D5-417C-9B5B-39FF40359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D5-417C-9B5B-39FF40359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D5-417C-9B5B-39FF40359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D5-417C-9B5B-39FF40359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D5-417C-9B5B-39FF40359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D5-417C-9B5B-39FF40359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D5-417C-9B5B-39FF40359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D5-417C-9B5B-39FF40359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D5-417C-9B5B-39FF40359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D5-417C-9B5B-39FF40359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D5-417C-9B5B-39FF40359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D5-417C-9B5B-39FF40359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AD5-417C-9B5B-39FF4035998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D5-417C-9B5B-39FF4035998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D5-417C-9B5B-39FF40359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D5-417C-9B5B-39FF40359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D5-417C-9B5B-39FF4035998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D5-417C-9B5B-39FF40359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D5-417C-9B5B-39FF40359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D5-417C-9B5B-39FF40359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D5-417C-9B5B-39FF4035998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D5-417C-9B5B-39FF4035998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D5-417C-9B5B-39FF40359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D5-417C-9B5B-39FF40359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D5-417C-9B5B-39FF40359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D5-417C-9B5B-39FF40359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D5-417C-9B5B-39FF40359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D5-417C-9B5B-39FF40359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D5-417C-9B5B-39FF40359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D5-417C-9B5B-39FF40359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D5-417C-9B5B-39FF40359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D5-417C-9B5B-39FF40359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D5-417C-9B5B-39FF40359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D5-417C-9B5B-39FF40359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D5-417C-9B5B-39FF40359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D5-417C-9B5B-39FF40359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D5-417C-9B5B-39FF40359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D5-417C-9B5B-39FF40359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D5-417C-9B5B-39FF40359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D5-417C-9B5B-39FF40359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D5-417C-9B5B-39FF40359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D5-417C-9B5B-39FF40359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D5-417C-9B5B-39FF40359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D5-417C-9B5B-39FF40359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D5-417C-9B5B-39FF40359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D5-417C-9B5B-39FF40359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D5-417C-9B5B-39FF40359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D5-417C-9B5B-39FF40359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D5-417C-9B5B-39FF40359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D5-417C-9B5B-39FF40359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D5-417C-9B5B-39FF40359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D5-417C-9B5B-39FF40359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D5-417C-9B5B-39FF40359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D5-417C-9B5B-39FF40359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D5-417C-9B5B-39FF40359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D5-417C-9B5B-39FF40359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D5-417C-9B5B-39FF40359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D5-417C-9B5B-39FF40359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D5-417C-9B5B-39FF40359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D5-417C-9B5B-39FF40359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D5-417C-9B5B-39FF40359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D5-417C-9B5B-39FF40359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D5-417C-9B5B-39FF40359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D5-417C-9B5B-39FF40359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D5-417C-9B5B-39FF40359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D5-417C-9B5B-39FF40359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D5-417C-9B5B-39FF40359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D5-417C-9B5B-39FF40359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D5-417C-9B5B-39FF40359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D5-417C-9B5B-39FF40359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D5-417C-9B5B-39FF40359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D5-417C-9B5B-39FF40359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D5-417C-9B5B-39FF40359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D5-417C-9B5B-39FF40359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D5-417C-9B5B-39FF40359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D5-417C-9B5B-39FF40359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D5-417C-9B5B-39FF40359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D5-417C-9B5B-39FF40359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D5-417C-9B5B-39FF40359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D5-417C-9B5B-39FF40359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D5-417C-9B5B-39FF40359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D5-417C-9B5B-39FF40359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D5-417C-9B5B-39FF40359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D5-417C-9B5B-39FF40359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D5-417C-9B5B-39FF40359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D5-417C-9B5B-39FF40359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D5-417C-9B5B-39FF40359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D5-417C-9B5B-39FF40359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D5-417C-9B5B-39FF40359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D5-417C-9B5B-39FF40359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D5-417C-9B5B-39FF40359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D5-417C-9B5B-39FF40359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D5-417C-9B5B-39FF40359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D5-417C-9B5B-39FF40359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D5-417C-9B5B-39FF40359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D5-417C-9B5B-39FF40359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D5-417C-9B5B-39FF40359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D5-417C-9B5B-39FF40359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D5-417C-9B5B-39FF40359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D5-417C-9B5B-39FF40359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D5-417C-9B5B-39FF40359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D5-417C-9B5B-39FF40359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D5-417C-9B5B-39FF40359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D5-417C-9B5B-39FF40359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D5-417C-9B5B-39FF40359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D5-417C-9B5B-39FF40359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D5-417C-9B5B-39FF40359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D5-417C-9B5B-39FF40359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D5-417C-9B5B-39FF40359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D5-417C-9B5B-39FF4035998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D5-417C-9B5B-39FF4035998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AD5-417C-9B5B-39FF40359982}"/>
              </c:ext>
            </c:extLst>
          </c:dPt>
          <c:dPt>
            <c:idx val="3"/>
            <c:bubble3D val="0"/>
            <c:extLst>
              <c:ext xmlns:c16="http://schemas.microsoft.com/office/drawing/2014/chart" uri="{C3380CC4-5D6E-409C-BE32-E72D297353CC}">
                <c16:uniqueId val="{000000C4-CAD5-417C-9B5B-39FF4035998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D5-417C-9B5B-39FF40359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D5-417C-9B5B-39FF40359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D5-417C-9B5B-39FF4035998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D5-417C-9B5B-39FF40359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D5-417C-9B5B-39FF40359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D5-417C-9B5B-39FF40359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D5-417C-9B5B-39FF4035998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D5-417C-9B5B-39FF4035998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D5-417C-9B5B-39FF40359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D5-417C-9B5B-39FF40359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D5-417C-9B5B-39FF40359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D5-417C-9B5B-39FF40359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D5-417C-9B5B-39FF40359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D5-417C-9B5B-39FF40359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D5-417C-9B5B-39FF40359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D5-417C-9B5B-39FF40359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D5-417C-9B5B-39FF40359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D5-417C-9B5B-39FF40359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D5-417C-9B5B-39FF40359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D5-417C-9B5B-39FF40359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D5-417C-9B5B-39FF40359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D5-417C-9B5B-39FF40359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D5-417C-9B5B-39FF40359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D5-417C-9B5B-39FF40359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D5-417C-9B5B-39FF40359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D5-417C-9B5B-39FF40359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D5-417C-9B5B-39FF40359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D5-417C-9B5B-39FF40359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D5-417C-9B5B-39FF40359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D5-417C-9B5B-39FF40359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D5-417C-9B5B-39FF40359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D5-417C-9B5B-39FF40359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D5-417C-9B5B-39FF40359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D5-417C-9B5B-39FF40359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D5-417C-9B5B-39FF40359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D5-417C-9B5B-39FF40359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D5-417C-9B5B-39FF40359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D5-417C-9B5B-39FF40359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D5-417C-9B5B-39FF40359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D5-417C-9B5B-39FF40359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D5-417C-9B5B-39FF40359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D5-417C-9B5B-39FF40359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D5-417C-9B5B-39FF40359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D5-417C-9B5B-39FF40359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D5-417C-9B5B-39FF40359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D5-417C-9B5B-39FF40359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D5-417C-9B5B-39FF40359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D5-417C-9B5B-39FF40359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D5-417C-9B5B-39FF40359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D5-417C-9B5B-39FF40359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D5-417C-9B5B-39FF40359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D5-417C-9B5B-39FF40359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D5-417C-9B5B-39FF40359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D5-417C-9B5B-39FF40359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D5-417C-9B5B-39FF40359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D5-417C-9B5B-39FF40359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D5-417C-9B5B-39FF40359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D5-417C-9B5B-39FF40359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D5-417C-9B5B-39FF40359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D5-417C-9B5B-39FF40359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D5-417C-9B5B-39FF40359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D5-417C-9B5B-39FF40359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D5-417C-9B5B-39FF40359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D5-417C-9B5B-39FF40359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D5-417C-9B5B-39FF40359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D5-417C-9B5B-39FF40359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D5-417C-9B5B-39FF40359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D5-417C-9B5B-39FF40359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D5-417C-9B5B-39FF40359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D5-417C-9B5B-39FF40359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D5-417C-9B5B-39FF40359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D5-417C-9B5B-39FF40359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D5-417C-9B5B-39FF40359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D5-417C-9B5B-39FF40359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D5-417C-9B5B-39FF40359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D5-417C-9B5B-39FF40359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D5-417C-9B5B-39FF40359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D5-417C-9B5B-39FF40359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D5-417C-9B5B-39FF40359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D5-417C-9B5B-39FF40359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D5-417C-9B5B-39FF40359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D5-417C-9B5B-39FF40359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D5-417C-9B5B-39FF40359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D5-417C-9B5B-39FF40359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D5-417C-9B5B-39FF40359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D5-417C-9B5B-39FF40359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D5-417C-9B5B-39FF40359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D5-417C-9B5B-39FF40359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D5-417C-9B5B-39FF40359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D5-417C-9B5B-39FF40359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D5-417C-9B5B-39FF40359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D5-417C-9B5B-39FF40359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D5-417C-9B5B-39FF40359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D5-417C-9B5B-39FF40359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D5-417C-9B5B-39FF40359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D5-417C-9B5B-39FF4035998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7D-4DD1-A885-6F9421B0411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A7D-4DD1-A885-6F9421B0411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A7D-4DD1-A885-6F9421B0411F}"/>
              </c:ext>
            </c:extLst>
          </c:dPt>
          <c:dPt>
            <c:idx val="3"/>
            <c:bubble3D val="0"/>
            <c:extLst>
              <c:ext xmlns:c16="http://schemas.microsoft.com/office/drawing/2014/chart" uri="{C3380CC4-5D6E-409C-BE32-E72D297353CC}">
                <c16:uniqueId val="{00000003-BA7D-4DD1-A885-6F9421B041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7D-4DD1-A885-6F9421B041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7D-4DD1-A885-6F9421B041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7D-4DD1-A885-6F9421B0411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7D-4DD1-A885-6F9421B041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7D-4DD1-A885-6F9421B041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7D-4DD1-A885-6F9421B041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7D-4DD1-A885-6F9421B041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7D-4DD1-A885-6F9421B041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7D-4DD1-A885-6F9421B041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7D-4DD1-A885-6F9421B041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7D-4DD1-A885-6F9421B041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7D-4DD1-A885-6F9421B041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7D-4DD1-A885-6F9421B041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7D-4DD1-A885-6F9421B041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7D-4DD1-A885-6F9421B041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7D-4DD1-A885-6F9421B041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7D-4DD1-A885-6F9421B041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7D-4DD1-A885-6F9421B041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7D-4DD1-A885-6F9421B041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7D-4DD1-A885-6F9421B041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7D-4DD1-A885-6F9421B041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7D-4DD1-A885-6F9421B041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7D-4DD1-A885-6F9421B041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A7D-4DD1-A885-6F9421B041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7D-4DD1-A885-6F9421B041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7D-4DD1-A885-6F9421B041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7D-4DD1-A885-6F9421B041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7D-4DD1-A885-6F9421B041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7D-4DD1-A885-6F9421B041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7D-4DD1-A885-6F9421B041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7D-4DD1-A885-6F9421B041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7D-4DD1-A885-6F9421B041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7D-4DD1-A885-6F9421B041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7D-4DD1-A885-6F9421B041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7D-4DD1-A885-6F9421B041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7D-4DD1-A885-6F9421B041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7D-4DD1-A885-6F9421B041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7D-4DD1-A885-6F9421B041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7D-4DD1-A885-6F9421B041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7D-4DD1-A885-6F9421B041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7D-4DD1-A885-6F9421B041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7D-4DD1-A885-6F9421B041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7D-4DD1-A885-6F9421B041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7D-4DD1-A885-6F9421B041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7D-4DD1-A885-6F9421B041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7D-4DD1-A885-6F9421B041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7D-4DD1-A885-6F9421B041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7D-4DD1-A885-6F9421B041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7D-4DD1-A885-6F9421B041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7D-4DD1-A885-6F9421B041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7D-4DD1-A885-6F9421B041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7D-4DD1-A885-6F9421B041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7D-4DD1-A885-6F9421B041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7D-4DD1-A885-6F9421B041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7D-4DD1-A885-6F9421B041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7D-4DD1-A885-6F9421B041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7D-4DD1-A885-6F9421B041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7D-4DD1-A885-6F9421B041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7D-4DD1-A885-6F9421B041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7D-4DD1-A885-6F9421B041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7D-4DD1-A885-6F9421B041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7D-4DD1-A885-6F9421B041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7D-4DD1-A885-6F9421B041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7D-4DD1-A885-6F9421B041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7D-4DD1-A885-6F9421B041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7D-4DD1-A885-6F9421B041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7D-4DD1-A885-6F9421B041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7D-4DD1-A885-6F9421B041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7D-4DD1-A885-6F9421B041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7D-4DD1-A885-6F9421B041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7D-4DD1-A885-6F9421B041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7D-4DD1-A885-6F9421B041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7D-4DD1-A885-6F9421B041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7D-4DD1-A885-6F9421B041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7D-4DD1-A885-6F9421B041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7D-4DD1-A885-6F9421B041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7D-4DD1-A885-6F9421B041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7D-4DD1-A885-6F9421B041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7D-4DD1-A885-6F9421B041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7D-4DD1-A885-6F9421B041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7D-4DD1-A885-6F9421B041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7D-4DD1-A885-6F9421B041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7D-4DD1-A885-6F9421B041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7D-4DD1-A885-6F9421B041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7D-4DD1-A885-6F9421B041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7D-4DD1-A885-6F9421B041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7D-4DD1-A885-6F9421B041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7D-4DD1-A885-6F9421B041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7D-4DD1-A885-6F9421B041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7D-4DD1-A885-6F9421B041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7D-4DD1-A885-6F9421B041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7D-4DD1-A885-6F9421B041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7D-4DD1-A885-6F9421B041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7D-4DD1-A885-6F9421B041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A7D-4DD1-A885-6F9421B041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A7D-4DD1-A885-6F9421B0411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7D-4DD1-A885-6F9421B041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7D-4DD1-A885-6F9421B041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7D-4DD1-A885-6F9421B0411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7D-4DD1-A885-6F9421B041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7D-4DD1-A885-6F9421B041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7D-4DD1-A885-6F9421B041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7D-4DD1-A885-6F9421B041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7D-4DD1-A885-6F9421B041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7D-4DD1-A885-6F9421B041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7D-4DD1-A885-6F9421B041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7D-4DD1-A885-6F9421B041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7D-4DD1-A885-6F9421B041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7D-4DD1-A885-6F9421B041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7D-4DD1-A885-6F9421B041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7D-4DD1-A885-6F9421B041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7D-4DD1-A885-6F9421B041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7D-4DD1-A885-6F9421B041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7D-4DD1-A885-6F9421B041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7D-4DD1-A885-6F9421B041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7D-4DD1-A885-6F9421B041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7D-4DD1-A885-6F9421B041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7D-4DD1-A885-6F9421B041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7D-4DD1-A885-6F9421B041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7D-4DD1-A885-6F9421B041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7D-4DD1-A885-6F9421B041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7D-4DD1-A885-6F9421B041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7D-4DD1-A885-6F9421B041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7D-4DD1-A885-6F9421B041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7D-4DD1-A885-6F9421B041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7D-4DD1-A885-6F9421B041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7D-4DD1-A885-6F9421B041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7D-4DD1-A885-6F9421B041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7D-4DD1-A885-6F9421B041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7D-4DD1-A885-6F9421B041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7D-4DD1-A885-6F9421B041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7D-4DD1-A885-6F9421B041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7D-4DD1-A885-6F9421B041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7D-4DD1-A885-6F9421B041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7D-4DD1-A885-6F9421B041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7D-4DD1-A885-6F9421B041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7D-4DD1-A885-6F9421B041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7D-4DD1-A885-6F9421B041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7D-4DD1-A885-6F9421B041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7D-4DD1-A885-6F9421B041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7D-4DD1-A885-6F9421B041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7D-4DD1-A885-6F9421B041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7D-4DD1-A885-6F9421B041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7D-4DD1-A885-6F9421B041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7D-4DD1-A885-6F9421B041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7D-4DD1-A885-6F9421B041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7D-4DD1-A885-6F9421B041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7D-4DD1-A885-6F9421B041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7D-4DD1-A885-6F9421B041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7D-4DD1-A885-6F9421B041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7D-4DD1-A885-6F9421B041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7D-4DD1-A885-6F9421B041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7D-4DD1-A885-6F9421B041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7D-4DD1-A885-6F9421B041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7D-4DD1-A885-6F9421B041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7D-4DD1-A885-6F9421B041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7D-4DD1-A885-6F9421B041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7D-4DD1-A885-6F9421B041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7D-4DD1-A885-6F9421B041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7D-4DD1-A885-6F9421B041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7D-4DD1-A885-6F9421B041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7D-4DD1-A885-6F9421B041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7D-4DD1-A885-6F9421B041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7D-4DD1-A885-6F9421B041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7D-4DD1-A885-6F9421B041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7D-4DD1-A885-6F9421B041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7D-4DD1-A885-6F9421B041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7D-4DD1-A885-6F9421B041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7D-4DD1-A885-6F9421B041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7D-4DD1-A885-6F9421B041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7D-4DD1-A885-6F9421B041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7D-4DD1-A885-6F9421B041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7D-4DD1-A885-6F9421B041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7D-4DD1-A885-6F9421B041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7D-4DD1-A885-6F9421B041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7D-4DD1-A885-6F9421B041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7D-4DD1-A885-6F9421B041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7D-4DD1-A885-6F9421B041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7D-4DD1-A885-6F9421B041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7D-4DD1-A885-6F9421B041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7D-4DD1-A885-6F9421B041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7D-4DD1-A885-6F9421B041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7D-4DD1-A885-6F9421B041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7D-4DD1-A885-6F9421B041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7D-4DD1-A885-6F9421B041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7D-4DD1-A885-6F9421B041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7D-4DD1-A885-6F9421B041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7D-4DD1-A885-6F9421B041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7D-4DD1-A885-6F9421B041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7D-4DD1-A885-6F9421B041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7D-4DD1-A885-6F9421B041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7D-4DD1-A885-6F9421B0411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7D-4DD1-A885-6F9421B0411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A7D-4DD1-A885-6F9421B0411F}"/>
              </c:ext>
            </c:extLst>
          </c:dPt>
          <c:dPt>
            <c:idx val="3"/>
            <c:bubble3D val="0"/>
            <c:extLst>
              <c:ext xmlns:c16="http://schemas.microsoft.com/office/drawing/2014/chart" uri="{C3380CC4-5D6E-409C-BE32-E72D297353CC}">
                <c16:uniqueId val="{000000C4-BA7D-4DD1-A885-6F9421B041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7D-4DD1-A885-6F9421B041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7D-4DD1-A885-6F9421B041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7D-4DD1-A885-6F9421B0411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7D-4DD1-A885-6F9421B041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7D-4DD1-A885-6F9421B041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7D-4DD1-A885-6F9421B041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7D-4DD1-A885-6F9421B041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7D-4DD1-A885-6F9421B041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7D-4DD1-A885-6F9421B041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7D-4DD1-A885-6F9421B041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7D-4DD1-A885-6F9421B041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7D-4DD1-A885-6F9421B041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7D-4DD1-A885-6F9421B041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7D-4DD1-A885-6F9421B041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7D-4DD1-A885-6F9421B041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7D-4DD1-A885-6F9421B041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7D-4DD1-A885-6F9421B041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7D-4DD1-A885-6F9421B041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7D-4DD1-A885-6F9421B041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7D-4DD1-A885-6F9421B041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7D-4DD1-A885-6F9421B041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7D-4DD1-A885-6F9421B041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7D-4DD1-A885-6F9421B041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7D-4DD1-A885-6F9421B041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7D-4DD1-A885-6F9421B041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7D-4DD1-A885-6F9421B041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7D-4DD1-A885-6F9421B041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7D-4DD1-A885-6F9421B041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7D-4DD1-A885-6F9421B041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7D-4DD1-A885-6F9421B041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7D-4DD1-A885-6F9421B041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7D-4DD1-A885-6F9421B041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7D-4DD1-A885-6F9421B041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7D-4DD1-A885-6F9421B041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7D-4DD1-A885-6F9421B041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7D-4DD1-A885-6F9421B041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7D-4DD1-A885-6F9421B041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7D-4DD1-A885-6F9421B041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7D-4DD1-A885-6F9421B041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7D-4DD1-A885-6F9421B041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7D-4DD1-A885-6F9421B041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7D-4DD1-A885-6F9421B041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7D-4DD1-A885-6F9421B041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7D-4DD1-A885-6F9421B041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7D-4DD1-A885-6F9421B041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7D-4DD1-A885-6F9421B041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7D-4DD1-A885-6F9421B041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7D-4DD1-A885-6F9421B041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7D-4DD1-A885-6F9421B041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7D-4DD1-A885-6F9421B041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7D-4DD1-A885-6F9421B041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7D-4DD1-A885-6F9421B041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7D-4DD1-A885-6F9421B041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7D-4DD1-A885-6F9421B041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7D-4DD1-A885-6F9421B041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7D-4DD1-A885-6F9421B041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7D-4DD1-A885-6F9421B041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7D-4DD1-A885-6F9421B041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7D-4DD1-A885-6F9421B041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7D-4DD1-A885-6F9421B041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7D-4DD1-A885-6F9421B041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7D-4DD1-A885-6F9421B041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7D-4DD1-A885-6F9421B041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7D-4DD1-A885-6F9421B041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7D-4DD1-A885-6F9421B041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7D-4DD1-A885-6F9421B041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7D-4DD1-A885-6F9421B041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7D-4DD1-A885-6F9421B041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7D-4DD1-A885-6F9421B041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7D-4DD1-A885-6F9421B041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7D-4DD1-A885-6F9421B041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7D-4DD1-A885-6F9421B041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7D-4DD1-A885-6F9421B041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7D-4DD1-A885-6F9421B041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7D-4DD1-A885-6F9421B041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7D-4DD1-A885-6F9421B041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7D-4DD1-A885-6F9421B041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7D-4DD1-A885-6F9421B041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7D-4DD1-A885-6F9421B041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7D-4DD1-A885-6F9421B041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7D-4DD1-A885-6F9421B041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7D-4DD1-A885-6F9421B041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7D-4DD1-A885-6F9421B041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7D-4DD1-A885-6F9421B041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7D-4DD1-A885-6F9421B041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7D-4DD1-A885-6F9421B041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7D-4DD1-A885-6F9421B041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7D-4DD1-A885-6F9421B041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7D-4DD1-A885-6F9421B041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7D-4DD1-A885-6F9421B041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7D-4DD1-A885-6F9421B041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7D-4DD1-A885-6F9421B041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7D-4DD1-A885-6F9421B041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7D-4DD1-A885-6F9421B041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7D-4DD1-A885-6F9421B041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7D-4DD1-A885-6F9421B0411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EA8-4513-BD36-786EB3D5F2A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EA8-4513-BD36-786EB3D5F2A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EA8-4513-BD36-786EB3D5F2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A8-4513-BD36-786EB3D5F2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A8-4513-BD36-786EB3D5F2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A8-4513-BD36-786EB3D5F2A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A8-4513-BD36-786EB3D5F2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A8-4513-BD36-786EB3D5F2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A8-4513-BD36-786EB3D5F2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A8-4513-BD36-786EB3D5F2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A8-4513-BD36-786EB3D5F2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A8-4513-BD36-786EB3D5F2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A8-4513-BD36-786EB3D5F2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A8-4513-BD36-786EB3D5F2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A8-4513-BD36-786EB3D5F2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A8-4513-BD36-786EB3D5F2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A8-4513-BD36-786EB3D5F2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A8-4513-BD36-786EB3D5F2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A8-4513-BD36-786EB3D5F2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A8-4513-BD36-786EB3D5F2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A8-4513-BD36-786EB3D5F2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A8-4513-BD36-786EB3D5F2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A8-4513-BD36-786EB3D5F2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A8-4513-BD36-786EB3D5F2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A8-4513-BD36-786EB3D5F2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A8-4513-BD36-786EB3D5F2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EA8-4513-BD36-786EB3D5F2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A8-4513-BD36-786EB3D5F2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A8-4513-BD36-786EB3D5F2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A8-4513-BD36-786EB3D5F2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A8-4513-BD36-786EB3D5F2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A8-4513-BD36-786EB3D5F2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A8-4513-BD36-786EB3D5F2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A8-4513-BD36-786EB3D5F2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A8-4513-BD36-786EB3D5F2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A8-4513-BD36-786EB3D5F2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A8-4513-BD36-786EB3D5F2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A8-4513-BD36-786EB3D5F2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A8-4513-BD36-786EB3D5F2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A8-4513-BD36-786EB3D5F2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A8-4513-BD36-786EB3D5F2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A8-4513-BD36-786EB3D5F2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A8-4513-BD36-786EB3D5F2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A8-4513-BD36-786EB3D5F2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A8-4513-BD36-786EB3D5F2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A8-4513-BD36-786EB3D5F2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A8-4513-BD36-786EB3D5F2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A8-4513-BD36-786EB3D5F2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A8-4513-BD36-786EB3D5F2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A8-4513-BD36-786EB3D5F2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A8-4513-BD36-786EB3D5F2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A8-4513-BD36-786EB3D5F2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A8-4513-BD36-786EB3D5F2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A8-4513-BD36-786EB3D5F2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A8-4513-BD36-786EB3D5F2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A8-4513-BD36-786EB3D5F2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A8-4513-BD36-786EB3D5F2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A8-4513-BD36-786EB3D5F2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A8-4513-BD36-786EB3D5F2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A8-4513-BD36-786EB3D5F2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A8-4513-BD36-786EB3D5F2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A8-4513-BD36-786EB3D5F2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A8-4513-BD36-786EB3D5F2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A8-4513-BD36-786EB3D5F2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A8-4513-BD36-786EB3D5F2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A8-4513-BD36-786EB3D5F2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A8-4513-BD36-786EB3D5F2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A8-4513-BD36-786EB3D5F2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A8-4513-BD36-786EB3D5F2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A8-4513-BD36-786EB3D5F2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A8-4513-BD36-786EB3D5F2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A8-4513-BD36-786EB3D5F2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A8-4513-BD36-786EB3D5F2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A8-4513-BD36-786EB3D5F2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A8-4513-BD36-786EB3D5F2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A8-4513-BD36-786EB3D5F2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A8-4513-BD36-786EB3D5F2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A8-4513-BD36-786EB3D5F2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A8-4513-BD36-786EB3D5F2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A8-4513-BD36-786EB3D5F2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A8-4513-BD36-786EB3D5F2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A8-4513-BD36-786EB3D5F2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A8-4513-BD36-786EB3D5F2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A8-4513-BD36-786EB3D5F2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A8-4513-BD36-786EB3D5F2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A8-4513-BD36-786EB3D5F2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A8-4513-BD36-786EB3D5F2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A8-4513-BD36-786EB3D5F2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A8-4513-BD36-786EB3D5F2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A8-4513-BD36-786EB3D5F2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A8-4513-BD36-786EB3D5F2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A8-4513-BD36-786EB3D5F2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A8-4513-BD36-786EB3D5F2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A8-4513-BD36-786EB3D5F2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A8-4513-BD36-786EB3D5F2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A8-4513-BD36-786EB3D5F2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A8-4513-BD36-786EB3D5F2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EA8-4513-BD36-786EB3D5F2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EA8-4513-BD36-786EB3D5F2A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A8-4513-BD36-786EB3D5F2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A8-4513-BD36-786EB3D5F2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A8-4513-BD36-786EB3D5F2A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A8-4513-BD36-786EB3D5F2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A8-4513-BD36-786EB3D5F2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A8-4513-BD36-786EB3D5F2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A8-4513-BD36-786EB3D5F2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A8-4513-BD36-786EB3D5F2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A8-4513-BD36-786EB3D5F2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A8-4513-BD36-786EB3D5F2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A8-4513-BD36-786EB3D5F2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A8-4513-BD36-786EB3D5F2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A8-4513-BD36-786EB3D5F2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A8-4513-BD36-786EB3D5F2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A8-4513-BD36-786EB3D5F2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A8-4513-BD36-786EB3D5F2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A8-4513-BD36-786EB3D5F2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A8-4513-BD36-786EB3D5F2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A8-4513-BD36-786EB3D5F2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A8-4513-BD36-786EB3D5F2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A8-4513-BD36-786EB3D5F2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A8-4513-BD36-786EB3D5F2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A8-4513-BD36-786EB3D5F2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A8-4513-BD36-786EB3D5F2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A8-4513-BD36-786EB3D5F2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A8-4513-BD36-786EB3D5F2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A8-4513-BD36-786EB3D5F2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A8-4513-BD36-786EB3D5F2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A8-4513-BD36-786EB3D5F2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A8-4513-BD36-786EB3D5F2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A8-4513-BD36-786EB3D5F2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A8-4513-BD36-786EB3D5F2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A8-4513-BD36-786EB3D5F2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A8-4513-BD36-786EB3D5F2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A8-4513-BD36-786EB3D5F2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A8-4513-BD36-786EB3D5F2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A8-4513-BD36-786EB3D5F2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A8-4513-BD36-786EB3D5F2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A8-4513-BD36-786EB3D5F2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A8-4513-BD36-786EB3D5F2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A8-4513-BD36-786EB3D5F2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A8-4513-BD36-786EB3D5F2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A8-4513-BD36-786EB3D5F2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A8-4513-BD36-786EB3D5F2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A8-4513-BD36-786EB3D5F2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A8-4513-BD36-786EB3D5F2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A8-4513-BD36-786EB3D5F2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A8-4513-BD36-786EB3D5F2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A8-4513-BD36-786EB3D5F2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A8-4513-BD36-786EB3D5F2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A8-4513-BD36-786EB3D5F2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A8-4513-BD36-786EB3D5F2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A8-4513-BD36-786EB3D5F2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A8-4513-BD36-786EB3D5F2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A8-4513-BD36-786EB3D5F2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A8-4513-BD36-786EB3D5F2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A8-4513-BD36-786EB3D5F2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A8-4513-BD36-786EB3D5F2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A8-4513-BD36-786EB3D5F2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A8-4513-BD36-786EB3D5F2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A8-4513-BD36-786EB3D5F2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A8-4513-BD36-786EB3D5F2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A8-4513-BD36-786EB3D5F2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A8-4513-BD36-786EB3D5F2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A8-4513-BD36-786EB3D5F2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A8-4513-BD36-786EB3D5F2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A8-4513-BD36-786EB3D5F2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A8-4513-BD36-786EB3D5F2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A8-4513-BD36-786EB3D5F2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A8-4513-BD36-786EB3D5F2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A8-4513-BD36-786EB3D5F2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A8-4513-BD36-786EB3D5F2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A8-4513-BD36-786EB3D5F2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A8-4513-BD36-786EB3D5F2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A8-4513-BD36-786EB3D5F2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A8-4513-BD36-786EB3D5F2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A8-4513-BD36-786EB3D5F2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A8-4513-BD36-786EB3D5F2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A8-4513-BD36-786EB3D5F2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A8-4513-BD36-786EB3D5F2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A8-4513-BD36-786EB3D5F2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A8-4513-BD36-786EB3D5F2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A8-4513-BD36-786EB3D5F2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A8-4513-BD36-786EB3D5F2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A8-4513-BD36-786EB3D5F2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A8-4513-BD36-786EB3D5F2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A8-4513-BD36-786EB3D5F2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A8-4513-BD36-786EB3D5F2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A8-4513-BD36-786EB3D5F2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A8-4513-BD36-786EB3D5F2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A8-4513-BD36-786EB3D5F2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A8-4513-BD36-786EB3D5F2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A8-4513-BD36-786EB3D5F2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A8-4513-BD36-786EB3D5F2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A8-4513-BD36-786EB3D5F2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A8-4513-BD36-786EB3D5F2A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EA8-4513-BD36-786EB3D5F2A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EA8-4513-BD36-786EB3D5F2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A8-4513-BD36-786EB3D5F2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A8-4513-BD36-786EB3D5F2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A8-4513-BD36-786EB3D5F2A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A8-4513-BD36-786EB3D5F2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A8-4513-BD36-786EB3D5F2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A8-4513-BD36-786EB3D5F2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A8-4513-BD36-786EB3D5F2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A8-4513-BD36-786EB3D5F2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A8-4513-BD36-786EB3D5F2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A8-4513-BD36-786EB3D5F2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A8-4513-BD36-786EB3D5F2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A8-4513-BD36-786EB3D5F2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A8-4513-BD36-786EB3D5F2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A8-4513-BD36-786EB3D5F2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A8-4513-BD36-786EB3D5F2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A8-4513-BD36-786EB3D5F2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A8-4513-BD36-786EB3D5F2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A8-4513-BD36-786EB3D5F2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A8-4513-BD36-786EB3D5F2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A8-4513-BD36-786EB3D5F2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A8-4513-BD36-786EB3D5F2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A8-4513-BD36-786EB3D5F2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A8-4513-BD36-786EB3D5F2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A8-4513-BD36-786EB3D5F2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A8-4513-BD36-786EB3D5F2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A8-4513-BD36-786EB3D5F2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A8-4513-BD36-786EB3D5F2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A8-4513-BD36-786EB3D5F2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A8-4513-BD36-786EB3D5F2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A8-4513-BD36-786EB3D5F2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A8-4513-BD36-786EB3D5F2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A8-4513-BD36-786EB3D5F2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A8-4513-BD36-786EB3D5F2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A8-4513-BD36-786EB3D5F2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A8-4513-BD36-786EB3D5F2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A8-4513-BD36-786EB3D5F2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A8-4513-BD36-786EB3D5F2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A8-4513-BD36-786EB3D5F2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A8-4513-BD36-786EB3D5F2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A8-4513-BD36-786EB3D5F2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A8-4513-BD36-786EB3D5F2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A8-4513-BD36-786EB3D5F2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A8-4513-BD36-786EB3D5F2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A8-4513-BD36-786EB3D5F2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A8-4513-BD36-786EB3D5F2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A8-4513-BD36-786EB3D5F2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A8-4513-BD36-786EB3D5F2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A8-4513-BD36-786EB3D5F2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A8-4513-BD36-786EB3D5F2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A8-4513-BD36-786EB3D5F2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A8-4513-BD36-786EB3D5F2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A8-4513-BD36-786EB3D5F2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A8-4513-BD36-786EB3D5F2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A8-4513-BD36-786EB3D5F2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A8-4513-BD36-786EB3D5F2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A8-4513-BD36-786EB3D5F2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A8-4513-BD36-786EB3D5F2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A8-4513-BD36-786EB3D5F2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A8-4513-BD36-786EB3D5F2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A8-4513-BD36-786EB3D5F2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A8-4513-BD36-786EB3D5F2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A8-4513-BD36-786EB3D5F2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A8-4513-BD36-786EB3D5F2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A8-4513-BD36-786EB3D5F2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A8-4513-BD36-786EB3D5F2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A8-4513-BD36-786EB3D5F2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A8-4513-BD36-786EB3D5F2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A8-4513-BD36-786EB3D5F2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A8-4513-BD36-786EB3D5F2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A8-4513-BD36-786EB3D5F2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A8-4513-BD36-786EB3D5F2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A8-4513-BD36-786EB3D5F2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A8-4513-BD36-786EB3D5F2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A8-4513-BD36-786EB3D5F2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A8-4513-BD36-786EB3D5F2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A8-4513-BD36-786EB3D5F2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A8-4513-BD36-786EB3D5F2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A8-4513-BD36-786EB3D5F2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A8-4513-BD36-786EB3D5F2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A8-4513-BD36-786EB3D5F2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A8-4513-BD36-786EB3D5F2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A8-4513-BD36-786EB3D5F2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A8-4513-BD36-786EB3D5F2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A8-4513-BD36-786EB3D5F2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A8-4513-BD36-786EB3D5F2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A8-4513-BD36-786EB3D5F2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A8-4513-BD36-786EB3D5F2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A8-4513-BD36-786EB3D5F2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A8-4513-BD36-786EB3D5F2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A8-4513-BD36-786EB3D5F2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A8-4513-BD36-786EB3D5F2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A8-4513-BD36-786EB3D5F2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A8-4513-BD36-786EB3D5F2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A8-4513-BD36-786EB3D5F2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A8-4513-BD36-786EB3D5F2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A8-4513-BD36-786EB3D5F2A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A7-4CBB-A481-2A1D304F7C7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7A7-4CBB-A481-2A1D304F7C7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7A7-4CBB-A481-2A1D304F7C76}"/>
              </c:ext>
            </c:extLst>
          </c:dPt>
          <c:dPt>
            <c:idx val="3"/>
            <c:bubble3D val="0"/>
            <c:extLst>
              <c:ext xmlns:c16="http://schemas.microsoft.com/office/drawing/2014/chart" uri="{C3380CC4-5D6E-409C-BE32-E72D297353CC}">
                <c16:uniqueId val="{00000003-A7A7-4CBB-A481-2A1D304F7C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A7-4CBB-A481-2A1D304F7C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A7-4CBB-A481-2A1D304F7C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A7-4CBB-A481-2A1D304F7C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A7-4CBB-A481-2A1D304F7C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A7-4CBB-A481-2A1D304F7C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A7-4CBB-A481-2A1D304F7C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A7-4CBB-A481-2A1D304F7C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A7-4CBB-A481-2A1D304F7C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A7-4CBB-A481-2A1D304F7C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A7-4CBB-A481-2A1D304F7C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A7-4CBB-A481-2A1D304F7C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A7-4CBB-A481-2A1D304F7C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A7-4CBB-A481-2A1D304F7C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A7-4CBB-A481-2A1D304F7C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A7-4CBB-A481-2A1D304F7C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A7-4CBB-A481-2A1D304F7C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A7-4CBB-A481-2A1D304F7C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A7-4CBB-A481-2A1D304F7C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A7-4CBB-A481-2A1D304F7C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A7-4CBB-A481-2A1D304F7C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A7-4CBB-A481-2A1D304F7C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A7-4CBB-A481-2A1D304F7C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A7-4CBB-A481-2A1D304F7C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7A7-4CBB-A481-2A1D304F7C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A7-4CBB-A481-2A1D304F7C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A7-4CBB-A481-2A1D304F7C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A7-4CBB-A481-2A1D304F7C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A7-4CBB-A481-2A1D304F7C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A7-4CBB-A481-2A1D304F7C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A7-4CBB-A481-2A1D304F7C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A7-4CBB-A481-2A1D304F7C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A7-4CBB-A481-2A1D304F7C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A7-4CBB-A481-2A1D304F7C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A7-4CBB-A481-2A1D304F7C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A7-4CBB-A481-2A1D304F7C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A7-4CBB-A481-2A1D304F7C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A7-4CBB-A481-2A1D304F7C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A7-4CBB-A481-2A1D304F7C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A7-4CBB-A481-2A1D304F7C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A7-4CBB-A481-2A1D304F7C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A7-4CBB-A481-2A1D304F7C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A7-4CBB-A481-2A1D304F7C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A7-4CBB-A481-2A1D304F7C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A7-4CBB-A481-2A1D304F7C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A7-4CBB-A481-2A1D304F7C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A7-4CBB-A481-2A1D304F7C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A7-4CBB-A481-2A1D304F7C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A7-4CBB-A481-2A1D304F7C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A7-4CBB-A481-2A1D304F7C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A7-4CBB-A481-2A1D304F7C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A7-4CBB-A481-2A1D304F7C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A7-4CBB-A481-2A1D304F7C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A7-4CBB-A481-2A1D304F7C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A7-4CBB-A481-2A1D304F7C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A7-4CBB-A481-2A1D304F7C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A7-4CBB-A481-2A1D304F7C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A7-4CBB-A481-2A1D304F7C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A7-4CBB-A481-2A1D304F7C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A7-4CBB-A481-2A1D304F7C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A7-4CBB-A481-2A1D304F7C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A7-4CBB-A481-2A1D304F7C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A7-4CBB-A481-2A1D304F7C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A7-4CBB-A481-2A1D304F7C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A7-4CBB-A481-2A1D304F7C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A7-4CBB-A481-2A1D304F7C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A7-4CBB-A481-2A1D304F7C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A7-4CBB-A481-2A1D304F7C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A7-4CBB-A481-2A1D304F7C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A7-4CBB-A481-2A1D304F7C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A7-4CBB-A481-2A1D304F7C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A7-4CBB-A481-2A1D304F7C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A7-4CBB-A481-2A1D304F7C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A7-4CBB-A481-2A1D304F7C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A7-4CBB-A481-2A1D304F7C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A7-4CBB-A481-2A1D304F7C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A7-4CBB-A481-2A1D304F7C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A7-4CBB-A481-2A1D304F7C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A7-4CBB-A481-2A1D304F7C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A7-4CBB-A481-2A1D304F7C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A7-4CBB-A481-2A1D304F7C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A7-4CBB-A481-2A1D304F7C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A7-4CBB-A481-2A1D304F7C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A7-4CBB-A481-2A1D304F7C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A7-4CBB-A481-2A1D304F7C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A7-4CBB-A481-2A1D304F7C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A7-4CBB-A481-2A1D304F7C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A7-4CBB-A481-2A1D304F7C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A7-4CBB-A481-2A1D304F7C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A7-4CBB-A481-2A1D304F7C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A7-4CBB-A481-2A1D304F7C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A7-4CBB-A481-2A1D304F7C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A7-4CBB-A481-2A1D304F7C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A7-4CBB-A481-2A1D304F7C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A7-4CBB-A481-2A1D304F7C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A7-4CBB-A481-2A1D304F7C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7A7-4CBB-A481-2A1D304F7C7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A7-4CBB-A481-2A1D304F7C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A7-4CBB-A481-2A1D304F7C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A7-4CBB-A481-2A1D304F7C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A7-4CBB-A481-2A1D304F7C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A7-4CBB-A481-2A1D304F7C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A7-4CBB-A481-2A1D304F7C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A7-4CBB-A481-2A1D304F7C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A7-4CBB-A481-2A1D304F7C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A7-4CBB-A481-2A1D304F7C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A7-4CBB-A481-2A1D304F7C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A7-4CBB-A481-2A1D304F7C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A7-4CBB-A481-2A1D304F7C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A7-4CBB-A481-2A1D304F7C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A7-4CBB-A481-2A1D304F7C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A7-4CBB-A481-2A1D304F7C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A7-4CBB-A481-2A1D304F7C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A7-4CBB-A481-2A1D304F7C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A7-4CBB-A481-2A1D304F7C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A7-4CBB-A481-2A1D304F7C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A7-4CBB-A481-2A1D304F7C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A7-4CBB-A481-2A1D304F7C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A7-4CBB-A481-2A1D304F7C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A7-4CBB-A481-2A1D304F7C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A7-4CBB-A481-2A1D304F7C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A7-4CBB-A481-2A1D304F7C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A7-4CBB-A481-2A1D304F7C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A7-4CBB-A481-2A1D304F7C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A7-4CBB-A481-2A1D304F7C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A7-4CBB-A481-2A1D304F7C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A7-4CBB-A481-2A1D304F7C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A7-4CBB-A481-2A1D304F7C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A7-4CBB-A481-2A1D304F7C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A7-4CBB-A481-2A1D304F7C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A7-4CBB-A481-2A1D304F7C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A7-4CBB-A481-2A1D304F7C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A7-4CBB-A481-2A1D304F7C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A7-4CBB-A481-2A1D304F7C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A7-4CBB-A481-2A1D304F7C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A7-4CBB-A481-2A1D304F7C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A7-4CBB-A481-2A1D304F7C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A7-4CBB-A481-2A1D304F7C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A7-4CBB-A481-2A1D304F7C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A7-4CBB-A481-2A1D304F7C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A7-4CBB-A481-2A1D304F7C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A7-4CBB-A481-2A1D304F7C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A7-4CBB-A481-2A1D304F7C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A7-4CBB-A481-2A1D304F7C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A7-4CBB-A481-2A1D304F7C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A7-4CBB-A481-2A1D304F7C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A7-4CBB-A481-2A1D304F7C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A7-4CBB-A481-2A1D304F7C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A7-4CBB-A481-2A1D304F7C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A7-4CBB-A481-2A1D304F7C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A7-4CBB-A481-2A1D304F7C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A7-4CBB-A481-2A1D304F7C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A7-4CBB-A481-2A1D304F7C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A7-4CBB-A481-2A1D304F7C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A7-4CBB-A481-2A1D304F7C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A7-4CBB-A481-2A1D304F7C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A7-4CBB-A481-2A1D304F7C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A7-4CBB-A481-2A1D304F7C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A7-4CBB-A481-2A1D304F7C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A7-4CBB-A481-2A1D304F7C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A7-4CBB-A481-2A1D304F7C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A7-4CBB-A481-2A1D304F7C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A7-4CBB-A481-2A1D304F7C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A7-4CBB-A481-2A1D304F7C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A7-4CBB-A481-2A1D304F7C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A7-4CBB-A481-2A1D304F7C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A7-4CBB-A481-2A1D304F7C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A7-4CBB-A481-2A1D304F7C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A7-4CBB-A481-2A1D304F7C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A7-4CBB-A481-2A1D304F7C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A7-4CBB-A481-2A1D304F7C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A7-4CBB-A481-2A1D304F7C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A7-4CBB-A481-2A1D304F7C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A7-4CBB-A481-2A1D304F7C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A7-4CBB-A481-2A1D304F7C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A7-4CBB-A481-2A1D304F7C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A7-4CBB-A481-2A1D304F7C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A7-4CBB-A481-2A1D304F7C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A7-4CBB-A481-2A1D304F7C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A7-4CBB-A481-2A1D304F7C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A7-4CBB-A481-2A1D304F7C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A7-4CBB-A481-2A1D304F7C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A7-4CBB-A481-2A1D304F7C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A7-4CBB-A481-2A1D304F7C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A7-4CBB-A481-2A1D304F7C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A7-4CBB-A481-2A1D304F7C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A7-4CBB-A481-2A1D304F7C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A7-4CBB-A481-2A1D304F7C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A7-4CBB-A481-2A1D304F7C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A7-4CBB-A481-2A1D304F7C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A7-4CBB-A481-2A1D304F7C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A7-4CBB-A481-2A1D304F7C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A7-4CBB-A481-2A1D304F7C7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A7-4CBB-A481-2A1D304F7C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7A7-4CBB-A481-2A1D304F7C76}"/>
              </c:ext>
            </c:extLst>
          </c:dPt>
          <c:dPt>
            <c:idx val="3"/>
            <c:bubble3D val="0"/>
            <c:extLst>
              <c:ext xmlns:c16="http://schemas.microsoft.com/office/drawing/2014/chart" uri="{C3380CC4-5D6E-409C-BE32-E72D297353CC}">
                <c16:uniqueId val="{000000C4-A7A7-4CBB-A481-2A1D304F7C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A7-4CBB-A481-2A1D304F7C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A7-4CBB-A481-2A1D304F7C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A7-4CBB-A481-2A1D304F7C7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A7-4CBB-A481-2A1D304F7C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A7-4CBB-A481-2A1D304F7C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A7-4CBB-A481-2A1D304F7C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A7-4CBB-A481-2A1D304F7C7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A7-4CBB-A481-2A1D304F7C7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A7-4CBB-A481-2A1D304F7C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A7-4CBB-A481-2A1D304F7C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A7-4CBB-A481-2A1D304F7C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A7-4CBB-A481-2A1D304F7C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A7-4CBB-A481-2A1D304F7C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A7-4CBB-A481-2A1D304F7C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A7-4CBB-A481-2A1D304F7C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A7-4CBB-A481-2A1D304F7C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A7-4CBB-A481-2A1D304F7C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A7-4CBB-A481-2A1D304F7C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A7-4CBB-A481-2A1D304F7C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A7-4CBB-A481-2A1D304F7C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A7-4CBB-A481-2A1D304F7C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A7-4CBB-A481-2A1D304F7C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A7-4CBB-A481-2A1D304F7C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A7-4CBB-A481-2A1D304F7C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A7-4CBB-A481-2A1D304F7C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A7-4CBB-A481-2A1D304F7C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A7-4CBB-A481-2A1D304F7C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A7-4CBB-A481-2A1D304F7C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A7-4CBB-A481-2A1D304F7C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A7-4CBB-A481-2A1D304F7C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A7-4CBB-A481-2A1D304F7C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A7-4CBB-A481-2A1D304F7C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A7-4CBB-A481-2A1D304F7C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A7-4CBB-A481-2A1D304F7C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A7-4CBB-A481-2A1D304F7C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A7-4CBB-A481-2A1D304F7C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A7-4CBB-A481-2A1D304F7C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A7-4CBB-A481-2A1D304F7C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A7-4CBB-A481-2A1D304F7C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A7-4CBB-A481-2A1D304F7C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A7-4CBB-A481-2A1D304F7C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A7-4CBB-A481-2A1D304F7C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A7-4CBB-A481-2A1D304F7C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A7-4CBB-A481-2A1D304F7C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A7-4CBB-A481-2A1D304F7C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A7-4CBB-A481-2A1D304F7C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A7-4CBB-A481-2A1D304F7C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A7-4CBB-A481-2A1D304F7C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A7-4CBB-A481-2A1D304F7C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A7-4CBB-A481-2A1D304F7C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A7-4CBB-A481-2A1D304F7C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A7-4CBB-A481-2A1D304F7C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A7-4CBB-A481-2A1D304F7C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A7-4CBB-A481-2A1D304F7C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A7-4CBB-A481-2A1D304F7C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A7-4CBB-A481-2A1D304F7C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A7-4CBB-A481-2A1D304F7C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A7-4CBB-A481-2A1D304F7C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A7-4CBB-A481-2A1D304F7C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A7-4CBB-A481-2A1D304F7C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A7-4CBB-A481-2A1D304F7C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A7-4CBB-A481-2A1D304F7C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A7-4CBB-A481-2A1D304F7C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A7-4CBB-A481-2A1D304F7C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A7-4CBB-A481-2A1D304F7C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A7-4CBB-A481-2A1D304F7C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A7-4CBB-A481-2A1D304F7C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A7-4CBB-A481-2A1D304F7C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A7-4CBB-A481-2A1D304F7C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A7-4CBB-A481-2A1D304F7C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A7-4CBB-A481-2A1D304F7C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A7-4CBB-A481-2A1D304F7C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A7-4CBB-A481-2A1D304F7C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A7-4CBB-A481-2A1D304F7C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A7-4CBB-A481-2A1D304F7C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A7-4CBB-A481-2A1D304F7C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A7-4CBB-A481-2A1D304F7C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A7-4CBB-A481-2A1D304F7C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A7-4CBB-A481-2A1D304F7C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A7-4CBB-A481-2A1D304F7C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A7-4CBB-A481-2A1D304F7C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A7-4CBB-A481-2A1D304F7C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A7-4CBB-A481-2A1D304F7C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A7-4CBB-A481-2A1D304F7C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A7-4CBB-A481-2A1D304F7C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A7-4CBB-A481-2A1D304F7C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A7-4CBB-A481-2A1D304F7C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A7-4CBB-A481-2A1D304F7C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A7-4CBB-A481-2A1D304F7C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A7-4CBB-A481-2A1D304F7C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A7-4CBB-A481-2A1D304F7C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A7-4CBB-A481-2A1D304F7C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A7-4CBB-A481-2A1D304F7C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A7-4CBB-A481-2A1D304F7C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A7-4CBB-A481-2A1D304F7C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A7-4CBB-A481-2A1D304F7C7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5AC-47D8-8995-805ECB6F5A9E}"/>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5AC-47D8-8995-805ECB6F5A9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5AC-47D8-8995-805ECB6F5A9E}"/>
              </c:ext>
            </c:extLst>
          </c:dPt>
          <c:dPt>
            <c:idx val="3"/>
            <c:bubble3D val="0"/>
            <c:extLst>
              <c:ext xmlns:c16="http://schemas.microsoft.com/office/drawing/2014/chart" uri="{C3380CC4-5D6E-409C-BE32-E72D297353CC}">
                <c16:uniqueId val="{00000003-75AC-47D8-8995-805ECB6F5A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AC-47D8-8995-805ECB6F5A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AC-47D8-8995-805ECB6F5A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AC-47D8-8995-805ECB6F5A9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AC-47D8-8995-805ECB6F5A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AC-47D8-8995-805ECB6F5A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AC-47D8-8995-805ECB6F5A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AC-47D8-8995-805ECB6F5A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AC-47D8-8995-805ECB6F5A9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AC-47D8-8995-805ECB6F5A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AC-47D8-8995-805ECB6F5A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AC-47D8-8995-805ECB6F5A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AC-47D8-8995-805ECB6F5A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AC-47D8-8995-805ECB6F5A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AC-47D8-8995-805ECB6F5A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AC-47D8-8995-805ECB6F5A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AC-47D8-8995-805ECB6F5A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AC-47D8-8995-805ECB6F5A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AC-47D8-8995-805ECB6F5A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AC-47D8-8995-805ECB6F5A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AC-47D8-8995-805ECB6F5A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AC-47D8-8995-805ECB6F5A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AC-47D8-8995-805ECB6F5A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AC-47D8-8995-805ECB6F5A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5AC-47D8-8995-805ECB6F5A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AC-47D8-8995-805ECB6F5A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AC-47D8-8995-805ECB6F5A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AC-47D8-8995-805ECB6F5A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AC-47D8-8995-805ECB6F5A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AC-47D8-8995-805ECB6F5A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AC-47D8-8995-805ECB6F5A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AC-47D8-8995-805ECB6F5A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AC-47D8-8995-805ECB6F5A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AC-47D8-8995-805ECB6F5A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AC-47D8-8995-805ECB6F5A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AC-47D8-8995-805ECB6F5A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AC-47D8-8995-805ECB6F5A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AC-47D8-8995-805ECB6F5A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AC-47D8-8995-805ECB6F5A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AC-47D8-8995-805ECB6F5A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AC-47D8-8995-805ECB6F5A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AC-47D8-8995-805ECB6F5A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AC-47D8-8995-805ECB6F5A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AC-47D8-8995-805ECB6F5A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AC-47D8-8995-805ECB6F5A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AC-47D8-8995-805ECB6F5A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AC-47D8-8995-805ECB6F5A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AC-47D8-8995-805ECB6F5A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AC-47D8-8995-805ECB6F5A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AC-47D8-8995-805ECB6F5A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AC-47D8-8995-805ECB6F5A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AC-47D8-8995-805ECB6F5A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AC-47D8-8995-805ECB6F5A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AC-47D8-8995-805ECB6F5A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AC-47D8-8995-805ECB6F5A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AC-47D8-8995-805ECB6F5A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AC-47D8-8995-805ECB6F5A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AC-47D8-8995-805ECB6F5A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AC-47D8-8995-805ECB6F5A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AC-47D8-8995-805ECB6F5A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AC-47D8-8995-805ECB6F5A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AC-47D8-8995-805ECB6F5A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AC-47D8-8995-805ECB6F5A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AC-47D8-8995-805ECB6F5A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AC-47D8-8995-805ECB6F5A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AC-47D8-8995-805ECB6F5A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AC-47D8-8995-805ECB6F5A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AC-47D8-8995-805ECB6F5A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AC-47D8-8995-805ECB6F5A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AC-47D8-8995-805ECB6F5A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AC-47D8-8995-805ECB6F5A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AC-47D8-8995-805ECB6F5A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AC-47D8-8995-805ECB6F5A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AC-47D8-8995-805ECB6F5A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AC-47D8-8995-805ECB6F5A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AC-47D8-8995-805ECB6F5A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AC-47D8-8995-805ECB6F5A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AC-47D8-8995-805ECB6F5A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AC-47D8-8995-805ECB6F5A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AC-47D8-8995-805ECB6F5A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AC-47D8-8995-805ECB6F5A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AC-47D8-8995-805ECB6F5A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AC-47D8-8995-805ECB6F5A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AC-47D8-8995-805ECB6F5A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AC-47D8-8995-805ECB6F5A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AC-47D8-8995-805ECB6F5A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AC-47D8-8995-805ECB6F5A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AC-47D8-8995-805ECB6F5A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AC-47D8-8995-805ECB6F5A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AC-47D8-8995-805ECB6F5A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AC-47D8-8995-805ECB6F5A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AC-47D8-8995-805ECB6F5A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AC-47D8-8995-805ECB6F5A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AC-47D8-8995-805ECB6F5A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AC-47D8-8995-805ECB6F5A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5AC-47D8-8995-805ECB6F5A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5AC-47D8-8995-805ECB6F5A9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5AC-47D8-8995-805ECB6F5A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5AC-47D8-8995-805ECB6F5A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5AC-47D8-8995-805ECB6F5A9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5AC-47D8-8995-805ECB6F5A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5AC-47D8-8995-805ECB6F5A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5AC-47D8-8995-805ECB6F5A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5AC-47D8-8995-805ECB6F5A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5AC-47D8-8995-805ECB6F5A9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5AC-47D8-8995-805ECB6F5A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5AC-47D8-8995-805ECB6F5A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5AC-47D8-8995-805ECB6F5A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5AC-47D8-8995-805ECB6F5A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5AC-47D8-8995-805ECB6F5A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5AC-47D8-8995-805ECB6F5A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5AC-47D8-8995-805ECB6F5A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5AC-47D8-8995-805ECB6F5A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5AC-47D8-8995-805ECB6F5A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5AC-47D8-8995-805ECB6F5A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5AC-47D8-8995-805ECB6F5A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5AC-47D8-8995-805ECB6F5A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5AC-47D8-8995-805ECB6F5A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5AC-47D8-8995-805ECB6F5A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5AC-47D8-8995-805ECB6F5A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5AC-47D8-8995-805ECB6F5A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5AC-47D8-8995-805ECB6F5A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5AC-47D8-8995-805ECB6F5A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5AC-47D8-8995-805ECB6F5A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5AC-47D8-8995-805ECB6F5A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5AC-47D8-8995-805ECB6F5A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5AC-47D8-8995-805ECB6F5A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5AC-47D8-8995-805ECB6F5A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5AC-47D8-8995-805ECB6F5A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5AC-47D8-8995-805ECB6F5A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5AC-47D8-8995-805ECB6F5A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5AC-47D8-8995-805ECB6F5A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5AC-47D8-8995-805ECB6F5A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5AC-47D8-8995-805ECB6F5A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5AC-47D8-8995-805ECB6F5A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5AC-47D8-8995-805ECB6F5A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5AC-47D8-8995-805ECB6F5A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5AC-47D8-8995-805ECB6F5A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5AC-47D8-8995-805ECB6F5A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5AC-47D8-8995-805ECB6F5A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5AC-47D8-8995-805ECB6F5A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5AC-47D8-8995-805ECB6F5A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5AC-47D8-8995-805ECB6F5A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5AC-47D8-8995-805ECB6F5A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5AC-47D8-8995-805ECB6F5A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5AC-47D8-8995-805ECB6F5A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5AC-47D8-8995-805ECB6F5A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AC-47D8-8995-805ECB6F5A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AC-47D8-8995-805ECB6F5A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AC-47D8-8995-805ECB6F5A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AC-47D8-8995-805ECB6F5A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AC-47D8-8995-805ECB6F5A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AC-47D8-8995-805ECB6F5A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AC-47D8-8995-805ECB6F5A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AC-47D8-8995-805ECB6F5A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AC-47D8-8995-805ECB6F5A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AC-47D8-8995-805ECB6F5A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AC-47D8-8995-805ECB6F5A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AC-47D8-8995-805ECB6F5A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AC-47D8-8995-805ECB6F5A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AC-47D8-8995-805ECB6F5A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AC-47D8-8995-805ECB6F5A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AC-47D8-8995-805ECB6F5A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AC-47D8-8995-805ECB6F5A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AC-47D8-8995-805ECB6F5A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AC-47D8-8995-805ECB6F5A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AC-47D8-8995-805ECB6F5A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AC-47D8-8995-805ECB6F5A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AC-47D8-8995-805ECB6F5A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AC-47D8-8995-805ECB6F5A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AC-47D8-8995-805ECB6F5A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AC-47D8-8995-805ECB6F5A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AC-47D8-8995-805ECB6F5A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AC-47D8-8995-805ECB6F5A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AC-47D8-8995-805ECB6F5A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AC-47D8-8995-805ECB6F5A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AC-47D8-8995-805ECB6F5A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AC-47D8-8995-805ECB6F5A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AC-47D8-8995-805ECB6F5A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AC-47D8-8995-805ECB6F5A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AC-47D8-8995-805ECB6F5A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AC-47D8-8995-805ECB6F5A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AC-47D8-8995-805ECB6F5A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AC-47D8-8995-805ECB6F5A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AC-47D8-8995-805ECB6F5A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AC-47D8-8995-805ECB6F5A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AC-47D8-8995-805ECB6F5A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AC-47D8-8995-805ECB6F5A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AC-47D8-8995-805ECB6F5A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AC-47D8-8995-805ECB6F5A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AC-47D8-8995-805ECB6F5A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AC-47D8-8995-805ECB6F5A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5AC-47D8-8995-805ECB6F5A9E}"/>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5AC-47D8-8995-805ECB6F5A9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5AC-47D8-8995-805ECB6F5A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5AC-47D8-8995-805ECB6F5A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5AC-47D8-8995-805ECB6F5A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5AC-47D8-8995-805ECB6F5A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5AC-47D8-8995-805ECB6F5A9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5AC-47D8-8995-805ECB6F5A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5AC-47D8-8995-805ECB6F5A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5AC-47D8-8995-805ECB6F5A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5AC-47D8-8995-805ECB6F5A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5AC-47D8-8995-805ECB6F5A9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5AC-47D8-8995-805ECB6F5A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5AC-47D8-8995-805ECB6F5A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5AC-47D8-8995-805ECB6F5A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5AC-47D8-8995-805ECB6F5A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5AC-47D8-8995-805ECB6F5A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5AC-47D8-8995-805ECB6F5A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5AC-47D8-8995-805ECB6F5A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5AC-47D8-8995-805ECB6F5A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5AC-47D8-8995-805ECB6F5A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5AC-47D8-8995-805ECB6F5A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5AC-47D8-8995-805ECB6F5A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5AC-47D8-8995-805ECB6F5A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5AC-47D8-8995-805ECB6F5A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5AC-47D8-8995-805ECB6F5A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5AC-47D8-8995-805ECB6F5A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5AC-47D8-8995-805ECB6F5A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AC-47D8-8995-805ECB6F5A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AC-47D8-8995-805ECB6F5A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AC-47D8-8995-805ECB6F5A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AC-47D8-8995-805ECB6F5A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AC-47D8-8995-805ECB6F5A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AC-47D8-8995-805ECB6F5A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AC-47D8-8995-805ECB6F5A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AC-47D8-8995-805ECB6F5A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AC-47D8-8995-805ECB6F5A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AC-47D8-8995-805ECB6F5A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AC-47D8-8995-805ECB6F5A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AC-47D8-8995-805ECB6F5A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AC-47D8-8995-805ECB6F5A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AC-47D8-8995-805ECB6F5A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AC-47D8-8995-805ECB6F5A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AC-47D8-8995-805ECB6F5A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AC-47D8-8995-805ECB6F5A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AC-47D8-8995-805ECB6F5A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AC-47D8-8995-805ECB6F5A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AC-47D8-8995-805ECB6F5A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AC-47D8-8995-805ECB6F5A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5AC-47D8-8995-805ECB6F5A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5AC-47D8-8995-805ECB6F5A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5AC-47D8-8995-805ECB6F5A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5AC-47D8-8995-805ECB6F5A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5AC-47D8-8995-805ECB6F5A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5AC-47D8-8995-805ECB6F5A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5AC-47D8-8995-805ECB6F5A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5AC-47D8-8995-805ECB6F5A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5AC-47D8-8995-805ECB6F5A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5AC-47D8-8995-805ECB6F5A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5AC-47D8-8995-805ECB6F5A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5AC-47D8-8995-805ECB6F5A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5AC-47D8-8995-805ECB6F5A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5AC-47D8-8995-805ECB6F5A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5AC-47D8-8995-805ECB6F5A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5AC-47D8-8995-805ECB6F5A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5AC-47D8-8995-805ECB6F5A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5AC-47D8-8995-805ECB6F5A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5AC-47D8-8995-805ECB6F5A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5AC-47D8-8995-805ECB6F5A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5AC-47D8-8995-805ECB6F5A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5AC-47D8-8995-805ECB6F5A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5AC-47D8-8995-805ECB6F5A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5AC-47D8-8995-805ECB6F5A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5AC-47D8-8995-805ECB6F5A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5AC-47D8-8995-805ECB6F5A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AC-47D8-8995-805ECB6F5A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AC-47D8-8995-805ECB6F5A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AC-47D8-8995-805ECB6F5A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AC-47D8-8995-805ECB6F5A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AC-47D8-8995-805ECB6F5A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AC-47D8-8995-805ECB6F5A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AC-47D8-8995-805ECB6F5A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AC-47D8-8995-805ECB6F5A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AC-47D8-8995-805ECB6F5A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AC-47D8-8995-805ECB6F5A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AC-47D8-8995-805ECB6F5A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AC-47D8-8995-805ECB6F5A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AC-47D8-8995-805ECB6F5A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AC-47D8-8995-805ECB6F5A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AC-47D8-8995-805ECB6F5A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AC-47D8-8995-805ECB6F5A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AC-47D8-8995-805ECB6F5A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AC-47D8-8995-805ECB6F5A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AC-47D8-8995-805ECB6F5A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AC-47D8-8995-805ECB6F5A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AC-47D8-8995-805ECB6F5A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AC-47D8-8995-805ECB6F5A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AC-47D8-8995-805ECB6F5A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5AC-47D8-8995-805ECB6F5A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5AC-47D8-8995-805ECB6F5A9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B9F22FE-6234-43E1-968E-06BF81A247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F560EE4-5ACC-4398-92F2-A4FACF8294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8E43E1A-3771-44CF-B716-0F5700F181D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0DC9BB4-91F9-4299-9A1D-C59B039BA87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234F2B4-36E3-4A6F-B448-0905A9088FB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9CDFAD2-8464-4158-B4D3-0DE3DB1C6BEC}"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B844260-8343-4972-9D7B-0C0427E8D2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8A8F5BD-1E7B-45D0-BC76-2D4D177A30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ABAB4B2-8BC4-4259-86AC-62550264A8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2E6FD7A-4E48-417B-AEFA-CEF84B32B6E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AAE432A-360C-4C4B-8D15-D992D891817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185B818-ADE6-4C2B-94BF-A0634591EF9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9BF453-D7A6-459D-90F3-5D93A15E93E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8742552-819A-4484-8EAC-EEF58BAA773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0241A0-D2D0-4CCF-99CA-949ED7E384B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3E156CA-7109-4BFB-B499-B08E998E071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1C5E64-E4AC-471C-B209-636EE20EFD5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6DA0BEF-9E5F-427E-973A-837E6F5B56A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ED4FC0D-2FE3-4D0A-B752-7CAE3075DFB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67DDE86-D35C-4B91-AFC6-3244A0B6FF7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4F0D13-E00E-42B5-A406-1EE6121326A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1BA9A8B-B0D7-4C71-87D4-3FC4708250E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F02DF20-576B-478F-9F81-7AF35253394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C3DAB2-EBE8-4E4F-A7E1-56DDBA46480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A6F39F-6C29-47DF-8022-2F6CF3826B2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FEFE31D-17C2-4964-AA75-49ECCCA986B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C915A9-96CD-422B-AFFA-B04904E02A6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102E46-4A21-43C8-9152-3C74F59C10D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6890D6-1D3E-469C-9355-08DD235BF06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4D7359-6BEE-4DA7-90A7-8AC8BA99221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290D5B-782C-4510-9307-85460E8A089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65E945F-B13E-4E85-80BC-37C3505C087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0753A0-3226-4055-B31B-84EC051886A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0778AB-3EDD-4648-AEAD-D377288FDAE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17EFDAE-C2CA-4E61-B4BE-E67C5B79C47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1010A7-7CC4-4B2B-B20D-25A89DAB39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24B06E-6ACF-4605-B20C-DD289A32EF6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1F185D-AA4C-4597-A51C-6DEE81ACAE7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3D6404-E895-48BD-920B-25AE92CFC0C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F3AC39-DD5F-4720-A43A-D4A31AD7D33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597F60-7D36-4F95-B9A9-9ED43950887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6C6AFC-DBAD-48E8-8ABE-113E777414A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CEA405-4CDF-412C-BEF5-81E702469A5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4BA74F-73D6-4167-A328-BE850520820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4473BF-3531-44CE-B0C9-AF061B68B98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FEF4C1A-2601-4B48-91F8-E6EEE1C826B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1401AE5-F44B-457E-8901-9F9505062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1F72AD6-924D-4EB4-975E-D1DB9FC041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B6C38A4-970A-4863-A196-8DD7DD6AE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678DDDF-B60E-4436-98AD-B5B9D56C9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C866142-6936-4081-ACC3-10E54042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F61D369-D577-49BC-B09F-267A39EAF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D9937A8-51CC-47B3-9347-6E41633F09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E048583-92D8-4B6A-AE7F-3A08397088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A5D55B2-2EA8-4EFF-9DF6-6A498DE96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A1C8336-1E8F-4BFD-8B67-48E6D6C8E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48768DA-0F95-4467-BDF7-BA4D7E35B6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2C29BC4-8650-4161-9F4E-6ACB95071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BEE2790-F098-460E-A3DE-7140FB966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BA018EF-9178-4DBA-BF05-33B8415F3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7BBABC8D-FFE7-4176-A71B-3FC232047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DF1453B-66C8-4D2F-9D7A-2E56E258B9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1F0BD2A-6FE7-4328-A3C3-FA94D9CDFC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0941C1F-C1D7-4E6B-8DAD-F3BF37567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EE3E4C8-2ED3-42FE-B1BC-287D1CBB91F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76F2D5-D195-4DC5-9B25-2C3EE524228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FD79894-C5BC-4747-9108-174074B0DAD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45AD85B-2449-412F-8570-EE8B657F140A}"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9B4291B-39F7-42FD-AB8A-B32A1FE5D99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18FBBF-D698-4F16-AA2C-48A396051A97}"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3B01F9F-002D-4799-BA5F-B160DB36FA7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9DE6BAC-5B47-4D8E-8B9C-3C809899DB3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F447D85-E2C9-436C-B7AF-C2423E64D3C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A333E3A-D3AF-4CC7-AABF-B4F40BD8E42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AB4446A-E5AE-4D59-9B67-0F658209EEC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1F2BF9-DA58-42BC-B007-D56428E79E5F}"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C09F5AE-C64E-4099-BA40-95991BDC3A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C5F7B-1F6E-4B63-9EB5-22FECCBC163C}">
  <sheetPr codeName="Sheet2"/>
  <dimension ref="A1:AH251"/>
  <sheetViews>
    <sheetView workbookViewId="0">
      <selection sqref="A1:U400"/>
    </sheetView>
  </sheetViews>
  <sheetFormatPr defaultColWidth="9" defaultRowHeight="13.2" x14ac:dyDescent="0.25"/>
  <cols>
    <col min="1" max="1" width="52.69921875" style="336" bestFit="1" customWidth="1"/>
    <col min="2" max="2" width="18.3984375" style="336" customWidth="1"/>
    <col min="3" max="3" width="22.3984375" style="336" customWidth="1"/>
    <col min="4" max="4" width="23.5" style="336" customWidth="1"/>
    <col min="5" max="5" width="23.69921875" style="336" customWidth="1"/>
    <col min="6" max="6" width="23.5" style="336" customWidth="1"/>
    <col min="7" max="12" width="9" style="336"/>
    <col min="13" max="13" width="39.69921875" style="336" bestFit="1" customWidth="1"/>
    <col min="14" max="22" width="9" style="336"/>
    <col min="23" max="23" width="13.09765625" style="336" bestFit="1" customWidth="1"/>
    <col min="24" max="16384" width="9" style="336"/>
  </cols>
  <sheetData>
    <row r="1" spans="1:34" x14ac:dyDescent="0.25">
      <c r="A1" s="335" t="s">
        <v>223</v>
      </c>
      <c r="B1" s="335" t="s">
        <v>224</v>
      </c>
      <c r="C1" s="335" t="s">
        <v>225</v>
      </c>
      <c r="D1" s="335" t="s">
        <v>226</v>
      </c>
      <c r="E1" s="335" t="s">
        <v>227</v>
      </c>
      <c r="F1" s="335" t="s">
        <v>149</v>
      </c>
      <c r="G1" s="335"/>
      <c r="I1" s="337" t="s">
        <v>228</v>
      </c>
      <c r="L1" s="337" t="s">
        <v>229</v>
      </c>
      <c r="M1" s="337" t="s">
        <v>230</v>
      </c>
      <c r="N1" s="337" t="s">
        <v>231</v>
      </c>
      <c r="O1" s="337" t="s">
        <v>232</v>
      </c>
      <c r="P1" s="337" t="s">
        <v>233</v>
      </c>
      <c r="Q1" s="337" t="s">
        <v>234</v>
      </c>
      <c r="R1" s="337" t="s">
        <v>235</v>
      </c>
      <c r="S1" s="337" t="s">
        <v>236</v>
      </c>
      <c r="T1" s="337" t="s">
        <v>229</v>
      </c>
      <c r="U1" s="337" t="s">
        <v>228</v>
      </c>
    </row>
    <row r="2" spans="1:34" x14ac:dyDescent="0.25">
      <c r="A2" s="338" t="s">
        <v>237</v>
      </c>
      <c r="I2" s="339" t="s">
        <v>223</v>
      </c>
      <c r="L2" s="339" t="s">
        <v>238</v>
      </c>
      <c r="M2" s="339" t="s">
        <v>239</v>
      </c>
      <c r="N2" s="339" t="s">
        <v>239</v>
      </c>
      <c r="O2" s="339" t="s">
        <v>239</v>
      </c>
      <c r="P2" s="339" t="s">
        <v>240</v>
      </c>
      <c r="Q2" s="339" t="s">
        <v>241</v>
      </c>
      <c r="R2" s="339"/>
      <c r="S2" s="339"/>
      <c r="T2" s="339" t="s">
        <v>238</v>
      </c>
      <c r="U2" s="340" t="s">
        <v>223</v>
      </c>
    </row>
    <row r="3" spans="1:34" x14ac:dyDescent="0.25">
      <c r="A3" s="341" t="s">
        <v>129</v>
      </c>
      <c r="B3" s="341" t="s">
        <v>242</v>
      </c>
      <c r="C3" s="341" t="s">
        <v>243</v>
      </c>
      <c r="D3" s="342" t="s">
        <v>244</v>
      </c>
      <c r="E3" s="336" t="s">
        <v>245</v>
      </c>
      <c r="I3" s="339" t="s">
        <v>224</v>
      </c>
      <c r="L3" s="339" t="s">
        <v>246</v>
      </c>
      <c r="M3" s="339" t="s">
        <v>247</v>
      </c>
      <c r="N3" s="339" t="s">
        <v>247</v>
      </c>
      <c r="O3" s="339" t="s">
        <v>248</v>
      </c>
      <c r="P3" s="339" t="s">
        <v>249</v>
      </c>
      <c r="Q3" s="339" t="s">
        <v>250</v>
      </c>
      <c r="R3" s="339"/>
      <c r="S3" s="339"/>
      <c r="T3" s="339" t="s">
        <v>246</v>
      </c>
      <c r="U3" s="339" t="s">
        <v>223</v>
      </c>
      <c r="W3" s="336" t="s">
        <v>251</v>
      </c>
      <c r="X3" s="336" t="s">
        <v>252</v>
      </c>
    </row>
    <row r="4" spans="1:34" x14ac:dyDescent="0.25">
      <c r="A4" s="336" t="s">
        <v>253</v>
      </c>
      <c r="B4" s="336" t="s">
        <v>254</v>
      </c>
      <c r="C4" s="336" t="s">
        <v>255</v>
      </c>
      <c r="D4" s="342" t="s">
        <v>256</v>
      </c>
      <c r="E4" s="336" t="s">
        <v>257</v>
      </c>
      <c r="I4" s="339" t="s">
        <v>225</v>
      </c>
      <c r="L4" s="339" t="s">
        <v>258</v>
      </c>
      <c r="M4" s="339" t="s">
        <v>259</v>
      </c>
      <c r="N4" s="339" t="s">
        <v>259</v>
      </c>
      <c r="O4" s="339" t="s">
        <v>259</v>
      </c>
      <c r="P4" s="339" t="s">
        <v>260</v>
      </c>
      <c r="Q4" s="339" t="s">
        <v>261</v>
      </c>
      <c r="R4" s="339"/>
      <c r="S4" s="339"/>
      <c r="T4" s="339" t="s">
        <v>258</v>
      </c>
      <c r="U4" s="339" t="s">
        <v>225</v>
      </c>
    </row>
    <row r="5" spans="1:34" x14ac:dyDescent="0.25">
      <c r="A5" s="341" t="str">
        <f>+Introduction!C7</f>
        <v>San Marino</v>
      </c>
      <c r="B5" s="343" t="str">
        <f t="shared" ref="B5" si="0">VLOOKUP($A$5,translationcountries,3,FALSE)</f>
        <v>San Marino</v>
      </c>
      <c r="C5" s="343" t="str">
        <f>VLOOKUP($A$5,translationcountries,2,FALSE)</f>
        <v>Saint-Marin</v>
      </c>
      <c r="D5" s="343" t="str">
        <f>VLOOKUP($A$5,translationcountries,4,FALSE)</f>
        <v>Сан-Марино</v>
      </c>
      <c r="E5" s="343" t="str">
        <f>VLOOKUP($A$5,translationcountries,5,FALSE)</f>
        <v>سان مارينو</v>
      </c>
      <c r="F5" s="343">
        <f>VLOOKUP($A$5,translationcountries,6,FALSE)</f>
        <v>0</v>
      </c>
      <c r="G5" s="343"/>
      <c r="I5" s="339" t="s">
        <v>226</v>
      </c>
      <c r="L5" s="339" t="s">
        <v>263</v>
      </c>
      <c r="M5" s="339" t="s">
        <v>264</v>
      </c>
      <c r="N5" s="339" t="s">
        <v>264</v>
      </c>
      <c r="O5" s="339" t="s">
        <v>265</v>
      </c>
      <c r="P5" s="339" t="s">
        <v>266</v>
      </c>
      <c r="Q5" s="339" t="s">
        <v>267</v>
      </c>
      <c r="R5" s="339"/>
      <c r="S5" s="339"/>
      <c r="T5" s="339" t="s">
        <v>263</v>
      </c>
      <c r="U5" s="340" t="s">
        <v>223</v>
      </c>
    </row>
    <row r="6" spans="1:34" x14ac:dyDescent="0.25">
      <c r="A6" s="341" t="s">
        <v>268</v>
      </c>
      <c r="B6" s="336" t="s">
        <v>269</v>
      </c>
      <c r="C6" s="336" t="s">
        <v>270</v>
      </c>
      <c r="D6" s="342" t="s">
        <v>271</v>
      </c>
      <c r="E6" s="336" t="s">
        <v>272</v>
      </c>
      <c r="I6" s="339" t="s">
        <v>227</v>
      </c>
      <c r="L6" s="339" t="s">
        <v>273</v>
      </c>
      <c r="M6" s="339" t="s">
        <v>274</v>
      </c>
      <c r="N6" s="339" t="s">
        <v>275</v>
      </c>
      <c r="O6" s="339" t="s">
        <v>276</v>
      </c>
      <c r="P6" s="339" t="s">
        <v>277</v>
      </c>
      <c r="Q6" s="339" t="s">
        <v>278</v>
      </c>
      <c r="R6" s="339"/>
      <c r="S6" s="339"/>
      <c r="T6" s="339" t="s">
        <v>273</v>
      </c>
      <c r="U6" s="340" t="s">
        <v>223</v>
      </c>
    </row>
    <row r="7" spans="1:34" x14ac:dyDescent="0.25">
      <c r="A7" s="341" t="s">
        <v>31</v>
      </c>
      <c r="B7" s="336" t="s">
        <v>279</v>
      </c>
      <c r="C7" s="336" t="s">
        <v>280</v>
      </c>
      <c r="D7" s="342" t="s">
        <v>281</v>
      </c>
      <c r="E7" s="336" t="s">
        <v>282</v>
      </c>
      <c r="I7" s="339" t="s">
        <v>149</v>
      </c>
      <c r="L7" s="339" t="s">
        <v>283</v>
      </c>
      <c r="M7" s="339" t="s">
        <v>284</v>
      </c>
      <c r="N7" s="339" t="s">
        <v>285</v>
      </c>
      <c r="O7" s="339" t="s">
        <v>284</v>
      </c>
      <c r="P7" s="339" t="s">
        <v>286</v>
      </c>
      <c r="Q7" s="339" t="s">
        <v>287</v>
      </c>
      <c r="R7" s="339"/>
      <c r="S7" s="339"/>
      <c r="T7" s="339" t="s">
        <v>283</v>
      </c>
      <c r="U7" s="340" t="s">
        <v>223</v>
      </c>
      <c r="X7" s="339" t="str" cm="1">
        <f t="array" aca="1" ref="X7" ca="1">CELL("filename")</f>
        <v>C:\Users\johnstonr\WHOUNICEF Dropbox\WHOUNICEF Team Folder\Schools\2026 Report\Country files\Country files multilingual\Country files v09\[JMP_2026_WinS_SMR_San_Marino.xlsx]Introduction</v>
      </c>
    </row>
    <row r="8" spans="1:34" x14ac:dyDescent="0.25">
      <c r="A8" s="336" t="s">
        <v>130</v>
      </c>
      <c r="B8" s="336" t="s">
        <v>288</v>
      </c>
      <c r="C8" s="336" t="s">
        <v>289</v>
      </c>
      <c r="D8" s="342" t="s">
        <v>290</v>
      </c>
      <c r="E8" s="336" t="s">
        <v>291</v>
      </c>
      <c r="I8" s="339"/>
      <c r="L8" s="339" t="s">
        <v>292</v>
      </c>
      <c r="M8" s="339" t="s">
        <v>293</v>
      </c>
      <c r="N8" s="339" t="s">
        <v>294</v>
      </c>
      <c r="O8" s="339" t="s">
        <v>293</v>
      </c>
      <c r="P8" s="339" t="s">
        <v>295</v>
      </c>
      <c r="Q8" s="339" t="s">
        <v>296</v>
      </c>
      <c r="R8" s="339"/>
      <c r="S8" s="339"/>
      <c r="T8" s="339" t="s">
        <v>292</v>
      </c>
      <c r="U8" s="340" t="s">
        <v>225</v>
      </c>
      <c r="X8" s="339" t="str">
        <f ca="1">IFERROR(MID(X7,FIND(CHAR(1),SUBSTITUTE(X7,"\",CHAR(1),LEN(X7)-LEN(SUBSTITUTE(X7,"\",""))))+1,FIND(CHAR(1),SUBSTITUTE(X7,".",CHAR(1),LEN(X7)-LEN(SUBSTITUTE(X7,".",""))))-FIND(CHAR(1),SUBSTITUTE(X7,"\",CHAR(1),LEN(X7)-LEN(SUBSTITUTE(X7,"\",""))))-1),"")</f>
        <v>[JMP_2026_WinS_SMR_San_Marino</v>
      </c>
    </row>
    <row r="9" spans="1:34" x14ac:dyDescent="0.25">
      <c r="A9" s="341" t="s">
        <v>297</v>
      </c>
      <c r="B9" s="336" t="s">
        <v>298</v>
      </c>
      <c r="C9" s="336" t="s">
        <v>299</v>
      </c>
      <c r="D9" s="342" t="s">
        <v>300</v>
      </c>
      <c r="E9" s="336" t="s">
        <v>301</v>
      </c>
      <c r="L9" s="339" t="s">
        <v>302</v>
      </c>
      <c r="M9" s="339" t="s">
        <v>303</v>
      </c>
      <c r="N9" s="339" t="s">
        <v>304</v>
      </c>
      <c r="O9" s="339" t="s">
        <v>305</v>
      </c>
      <c r="P9" s="339" t="s">
        <v>306</v>
      </c>
      <c r="Q9" s="339" t="s">
        <v>307</v>
      </c>
      <c r="R9" s="339"/>
      <c r="S9" s="339"/>
      <c r="T9" s="339" t="s">
        <v>302</v>
      </c>
      <c r="U9" s="340" t="s">
        <v>227</v>
      </c>
      <c r="X9" s="339" t="s">
        <v>262</v>
      </c>
    </row>
    <row r="10" spans="1:34" x14ac:dyDescent="0.25">
      <c r="A10" s="341" t="s">
        <v>308</v>
      </c>
      <c r="B10" s="336" t="s">
        <v>309</v>
      </c>
      <c r="C10" s="336" t="s">
        <v>310</v>
      </c>
      <c r="D10" s="342" t="s">
        <v>311</v>
      </c>
      <c r="E10" s="336" t="s">
        <v>312</v>
      </c>
      <c r="I10" s="344" t="s">
        <v>313</v>
      </c>
      <c r="L10" s="339" t="s">
        <v>314</v>
      </c>
      <c r="M10" s="339" t="s">
        <v>315</v>
      </c>
      <c r="N10" s="339" t="s">
        <v>316</v>
      </c>
      <c r="O10" s="339" t="s">
        <v>315</v>
      </c>
      <c r="P10" s="339" t="s">
        <v>317</v>
      </c>
      <c r="Q10" s="339" t="s">
        <v>318</v>
      </c>
      <c r="R10" s="339"/>
      <c r="S10" s="339"/>
      <c r="T10" s="339" t="s">
        <v>314</v>
      </c>
      <c r="U10" s="340" t="s">
        <v>224</v>
      </c>
      <c r="W10" s="341" t="s">
        <v>319</v>
      </c>
      <c r="X10" s="341" t="s">
        <v>320</v>
      </c>
    </row>
    <row r="11" spans="1:34" x14ac:dyDescent="0.25">
      <c r="A11" s="341" t="s">
        <v>219</v>
      </c>
      <c r="B11" s="336" t="s">
        <v>321</v>
      </c>
      <c r="C11" s="336" t="s">
        <v>322</v>
      </c>
      <c r="D11" s="342" t="s">
        <v>323</v>
      </c>
      <c r="E11" s="336" t="s">
        <v>324</v>
      </c>
      <c r="I11" s="339" t="str">
        <f>HLOOKUP(Introduction!$G$4,nametranslations,18,FALSE)</f>
        <v>Notes on how to read the country file</v>
      </c>
      <c r="L11" s="339" t="s">
        <v>325</v>
      </c>
      <c r="M11" s="339" t="s">
        <v>326</v>
      </c>
      <c r="N11" s="339" t="s">
        <v>327</v>
      </c>
      <c r="O11" s="339" t="s">
        <v>326</v>
      </c>
      <c r="P11" s="339" t="s">
        <v>328</v>
      </c>
      <c r="Q11" s="339" t="s">
        <v>329</v>
      </c>
      <c r="R11" s="339"/>
      <c r="S11" s="339"/>
      <c r="T11" s="339" t="s">
        <v>325</v>
      </c>
      <c r="U11" s="340" t="s">
        <v>223</v>
      </c>
    </row>
    <row r="12" spans="1:34" x14ac:dyDescent="0.25">
      <c r="A12" s="341" t="s">
        <v>32</v>
      </c>
      <c r="B12" s="341" t="s">
        <v>330</v>
      </c>
      <c r="C12" s="341" t="s">
        <v>331</v>
      </c>
      <c r="D12" s="342" t="s">
        <v>332</v>
      </c>
      <c r="E12" s="341" t="s">
        <v>333</v>
      </c>
      <c r="I12" s="339" t="str">
        <f>HLOOKUP(Introduction!$G$4,nametranslations,24,FALSE)</f>
        <v>Total</v>
      </c>
      <c r="L12" s="339" t="s">
        <v>334</v>
      </c>
      <c r="M12" s="339" t="s">
        <v>335</v>
      </c>
      <c r="N12" s="339" t="s">
        <v>336</v>
      </c>
      <c r="O12" s="339" t="s">
        <v>337</v>
      </c>
      <c r="P12" s="339" t="s">
        <v>338</v>
      </c>
      <c r="Q12" s="339" t="s">
        <v>339</v>
      </c>
      <c r="R12" s="339"/>
      <c r="S12" s="339"/>
      <c r="T12" s="339" t="s">
        <v>334</v>
      </c>
      <c r="U12" s="340" t="s">
        <v>223</v>
      </c>
      <c r="W12" s="336" t="s">
        <v>340</v>
      </c>
      <c r="X12" s="336" t="s">
        <v>341</v>
      </c>
      <c r="Z12" s="336" t="s">
        <v>342</v>
      </c>
      <c r="AC12" s="336" t="s">
        <v>343</v>
      </c>
      <c r="AH12" s="345" t="str" cm="1">
        <f t="array" aca="1" ref="AH12" ca="1">MID(CELL("filename"),FIND("~",SUBSTITUTE(CELL("filename"),"_","~",3))+1,3)</f>
        <v>SMR</v>
      </c>
    </row>
    <row r="13" spans="1:34" x14ac:dyDescent="0.25">
      <c r="A13" s="341" t="s">
        <v>344</v>
      </c>
      <c r="B13" s="341" t="s">
        <v>345</v>
      </c>
      <c r="C13" s="341" t="s">
        <v>346</v>
      </c>
      <c r="D13" s="342" t="s">
        <v>347</v>
      </c>
      <c r="E13" s="341" t="s">
        <v>348</v>
      </c>
      <c r="I13" s="339" t="str">
        <f>HLOOKUP(Introduction!$G$4,nametranslations,25,FALSE)</f>
        <v>Rural</v>
      </c>
      <c r="L13" s="339" t="s">
        <v>349</v>
      </c>
      <c r="M13" s="339" t="s">
        <v>350</v>
      </c>
      <c r="N13" s="339" t="s">
        <v>351</v>
      </c>
      <c r="O13" s="339" t="s">
        <v>352</v>
      </c>
      <c r="P13" s="339" t="s">
        <v>353</v>
      </c>
      <c r="Q13" s="339" t="s">
        <v>354</v>
      </c>
      <c r="R13" s="339"/>
      <c r="S13" s="339"/>
      <c r="T13" s="339" t="s">
        <v>349</v>
      </c>
      <c r="U13" s="340" t="s">
        <v>225</v>
      </c>
    </row>
    <row r="14" spans="1:34" x14ac:dyDescent="0.25">
      <c r="A14" s="336" t="s">
        <v>132</v>
      </c>
      <c r="B14" s="336" t="s">
        <v>355</v>
      </c>
      <c r="C14" s="336" t="s">
        <v>356</v>
      </c>
      <c r="D14" s="342" t="s">
        <v>357</v>
      </c>
      <c r="E14" s="336" t="s">
        <v>358</v>
      </c>
      <c r="I14" s="339" t="str">
        <f>HLOOKUP(Introduction!$G$4,nametranslations,26,FALSE)</f>
        <v>Urban</v>
      </c>
      <c r="L14" s="339" t="s">
        <v>359</v>
      </c>
      <c r="M14" s="339" t="s">
        <v>360</v>
      </c>
      <c r="N14" s="339" t="s">
        <v>361</v>
      </c>
      <c r="O14" s="339" t="s">
        <v>362</v>
      </c>
      <c r="P14" s="339" t="s">
        <v>363</v>
      </c>
      <c r="Q14" s="339" t="s">
        <v>364</v>
      </c>
      <c r="R14" s="339"/>
      <c r="S14" s="339"/>
      <c r="T14" s="339" t="s">
        <v>359</v>
      </c>
      <c r="U14" s="340" t="s">
        <v>223</v>
      </c>
    </row>
    <row r="15" spans="1:34" x14ac:dyDescent="0.25">
      <c r="A15" s="336" t="s">
        <v>133</v>
      </c>
      <c r="B15" s="336" t="s">
        <v>365</v>
      </c>
      <c r="C15" s="341" t="s">
        <v>366</v>
      </c>
      <c r="D15" s="342" t="s">
        <v>367</v>
      </c>
      <c r="E15" s="341" t="s">
        <v>368</v>
      </c>
      <c r="I15" s="339" t="str">
        <f>HLOOKUP(Introduction!$G$4,nametranslations,27,FALSE)</f>
        <v>Pre-primary</v>
      </c>
      <c r="L15" s="339" t="s">
        <v>369</v>
      </c>
      <c r="M15" s="339" t="s">
        <v>370</v>
      </c>
      <c r="N15" s="339" t="s">
        <v>371</v>
      </c>
      <c r="O15" s="339" t="s">
        <v>370</v>
      </c>
      <c r="P15" s="339" t="s">
        <v>372</v>
      </c>
      <c r="Q15" s="339" t="s">
        <v>373</v>
      </c>
      <c r="R15" s="339"/>
      <c r="S15" s="339"/>
      <c r="T15" s="339" t="s">
        <v>369</v>
      </c>
      <c r="U15" s="340" t="s">
        <v>223</v>
      </c>
    </row>
    <row r="16" spans="1:34" x14ac:dyDescent="0.25">
      <c r="A16" s="336" t="s">
        <v>134</v>
      </c>
      <c r="B16" s="341" t="s">
        <v>374</v>
      </c>
      <c r="C16" s="341" t="s">
        <v>375</v>
      </c>
      <c r="D16" s="342" t="s">
        <v>376</v>
      </c>
      <c r="E16" s="341" t="s">
        <v>377</v>
      </c>
      <c r="I16" s="339" t="str">
        <f>HLOOKUP(Introduction!$G$4,nametranslations,28,FALSE)</f>
        <v>Primary</v>
      </c>
      <c r="L16" s="339" t="s">
        <v>378</v>
      </c>
      <c r="M16" s="339" t="s">
        <v>379</v>
      </c>
      <c r="N16" s="339" t="s">
        <v>380</v>
      </c>
      <c r="O16" s="339" t="s">
        <v>379</v>
      </c>
      <c r="P16" s="339" t="s">
        <v>381</v>
      </c>
      <c r="Q16" s="339" t="s">
        <v>382</v>
      </c>
      <c r="R16" s="339"/>
      <c r="S16" s="339"/>
      <c r="T16" s="339" t="s">
        <v>378</v>
      </c>
      <c r="U16" s="340" t="s">
        <v>223</v>
      </c>
    </row>
    <row r="17" spans="1:21" x14ac:dyDescent="0.25">
      <c r="A17" s="336" t="s">
        <v>383</v>
      </c>
      <c r="B17" s="341" t="s">
        <v>384</v>
      </c>
      <c r="C17" s="341" t="s">
        <v>385</v>
      </c>
      <c r="D17" s="342" t="s">
        <v>386</v>
      </c>
      <c r="E17" s="341" t="s">
        <v>387</v>
      </c>
      <c r="I17" s="339" t="str">
        <f>HLOOKUP(Introduction!$G$4,nametranslations,29,FALSE)</f>
        <v>Secondary</v>
      </c>
      <c r="L17" s="339" t="s">
        <v>388</v>
      </c>
      <c r="M17" s="339" t="s">
        <v>389</v>
      </c>
      <c r="N17" s="339" t="s">
        <v>390</v>
      </c>
      <c r="O17" s="339" t="s">
        <v>391</v>
      </c>
      <c r="P17" s="339" t="s">
        <v>392</v>
      </c>
      <c r="Q17" s="339" t="s">
        <v>393</v>
      </c>
      <c r="R17" s="339"/>
      <c r="S17" s="339"/>
      <c r="T17" s="339" t="s">
        <v>388</v>
      </c>
      <c r="U17" s="340" t="s">
        <v>223</v>
      </c>
    </row>
    <row r="18" spans="1:21" x14ac:dyDescent="0.25">
      <c r="A18" s="336" t="s">
        <v>394</v>
      </c>
      <c r="B18" s="341" t="s">
        <v>395</v>
      </c>
      <c r="C18" s="341" t="s">
        <v>396</v>
      </c>
      <c r="D18" s="342" t="s">
        <v>397</v>
      </c>
      <c r="E18" s="341" t="s">
        <v>398</v>
      </c>
      <c r="I18" s="339"/>
      <c r="L18" s="339" t="s">
        <v>399</v>
      </c>
      <c r="M18" s="339" t="s">
        <v>400</v>
      </c>
      <c r="N18" s="339" t="s">
        <v>400</v>
      </c>
      <c r="O18" s="339" t="s">
        <v>400</v>
      </c>
      <c r="P18" s="339" t="s">
        <v>401</v>
      </c>
      <c r="Q18" s="339" t="s">
        <v>402</v>
      </c>
      <c r="R18" s="339"/>
      <c r="S18" s="339"/>
      <c r="T18" s="339" t="s">
        <v>399</v>
      </c>
      <c r="U18" s="340" t="s">
        <v>225</v>
      </c>
    </row>
    <row r="19" spans="1:21" x14ac:dyDescent="0.25">
      <c r="A19" s="338" t="s">
        <v>403</v>
      </c>
      <c r="I19" s="339"/>
      <c r="L19" s="339" t="s">
        <v>404</v>
      </c>
      <c r="M19" s="339" t="s">
        <v>405</v>
      </c>
      <c r="N19" s="339" t="s">
        <v>406</v>
      </c>
      <c r="O19" s="339" t="s">
        <v>407</v>
      </c>
      <c r="P19" s="339" t="s">
        <v>408</v>
      </c>
      <c r="Q19" s="339" t="s">
        <v>409</v>
      </c>
      <c r="R19" s="339"/>
      <c r="S19" s="339"/>
      <c r="T19" s="339" t="s">
        <v>404</v>
      </c>
      <c r="U19" s="340" t="s">
        <v>225</v>
      </c>
    </row>
    <row r="20" spans="1:21" x14ac:dyDescent="0.25">
      <c r="A20" s="336" t="s">
        <v>136</v>
      </c>
      <c r="B20" s="341" t="s">
        <v>410</v>
      </c>
      <c r="C20" s="341" t="s">
        <v>411</v>
      </c>
      <c r="D20" s="342" t="s">
        <v>412</v>
      </c>
      <c r="E20" s="341" t="s">
        <v>413</v>
      </c>
      <c r="I20" s="339"/>
      <c r="L20" s="339" t="s">
        <v>414</v>
      </c>
      <c r="M20" s="339" t="s">
        <v>415</v>
      </c>
      <c r="N20" s="339" t="s">
        <v>416</v>
      </c>
      <c r="O20" s="339" t="s">
        <v>415</v>
      </c>
      <c r="P20" s="339" t="s">
        <v>417</v>
      </c>
      <c r="Q20" s="339" t="s">
        <v>418</v>
      </c>
      <c r="R20" s="339"/>
      <c r="S20" s="339"/>
      <c r="T20" s="339" t="s">
        <v>414</v>
      </c>
      <c r="U20" s="340" t="s">
        <v>225</v>
      </c>
    </row>
    <row r="21" spans="1:21" x14ac:dyDescent="0.25">
      <c r="A21" s="336" t="s">
        <v>172</v>
      </c>
      <c r="B21" s="341" t="s">
        <v>419</v>
      </c>
      <c r="C21" s="341" t="s">
        <v>420</v>
      </c>
      <c r="D21" s="342" t="s">
        <v>421</v>
      </c>
      <c r="E21" s="341" t="s">
        <v>422</v>
      </c>
      <c r="I21" s="339"/>
      <c r="L21" s="339" t="s">
        <v>423</v>
      </c>
      <c r="M21" s="339" t="s">
        <v>424</v>
      </c>
      <c r="N21" s="339" t="s">
        <v>425</v>
      </c>
      <c r="O21" s="339" t="s">
        <v>426</v>
      </c>
      <c r="P21" s="339" t="s">
        <v>427</v>
      </c>
      <c r="Q21" s="339" t="s">
        <v>428</v>
      </c>
      <c r="R21" s="339"/>
      <c r="S21" s="339"/>
      <c r="T21" s="339" t="s">
        <v>423</v>
      </c>
      <c r="U21" s="340" t="s">
        <v>223</v>
      </c>
    </row>
    <row r="22" spans="1:21" x14ac:dyDescent="0.25">
      <c r="A22" s="336" t="s">
        <v>14</v>
      </c>
      <c r="B22" s="341" t="s">
        <v>429</v>
      </c>
      <c r="C22" s="341" t="s">
        <v>430</v>
      </c>
      <c r="D22" s="342" t="s">
        <v>431</v>
      </c>
      <c r="E22" s="341" t="s">
        <v>432</v>
      </c>
      <c r="I22" s="339"/>
      <c r="L22" s="339" t="s">
        <v>433</v>
      </c>
      <c r="M22" s="339" t="s">
        <v>434</v>
      </c>
      <c r="N22" s="339" t="s">
        <v>434</v>
      </c>
      <c r="O22" s="339" t="s">
        <v>434</v>
      </c>
      <c r="P22" s="339" t="s">
        <v>435</v>
      </c>
      <c r="Q22" s="339" t="s">
        <v>436</v>
      </c>
      <c r="R22" s="339"/>
      <c r="S22" s="339"/>
      <c r="T22" s="339" t="s">
        <v>433</v>
      </c>
      <c r="U22" s="340" t="s">
        <v>225</v>
      </c>
    </row>
    <row r="23" spans="1:21" x14ac:dyDescent="0.25">
      <c r="A23" s="336" t="s">
        <v>15</v>
      </c>
      <c r="B23" s="341" t="s">
        <v>437</v>
      </c>
      <c r="C23" s="341" t="s">
        <v>438</v>
      </c>
      <c r="D23" s="342" t="s">
        <v>439</v>
      </c>
      <c r="E23" s="341" t="s">
        <v>440</v>
      </c>
      <c r="I23" s="339"/>
      <c r="L23" s="339" t="s">
        <v>441</v>
      </c>
      <c r="M23" s="339" t="s">
        <v>442</v>
      </c>
      <c r="N23" s="339" t="s">
        <v>442</v>
      </c>
      <c r="O23" s="339" t="s">
        <v>442</v>
      </c>
      <c r="P23" s="339" t="s">
        <v>443</v>
      </c>
      <c r="Q23" s="339" t="s">
        <v>444</v>
      </c>
      <c r="R23" s="339"/>
      <c r="S23" s="339"/>
      <c r="T23" s="339" t="s">
        <v>441</v>
      </c>
      <c r="U23" s="340" t="s">
        <v>223</v>
      </c>
    </row>
    <row r="24" spans="1:21" x14ac:dyDescent="0.25">
      <c r="A24" s="336" t="s">
        <v>445</v>
      </c>
      <c r="B24" s="341" t="s">
        <v>445</v>
      </c>
      <c r="C24" s="336" t="s">
        <v>445</v>
      </c>
      <c r="D24" s="342" t="s">
        <v>446</v>
      </c>
      <c r="E24" s="336" t="s">
        <v>447</v>
      </c>
      <c r="I24" s="344" t="s">
        <v>448</v>
      </c>
      <c r="L24" s="339" t="s">
        <v>449</v>
      </c>
      <c r="M24" s="339" t="s">
        <v>450</v>
      </c>
      <c r="N24" s="339" t="s">
        <v>451</v>
      </c>
      <c r="O24" s="339" t="s">
        <v>450</v>
      </c>
      <c r="P24" s="339" t="s">
        <v>452</v>
      </c>
      <c r="Q24" s="339" t="s">
        <v>453</v>
      </c>
      <c r="R24" s="339"/>
      <c r="S24" s="339"/>
      <c r="T24" s="339" t="s">
        <v>449</v>
      </c>
      <c r="U24" s="340" t="s">
        <v>223</v>
      </c>
    </row>
    <row r="25" spans="1:21" x14ac:dyDescent="0.25">
      <c r="A25" s="336" t="s">
        <v>2</v>
      </c>
      <c r="B25" s="341" t="s">
        <v>2</v>
      </c>
      <c r="C25" s="336" t="s">
        <v>2</v>
      </c>
      <c r="D25" s="342" t="s">
        <v>454</v>
      </c>
      <c r="E25" s="336" t="s">
        <v>455</v>
      </c>
      <c r="I25" s="339" t="str">
        <f>HLOOKUP(Introduction!$G$4,nametranslations,36,FALSE)</f>
        <v>Proportion of Schools (%)</v>
      </c>
      <c r="L25" s="339" t="s">
        <v>456</v>
      </c>
      <c r="M25" s="339" t="s">
        <v>457</v>
      </c>
      <c r="N25" s="339" t="s">
        <v>458</v>
      </c>
      <c r="O25" s="339" t="s">
        <v>459</v>
      </c>
      <c r="P25" s="339" t="s">
        <v>460</v>
      </c>
      <c r="Q25" s="339" t="s">
        <v>461</v>
      </c>
      <c r="R25" s="339"/>
      <c r="S25" s="339"/>
      <c r="T25" s="339" t="s">
        <v>456</v>
      </c>
      <c r="U25" s="340" t="s">
        <v>227</v>
      </c>
    </row>
    <row r="26" spans="1:21" x14ac:dyDescent="0.25">
      <c r="A26" s="336" t="s">
        <v>1</v>
      </c>
      <c r="B26" s="341" t="s">
        <v>462</v>
      </c>
      <c r="C26" s="336" t="s">
        <v>463</v>
      </c>
      <c r="D26" s="342" t="s">
        <v>464</v>
      </c>
      <c r="E26" s="336" t="s">
        <v>465</v>
      </c>
      <c r="I26" s="339" t="s">
        <v>445</v>
      </c>
      <c r="L26" s="339" t="s">
        <v>466</v>
      </c>
      <c r="M26" s="339" t="s">
        <v>467</v>
      </c>
      <c r="N26" s="339" t="s">
        <v>467</v>
      </c>
      <c r="O26" s="339" t="s">
        <v>467</v>
      </c>
      <c r="P26" s="339" t="s">
        <v>468</v>
      </c>
      <c r="Q26" s="339" t="s">
        <v>469</v>
      </c>
      <c r="R26" s="339"/>
      <c r="S26" s="339"/>
      <c r="T26" s="339" t="s">
        <v>466</v>
      </c>
      <c r="U26" s="340" t="s">
        <v>223</v>
      </c>
    </row>
    <row r="27" spans="1:21" x14ac:dyDescent="0.25">
      <c r="A27" s="336" t="s">
        <v>16</v>
      </c>
      <c r="B27" s="341" t="s">
        <v>470</v>
      </c>
      <c r="C27" s="336" t="s">
        <v>471</v>
      </c>
      <c r="D27" s="342" t="s">
        <v>472</v>
      </c>
      <c r="E27" s="336" t="s">
        <v>473</v>
      </c>
      <c r="I27" s="339" t="str">
        <f>HLOOKUP(Introduction!$G$4,nametranslations,25,FALSE)</f>
        <v>Rural</v>
      </c>
      <c r="L27" s="339" t="s">
        <v>474</v>
      </c>
      <c r="M27" s="339" t="s">
        <v>475</v>
      </c>
      <c r="N27" s="339" t="s">
        <v>476</v>
      </c>
      <c r="O27" s="339" t="s">
        <v>477</v>
      </c>
      <c r="P27" s="339" t="s">
        <v>478</v>
      </c>
      <c r="Q27" s="339" t="s">
        <v>479</v>
      </c>
      <c r="R27" s="339"/>
      <c r="S27" s="339"/>
      <c r="T27" s="339" t="s">
        <v>474</v>
      </c>
      <c r="U27" s="340" t="s">
        <v>223</v>
      </c>
    </row>
    <row r="28" spans="1:21" x14ac:dyDescent="0.25">
      <c r="A28" s="336" t="s">
        <v>17</v>
      </c>
      <c r="B28" s="346" t="s">
        <v>480</v>
      </c>
      <c r="C28" s="336" t="s">
        <v>481</v>
      </c>
      <c r="D28" s="342" t="s">
        <v>482</v>
      </c>
      <c r="E28" s="336" t="s">
        <v>483</v>
      </c>
      <c r="I28" s="339" t="str">
        <f>HLOOKUP(Introduction!$G$4,nametranslations,26,FALSE)</f>
        <v>Urban</v>
      </c>
      <c r="L28" s="339" t="s">
        <v>484</v>
      </c>
      <c r="M28" s="339" t="s">
        <v>485</v>
      </c>
      <c r="N28" s="339" t="s">
        <v>486</v>
      </c>
      <c r="O28" s="339" t="s">
        <v>487</v>
      </c>
      <c r="P28" s="339" t="s">
        <v>488</v>
      </c>
      <c r="Q28" s="339" t="s">
        <v>489</v>
      </c>
      <c r="R28" s="339"/>
      <c r="S28" s="339"/>
      <c r="T28" s="339" t="s">
        <v>484</v>
      </c>
      <c r="U28" s="340" t="s">
        <v>225</v>
      </c>
    </row>
    <row r="29" spans="1:21" x14ac:dyDescent="0.25">
      <c r="A29" s="336" t="s">
        <v>18</v>
      </c>
      <c r="B29" s="346" t="s">
        <v>490</v>
      </c>
      <c r="C29" s="336" t="s">
        <v>491</v>
      </c>
      <c r="D29" s="342" t="s">
        <v>492</v>
      </c>
      <c r="E29" s="336" t="s">
        <v>493</v>
      </c>
      <c r="I29" s="339" t="str">
        <f>HLOOKUP(Introduction!$G$4,nametranslations,27,FALSE)</f>
        <v>Pre-primary</v>
      </c>
      <c r="L29" s="339" t="s">
        <v>494</v>
      </c>
      <c r="M29" s="339" t="s">
        <v>495</v>
      </c>
      <c r="N29" s="339" t="s">
        <v>496</v>
      </c>
      <c r="O29" s="339" t="s">
        <v>497</v>
      </c>
      <c r="P29" s="339" t="s">
        <v>498</v>
      </c>
      <c r="Q29" s="339" t="s">
        <v>499</v>
      </c>
      <c r="R29" s="339"/>
      <c r="S29" s="339"/>
      <c r="T29" s="339" t="s">
        <v>494</v>
      </c>
      <c r="U29" s="340" t="s">
        <v>223</v>
      </c>
    </row>
    <row r="30" spans="1:21" x14ac:dyDescent="0.25">
      <c r="A30" s="336" t="s">
        <v>33</v>
      </c>
      <c r="B30" s="341" t="s">
        <v>500</v>
      </c>
      <c r="C30" s="341" t="s">
        <v>501</v>
      </c>
      <c r="D30" s="342" t="s">
        <v>502</v>
      </c>
      <c r="E30" s="341" t="s">
        <v>503</v>
      </c>
      <c r="I30" s="339" t="str">
        <f>HLOOKUP(Introduction!$G$4,nametranslations,28,FALSE)</f>
        <v>Primary</v>
      </c>
      <c r="L30" s="339" t="s">
        <v>504</v>
      </c>
      <c r="M30" s="339" t="s">
        <v>505</v>
      </c>
      <c r="N30" s="339" t="s">
        <v>505</v>
      </c>
      <c r="O30" s="339" t="s">
        <v>506</v>
      </c>
      <c r="P30" s="339" t="s">
        <v>507</v>
      </c>
      <c r="Q30" s="339" t="s">
        <v>508</v>
      </c>
      <c r="R30" s="339"/>
      <c r="S30" s="339"/>
      <c r="T30" s="339" t="s">
        <v>504</v>
      </c>
      <c r="U30" s="340" t="s">
        <v>223</v>
      </c>
    </row>
    <row r="31" spans="1:21" x14ac:dyDescent="0.25">
      <c r="A31" s="336" t="s">
        <v>34</v>
      </c>
      <c r="B31" s="341" t="s">
        <v>509</v>
      </c>
      <c r="C31" s="336" t="s">
        <v>510</v>
      </c>
      <c r="D31" s="342" t="s">
        <v>511</v>
      </c>
      <c r="E31" s="336" t="s">
        <v>512</v>
      </c>
      <c r="I31" s="339" t="str">
        <f>HLOOKUP(Introduction!$G$4,nametranslations,29,FALSE)</f>
        <v>Secondary</v>
      </c>
      <c r="L31" s="339" t="s">
        <v>513</v>
      </c>
      <c r="M31" s="339" t="s">
        <v>514</v>
      </c>
      <c r="N31" s="339" t="s">
        <v>515</v>
      </c>
      <c r="O31" s="339" t="s">
        <v>514</v>
      </c>
      <c r="P31" s="339" t="s">
        <v>516</v>
      </c>
      <c r="Q31" s="339" t="s">
        <v>517</v>
      </c>
      <c r="R31" s="339"/>
      <c r="S31" s="339"/>
      <c r="T31" s="339" t="s">
        <v>513</v>
      </c>
      <c r="U31" s="340" t="s">
        <v>223</v>
      </c>
    </row>
    <row r="32" spans="1:21" x14ac:dyDescent="0.25">
      <c r="A32" s="336" t="s">
        <v>35</v>
      </c>
      <c r="B32" s="341" t="s">
        <v>518</v>
      </c>
      <c r="C32" s="336" t="s">
        <v>519</v>
      </c>
      <c r="D32" s="342" t="s">
        <v>520</v>
      </c>
      <c r="E32" s="336" t="s">
        <v>521</v>
      </c>
      <c r="I32" s="339"/>
      <c r="L32" s="339" t="s">
        <v>522</v>
      </c>
      <c r="M32" s="339" t="s">
        <v>523</v>
      </c>
      <c r="N32" s="339" t="s">
        <v>524</v>
      </c>
      <c r="O32" s="339" t="s">
        <v>525</v>
      </c>
      <c r="P32" s="339" t="s">
        <v>526</v>
      </c>
      <c r="Q32" s="339" t="s">
        <v>527</v>
      </c>
      <c r="R32" s="339"/>
      <c r="S32" s="339"/>
      <c r="T32" s="339" t="s">
        <v>522</v>
      </c>
      <c r="U32" s="340" t="s">
        <v>224</v>
      </c>
    </row>
    <row r="33" spans="1:21" x14ac:dyDescent="0.25">
      <c r="A33" s="336" t="s">
        <v>177</v>
      </c>
      <c r="B33" s="341" t="s">
        <v>528</v>
      </c>
      <c r="C33" s="336" t="s">
        <v>529</v>
      </c>
      <c r="D33" s="342" t="s">
        <v>530</v>
      </c>
      <c r="E33" s="336" t="s">
        <v>531</v>
      </c>
      <c r="L33" s="339" t="s">
        <v>532</v>
      </c>
      <c r="M33" s="339" t="s">
        <v>533</v>
      </c>
      <c r="N33" s="339" t="s">
        <v>534</v>
      </c>
      <c r="O33" s="339" t="s">
        <v>535</v>
      </c>
      <c r="P33" s="339" t="s">
        <v>536</v>
      </c>
      <c r="Q33" s="339" t="s">
        <v>537</v>
      </c>
      <c r="R33" s="339"/>
      <c r="S33" s="339"/>
      <c r="T33" s="339" t="s">
        <v>532</v>
      </c>
      <c r="U33" s="340" t="s">
        <v>223</v>
      </c>
    </row>
    <row r="34" spans="1:21" x14ac:dyDescent="0.25">
      <c r="A34" s="336" t="s">
        <v>220</v>
      </c>
      <c r="B34" s="341" t="s">
        <v>538</v>
      </c>
      <c r="C34" s="336" t="s">
        <v>539</v>
      </c>
      <c r="D34" s="342" t="s">
        <v>540</v>
      </c>
      <c r="E34" s="341" t="s">
        <v>541</v>
      </c>
      <c r="L34" s="339" t="s">
        <v>542</v>
      </c>
      <c r="M34" s="339" t="s">
        <v>543</v>
      </c>
      <c r="N34" s="339" t="s">
        <v>544</v>
      </c>
      <c r="O34" s="339" t="s">
        <v>543</v>
      </c>
      <c r="P34" s="339" t="s">
        <v>545</v>
      </c>
      <c r="Q34" s="339" t="s">
        <v>546</v>
      </c>
      <c r="R34" s="339"/>
      <c r="S34" s="339"/>
      <c r="T34" s="339" t="s">
        <v>542</v>
      </c>
      <c r="U34" s="340" t="s">
        <v>223</v>
      </c>
    </row>
    <row r="35" spans="1:21" x14ac:dyDescent="0.25">
      <c r="A35" s="336" t="s">
        <v>547</v>
      </c>
      <c r="B35" s="341" t="s">
        <v>548</v>
      </c>
      <c r="C35" s="336" t="s">
        <v>549</v>
      </c>
      <c r="D35" s="342" t="s">
        <v>550</v>
      </c>
      <c r="E35" s="336" t="s">
        <v>551</v>
      </c>
      <c r="L35" s="339" t="s">
        <v>552</v>
      </c>
      <c r="M35" s="339" t="s">
        <v>553</v>
      </c>
      <c r="N35" s="339" t="s">
        <v>554</v>
      </c>
      <c r="O35" s="339" t="s">
        <v>553</v>
      </c>
      <c r="P35" s="339" t="s">
        <v>555</v>
      </c>
      <c r="Q35" s="339" t="s">
        <v>556</v>
      </c>
      <c r="R35" s="339"/>
      <c r="S35" s="339"/>
      <c r="T35" s="339" t="s">
        <v>552</v>
      </c>
      <c r="U35" s="340" t="s">
        <v>223</v>
      </c>
    </row>
    <row r="36" spans="1:21" x14ac:dyDescent="0.25">
      <c r="A36" s="336" t="s">
        <v>557</v>
      </c>
      <c r="B36" s="341" t="s">
        <v>558</v>
      </c>
      <c r="C36" s="336" t="s">
        <v>559</v>
      </c>
      <c r="D36" s="342" t="s">
        <v>560</v>
      </c>
      <c r="E36" s="336" t="s">
        <v>561</v>
      </c>
      <c r="L36" s="339" t="s">
        <v>562</v>
      </c>
      <c r="M36" s="339" t="s">
        <v>563</v>
      </c>
      <c r="N36" s="339" t="s">
        <v>564</v>
      </c>
      <c r="O36" s="339" t="s">
        <v>565</v>
      </c>
      <c r="P36" s="339" t="s">
        <v>566</v>
      </c>
      <c r="Q36" s="339" t="s">
        <v>567</v>
      </c>
      <c r="R36" s="339"/>
      <c r="S36" s="339"/>
      <c r="T36" s="339" t="s">
        <v>562</v>
      </c>
      <c r="U36" s="340" t="s">
        <v>223</v>
      </c>
    </row>
    <row r="37" spans="1:21" x14ac:dyDescent="0.25">
      <c r="A37" s="338" t="s">
        <v>568</v>
      </c>
      <c r="L37" s="339" t="s">
        <v>569</v>
      </c>
      <c r="M37" s="339" t="s">
        <v>570</v>
      </c>
      <c r="N37" s="339" t="s">
        <v>570</v>
      </c>
      <c r="O37" s="339" t="s">
        <v>570</v>
      </c>
      <c r="P37" s="339" t="s">
        <v>571</v>
      </c>
      <c r="Q37" s="339" t="s">
        <v>572</v>
      </c>
      <c r="R37" s="339"/>
      <c r="S37" s="339"/>
      <c r="T37" s="339" t="s">
        <v>569</v>
      </c>
      <c r="U37" s="340" t="s">
        <v>223</v>
      </c>
    </row>
    <row r="38" spans="1:21" x14ac:dyDescent="0.25">
      <c r="A38" s="336" t="s">
        <v>140</v>
      </c>
      <c r="B38" s="341" t="s">
        <v>573</v>
      </c>
      <c r="C38" s="336" t="s">
        <v>574</v>
      </c>
      <c r="D38" s="342" t="s">
        <v>575</v>
      </c>
      <c r="E38" s="336" t="s">
        <v>576</v>
      </c>
      <c r="L38" s="339" t="s">
        <v>577</v>
      </c>
      <c r="M38" s="339" t="s">
        <v>578</v>
      </c>
      <c r="N38" s="339" t="s">
        <v>579</v>
      </c>
      <c r="O38" s="339" t="s">
        <v>580</v>
      </c>
      <c r="P38" s="339" t="s">
        <v>581</v>
      </c>
      <c r="Q38" s="339" t="s">
        <v>582</v>
      </c>
      <c r="R38" s="339"/>
      <c r="S38" s="339"/>
      <c r="T38" s="339" t="s">
        <v>577</v>
      </c>
      <c r="U38" s="340" t="s">
        <v>225</v>
      </c>
    </row>
    <row r="39" spans="1:21" x14ac:dyDescent="0.25">
      <c r="A39" s="336" t="s">
        <v>583</v>
      </c>
      <c r="B39" s="341" t="s">
        <v>584</v>
      </c>
      <c r="C39" s="336" t="s">
        <v>585</v>
      </c>
      <c r="D39" s="342" t="s">
        <v>586</v>
      </c>
      <c r="E39" s="336" t="s">
        <v>587</v>
      </c>
      <c r="L39" s="339" t="s">
        <v>588</v>
      </c>
      <c r="M39" s="339" t="s">
        <v>589</v>
      </c>
      <c r="N39" s="339" t="s">
        <v>589</v>
      </c>
      <c r="O39" s="339" t="s">
        <v>590</v>
      </c>
      <c r="P39" s="339" t="s">
        <v>591</v>
      </c>
      <c r="Q39" s="339" t="s">
        <v>592</v>
      </c>
      <c r="R39" s="339"/>
      <c r="S39" s="339"/>
      <c r="T39" s="339" t="s">
        <v>588</v>
      </c>
      <c r="U39" s="340" t="s">
        <v>223</v>
      </c>
    </row>
    <row r="40" spans="1:21" x14ac:dyDescent="0.25">
      <c r="A40" s="336" t="s">
        <v>593</v>
      </c>
      <c r="B40" s="341" t="s">
        <v>594</v>
      </c>
      <c r="C40" s="336" t="s">
        <v>595</v>
      </c>
      <c r="D40" s="342" t="s">
        <v>596</v>
      </c>
      <c r="E40" s="336" t="s">
        <v>597</v>
      </c>
      <c r="L40" s="339" t="s">
        <v>598</v>
      </c>
      <c r="M40" s="339" t="s">
        <v>599</v>
      </c>
      <c r="N40" s="339" t="s">
        <v>600</v>
      </c>
      <c r="O40" s="339" t="s">
        <v>601</v>
      </c>
      <c r="P40" s="339" t="s">
        <v>602</v>
      </c>
      <c r="Q40" s="339" t="s">
        <v>603</v>
      </c>
      <c r="R40" s="339"/>
      <c r="S40" s="339"/>
      <c r="T40" s="339" t="s">
        <v>598</v>
      </c>
      <c r="U40" s="340" t="s">
        <v>223</v>
      </c>
    </row>
    <row r="41" spans="1:21" x14ac:dyDescent="0.25">
      <c r="A41" s="336" t="s">
        <v>604</v>
      </c>
      <c r="B41" s="341" t="s">
        <v>605</v>
      </c>
      <c r="C41" s="336" t="s">
        <v>606</v>
      </c>
      <c r="D41" s="342" t="s">
        <v>607</v>
      </c>
      <c r="E41" s="336" t="s">
        <v>608</v>
      </c>
      <c r="L41" s="339" t="s">
        <v>609</v>
      </c>
      <c r="M41" s="339" t="s">
        <v>610</v>
      </c>
      <c r="N41" s="339" t="s">
        <v>611</v>
      </c>
      <c r="O41" s="339" t="s">
        <v>612</v>
      </c>
      <c r="P41" s="339" t="s">
        <v>613</v>
      </c>
      <c r="Q41" s="339" t="s">
        <v>614</v>
      </c>
      <c r="R41" s="339"/>
      <c r="S41" s="339"/>
      <c r="T41" s="339" t="s">
        <v>609</v>
      </c>
      <c r="U41" s="340" t="s">
        <v>225</v>
      </c>
    </row>
    <row r="42" spans="1:21" x14ac:dyDescent="0.25">
      <c r="A42" s="336" t="s">
        <v>615</v>
      </c>
      <c r="B42" s="341" t="s">
        <v>616</v>
      </c>
      <c r="C42" s="336" t="s">
        <v>617</v>
      </c>
      <c r="D42" s="342" t="s">
        <v>618</v>
      </c>
      <c r="E42" s="336" t="s">
        <v>619</v>
      </c>
      <c r="L42" s="339" t="s">
        <v>620</v>
      </c>
      <c r="M42" s="339" t="s">
        <v>621</v>
      </c>
      <c r="N42" s="340" t="s">
        <v>622</v>
      </c>
      <c r="O42" s="340" t="s">
        <v>623</v>
      </c>
      <c r="P42" s="340" t="s">
        <v>624</v>
      </c>
      <c r="Q42" s="340" t="s">
        <v>625</v>
      </c>
      <c r="R42" s="340"/>
      <c r="S42" s="340"/>
      <c r="T42" s="339" t="s">
        <v>620</v>
      </c>
      <c r="U42" s="340" t="s">
        <v>223</v>
      </c>
    </row>
    <row r="43" spans="1:21" x14ac:dyDescent="0.25">
      <c r="A43" s="336" t="s">
        <v>626</v>
      </c>
      <c r="B43" s="341" t="s">
        <v>627</v>
      </c>
      <c r="C43" s="336" t="s">
        <v>628</v>
      </c>
      <c r="D43" s="342" t="s">
        <v>629</v>
      </c>
      <c r="E43" s="336" t="s">
        <v>630</v>
      </c>
      <c r="L43" s="339" t="s">
        <v>631</v>
      </c>
      <c r="M43" s="339" t="s">
        <v>632</v>
      </c>
      <c r="N43" s="339" t="s">
        <v>633</v>
      </c>
      <c r="O43" s="339" t="s">
        <v>632</v>
      </c>
      <c r="P43" s="339" t="s">
        <v>634</v>
      </c>
      <c r="Q43" s="339" t="s">
        <v>635</v>
      </c>
      <c r="R43" s="339"/>
      <c r="S43" s="339"/>
      <c r="T43" s="339" t="s">
        <v>631</v>
      </c>
      <c r="U43" s="340" t="s">
        <v>224</v>
      </c>
    </row>
    <row r="44" spans="1:21" x14ac:dyDescent="0.25">
      <c r="A44" s="336" t="s">
        <v>636</v>
      </c>
      <c r="B44" s="341" t="s">
        <v>637</v>
      </c>
      <c r="C44" s="336" t="s">
        <v>638</v>
      </c>
      <c r="D44" s="342" t="s">
        <v>639</v>
      </c>
      <c r="E44" s="336" t="s">
        <v>640</v>
      </c>
      <c r="L44" s="339" t="s">
        <v>641</v>
      </c>
      <c r="M44" s="339" t="s">
        <v>642</v>
      </c>
      <c r="N44" s="339" t="s">
        <v>643</v>
      </c>
      <c r="O44" s="339" t="s">
        <v>642</v>
      </c>
      <c r="P44" s="339" t="s">
        <v>644</v>
      </c>
      <c r="Q44" s="339" t="s">
        <v>645</v>
      </c>
      <c r="R44" s="339"/>
      <c r="S44" s="339"/>
      <c r="T44" s="339" t="s">
        <v>641</v>
      </c>
      <c r="U44" s="340" t="s">
        <v>223</v>
      </c>
    </row>
    <row r="45" spans="1:21" x14ac:dyDescent="0.25">
      <c r="A45" s="336" t="s">
        <v>646</v>
      </c>
      <c r="B45" s="341" t="s">
        <v>647</v>
      </c>
      <c r="C45" s="336" t="s">
        <v>648</v>
      </c>
      <c r="D45" s="342" t="s">
        <v>649</v>
      </c>
      <c r="E45" s="336" t="s">
        <v>650</v>
      </c>
      <c r="I45" s="344" t="s">
        <v>651</v>
      </c>
      <c r="L45" s="339" t="s">
        <v>652</v>
      </c>
      <c r="M45" s="339" t="s">
        <v>653</v>
      </c>
      <c r="N45" s="339" t="s">
        <v>653</v>
      </c>
      <c r="O45" s="339" t="s">
        <v>653</v>
      </c>
      <c r="P45" s="339" t="s">
        <v>654</v>
      </c>
      <c r="Q45" s="339" t="s">
        <v>655</v>
      </c>
      <c r="R45" s="339"/>
      <c r="S45" s="339"/>
      <c r="T45" s="339" t="s">
        <v>652</v>
      </c>
      <c r="U45" s="340" t="s">
        <v>225</v>
      </c>
    </row>
    <row r="46" spans="1:21" x14ac:dyDescent="0.25">
      <c r="A46" s="336" t="s">
        <v>656</v>
      </c>
      <c r="B46" s="341" t="s">
        <v>657</v>
      </c>
      <c r="C46" s="336" t="s">
        <v>658</v>
      </c>
      <c r="D46" s="342" t="s">
        <v>659</v>
      </c>
      <c r="E46" s="336" t="s">
        <v>660</v>
      </c>
      <c r="I46" s="339" t="str">
        <f>HLOOKUP(Introduction!$G$4,nametranslations,30,FALSE)</f>
        <v>Basic service</v>
      </c>
      <c r="L46" s="339" t="s">
        <v>661</v>
      </c>
      <c r="M46" s="339" t="s">
        <v>662</v>
      </c>
      <c r="N46" s="339" t="s">
        <v>663</v>
      </c>
      <c r="O46" s="339" t="s">
        <v>664</v>
      </c>
      <c r="P46" s="339" t="s">
        <v>665</v>
      </c>
      <c r="Q46" s="339" t="s">
        <v>666</v>
      </c>
      <c r="R46" s="339"/>
      <c r="S46" s="339"/>
      <c r="T46" s="339" t="s">
        <v>661</v>
      </c>
      <c r="U46" s="340" t="s">
        <v>225</v>
      </c>
    </row>
    <row r="47" spans="1:21" x14ac:dyDescent="0.25">
      <c r="A47" s="336" t="s">
        <v>667</v>
      </c>
      <c r="B47" s="341" t="s">
        <v>668</v>
      </c>
      <c r="C47" s="336" t="s">
        <v>669</v>
      </c>
      <c r="D47" s="342" t="s">
        <v>670</v>
      </c>
      <c r="E47" s="336" t="s">
        <v>671</v>
      </c>
      <c r="I47" s="339" t="str">
        <f>HLOOKUP(Introduction!$G$4,nametranslations,31,FALSE)</f>
        <v>Limited service</v>
      </c>
      <c r="L47" s="339" t="s">
        <v>672</v>
      </c>
      <c r="M47" s="339" t="s">
        <v>673</v>
      </c>
      <c r="N47" s="339" t="s">
        <v>674</v>
      </c>
      <c r="O47" s="339" t="s">
        <v>675</v>
      </c>
      <c r="P47" s="339" t="s">
        <v>676</v>
      </c>
      <c r="Q47" s="339" t="s">
        <v>677</v>
      </c>
      <c r="R47" s="339"/>
      <c r="S47" s="339"/>
      <c r="T47" s="339" t="s">
        <v>672</v>
      </c>
      <c r="U47" s="340" t="s">
        <v>225</v>
      </c>
    </row>
    <row r="48" spans="1:21" x14ac:dyDescent="0.25">
      <c r="A48" s="336" t="s">
        <v>678</v>
      </c>
      <c r="B48" s="341" t="s">
        <v>679</v>
      </c>
      <c r="C48" s="336" t="s">
        <v>680</v>
      </c>
      <c r="D48" s="342" t="s">
        <v>681</v>
      </c>
      <c r="E48" s="336" t="s">
        <v>682</v>
      </c>
      <c r="I48" s="339" t="str">
        <f>HLOOKUP(Introduction!$G$4,nametranslations,32,FALSE)</f>
        <v>No service</v>
      </c>
      <c r="L48" s="339" t="s">
        <v>683</v>
      </c>
      <c r="M48" s="339" t="s">
        <v>684</v>
      </c>
      <c r="N48" s="339" t="s">
        <v>684</v>
      </c>
      <c r="O48" s="339" t="s">
        <v>684</v>
      </c>
      <c r="P48" s="339" t="s">
        <v>685</v>
      </c>
      <c r="Q48" s="339" t="s">
        <v>686</v>
      </c>
      <c r="R48" s="339"/>
      <c r="S48" s="339"/>
      <c r="T48" s="339" t="s">
        <v>683</v>
      </c>
      <c r="U48" s="340" t="s">
        <v>225</v>
      </c>
    </row>
    <row r="49" spans="1:21" x14ac:dyDescent="0.25">
      <c r="A49" s="336" t="s">
        <v>687</v>
      </c>
      <c r="B49" s="341" t="s">
        <v>688</v>
      </c>
      <c r="C49" s="336" t="s">
        <v>689</v>
      </c>
      <c r="D49" s="342" t="s">
        <v>690</v>
      </c>
      <c r="E49" s="336" t="s">
        <v>691</v>
      </c>
      <c r="I49" s="339" t="str">
        <f>HLOOKUP(Introduction!$G$4,nametranslations,33,FALSE)</f>
        <v>Insufficient data</v>
      </c>
      <c r="L49" s="339" t="s">
        <v>692</v>
      </c>
      <c r="M49" s="339" t="s">
        <v>693</v>
      </c>
      <c r="N49" s="339" t="s">
        <v>694</v>
      </c>
      <c r="O49" s="339" t="s">
        <v>695</v>
      </c>
      <c r="P49" s="339" t="s">
        <v>696</v>
      </c>
      <c r="Q49" s="339" t="s">
        <v>697</v>
      </c>
      <c r="R49" s="339"/>
      <c r="S49" s="339"/>
      <c r="T49" s="339" t="s">
        <v>692</v>
      </c>
      <c r="U49" s="339" t="s">
        <v>223</v>
      </c>
    </row>
    <row r="50" spans="1:21" x14ac:dyDescent="0.25">
      <c r="A50" s="336" t="s">
        <v>698</v>
      </c>
      <c r="B50" s="341" t="s">
        <v>699</v>
      </c>
      <c r="C50" s="336" t="s">
        <v>700</v>
      </c>
      <c r="D50" s="342" t="s">
        <v>701</v>
      </c>
      <c r="E50" s="336" t="s">
        <v>702</v>
      </c>
      <c r="I50" s="339" t="str">
        <f>HLOOKUP(Introduction!$G$4,nametranslations,59,FALSE)</f>
        <v>Improved estimates</v>
      </c>
      <c r="L50" s="339" t="s">
        <v>703</v>
      </c>
      <c r="M50" s="339" t="s">
        <v>704</v>
      </c>
      <c r="N50" s="339" t="s">
        <v>705</v>
      </c>
      <c r="O50" s="339" t="s">
        <v>704</v>
      </c>
      <c r="P50" s="339" t="s">
        <v>706</v>
      </c>
      <c r="Q50" s="339" t="s">
        <v>707</v>
      </c>
      <c r="R50" s="339"/>
      <c r="S50" s="339"/>
      <c r="T50" s="339" t="s">
        <v>703</v>
      </c>
      <c r="U50" s="340" t="s">
        <v>224</v>
      </c>
    </row>
    <row r="51" spans="1:21" x14ac:dyDescent="0.25">
      <c r="A51" s="336" t="s">
        <v>708</v>
      </c>
      <c r="B51" s="341" t="s">
        <v>709</v>
      </c>
      <c r="C51" s="336" t="s">
        <v>710</v>
      </c>
      <c r="D51" s="342" t="s">
        <v>711</v>
      </c>
      <c r="E51" s="336" t="s">
        <v>712</v>
      </c>
      <c r="I51" s="339" t="str">
        <f>HLOOKUP(Introduction!$G$4,nametranslations,60,FALSE)</f>
        <v>Improved datapoints</v>
      </c>
      <c r="L51" s="339" t="s">
        <v>713</v>
      </c>
      <c r="M51" s="339" t="s">
        <v>714</v>
      </c>
      <c r="N51" s="339" t="s">
        <v>715</v>
      </c>
      <c r="O51" s="339" t="s">
        <v>716</v>
      </c>
      <c r="P51" s="339" t="s">
        <v>717</v>
      </c>
      <c r="Q51" s="339" t="s">
        <v>718</v>
      </c>
      <c r="R51" s="339"/>
      <c r="S51" s="339"/>
      <c r="T51" s="339" t="s">
        <v>713</v>
      </c>
      <c r="U51" s="340" t="s">
        <v>225</v>
      </c>
    </row>
    <row r="52" spans="1:21" x14ac:dyDescent="0.25">
      <c r="A52" s="336" t="s">
        <v>719</v>
      </c>
      <c r="B52" s="341" t="s">
        <v>720</v>
      </c>
      <c r="C52" s="336" t="s">
        <v>721</v>
      </c>
      <c r="D52" s="342" t="s">
        <v>722</v>
      </c>
      <c r="E52" s="336" t="s">
        <v>723</v>
      </c>
      <c r="I52" s="339" t="str">
        <f>HLOOKUP(Introduction!$G$4,nametranslations,61,FALSE)</f>
        <v>Basic estimates</v>
      </c>
      <c r="L52" s="339" t="s">
        <v>724</v>
      </c>
      <c r="M52" s="339" t="s">
        <v>725</v>
      </c>
      <c r="N52" s="339" t="s">
        <v>725</v>
      </c>
      <c r="O52" s="339" t="s">
        <v>725</v>
      </c>
      <c r="P52" s="339" t="s">
        <v>726</v>
      </c>
      <c r="Q52" s="339" t="s">
        <v>727</v>
      </c>
      <c r="R52" s="339"/>
      <c r="S52" s="339"/>
      <c r="T52" s="339" t="s">
        <v>724</v>
      </c>
      <c r="U52" s="339" t="s">
        <v>225</v>
      </c>
    </row>
    <row r="53" spans="1:21" x14ac:dyDescent="0.25">
      <c r="A53" s="336" t="s">
        <v>728</v>
      </c>
      <c r="B53" s="341" t="s">
        <v>729</v>
      </c>
      <c r="C53" s="336" t="s">
        <v>730</v>
      </c>
      <c r="D53" s="342" t="s">
        <v>731</v>
      </c>
      <c r="E53" s="336" t="s">
        <v>732</v>
      </c>
      <c r="I53" s="339" t="str">
        <f>HLOOKUP(Introduction!$G$4,nametranslations,62,FALSE)</f>
        <v>Basic datapoints</v>
      </c>
      <c r="L53" s="339" t="s">
        <v>733</v>
      </c>
      <c r="M53" s="339" t="s">
        <v>734</v>
      </c>
      <c r="N53" s="339" t="s">
        <v>734</v>
      </c>
      <c r="O53" s="339" t="s">
        <v>734</v>
      </c>
      <c r="P53" s="339" t="s">
        <v>735</v>
      </c>
      <c r="Q53" s="339" t="s">
        <v>736</v>
      </c>
      <c r="R53" s="339"/>
      <c r="S53" s="339"/>
      <c r="T53" s="339" t="s">
        <v>733</v>
      </c>
      <c r="U53" s="340" t="s">
        <v>224</v>
      </c>
    </row>
    <row r="54" spans="1:21" x14ac:dyDescent="0.25">
      <c r="A54" s="336" t="s">
        <v>737</v>
      </c>
      <c r="B54" s="341" t="s">
        <v>738</v>
      </c>
      <c r="C54" s="336" t="s">
        <v>739</v>
      </c>
      <c r="D54" s="342" t="s">
        <v>740</v>
      </c>
      <c r="E54" s="336" t="s">
        <v>741</v>
      </c>
      <c r="I54" s="339" t="str">
        <f>HLOOKUP(Introduction!$G$4,nametranslations,63,FALSE)</f>
        <v>With water estimates</v>
      </c>
      <c r="L54" s="339" t="s">
        <v>742</v>
      </c>
      <c r="M54" s="339" t="s">
        <v>743</v>
      </c>
      <c r="N54" s="339" t="s">
        <v>743</v>
      </c>
      <c r="O54" s="339" t="s">
        <v>743</v>
      </c>
      <c r="P54" s="339" t="s">
        <v>744</v>
      </c>
      <c r="Q54" s="339" t="s">
        <v>745</v>
      </c>
      <c r="R54" s="339"/>
      <c r="S54" s="339"/>
      <c r="T54" s="339" t="s">
        <v>742</v>
      </c>
      <c r="U54" s="340" t="s">
        <v>224</v>
      </c>
    </row>
    <row r="55" spans="1:21" x14ac:dyDescent="0.25">
      <c r="A55" s="336" t="s">
        <v>746</v>
      </c>
      <c r="B55" s="341" t="s">
        <v>747</v>
      </c>
      <c r="C55" s="336" t="s">
        <v>748</v>
      </c>
      <c r="D55" s="342" t="s">
        <v>749</v>
      </c>
      <c r="E55" s="336" t="s">
        <v>750</v>
      </c>
      <c r="I55" s="339" t="str">
        <f>HLOOKUP(Introduction!$G$4,nametranslations,64,FALSE)</f>
        <v>With water datapoints</v>
      </c>
      <c r="L55" s="339" t="s">
        <v>751</v>
      </c>
      <c r="M55" s="339" t="s">
        <v>752</v>
      </c>
      <c r="N55" s="339" t="s">
        <v>752</v>
      </c>
      <c r="O55" s="339" t="s">
        <v>753</v>
      </c>
      <c r="P55" s="339" t="s">
        <v>754</v>
      </c>
      <c r="Q55" s="339" t="s">
        <v>755</v>
      </c>
      <c r="R55" s="339"/>
      <c r="S55" s="339"/>
      <c r="T55" s="339" t="s">
        <v>751</v>
      </c>
      <c r="U55" s="339" t="s">
        <v>223</v>
      </c>
    </row>
    <row r="56" spans="1:21" x14ac:dyDescent="0.25">
      <c r="A56" s="336" t="s">
        <v>756</v>
      </c>
      <c r="B56" s="341" t="s">
        <v>757</v>
      </c>
      <c r="C56" s="336" t="s">
        <v>758</v>
      </c>
      <c r="D56" s="342" t="s">
        <v>759</v>
      </c>
      <c r="E56" s="336" t="s">
        <v>760</v>
      </c>
      <c r="I56" s="339" t="str">
        <f>HLOOKUP(Introduction!$G$4,nametranslations,57,FALSE)</f>
        <v>Facility estimates</v>
      </c>
      <c r="L56" s="339" t="s">
        <v>761</v>
      </c>
      <c r="M56" s="339" t="s">
        <v>762</v>
      </c>
      <c r="N56" s="339" t="s">
        <v>763</v>
      </c>
      <c r="O56" s="339" t="s">
        <v>764</v>
      </c>
      <c r="P56" s="339" t="s">
        <v>765</v>
      </c>
      <c r="Q56" s="339" t="s">
        <v>766</v>
      </c>
      <c r="R56" s="339"/>
      <c r="S56" s="339"/>
      <c r="T56" s="339" t="s">
        <v>761</v>
      </c>
      <c r="U56" s="339" t="s">
        <v>223</v>
      </c>
    </row>
    <row r="57" spans="1:21" x14ac:dyDescent="0.25">
      <c r="A57" s="336" t="s">
        <v>767</v>
      </c>
      <c r="B57" s="341" t="s">
        <v>768</v>
      </c>
      <c r="C57" s="336" t="s">
        <v>769</v>
      </c>
      <c r="D57" s="342" t="s">
        <v>770</v>
      </c>
      <c r="E57" s="336" t="s">
        <v>771</v>
      </c>
      <c r="I57" s="339" t="str">
        <f>HLOOKUP(Introduction!$G$4,nametranslations,58,FALSE)</f>
        <v>Facility datapoints</v>
      </c>
      <c r="L57" s="339" t="s">
        <v>772</v>
      </c>
      <c r="M57" s="339" t="s">
        <v>773</v>
      </c>
      <c r="N57" s="339" t="s">
        <v>774</v>
      </c>
      <c r="O57" s="339" t="s">
        <v>775</v>
      </c>
      <c r="P57" s="339" t="s">
        <v>776</v>
      </c>
      <c r="Q57" s="339" t="s">
        <v>777</v>
      </c>
      <c r="R57" s="339"/>
      <c r="S57" s="339"/>
      <c r="T57" s="339" t="s">
        <v>772</v>
      </c>
      <c r="U57" s="339" t="s">
        <v>223</v>
      </c>
    </row>
    <row r="58" spans="1:21" x14ac:dyDescent="0.25">
      <c r="A58" s="336" t="s">
        <v>778</v>
      </c>
      <c r="B58" s="341" t="s">
        <v>779</v>
      </c>
      <c r="C58" s="336" t="s">
        <v>780</v>
      </c>
      <c r="D58" s="342" t="s">
        <v>781</v>
      </c>
      <c r="E58" s="336" t="s">
        <v>782</v>
      </c>
      <c r="I58" s="339" t="str">
        <f>HLOOKUP(Introduction!$G$4,nametranslations,59,FALSE)</f>
        <v>Improved estimates</v>
      </c>
      <c r="L58" s="339" t="s">
        <v>783</v>
      </c>
      <c r="M58" s="339" t="s">
        <v>784</v>
      </c>
      <c r="N58" s="339" t="s">
        <v>785</v>
      </c>
      <c r="O58" s="339" t="s">
        <v>786</v>
      </c>
      <c r="P58" s="339" t="s">
        <v>787</v>
      </c>
      <c r="Q58" s="339" t="s">
        <v>788</v>
      </c>
      <c r="R58" s="339"/>
      <c r="S58" s="339"/>
      <c r="T58" s="339" t="s">
        <v>783</v>
      </c>
      <c r="U58" s="339" t="s">
        <v>223</v>
      </c>
    </row>
    <row r="59" spans="1:21" x14ac:dyDescent="0.25">
      <c r="A59" s="341" t="s">
        <v>789</v>
      </c>
      <c r="B59" s="336" t="s">
        <v>790</v>
      </c>
      <c r="C59" s="336" t="s">
        <v>791</v>
      </c>
      <c r="D59" s="342" t="s">
        <v>792</v>
      </c>
      <c r="E59" s="336" t="s">
        <v>793</v>
      </c>
      <c r="I59" s="339" t="str">
        <f>HLOOKUP(Introduction!$G$4,nametranslations,60,FALSE)</f>
        <v>Improved datapoints</v>
      </c>
      <c r="L59" s="339" t="s">
        <v>794</v>
      </c>
      <c r="M59" s="339" t="s">
        <v>795</v>
      </c>
      <c r="N59" s="339" t="s">
        <v>795</v>
      </c>
      <c r="O59" s="339" t="s">
        <v>795</v>
      </c>
      <c r="P59" s="339" t="s">
        <v>796</v>
      </c>
      <c r="Q59" s="339" t="s">
        <v>797</v>
      </c>
      <c r="R59" s="339"/>
      <c r="S59" s="339"/>
      <c r="T59" s="339" t="s">
        <v>794</v>
      </c>
      <c r="U59" s="339" t="s">
        <v>227</v>
      </c>
    </row>
    <row r="60" spans="1:21" x14ac:dyDescent="0.25">
      <c r="A60" s="341" t="s">
        <v>798</v>
      </c>
      <c r="B60" s="336" t="s">
        <v>799</v>
      </c>
      <c r="C60" s="336" t="s">
        <v>800</v>
      </c>
      <c r="D60" s="342" t="s">
        <v>801</v>
      </c>
      <c r="E60" s="336" t="s">
        <v>802</v>
      </c>
      <c r="I60" s="339" t="str">
        <f>HLOOKUP(Introduction!$G$4,nametranslations,61,FALSE)</f>
        <v>Basic estimates</v>
      </c>
      <c r="L60" s="339" t="s">
        <v>803</v>
      </c>
      <c r="M60" s="339" t="s">
        <v>804</v>
      </c>
      <c r="N60" s="339" t="s">
        <v>805</v>
      </c>
      <c r="O60" s="339" t="s">
        <v>804</v>
      </c>
      <c r="P60" s="339" t="s">
        <v>806</v>
      </c>
      <c r="Q60" s="339" t="s">
        <v>807</v>
      </c>
      <c r="R60" s="339"/>
      <c r="S60" s="339"/>
      <c r="T60" s="339" t="s">
        <v>803</v>
      </c>
      <c r="U60" s="339" t="s">
        <v>223</v>
      </c>
    </row>
    <row r="61" spans="1:21" x14ac:dyDescent="0.25">
      <c r="A61" s="341" t="s">
        <v>808</v>
      </c>
      <c r="B61" s="336" t="s">
        <v>809</v>
      </c>
      <c r="C61" s="336" t="s">
        <v>810</v>
      </c>
      <c r="D61" s="342" t="s">
        <v>811</v>
      </c>
      <c r="E61" s="336" t="s">
        <v>812</v>
      </c>
      <c r="I61" s="339" t="str">
        <f>HLOOKUP(Introduction!$G$4,nametranslations,62,FALSE)</f>
        <v>Basic datapoints</v>
      </c>
      <c r="L61" s="339" t="s">
        <v>813</v>
      </c>
      <c r="M61" s="339" t="s">
        <v>814</v>
      </c>
      <c r="N61" s="339" t="s">
        <v>815</v>
      </c>
      <c r="O61" s="339" t="s">
        <v>816</v>
      </c>
      <c r="P61" s="339" t="s">
        <v>817</v>
      </c>
      <c r="Q61" s="339" t="s">
        <v>818</v>
      </c>
      <c r="R61" s="339"/>
      <c r="S61" s="339"/>
      <c r="T61" s="339" t="s">
        <v>813</v>
      </c>
      <c r="U61" s="339" t="s">
        <v>223</v>
      </c>
    </row>
    <row r="62" spans="1:21" x14ac:dyDescent="0.25">
      <c r="A62" s="341" t="s">
        <v>819</v>
      </c>
      <c r="B62" s="336" t="s">
        <v>820</v>
      </c>
      <c r="C62" s="336" t="s">
        <v>821</v>
      </c>
      <c r="D62" s="342" t="s">
        <v>822</v>
      </c>
      <c r="E62" s="336" t="s">
        <v>823</v>
      </c>
      <c r="I62" s="339"/>
      <c r="L62" s="339" t="s">
        <v>824</v>
      </c>
      <c r="M62" s="339" t="s">
        <v>825</v>
      </c>
      <c r="N62" s="339" t="s">
        <v>826</v>
      </c>
      <c r="O62" s="339" t="s">
        <v>827</v>
      </c>
      <c r="P62" s="339" t="s">
        <v>828</v>
      </c>
      <c r="Q62" s="339" t="s">
        <v>829</v>
      </c>
      <c r="R62" s="339"/>
      <c r="S62" s="339"/>
      <c r="T62" s="339" t="s">
        <v>824</v>
      </c>
      <c r="U62" s="340" t="s">
        <v>224</v>
      </c>
    </row>
    <row r="63" spans="1:21" x14ac:dyDescent="0.25">
      <c r="A63" s="341" t="s">
        <v>830</v>
      </c>
      <c r="B63" s="336" t="s">
        <v>831</v>
      </c>
      <c r="C63" s="336" t="s">
        <v>832</v>
      </c>
      <c r="D63" s="342" t="s">
        <v>833</v>
      </c>
      <c r="E63" s="336" t="s">
        <v>834</v>
      </c>
      <c r="I63" s="339"/>
      <c r="L63" s="339" t="s">
        <v>835</v>
      </c>
      <c r="M63" s="339" t="s">
        <v>836</v>
      </c>
      <c r="N63" s="339" t="s">
        <v>837</v>
      </c>
      <c r="O63" s="339" t="s">
        <v>838</v>
      </c>
      <c r="P63" s="339" t="s">
        <v>839</v>
      </c>
      <c r="Q63" s="339" t="s">
        <v>840</v>
      </c>
      <c r="R63" s="339"/>
      <c r="S63" s="339"/>
      <c r="T63" s="339" t="s">
        <v>835</v>
      </c>
      <c r="U63" s="340" t="s">
        <v>227</v>
      </c>
    </row>
    <row r="64" spans="1:21" x14ac:dyDescent="0.25">
      <c r="A64" s="341" t="s">
        <v>841</v>
      </c>
      <c r="B64" s="336" t="s">
        <v>842</v>
      </c>
      <c r="C64" s="336" t="s">
        <v>843</v>
      </c>
      <c r="D64" s="342" t="s">
        <v>844</v>
      </c>
      <c r="E64" s="336" t="s">
        <v>845</v>
      </c>
      <c r="I64" s="339"/>
      <c r="L64" s="339" t="s">
        <v>846</v>
      </c>
      <c r="M64" s="339" t="s">
        <v>847</v>
      </c>
      <c r="N64" s="339" t="s">
        <v>848</v>
      </c>
      <c r="O64" s="339" t="s">
        <v>847</v>
      </c>
      <c r="P64" s="339" t="s">
        <v>849</v>
      </c>
      <c r="Q64" s="339" t="s">
        <v>850</v>
      </c>
      <c r="R64" s="339"/>
      <c r="S64" s="339"/>
      <c r="T64" s="339" t="s">
        <v>846</v>
      </c>
      <c r="U64" s="340" t="s">
        <v>224</v>
      </c>
    </row>
    <row r="65" spans="1:21" x14ac:dyDescent="0.25">
      <c r="A65" s="338" t="s">
        <v>851</v>
      </c>
      <c r="I65" s="339"/>
      <c r="L65" s="339" t="s">
        <v>852</v>
      </c>
      <c r="M65" s="339" t="s">
        <v>853</v>
      </c>
      <c r="N65" s="339" t="s">
        <v>854</v>
      </c>
      <c r="O65" s="339" t="s">
        <v>855</v>
      </c>
      <c r="P65" s="339" t="s">
        <v>856</v>
      </c>
      <c r="Q65" s="339" t="s">
        <v>857</v>
      </c>
      <c r="R65" s="339"/>
      <c r="S65" s="339"/>
      <c r="T65" s="339" t="s">
        <v>852</v>
      </c>
      <c r="U65" s="340" t="s">
        <v>227</v>
      </c>
    </row>
    <row r="66" spans="1:21" x14ac:dyDescent="0.25">
      <c r="A66" s="341" t="s">
        <v>191</v>
      </c>
      <c r="B66" s="336" t="s">
        <v>858</v>
      </c>
      <c r="C66" s="336" t="s">
        <v>859</v>
      </c>
      <c r="D66" s="342" t="s">
        <v>860</v>
      </c>
      <c r="E66" s="336" t="s">
        <v>861</v>
      </c>
      <c r="I66" s="339"/>
      <c r="L66" s="339" t="s">
        <v>862</v>
      </c>
      <c r="M66" s="339" t="s">
        <v>863</v>
      </c>
      <c r="N66" s="339" t="s">
        <v>864</v>
      </c>
      <c r="O66" s="339" t="s">
        <v>863</v>
      </c>
      <c r="P66" s="339" t="s">
        <v>865</v>
      </c>
      <c r="Q66" s="339" t="s">
        <v>866</v>
      </c>
      <c r="R66" s="339"/>
      <c r="S66" s="339"/>
      <c r="T66" s="339" t="s">
        <v>862</v>
      </c>
      <c r="U66" s="339" t="s">
        <v>223</v>
      </c>
    </row>
    <row r="67" spans="1:21" ht="15.75" customHeight="1" x14ac:dyDescent="0.25">
      <c r="A67" s="346" t="s">
        <v>867</v>
      </c>
      <c r="B67" s="346" t="s">
        <v>868</v>
      </c>
      <c r="C67" s="346" t="s">
        <v>869</v>
      </c>
      <c r="D67" s="347" t="s">
        <v>870</v>
      </c>
      <c r="E67" s="346" t="s">
        <v>871</v>
      </c>
      <c r="I67" s="339"/>
      <c r="L67" s="339" t="s">
        <v>872</v>
      </c>
      <c r="M67" s="339" t="s">
        <v>873</v>
      </c>
      <c r="N67" s="339" t="s">
        <v>874</v>
      </c>
      <c r="O67" s="339" t="s">
        <v>875</v>
      </c>
      <c r="P67" s="339" t="s">
        <v>876</v>
      </c>
      <c r="Q67" s="339" t="s">
        <v>877</v>
      </c>
      <c r="R67" s="339"/>
      <c r="S67" s="339"/>
      <c r="T67" s="339" t="s">
        <v>872</v>
      </c>
      <c r="U67" s="340" t="s">
        <v>223</v>
      </c>
    </row>
    <row r="68" spans="1:21" x14ac:dyDescent="0.25">
      <c r="A68" s="341" t="s">
        <v>51</v>
      </c>
      <c r="B68" s="336" t="s">
        <v>878</v>
      </c>
      <c r="C68" s="336" t="s">
        <v>879</v>
      </c>
      <c r="D68" s="342" t="s">
        <v>880</v>
      </c>
      <c r="E68" s="336" t="s">
        <v>881</v>
      </c>
      <c r="I68" s="339"/>
      <c r="L68" s="339" t="s">
        <v>882</v>
      </c>
      <c r="M68" s="339" t="s">
        <v>883</v>
      </c>
      <c r="N68" s="339" t="s">
        <v>884</v>
      </c>
      <c r="O68" s="339" t="s">
        <v>885</v>
      </c>
      <c r="P68" s="339" t="s">
        <v>886</v>
      </c>
      <c r="Q68" s="339" t="s">
        <v>887</v>
      </c>
      <c r="R68" s="339"/>
      <c r="S68" s="339"/>
      <c r="T68" s="339" t="s">
        <v>882</v>
      </c>
      <c r="U68" s="340" t="s">
        <v>224</v>
      </c>
    </row>
    <row r="69" spans="1:21" x14ac:dyDescent="0.25">
      <c r="A69" s="341" t="s">
        <v>10</v>
      </c>
      <c r="B69" s="336" t="s">
        <v>888</v>
      </c>
      <c r="C69" s="336" t="s">
        <v>889</v>
      </c>
      <c r="D69" s="342" t="s">
        <v>890</v>
      </c>
      <c r="E69" s="336" t="s">
        <v>891</v>
      </c>
      <c r="I69" s="339"/>
      <c r="L69" s="339" t="s">
        <v>892</v>
      </c>
      <c r="M69" s="339" t="s">
        <v>893</v>
      </c>
      <c r="N69" s="339" t="s">
        <v>894</v>
      </c>
      <c r="O69" s="339" t="s">
        <v>893</v>
      </c>
      <c r="P69" s="339" t="s">
        <v>895</v>
      </c>
      <c r="Q69" s="339" t="s">
        <v>896</v>
      </c>
      <c r="R69" s="339"/>
      <c r="S69" s="339"/>
      <c r="T69" s="339" t="s">
        <v>892</v>
      </c>
      <c r="U69" s="339" t="s">
        <v>223</v>
      </c>
    </row>
    <row r="70" spans="1:21" x14ac:dyDescent="0.25">
      <c r="A70" s="341" t="s">
        <v>11</v>
      </c>
      <c r="B70" s="336" t="s">
        <v>897</v>
      </c>
      <c r="C70" s="336" t="s">
        <v>898</v>
      </c>
      <c r="D70" s="342" t="s">
        <v>899</v>
      </c>
      <c r="E70" s="336" t="s">
        <v>900</v>
      </c>
      <c r="L70" s="339" t="s">
        <v>901</v>
      </c>
      <c r="M70" s="339" t="s">
        <v>902</v>
      </c>
      <c r="N70" s="339" t="s">
        <v>903</v>
      </c>
      <c r="O70" s="339" t="s">
        <v>904</v>
      </c>
      <c r="P70" s="339" t="s">
        <v>905</v>
      </c>
      <c r="Q70" s="339" t="s">
        <v>906</v>
      </c>
      <c r="R70" s="339"/>
      <c r="S70" s="339"/>
      <c r="T70" s="339" t="s">
        <v>901</v>
      </c>
      <c r="U70" s="339" t="s">
        <v>223</v>
      </c>
    </row>
    <row r="71" spans="1:21" x14ac:dyDescent="0.25">
      <c r="A71" s="336" t="s">
        <v>9</v>
      </c>
      <c r="B71" s="336" t="s">
        <v>907</v>
      </c>
      <c r="C71" s="336" t="s">
        <v>908</v>
      </c>
      <c r="D71" s="342" t="s">
        <v>909</v>
      </c>
      <c r="E71" s="336" t="s">
        <v>910</v>
      </c>
      <c r="I71" s="344" t="s">
        <v>448</v>
      </c>
      <c r="L71" s="339" t="s">
        <v>911</v>
      </c>
      <c r="M71" s="339" t="s">
        <v>912</v>
      </c>
      <c r="N71" s="339" t="s">
        <v>913</v>
      </c>
      <c r="O71" s="339" t="s">
        <v>914</v>
      </c>
      <c r="P71" s="339" t="s">
        <v>915</v>
      </c>
      <c r="Q71" s="339" t="s">
        <v>916</v>
      </c>
      <c r="R71" s="339"/>
      <c r="S71" s="339"/>
      <c r="T71" s="339" t="s">
        <v>911</v>
      </c>
      <c r="U71" s="339" t="s">
        <v>223</v>
      </c>
    </row>
    <row r="72" spans="1:21" x14ac:dyDescent="0.25">
      <c r="A72" s="336" t="s">
        <v>4</v>
      </c>
      <c r="B72" s="336" t="s">
        <v>917</v>
      </c>
      <c r="C72" s="336" t="s">
        <v>918</v>
      </c>
      <c r="D72" s="342" t="s">
        <v>919</v>
      </c>
      <c r="E72" s="336" t="s">
        <v>920</v>
      </c>
      <c r="H72" s="339">
        <v>39</v>
      </c>
      <c r="I72" s="339" t="str">
        <f>HLOOKUP(Introduction!$G$4,nametranslations,H72,FALSE)</f>
        <v>Water: total</v>
      </c>
      <c r="L72" s="339" t="s">
        <v>921</v>
      </c>
      <c r="M72" s="339" t="s">
        <v>922</v>
      </c>
      <c r="N72" s="339" t="s">
        <v>923</v>
      </c>
      <c r="O72" s="339" t="s">
        <v>922</v>
      </c>
      <c r="P72" s="339" t="s">
        <v>924</v>
      </c>
      <c r="Q72" s="339" t="s">
        <v>925</v>
      </c>
      <c r="R72" s="339"/>
      <c r="S72" s="339"/>
      <c r="T72" s="339" t="s">
        <v>921</v>
      </c>
      <c r="U72" s="339" t="s">
        <v>223</v>
      </c>
    </row>
    <row r="73" spans="1:21" x14ac:dyDescent="0.25">
      <c r="A73" s="336" t="s">
        <v>8</v>
      </c>
      <c r="B73" s="336" t="s">
        <v>926</v>
      </c>
      <c r="C73" s="336" t="s">
        <v>927</v>
      </c>
      <c r="D73" s="342" t="s">
        <v>928</v>
      </c>
      <c r="E73" s="336" t="s">
        <v>929</v>
      </c>
      <c r="H73" s="339">
        <v>40</v>
      </c>
      <c r="I73" s="339" t="str">
        <f>HLOOKUP(Introduction!$G$4,nametranslations,H73,FALSE)</f>
        <v>Water: urban</v>
      </c>
      <c r="L73" s="339" t="s">
        <v>930</v>
      </c>
      <c r="M73" s="339" t="s">
        <v>931</v>
      </c>
      <c r="N73" s="339" t="s">
        <v>932</v>
      </c>
      <c r="O73" s="339" t="s">
        <v>933</v>
      </c>
      <c r="P73" s="339" t="s">
        <v>934</v>
      </c>
      <c r="Q73" s="339" t="s">
        <v>935</v>
      </c>
      <c r="R73" s="339"/>
      <c r="S73" s="339"/>
      <c r="T73" s="339" t="s">
        <v>930</v>
      </c>
      <c r="U73" s="339" t="s">
        <v>223</v>
      </c>
    </row>
    <row r="74" spans="1:21" x14ac:dyDescent="0.25">
      <c r="A74" s="341" t="s">
        <v>25</v>
      </c>
      <c r="B74" s="341" t="s">
        <v>936</v>
      </c>
      <c r="C74" s="341" t="s">
        <v>937</v>
      </c>
      <c r="D74" s="342" t="s">
        <v>938</v>
      </c>
      <c r="E74" s="341" t="s">
        <v>939</v>
      </c>
      <c r="H74" s="339">
        <v>41</v>
      </c>
      <c r="I74" s="339" t="str">
        <f>HLOOKUP(Introduction!$G$4,nametranslations,H74,FALSE)</f>
        <v>Water: rural</v>
      </c>
      <c r="L74" s="339" t="s">
        <v>940</v>
      </c>
      <c r="M74" s="339" t="s">
        <v>941</v>
      </c>
      <c r="N74" s="339" t="s">
        <v>941</v>
      </c>
      <c r="O74" s="339" t="s">
        <v>942</v>
      </c>
      <c r="P74" s="339" t="s">
        <v>943</v>
      </c>
      <c r="Q74" s="339" t="s">
        <v>944</v>
      </c>
      <c r="R74" s="339"/>
      <c r="S74" s="339"/>
      <c r="T74" s="339" t="s">
        <v>940</v>
      </c>
      <c r="U74" s="340" t="s">
        <v>225</v>
      </c>
    </row>
    <row r="75" spans="1:21" x14ac:dyDescent="0.25">
      <c r="A75" s="336" t="s">
        <v>19</v>
      </c>
      <c r="B75" s="336" t="s">
        <v>945</v>
      </c>
      <c r="C75" s="336" t="s">
        <v>946</v>
      </c>
      <c r="D75" s="342" t="s">
        <v>947</v>
      </c>
      <c r="E75" s="336" t="s">
        <v>948</v>
      </c>
      <c r="H75" s="339">
        <v>42</v>
      </c>
      <c r="I75" s="339" t="str">
        <f>HLOOKUP(Introduction!$G$4,nametranslations,H75,FALSE)</f>
        <v>Water: pre-primary</v>
      </c>
      <c r="L75" s="339" t="s">
        <v>949</v>
      </c>
      <c r="M75" s="339" t="s">
        <v>950</v>
      </c>
      <c r="N75" s="339" t="s">
        <v>951</v>
      </c>
      <c r="O75" s="339" t="s">
        <v>952</v>
      </c>
      <c r="P75" s="339" t="s">
        <v>953</v>
      </c>
      <c r="Q75" s="339" t="s">
        <v>954</v>
      </c>
      <c r="R75" s="339"/>
      <c r="S75" s="339"/>
      <c r="T75" s="339" t="s">
        <v>949</v>
      </c>
      <c r="U75" s="339" t="s">
        <v>223</v>
      </c>
    </row>
    <row r="76" spans="1:21" x14ac:dyDescent="0.25">
      <c r="A76" s="336" t="s">
        <v>146</v>
      </c>
      <c r="B76" s="336" t="s">
        <v>955</v>
      </c>
      <c r="C76" s="336" t="s">
        <v>956</v>
      </c>
      <c r="D76" s="342" t="s">
        <v>957</v>
      </c>
      <c r="E76" s="336" t="s">
        <v>958</v>
      </c>
      <c r="H76" s="339">
        <v>43</v>
      </c>
      <c r="I76" s="339" t="str">
        <f>HLOOKUP(Introduction!$G$4,nametranslations,H76,FALSE)</f>
        <v>Water: primary</v>
      </c>
      <c r="L76" s="339" t="s">
        <v>959</v>
      </c>
      <c r="M76" s="339" t="s">
        <v>960</v>
      </c>
      <c r="N76" s="339" t="s">
        <v>961</v>
      </c>
      <c r="O76" s="339" t="s">
        <v>962</v>
      </c>
      <c r="P76" s="339" t="s">
        <v>963</v>
      </c>
      <c r="Q76" s="339" t="s">
        <v>964</v>
      </c>
      <c r="R76" s="339"/>
      <c r="S76" s="339"/>
      <c r="T76" s="339" t="s">
        <v>959</v>
      </c>
      <c r="U76" s="339" t="s">
        <v>223</v>
      </c>
    </row>
    <row r="77" spans="1:21" x14ac:dyDescent="0.25">
      <c r="A77" s="336" t="s">
        <v>147</v>
      </c>
      <c r="B77" s="346" t="s">
        <v>965</v>
      </c>
      <c r="C77" s="336" t="s">
        <v>966</v>
      </c>
      <c r="D77" s="342" t="s">
        <v>511</v>
      </c>
      <c r="E77" s="336" t="s">
        <v>967</v>
      </c>
      <c r="H77" s="339">
        <v>44</v>
      </c>
      <c r="I77" s="339" t="str">
        <f>HLOOKUP(Introduction!$G$4,nametranslations,H77,FALSE)</f>
        <v>Water: secondary</v>
      </c>
      <c r="L77" s="339" t="s">
        <v>968</v>
      </c>
      <c r="M77" s="339" t="s">
        <v>969</v>
      </c>
      <c r="N77" s="339" t="s">
        <v>969</v>
      </c>
      <c r="O77" s="339" t="s">
        <v>970</v>
      </c>
      <c r="P77" s="339" t="s">
        <v>971</v>
      </c>
      <c r="Q77" s="339" t="s">
        <v>972</v>
      </c>
      <c r="R77" s="339"/>
      <c r="S77" s="339"/>
      <c r="T77" s="339" t="s">
        <v>968</v>
      </c>
      <c r="U77" s="340" t="s">
        <v>225</v>
      </c>
    </row>
    <row r="78" spans="1:21" x14ac:dyDescent="0.25">
      <c r="A78" s="336" t="s">
        <v>35</v>
      </c>
      <c r="B78" s="341" t="s">
        <v>518</v>
      </c>
      <c r="C78" s="336" t="s">
        <v>519</v>
      </c>
      <c r="D78" s="342" t="s">
        <v>520</v>
      </c>
      <c r="E78" s="336" t="s">
        <v>521</v>
      </c>
      <c r="H78" s="339">
        <v>45</v>
      </c>
      <c r="I78" s="339" t="str">
        <f>HLOOKUP(Introduction!$G$4,nametranslations,H78,FALSE)</f>
        <v>Sanitation: total</v>
      </c>
      <c r="L78" s="339" t="s">
        <v>973</v>
      </c>
      <c r="M78" s="339" t="s">
        <v>974</v>
      </c>
      <c r="N78" s="339" t="s">
        <v>975</v>
      </c>
      <c r="O78" s="339" t="s">
        <v>976</v>
      </c>
      <c r="P78" s="339" t="s">
        <v>977</v>
      </c>
      <c r="Q78" s="339" t="s">
        <v>978</v>
      </c>
      <c r="R78" s="339"/>
      <c r="S78" s="339"/>
      <c r="T78" s="339" t="s">
        <v>973</v>
      </c>
      <c r="U78" s="339" t="s">
        <v>223</v>
      </c>
    </row>
    <row r="79" spans="1:21" ht="39.6" x14ac:dyDescent="0.25">
      <c r="A79" s="346" t="s">
        <v>979</v>
      </c>
      <c r="B79" s="346" t="s">
        <v>980</v>
      </c>
      <c r="C79" s="346" t="s">
        <v>981</v>
      </c>
      <c r="D79" s="342" t="s">
        <v>982</v>
      </c>
      <c r="E79" s="346" t="s">
        <v>983</v>
      </c>
      <c r="H79" s="339">
        <v>46</v>
      </c>
      <c r="I79" s="339" t="str">
        <f>HLOOKUP(Introduction!$G$4,nametranslations,H79,FALSE)</f>
        <v>Sanitation: urban</v>
      </c>
      <c r="L79" s="339" t="s">
        <v>984</v>
      </c>
      <c r="M79" s="339" t="s">
        <v>985</v>
      </c>
      <c r="N79" s="339" t="s">
        <v>986</v>
      </c>
      <c r="O79" s="339" t="s">
        <v>985</v>
      </c>
      <c r="P79" s="339" t="s">
        <v>987</v>
      </c>
      <c r="Q79" s="339" t="s">
        <v>988</v>
      </c>
      <c r="R79" s="339"/>
      <c r="S79" s="339"/>
      <c r="T79" s="339" t="s">
        <v>984</v>
      </c>
      <c r="U79" s="339" t="s">
        <v>223</v>
      </c>
    </row>
    <row r="80" spans="1:21" x14ac:dyDescent="0.25">
      <c r="A80" s="336" t="s">
        <v>127</v>
      </c>
      <c r="B80" s="341" t="s">
        <v>989</v>
      </c>
      <c r="C80" s="336" t="s">
        <v>990</v>
      </c>
      <c r="D80" s="342" t="s">
        <v>991</v>
      </c>
      <c r="E80" s="336" t="s">
        <v>992</v>
      </c>
      <c r="H80" s="339">
        <v>47</v>
      </c>
      <c r="I80" s="339" t="str">
        <f>HLOOKUP(Introduction!$G$4,nametranslations,H80,FALSE)</f>
        <v>Sanitation: rural</v>
      </c>
      <c r="L80" s="339" t="s">
        <v>993</v>
      </c>
      <c r="M80" s="339" t="s">
        <v>994</v>
      </c>
      <c r="N80" s="339" t="s">
        <v>995</v>
      </c>
      <c r="O80" s="339" t="s">
        <v>994</v>
      </c>
      <c r="P80" s="339" t="s">
        <v>996</v>
      </c>
      <c r="Q80" s="339" t="s">
        <v>997</v>
      </c>
      <c r="R80" s="339"/>
      <c r="S80" s="339"/>
      <c r="T80" s="339" t="s">
        <v>993</v>
      </c>
      <c r="U80" s="339" t="s">
        <v>223</v>
      </c>
    </row>
    <row r="81" spans="1:21" ht="39.6" x14ac:dyDescent="0.25">
      <c r="A81" s="336" t="s">
        <v>998</v>
      </c>
      <c r="B81" s="346" t="s">
        <v>999</v>
      </c>
      <c r="C81" s="346" t="s">
        <v>1000</v>
      </c>
      <c r="D81" s="342" t="s">
        <v>1001</v>
      </c>
      <c r="E81" s="346" t="s">
        <v>1002</v>
      </c>
      <c r="H81" s="339">
        <v>48</v>
      </c>
      <c r="I81" s="339" t="str">
        <f>HLOOKUP(Introduction!$G$4,nametranslations,H81,FALSE)</f>
        <v>Sanitation: pre-primary</v>
      </c>
      <c r="L81" s="339" t="s">
        <v>1003</v>
      </c>
      <c r="M81" s="339" t="s">
        <v>1004</v>
      </c>
      <c r="N81" s="339" t="s">
        <v>1004</v>
      </c>
      <c r="O81" s="339" t="s">
        <v>1004</v>
      </c>
      <c r="P81" s="339" t="s">
        <v>1005</v>
      </c>
      <c r="Q81" s="339" t="s">
        <v>1006</v>
      </c>
      <c r="R81" s="339"/>
      <c r="S81" s="339"/>
      <c r="T81" s="339" t="s">
        <v>1003</v>
      </c>
      <c r="U81" s="339" t="s">
        <v>223</v>
      </c>
    </row>
    <row r="82" spans="1:21" x14ac:dyDescent="0.25">
      <c r="A82" s="338" t="s">
        <v>1007</v>
      </c>
      <c r="H82" s="339">
        <v>49</v>
      </c>
      <c r="I82" s="339" t="str">
        <f>HLOOKUP(Introduction!$G$4,nametranslations,H82,FALSE)</f>
        <v>Sanitation: primary</v>
      </c>
      <c r="L82" s="339" t="s">
        <v>1008</v>
      </c>
      <c r="M82" s="339" t="s">
        <v>1009</v>
      </c>
      <c r="N82" s="339" t="s">
        <v>1009</v>
      </c>
      <c r="O82" s="339" t="s">
        <v>1009</v>
      </c>
      <c r="P82" s="339" t="s">
        <v>1010</v>
      </c>
      <c r="Q82" s="339" t="s">
        <v>1011</v>
      </c>
      <c r="R82" s="339"/>
      <c r="S82" s="339"/>
      <c r="T82" s="339" t="s">
        <v>1008</v>
      </c>
      <c r="U82" s="339" t="s">
        <v>223</v>
      </c>
    </row>
    <row r="83" spans="1:21" x14ac:dyDescent="0.25">
      <c r="A83" s="336" t="s">
        <v>1012</v>
      </c>
      <c r="B83" s="341" t="s">
        <v>1013</v>
      </c>
      <c r="C83" s="341" t="s">
        <v>1014</v>
      </c>
      <c r="D83" s="341" t="s">
        <v>1015</v>
      </c>
      <c r="E83" s="341" t="s">
        <v>1016</v>
      </c>
      <c r="H83" s="339">
        <v>50</v>
      </c>
      <c r="I83" s="339" t="str">
        <f>HLOOKUP(Introduction!$G$4,nametranslations,H83,FALSE)</f>
        <v>Sanitation: secondary</v>
      </c>
      <c r="L83" s="339" t="s">
        <v>1017</v>
      </c>
      <c r="M83" s="339" t="s">
        <v>1018</v>
      </c>
      <c r="N83" s="339" t="s">
        <v>1019</v>
      </c>
      <c r="O83" s="339" t="s">
        <v>1018</v>
      </c>
      <c r="P83" s="339" t="s">
        <v>1020</v>
      </c>
      <c r="Q83" s="339" t="s">
        <v>1021</v>
      </c>
      <c r="R83" s="339"/>
      <c r="S83" s="339"/>
      <c r="T83" s="339" t="s">
        <v>1017</v>
      </c>
      <c r="U83" s="340" t="s">
        <v>225</v>
      </c>
    </row>
    <row r="84" spans="1:21" x14ac:dyDescent="0.25">
      <c r="A84" s="336" t="s">
        <v>36</v>
      </c>
      <c r="B84" s="341" t="s">
        <v>1022</v>
      </c>
      <c r="C84" s="341" t="s">
        <v>1023</v>
      </c>
      <c r="D84" s="341" t="s">
        <v>1024</v>
      </c>
      <c r="E84" s="341" t="s">
        <v>1025</v>
      </c>
      <c r="H84" s="339">
        <v>51</v>
      </c>
      <c r="I84" s="339" t="str">
        <f>HLOOKUP(Introduction!$G$4,nametranslations,H84,FALSE)</f>
        <v>Hygiene: total</v>
      </c>
      <c r="L84" s="339" t="s">
        <v>1026</v>
      </c>
      <c r="M84" s="339" t="s">
        <v>1027</v>
      </c>
      <c r="N84" s="339" t="s">
        <v>1027</v>
      </c>
      <c r="O84" s="339" t="s">
        <v>1028</v>
      </c>
      <c r="P84" s="339" t="s">
        <v>1029</v>
      </c>
      <c r="Q84" s="339" t="s">
        <v>1030</v>
      </c>
      <c r="R84" s="339"/>
      <c r="S84" s="339"/>
      <c r="T84" s="339" t="s">
        <v>1026</v>
      </c>
      <c r="U84" s="340" t="s">
        <v>225</v>
      </c>
    </row>
    <row r="85" spans="1:21" x14ac:dyDescent="0.25">
      <c r="A85" s="336" t="s">
        <v>1031</v>
      </c>
      <c r="B85" s="336" t="s">
        <v>1032</v>
      </c>
      <c r="C85" s="336" t="s">
        <v>1033</v>
      </c>
      <c r="D85" s="336" t="s">
        <v>1034</v>
      </c>
      <c r="E85" s="336" t="s">
        <v>881</v>
      </c>
      <c r="H85" s="339">
        <v>52</v>
      </c>
      <c r="I85" s="339" t="str">
        <f>HLOOKUP(Introduction!$G$4,nametranslations,H85,FALSE)</f>
        <v>Hygiene: urban</v>
      </c>
      <c r="L85" s="339" t="s">
        <v>1035</v>
      </c>
      <c r="M85" s="339" t="s">
        <v>1036</v>
      </c>
      <c r="N85" s="339" t="s">
        <v>1037</v>
      </c>
      <c r="O85" s="339" t="s">
        <v>1036</v>
      </c>
      <c r="P85" s="339" t="s">
        <v>1038</v>
      </c>
      <c r="Q85" s="339" t="s">
        <v>1039</v>
      </c>
      <c r="R85" s="339"/>
      <c r="S85" s="339"/>
      <c r="T85" s="339" t="s">
        <v>1035</v>
      </c>
      <c r="U85" s="339" t="s">
        <v>223</v>
      </c>
    </row>
    <row r="86" spans="1:21" x14ac:dyDescent="0.25">
      <c r="A86" s="336" t="s">
        <v>14</v>
      </c>
      <c r="B86" s="336" t="s">
        <v>429</v>
      </c>
      <c r="C86" s="336" t="s">
        <v>430</v>
      </c>
      <c r="D86" s="336" t="s">
        <v>431</v>
      </c>
      <c r="E86" s="336" t="s">
        <v>432</v>
      </c>
      <c r="H86" s="339">
        <v>53</v>
      </c>
      <c r="I86" s="339" t="str">
        <f>HLOOKUP(Introduction!$G$4,nametranslations,H86,FALSE)</f>
        <v>Hygiene: rural</v>
      </c>
      <c r="L86" s="339" t="s">
        <v>1040</v>
      </c>
      <c r="M86" s="339" t="s">
        <v>1041</v>
      </c>
      <c r="N86" s="339" t="s">
        <v>1042</v>
      </c>
      <c r="O86" s="339" t="s">
        <v>1041</v>
      </c>
      <c r="P86" s="339" t="s">
        <v>1043</v>
      </c>
      <c r="Q86" s="339" t="s">
        <v>1044</v>
      </c>
      <c r="R86" s="339"/>
      <c r="S86" s="339"/>
      <c r="T86" s="339" t="s">
        <v>1040</v>
      </c>
      <c r="U86" s="339" t="s">
        <v>225</v>
      </c>
    </row>
    <row r="87" spans="1:21" x14ac:dyDescent="0.25">
      <c r="A87" s="336" t="s">
        <v>15</v>
      </c>
      <c r="B87" s="336" t="s">
        <v>437</v>
      </c>
      <c r="C87" s="336" t="s">
        <v>438</v>
      </c>
      <c r="D87" s="336" t="s">
        <v>439</v>
      </c>
      <c r="E87" s="336" t="s">
        <v>1045</v>
      </c>
      <c r="H87" s="339">
        <v>54</v>
      </c>
      <c r="I87" s="339" t="str">
        <f>HLOOKUP(Introduction!$G$4,nametranslations,H87,FALSE)</f>
        <v>Hygiene: pre-primary</v>
      </c>
      <c r="L87" s="339" t="s">
        <v>1046</v>
      </c>
      <c r="M87" s="339" t="s">
        <v>1047</v>
      </c>
      <c r="N87" s="339" t="s">
        <v>1048</v>
      </c>
      <c r="O87" s="339" t="s">
        <v>1049</v>
      </c>
      <c r="P87" s="339" t="s">
        <v>1050</v>
      </c>
      <c r="Q87" s="339" t="s">
        <v>1051</v>
      </c>
      <c r="R87" s="339"/>
      <c r="S87" s="339"/>
      <c r="T87" s="339" t="s">
        <v>1046</v>
      </c>
      <c r="U87" s="340" t="s">
        <v>225</v>
      </c>
    </row>
    <row r="88" spans="1:21" x14ac:dyDescent="0.25">
      <c r="A88" s="336" t="s">
        <v>6</v>
      </c>
      <c r="B88" s="341" t="s">
        <v>1052</v>
      </c>
      <c r="C88" s="341" t="s">
        <v>1053</v>
      </c>
      <c r="D88" s="341" t="s">
        <v>1054</v>
      </c>
      <c r="E88" s="341" t="s">
        <v>1055</v>
      </c>
      <c r="H88" s="339">
        <v>55</v>
      </c>
      <c r="I88" s="339" t="str">
        <f>HLOOKUP(Introduction!$G$4,nametranslations,H88,FALSE)</f>
        <v>Hygiene: primary</v>
      </c>
      <c r="L88" s="339" t="s">
        <v>1056</v>
      </c>
      <c r="M88" s="339" t="s">
        <v>1057</v>
      </c>
      <c r="N88" s="339" t="s">
        <v>1058</v>
      </c>
      <c r="O88" s="339" t="s">
        <v>1059</v>
      </c>
      <c r="P88" s="339" t="s">
        <v>1060</v>
      </c>
      <c r="Q88" s="339" t="s">
        <v>1061</v>
      </c>
      <c r="R88" s="339"/>
      <c r="S88" s="339"/>
      <c r="T88" s="339" t="s">
        <v>1056</v>
      </c>
      <c r="U88" s="339" t="s">
        <v>225</v>
      </c>
    </row>
    <row r="89" spans="1:21" x14ac:dyDescent="0.25">
      <c r="A89" s="336" t="s">
        <v>5</v>
      </c>
      <c r="B89" s="341" t="s">
        <v>1062</v>
      </c>
      <c r="C89" s="341" t="s">
        <v>1063</v>
      </c>
      <c r="D89" s="341" t="s">
        <v>1064</v>
      </c>
      <c r="E89" s="341" t="s">
        <v>1065</v>
      </c>
      <c r="H89" s="339">
        <v>56</v>
      </c>
      <c r="I89" s="339" t="str">
        <f>HLOOKUP(Introduction!$G$4,nametranslations,H89,FALSE)</f>
        <v>Hygiene: secondary</v>
      </c>
      <c r="L89" s="339" t="s">
        <v>1066</v>
      </c>
      <c r="M89" s="339" t="s">
        <v>1067</v>
      </c>
      <c r="N89" s="339" t="s">
        <v>1068</v>
      </c>
      <c r="O89" s="339" t="s">
        <v>1069</v>
      </c>
      <c r="P89" s="339" t="s">
        <v>1070</v>
      </c>
      <c r="Q89" s="339" t="s">
        <v>1071</v>
      </c>
      <c r="R89" s="339"/>
      <c r="S89" s="339"/>
      <c r="T89" s="339" t="s">
        <v>1066</v>
      </c>
      <c r="U89" s="339" t="s">
        <v>223</v>
      </c>
    </row>
    <row r="90" spans="1:21" x14ac:dyDescent="0.25">
      <c r="A90" s="336" t="s">
        <v>21</v>
      </c>
      <c r="B90" s="336" t="s">
        <v>1072</v>
      </c>
      <c r="C90" s="336" t="s">
        <v>1073</v>
      </c>
      <c r="D90" s="336" t="s">
        <v>1074</v>
      </c>
      <c r="E90" s="336" t="s">
        <v>1075</v>
      </c>
      <c r="H90" s="339"/>
      <c r="I90" s="339"/>
      <c r="L90" s="339" t="s">
        <v>1076</v>
      </c>
      <c r="M90" s="339" t="s">
        <v>1077</v>
      </c>
      <c r="N90" s="339" t="s">
        <v>1078</v>
      </c>
      <c r="O90" s="339" t="s">
        <v>1079</v>
      </c>
      <c r="P90" s="339" t="s">
        <v>1080</v>
      </c>
      <c r="Q90" s="339" t="s">
        <v>1081</v>
      </c>
      <c r="R90" s="339"/>
      <c r="S90" s="339"/>
      <c r="T90" s="339" t="s">
        <v>1076</v>
      </c>
      <c r="U90" s="339" t="s">
        <v>223</v>
      </c>
    </row>
    <row r="91" spans="1:21" x14ac:dyDescent="0.25">
      <c r="A91" s="336" t="s">
        <v>28</v>
      </c>
      <c r="B91" s="336" t="s">
        <v>1082</v>
      </c>
      <c r="C91" s="336" t="s">
        <v>1083</v>
      </c>
      <c r="D91" s="336" t="s">
        <v>1084</v>
      </c>
      <c r="E91" s="336" t="s">
        <v>1085</v>
      </c>
      <c r="I91" s="339"/>
      <c r="L91" s="339" t="s">
        <v>1086</v>
      </c>
      <c r="M91" s="339" t="s">
        <v>1087</v>
      </c>
      <c r="N91" s="339" t="s">
        <v>1087</v>
      </c>
      <c r="O91" s="339" t="s">
        <v>1087</v>
      </c>
      <c r="P91" s="339" t="s">
        <v>1088</v>
      </c>
      <c r="Q91" s="339" t="s">
        <v>1089</v>
      </c>
      <c r="R91" s="339"/>
      <c r="S91" s="339"/>
      <c r="T91" s="339" t="s">
        <v>1086</v>
      </c>
      <c r="U91" s="340" t="s">
        <v>224</v>
      </c>
    </row>
    <row r="92" spans="1:21" x14ac:dyDescent="0.25">
      <c r="A92" s="336" t="s">
        <v>111</v>
      </c>
      <c r="B92" s="341" t="s">
        <v>1090</v>
      </c>
      <c r="C92" s="341" t="s">
        <v>1091</v>
      </c>
      <c r="D92" s="341" t="s">
        <v>1092</v>
      </c>
      <c r="E92" s="341" t="s">
        <v>1093</v>
      </c>
      <c r="I92" s="339"/>
      <c r="L92" s="339" t="s">
        <v>1094</v>
      </c>
      <c r="M92" s="339" t="s">
        <v>1095</v>
      </c>
      <c r="N92" s="339" t="s">
        <v>1096</v>
      </c>
      <c r="O92" s="339" t="s">
        <v>1097</v>
      </c>
      <c r="P92" s="339" t="s">
        <v>1098</v>
      </c>
      <c r="Q92" s="339" t="s">
        <v>1099</v>
      </c>
      <c r="R92" s="339"/>
      <c r="S92" s="339"/>
      <c r="T92" s="339" t="s">
        <v>1094</v>
      </c>
      <c r="U92" s="340" t="s">
        <v>225</v>
      </c>
    </row>
    <row r="93" spans="1:21" x14ac:dyDescent="0.25">
      <c r="A93" s="336" t="s">
        <v>110</v>
      </c>
      <c r="B93" s="341" t="s">
        <v>1100</v>
      </c>
      <c r="C93" s="341" t="s">
        <v>1101</v>
      </c>
      <c r="D93" s="341" t="s">
        <v>1102</v>
      </c>
      <c r="E93" s="341" t="s">
        <v>1103</v>
      </c>
      <c r="I93" s="339"/>
      <c r="L93" s="339" t="s">
        <v>1104</v>
      </c>
      <c r="M93" s="339" t="s">
        <v>1105</v>
      </c>
      <c r="N93" s="339" t="s">
        <v>1105</v>
      </c>
      <c r="O93" s="339" t="s">
        <v>1105</v>
      </c>
      <c r="P93" s="339" t="s">
        <v>1106</v>
      </c>
      <c r="Q93" s="339" t="s">
        <v>1107</v>
      </c>
      <c r="R93" s="339"/>
      <c r="S93" s="339"/>
      <c r="T93" s="339" t="s">
        <v>1104</v>
      </c>
      <c r="U93" s="339" t="s">
        <v>223</v>
      </c>
    </row>
    <row r="94" spans="1:21" x14ac:dyDescent="0.25">
      <c r="A94" s="336" t="s">
        <v>1108</v>
      </c>
      <c r="B94" s="341" t="s">
        <v>1108</v>
      </c>
      <c r="C94" s="341" t="s">
        <v>1108</v>
      </c>
      <c r="D94" s="341" t="s">
        <v>1109</v>
      </c>
      <c r="E94" s="341" t="s">
        <v>1108</v>
      </c>
      <c r="I94" s="339"/>
      <c r="L94" s="339" t="s">
        <v>1110</v>
      </c>
      <c r="M94" s="339" t="s">
        <v>1111</v>
      </c>
      <c r="N94" s="339" t="s">
        <v>1111</v>
      </c>
      <c r="O94" s="339" t="s">
        <v>1111</v>
      </c>
      <c r="P94" s="339" t="s">
        <v>1112</v>
      </c>
      <c r="Q94" s="339" t="s">
        <v>1113</v>
      </c>
      <c r="R94" s="339"/>
      <c r="S94" s="339"/>
      <c r="T94" s="339" t="s">
        <v>1110</v>
      </c>
      <c r="U94" s="339" t="s">
        <v>223</v>
      </c>
    </row>
    <row r="95" spans="1:21" x14ac:dyDescent="0.25">
      <c r="A95" s="341" t="s">
        <v>1114</v>
      </c>
      <c r="B95" s="341" t="s">
        <v>1115</v>
      </c>
      <c r="C95" s="341" t="s">
        <v>1116</v>
      </c>
      <c r="D95" s="341" t="s">
        <v>1117</v>
      </c>
      <c r="E95" s="341" t="s">
        <v>1118</v>
      </c>
      <c r="I95" s="339"/>
      <c r="L95" s="339" t="s">
        <v>1119</v>
      </c>
      <c r="M95" s="339" t="s">
        <v>1120</v>
      </c>
      <c r="N95" s="339" t="s">
        <v>1121</v>
      </c>
      <c r="O95" s="339" t="s">
        <v>1122</v>
      </c>
      <c r="P95" s="339" t="s">
        <v>1123</v>
      </c>
      <c r="Q95" s="339" t="s">
        <v>1124</v>
      </c>
      <c r="R95" s="339"/>
      <c r="S95" s="339"/>
      <c r="T95" s="339" t="s">
        <v>1119</v>
      </c>
      <c r="U95" s="339" t="s">
        <v>223</v>
      </c>
    </row>
    <row r="96" spans="1:21" x14ac:dyDescent="0.25">
      <c r="A96" s="336" t="s">
        <v>1125</v>
      </c>
      <c r="B96" s="341" t="s">
        <v>1126</v>
      </c>
      <c r="C96" s="341" t="s">
        <v>1127</v>
      </c>
      <c r="D96" s="341" t="s">
        <v>1128</v>
      </c>
      <c r="E96" s="341" t="s">
        <v>1129</v>
      </c>
      <c r="I96" s="339"/>
      <c r="L96" s="339" t="s">
        <v>1130</v>
      </c>
      <c r="M96" s="339" t="s">
        <v>1131</v>
      </c>
      <c r="N96" s="339" t="s">
        <v>1132</v>
      </c>
      <c r="O96" s="339" t="s">
        <v>1133</v>
      </c>
      <c r="P96" s="339" t="s">
        <v>1134</v>
      </c>
      <c r="Q96" s="339" t="s">
        <v>1135</v>
      </c>
      <c r="R96" s="339"/>
      <c r="S96" s="339"/>
      <c r="T96" s="339" t="s">
        <v>1130</v>
      </c>
      <c r="U96" s="339" t="s">
        <v>223</v>
      </c>
    </row>
    <row r="97" spans="1:21" x14ac:dyDescent="0.25">
      <c r="A97" s="341" t="s">
        <v>149</v>
      </c>
      <c r="B97" s="341" t="s">
        <v>1136</v>
      </c>
      <c r="C97" s="341" t="s">
        <v>1137</v>
      </c>
      <c r="D97" s="341" t="s">
        <v>1138</v>
      </c>
      <c r="E97" s="341" t="s">
        <v>1139</v>
      </c>
      <c r="I97" s="339"/>
      <c r="L97" s="339" t="s">
        <v>1140</v>
      </c>
      <c r="M97" s="339" t="s">
        <v>1141</v>
      </c>
      <c r="N97" s="339" t="s">
        <v>1141</v>
      </c>
      <c r="O97" s="339" t="s">
        <v>1141</v>
      </c>
      <c r="P97" s="339" t="s">
        <v>1142</v>
      </c>
      <c r="Q97" s="339" t="s">
        <v>1143</v>
      </c>
      <c r="R97" s="339"/>
      <c r="S97" s="339"/>
      <c r="T97" s="339" t="s">
        <v>1140</v>
      </c>
      <c r="U97" s="340" t="s">
        <v>224</v>
      </c>
    </row>
    <row r="98" spans="1:21" x14ac:dyDescent="0.25">
      <c r="A98" s="336" t="s">
        <v>1144</v>
      </c>
      <c r="B98" s="341" t="s">
        <v>1145</v>
      </c>
      <c r="C98" s="341" t="s">
        <v>1146</v>
      </c>
      <c r="D98" s="341" t="s">
        <v>1147</v>
      </c>
      <c r="E98" s="341" t="s">
        <v>1148</v>
      </c>
      <c r="I98" s="339"/>
      <c r="L98" s="339" t="s">
        <v>1149</v>
      </c>
      <c r="M98" s="339" t="s">
        <v>1150</v>
      </c>
      <c r="N98" s="339" t="s">
        <v>1151</v>
      </c>
      <c r="O98" s="339" t="s">
        <v>1152</v>
      </c>
      <c r="P98" s="339" t="s">
        <v>1153</v>
      </c>
      <c r="Q98" s="339" t="s">
        <v>1154</v>
      </c>
      <c r="R98" s="339"/>
      <c r="S98" s="339"/>
      <c r="T98" s="339" t="s">
        <v>1149</v>
      </c>
      <c r="U98" s="339" t="s">
        <v>223</v>
      </c>
    </row>
    <row r="99" spans="1:21" x14ac:dyDescent="0.25">
      <c r="A99" s="341" t="s">
        <v>1155</v>
      </c>
      <c r="B99" s="341" t="s">
        <v>1155</v>
      </c>
      <c r="C99" s="341" t="s">
        <v>1155</v>
      </c>
      <c r="D99" s="341" t="s">
        <v>1156</v>
      </c>
      <c r="E99" s="341" t="s">
        <v>1157</v>
      </c>
      <c r="I99" s="339"/>
      <c r="L99" s="339" t="s">
        <v>1158</v>
      </c>
      <c r="M99" s="339" t="s">
        <v>1159</v>
      </c>
      <c r="N99" s="339" t="s">
        <v>1160</v>
      </c>
      <c r="O99" s="339" t="s">
        <v>1161</v>
      </c>
      <c r="P99" s="339" t="s">
        <v>1162</v>
      </c>
      <c r="Q99" s="339" t="s">
        <v>1163</v>
      </c>
      <c r="R99" s="339"/>
      <c r="S99" s="339"/>
      <c r="T99" s="339" t="s">
        <v>1158</v>
      </c>
      <c r="U99" s="339" t="s">
        <v>225</v>
      </c>
    </row>
    <row r="100" spans="1:21" x14ac:dyDescent="0.25">
      <c r="A100" s="338" t="s">
        <v>1164</v>
      </c>
      <c r="I100" s="339"/>
      <c r="L100" s="339" t="s">
        <v>1165</v>
      </c>
      <c r="M100" s="339" t="s">
        <v>1166</v>
      </c>
      <c r="N100" s="339" t="s">
        <v>1167</v>
      </c>
      <c r="O100" s="339" t="s">
        <v>1168</v>
      </c>
      <c r="P100" s="339" t="s">
        <v>1169</v>
      </c>
      <c r="Q100" s="339" t="s">
        <v>1170</v>
      </c>
      <c r="R100" s="339"/>
      <c r="S100" s="339"/>
      <c r="T100" s="339" t="s">
        <v>1165</v>
      </c>
      <c r="U100" s="339" t="s">
        <v>223</v>
      </c>
    </row>
    <row r="101" spans="1:21" x14ac:dyDescent="0.25">
      <c r="A101" s="336" t="s">
        <v>27</v>
      </c>
      <c r="B101" s="341" t="s">
        <v>1171</v>
      </c>
      <c r="C101" s="341" t="s">
        <v>1172</v>
      </c>
      <c r="D101" s="341" t="s">
        <v>1173</v>
      </c>
      <c r="E101" s="341" t="s">
        <v>1174</v>
      </c>
      <c r="I101" s="339"/>
      <c r="L101" s="339" t="s">
        <v>1175</v>
      </c>
      <c r="M101" s="339" t="s">
        <v>1176</v>
      </c>
      <c r="N101" s="339" t="s">
        <v>1177</v>
      </c>
      <c r="O101" s="339" t="s">
        <v>1176</v>
      </c>
      <c r="P101" s="339" t="s">
        <v>1178</v>
      </c>
      <c r="Q101" s="339" t="s">
        <v>1179</v>
      </c>
      <c r="R101" s="339"/>
      <c r="S101" s="339"/>
      <c r="T101" s="339" t="s">
        <v>1175</v>
      </c>
      <c r="U101" s="339" t="s">
        <v>223</v>
      </c>
    </row>
    <row r="102" spans="1:21" x14ac:dyDescent="0.25">
      <c r="A102" s="336" t="s">
        <v>55</v>
      </c>
      <c r="B102" s="341" t="s">
        <v>1180</v>
      </c>
      <c r="C102" s="341" t="s">
        <v>1181</v>
      </c>
      <c r="D102" s="341" t="s">
        <v>1182</v>
      </c>
      <c r="E102" s="341" t="s">
        <v>1183</v>
      </c>
      <c r="I102" s="339"/>
      <c r="L102" s="339" t="s">
        <v>1184</v>
      </c>
      <c r="M102" s="339" t="s">
        <v>1185</v>
      </c>
      <c r="N102" s="339" t="s">
        <v>1186</v>
      </c>
      <c r="O102" s="339" t="s">
        <v>1187</v>
      </c>
      <c r="P102" s="339" t="s">
        <v>1188</v>
      </c>
      <c r="Q102" s="339" t="s">
        <v>1189</v>
      </c>
      <c r="R102" s="339"/>
      <c r="S102" s="339"/>
      <c r="T102" s="339" t="s">
        <v>1184</v>
      </c>
      <c r="U102" s="339" t="s">
        <v>223</v>
      </c>
    </row>
    <row r="103" spans="1:21" x14ac:dyDescent="0.25">
      <c r="A103" s="336" t="s">
        <v>24</v>
      </c>
      <c r="B103" s="341" t="s">
        <v>1190</v>
      </c>
      <c r="C103" s="341" t="s">
        <v>1191</v>
      </c>
      <c r="D103" s="341" t="s">
        <v>1192</v>
      </c>
      <c r="E103" s="341" t="s">
        <v>1193</v>
      </c>
      <c r="I103" s="339"/>
      <c r="L103" s="339" t="s">
        <v>1194</v>
      </c>
      <c r="M103" s="339" t="s">
        <v>1195</v>
      </c>
      <c r="N103" s="339" t="s">
        <v>1196</v>
      </c>
      <c r="O103" s="339" t="s">
        <v>1195</v>
      </c>
      <c r="P103" s="339" t="s">
        <v>1197</v>
      </c>
      <c r="Q103" s="339" t="s">
        <v>1198</v>
      </c>
      <c r="R103" s="339"/>
      <c r="S103" s="339"/>
      <c r="T103" s="339" t="s">
        <v>1194</v>
      </c>
      <c r="U103" s="339" t="s">
        <v>223</v>
      </c>
    </row>
    <row r="104" spans="1:21" x14ac:dyDescent="0.25">
      <c r="A104" s="336" t="s">
        <v>0</v>
      </c>
      <c r="B104" s="341" t="s">
        <v>1199</v>
      </c>
      <c r="C104" s="341" t="s">
        <v>1200</v>
      </c>
      <c r="D104" s="341" t="s">
        <v>1201</v>
      </c>
      <c r="E104" s="341" t="s">
        <v>1202</v>
      </c>
      <c r="I104" s="339"/>
      <c r="L104" s="339" t="s">
        <v>1203</v>
      </c>
      <c r="M104" s="339" t="s">
        <v>1204</v>
      </c>
      <c r="N104" s="339" t="s">
        <v>1205</v>
      </c>
      <c r="O104" s="339" t="s">
        <v>1206</v>
      </c>
      <c r="P104" s="339" t="s">
        <v>1207</v>
      </c>
      <c r="Q104" s="339" t="s">
        <v>1208</v>
      </c>
      <c r="R104" s="339"/>
      <c r="S104" s="339"/>
      <c r="T104" s="339" t="s">
        <v>1203</v>
      </c>
      <c r="U104" s="339" t="s">
        <v>223</v>
      </c>
    </row>
    <row r="105" spans="1:21" x14ac:dyDescent="0.25">
      <c r="A105" s="336" t="s">
        <v>37</v>
      </c>
      <c r="B105" s="341" t="s">
        <v>1209</v>
      </c>
      <c r="C105" s="341" t="s">
        <v>1209</v>
      </c>
      <c r="D105" s="341" t="s">
        <v>1210</v>
      </c>
      <c r="E105" s="341" t="s">
        <v>1211</v>
      </c>
      <c r="I105" s="339"/>
      <c r="L105" s="339" t="s">
        <v>1212</v>
      </c>
      <c r="M105" s="339" t="s">
        <v>1213</v>
      </c>
      <c r="N105" s="339" t="s">
        <v>1214</v>
      </c>
      <c r="O105" s="339" t="s">
        <v>1215</v>
      </c>
      <c r="P105" s="339" t="s">
        <v>1216</v>
      </c>
      <c r="Q105" s="339" t="s">
        <v>1217</v>
      </c>
      <c r="R105" s="339"/>
      <c r="S105" s="339"/>
      <c r="T105" s="339" t="s">
        <v>1212</v>
      </c>
      <c r="U105" s="339" t="s">
        <v>223</v>
      </c>
    </row>
    <row r="106" spans="1:21" x14ac:dyDescent="0.25">
      <c r="A106" s="336" t="s">
        <v>1218</v>
      </c>
      <c r="B106" s="341" t="s">
        <v>1219</v>
      </c>
      <c r="C106" s="341" t="s">
        <v>1220</v>
      </c>
      <c r="D106" s="341" t="s">
        <v>1221</v>
      </c>
      <c r="E106" s="341" t="s">
        <v>1222</v>
      </c>
      <c r="I106" s="339"/>
      <c r="L106" s="339" t="s">
        <v>1223</v>
      </c>
      <c r="M106" s="339" t="s">
        <v>1224</v>
      </c>
      <c r="N106" s="339" t="s">
        <v>1225</v>
      </c>
      <c r="O106" s="339" t="s">
        <v>1226</v>
      </c>
      <c r="P106" s="339" t="s">
        <v>1227</v>
      </c>
      <c r="Q106" s="339" t="s">
        <v>1228</v>
      </c>
      <c r="R106" s="339"/>
      <c r="S106" s="339"/>
      <c r="T106" s="339" t="s">
        <v>1223</v>
      </c>
      <c r="U106" s="339" t="s">
        <v>223</v>
      </c>
    </row>
    <row r="107" spans="1:21" x14ac:dyDescent="0.25">
      <c r="A107" s="336" t="s">
        <v>97</v>
      </c>
      <c r="B107" s="341" t="s">
        <v>1229</v>
      </c>
      <c r="C107" s="341" t="s">
        <v>1230</v>
      </c>
      <c r="D107" s="341" t="s">
        <v>1231</v>
      </c>
      <c r="E107" s="341" t="s">
        <v>1232</v>
      </c>
      <c r="L107" s="339" t="s">
        <v>1233</v>
      </c>
      <c r="M107" s="339" t="s">
        <v>1234</v>
      </c>
      <c r="N107" s="339" t="s">
        <v>1234</v>
      </c>
      <c r="O107" s="339" t="s">
        <v>1234</v>
      </c>
      <c r="P107" s="339" t="s">
        <v>1235</v>
      </c>
      <c r="Q107" s="339" t="s">
        <v>1236</v>
      </c>
      <c r="R107" s="339"/>
      <c r="S107" s="339"/>
      <c r="T107" s="339" t="s">
        <v>1233</v>
      </c>
      <c r="U107" s="340" t="s">
        <v>227</v>
      </c>
    </row>
    <row r="108" spans="1:21" x14ac:dyDescent="0.25">
      <c r="A108" s="336" t="s">
        <v>98</v>
      </c>
      <c r="B108" s="341" t="s">
        <v>1237</v>
      </c>
      <c r="C108" s="341" t="s">
        <v>1238</v>
      </c>
      <c r="D108" s="341" t="s">
        <v>1239</v>
      </c>
      <c r="E108" s="341" t="s">
        <v>1240</v>
      </c>
      <c r="I108" s="344" t="s">
        <v>1241</v>
      </c>
      <c r="L108" s="339" t="s">
        <v>1242</v>
      </c>
      <c r="M108" s="339" t="s">
        <v>1243</v>
      </c>
      <c r="N108" s="339" t="s">
        <v>1244</v>
      </c>
      <c r="O108" s="339" t="s">
        <v>1245</v>
      </c>
      <c r="P108" s="339" t="s">
        <v>1246</v>
      </c>
      <c r="Q108" s="339" t="s">
        <v>1247</v>
      </c>
      <c r="R108" s="339"/>
      <c r="S108" s="339"/>
      <c r="T108" s="339" t="s">
        <v>1242</v>
      </c>
      <c r="U108" s="339" t="s">
        <v>223</v>
      </c>
    </row>
    <row r="109" spans="1:21" x14ac:dyDescent="0.25">
      <c r="A109" s="336" t="s">
        <v>56</v>
      </c>
      <c r="B109" s="341" t="s">
        <v>1248</v>
      </c>
      <c r="C109" s="341" t="s">
        <v>1249</v>
      </c>
      <c r="D109" s="341" t="s">
        <v>1250</v>
      </c>
      <c r="E109" s="341" t="s">
        <v>1251</v>
      </c>
      <c r="I109" s="339" t="str">
        <f>HLOOKUP(Introduction!$G$4,nametranslations,94,FALSE)</f>
        <v>EMIS</v>
      </c>
      <c r="L109" s="339" t="s">
        <v>1252</v>
      </c>
      <c r="M109" s="339" t="s">
        <v>1253</v>
      </c>
      <c r="N109" s="339" t="s">
        <v>1254</v>
      </c>
      <c r="O109" s="339" t="s">
        <v>1253</v>
      </c>
      <c r="P109" s="339" t="s">
        <v>1255</v>
      </c>
      <c r="Q109" s="339" t="s">
        <v>1256</v>
      </c>
      <c r="R109" s="339"/>
      <c r="S109" s="339"/>
      <c r="T109" s="339" t="s">
        <v>1252</v>
      </c>
      <c r="U109" s="339" t="s">
        <v>223</v>
      </c>
    </row>
    <row r="110" spans="1:21" x14ac:dyDescent="0.25">
      <c r="A110" s="336" t="s">
        <v>1257</v>
      </c>
      <c r="B110" s="341" t="s">
        <v>1258</v>
      </c>
      <c r="C110" s="341" t="s">
        <v>1259</v>
      </c>
      <c r="D110" s="341" t="s">
        <v>1260</v>
      </c>
      <c r="E110" s="341" t="s">
        <v>1261</v>
      </c>
      <c r="I110" s="339" t="str">
        <f>HLOOKUP(Introduction!$G$4,nametranslations,95,FALSE)</f>
        <v>Survey</v>
      </c>
      <c r="L110" s="339" t="s">
        <v>1262</v>
      </c>
      <c r="M110" s="339" t="s">
        <v>1263</v>
      </c>
      <c r="N110" s="339" t="s">
        <v>1264</v>
      </c>
      <c r="O110" s="339" t="s">
        <v>1265</v>
      </c>
      <c r="P110" s="339" t="s">
        <v>1266</v>
      </c>
      <c r="Q110" s="339" t="s">
        <v>1267</v>
      </c>
      <c r="R110" s="339"/>
      <c r="S110" s="339"/>
      <c r="T110" s="339" t="s">
        <v>1262</v>
      </c>
      <c r="U110" s="339" t="s">
        <v>225</v>
      </c>
    </row>
    <row r="111" spans="1:21" x14ac:dyDescent="0.25">
      <c r="A111" s="336" t="s">
        <v>12</v>
      </c>
      <c r="B111" s="336" t="s">
        <v>1268</v>
      </c>
      <c r="C111" s="341" t="s">
        <v>1269</v>
      </c>
      <c r="D111" s="341" t="s">
        <v>1270</v>
      </c>
      <c r="E111" s="341" t="s">
        <v>1271</v>
      </c>
      <c r="I111" s="339" t="str">
        <f>HLOOKUP(Introduction!$G$4,nametranslations,96,FALSE)</f>
        <v>Census</v>
      </c>
      <c r="L111" s="339" t="s">
        <v>1272</v>
      </c>
      <c r="M111" s="339" t="s">
        <v>1273</v>
      </c>
      <c r="N111" s="339" t="s">
        <v>1274</v>
      </c>
      <c r="O111" s="339" t="s">
        <v>1273</v>
      </c>
      <c r="P111" s="339" t="s">
        <v>1275</v>
      </c>
      <c r="Q111" s="339" t="s">
        <v>1276</v>
      </c>
      <c r="R111" s="339"/>
      <c r="S111" s="339"/>
      <c r="T111" s="339" t="s">
        <v>1272</v>
      </c>
      <c r="U111" s="339" t="s">
        <v>223</v>
      </c>
    </row>
    <row r="112" spans="1:21" x14ac:dyDescent="0.25">
      <c r="A112" s="336" t="s">
        <v>106</v>
      </c>
      <c r="B112" s="341" t="s">
        <v>1277</v>
      </c>
      <c r="C112" s="341" t="s">
        <v>1278</v>
      </c>
      <c r="D112" s="341" t="s">
        <v>1279</v>
      </c>
      <c r="E112" s="341" t="s">
        <v>1280</v>
      </c>
      <c r="I112" s="339" t="str">
        <f>HLOOKUP(Introduction!$G$4,nametranslations,97,FALSE)</f>
        <v>Other</v>
      </c>
      <c r="L112" s="339" t="s">
        <v>1281</v>
      </c>
      <c r="M112" s="339" t="s">
        <v>1282</v>
      </c>
      <c r="N112" s="339" t="s">
        <v>1282</v>
      </c>
      <c r="O112" s="339" t="s">
        <v>1282</v>
      </c>
      <c r="P112" s="339" t="s">
        <v>1283</v>
      </c>
      <c r="Q112" s="339" t="s">
        <v>1284</v>
      </c>
      <c r="R112" s="339"/>
      <c r="S112" s="339"/>
      <c r="T112" s="339" t="s">
        <v>1281</v>
      </c>
      <c r="U112" s="339" t="s">
        <v>223</v>
      </c>
    </row>
    <row r="113" spans="1:21" x14ac:dyDescent="0.25">
      <c r="A113" s="336" t="s">
        <v>94</v>
      </c>
      <c r="B113" s="341" t="s">
        <v>1285</v>
      </c>
      <c r="C113" s="341" t="s">
        <v>1286</v>
      </c>
      <c r="D113" s="341" t="s">
        <v>1287</v>
      </c>
      <c r="E113" s="341" t="s">
        <v>1288</v>
      </c>
      <c r="I113" s="339" t="str">
        <f>HLOOKUP(Introduction!$G$4,nametranslations,98,FALSE)</f>
        <v>Survey with microdata</v>
      </c>
      <c r="L113" s="339" t="s">
        <v>1289</v>
      </c>
      <c r="M113" s="339" t="s">
        <v>1290</v>
      </c>
      <c r="N113" s="339" t="s">
        <v>1291</v>
      </c>
      <c r="O113" s="339" t="s">
        <v>1292</v>
      </c>
      <c r="P113" s="339" t="s">
        <v>1293</v>
      </c>
      <c r="Q113" s="339" t="s">
        <v>1294</v>
      </c>
      <c r="R113" s="339"/>
      <c r="S113" s="339"/>
      <c r="T113" s="339" t="s">
        <v>1289</v>
      </c>
      <c r="U113" s="340" t="s">
        <v>227</v>
      </c>
    </row>
    <row r="114" spans="1:21" x14ac:dyDescent="0.25">
      <c r="A114" s="336" t="s">
        <v>95</v>
      </c>
      <c r="B114" s="341" t="s">
        <v>1295</v>
      </c>
      <c r="C114" s="341" t="s">
        <v>1296</v>
      </c>
      <c r="D114" s="341" t="s">
        <v>1297</v>
      </c>
      <c r="E114" s="341" t="s">
        <v>1298</v>
      </c>
      <c r="I114" s="339" t="str">
        <f>HLOOKUP(Introduction!$G$4,nametranslations,99,FALSE)</f>
        <v>Admin</v>
      </c>
      <c r="L114" s="339" t="s">
        <v>1299</v>
      </c>
      <c r="M114" s="339" t="s">
        <v>1300</v>
      </c>
      <c r="N114" s="339" t="s">
        <v>1301</v>
      </c>
      <c r="O114" s="339" t="s">
        <v>1302</v>
      </c>
      <c r="P114" s="339" t="s">
        <v>1303</v>
      </c>
      <c r="Q114" s="339" t="s">
        <v>1304</v>
      </c>
      <c r="R114" s="339"/>
      <c r="S114" s="339"/>
      <c r="T114" s="339" t="s">
        <v>1299</v>
      </c>
      <c r="U114" s="339" t="s">
        <v>223</v>
      </c>
    </row>
    <row r="115" spans="1:21" x14ac:dyDescent="0.25">
      <c r="A115" s="336" t="s">
        <v>23</v>
      </c>
      <c r="B115" s="341" t="s">
        <v>1305</v>
      </c>
      <c r="C115" s="341" t="s">
        <v>1306</v>
      </c>
      <c r="D115" s="341" t="s">
        <v>1307</v>
      </c>
      <c r="E115" s="341" t="s">
        <v>1308</v>
      </c>
      <c r="L115" s="339" t="s">
        <v>1309</v>
      </c>
      <c r="M115" s="339" t="s">
        <v>1310</v>
      </c>
      <c r="N115" s="339" t="s">
        <v>1310</v>
      </c>
      <c r="O115" s="339" t="s">
        <v>1311</v>
      </c>
      <c r="P115" s="339" t="s">
        <v>1312</v>
      </c>
      <c r="Q115" s="339" t="s">
        <v>1313</v>
      </c>
      <c r="R115" s="339"/>
      <c r="S115" s="339"/>
      <c r="T115" s="339" t="s">
        <v>1309</v>
      </c>
      <c r="U115" s="340" t="s">
        <v>223</v>
      </c>
    </row>
    <row r="116" spans="1:21" x14ac:dyDescent="0.25">
      <c r="A116" s="336" t="s">
        <v>20</v>
      </c>
      <c r="B116" s="341" t="s">
        <v>1314</v>
      </c>
      <c r="C116" s="341" t="s">
        <v>1315</v>
      </c>
      <c r="D116" s="341" t="s">
        <v>1316</v>
      </c>
      <c r="E116" s="341" t="s">
        <v>1317</v>
      </c>
      <c r="L116" s="339" t="s">
        <v>1318</v>
      </c>
      <c r="M116" s="339" t="s">
        <v>1319</v>
      </c>
      <c r="N116" s="339" t="s">
        <v>1319</v>
      </c>
      <c r="O116" s="339" t="s">
        <v>1319</v>
      </c>
      <c r="P116" s="339" t="s">
        <v>1320</v>
      </c>
      <c r="Q116" s="339" t="s">
        <v>1321</v>
      </c>
      <c r="R116" s="339"/>
      <c r="S116" s="339"/>
      <c r="T116" s="339" t="s">
        <v>1318</v>
      </c>
      <c r="U116" s="339" t="s">
        <v>223</v>
      </c>
    </row>
    <row r="117" spans="1:21" x14ac:dyDescent="0.25">
      <c r="A117" s="336" t="s">
        <v>22</v>
      </c>
      <c r="B117" s="341" t="s">
        <v>1322</v>
      </c>
      <c r="C117" s="341" t="s">
        <v>1323</v>
      </c>
      <c r="D117" s="341" t="s">
        <v>1324</v>
      </c>
      <c r="E117" s="341" t="s">
        <v>1325</v>
      </c>
      <c r="L117" s="339" t="s">
        <v>1326</v>
      </c>
      <c r="M117" s="339" t="s">
        <v>1327</v>
      </c>
      <c r="N117" s="339" t="s">
        <v>1328</v>
      </c>
      <c r="O117" s="339" t="s">
        <v>1329</v>
      </c>
      <c r="P117" s="339" t="s">
        <v>1330</v>
      </c>
      <c r="Q117" s="339" t="s">
        <v>1331</v>
      </c>
      <c r="R117" s="339"/>
      <c r="S117" s="339"/>
      <c r="T117" s="339" t="s">
        <v>1326</v>
      </c>
      <c r="U117" s="340" t="s">
        <v>223</v>
      </c>
    </row>
    <row r="118" spans="1:21" x14ac:dyDescent="0.25">
      <c r="A118" s="336" t="s">
        <v>3</v>
      </c>
      <c r="B118" s="341" t="s">
        <v>1332</v>
      </c>
      <c r="C118" s="341" t="s">
        <v>1333</v>
      </c>
      <c r="D118" s="341" t="s">
        <v>1334</v>
      </c>
      <c r="E118" s="341" t="s">
        <v>1335</v>
      </c>
      <c r="L118" s="339" t="s">
        <v>1336</v>
      </c>
      <c r="M118" s="339" t="s">
        <v>1337</v>
      </c>
      <c r="N118" s="339" t="s">
        <v>1338</v>
      </c>
      <c r="O118" s="339" t="s">
        <v>1339</v>
      </c>
      <c r="P118" s="339" t="s">
        <v>1340</v>
      </c>
      <c r="Q118" s="339" t="s">
        <v>1341</v>
      </c>
      <c r="R118" s="339"/>
      <c r="S118" s="339"/>
      <c r="T118" s="339" t="s">
        <v>1336</v>
      </c>
      <c r="U118" s="339" t="s">
        <v>223</v>
      </c>
    </row>
    <row r="119" spans="1:21" x14ac:dyDescent="0.25">
      <c r="A119" s="336" t="s">
        <v>52</v>
      </c>
      <c r="B119" s="341" t="s">
        <v>1342</v>
      </c>
      <c r="C119" s="341" t="s">
        <v>1343</v>
      </c>
      <c r="D119" s="341" t="s">
        <v>1344</v>
      </c>
      <c r="E119" s="341" t="s">
        <v>1345</v>
      </c>
      <c r="L119" s="339" t="s">
        <v>1346</v>
      </c>
      <c r="M119" s="339" t="s">
        <v>1347</v>
      </c>
      <c r="N119" s="339" t="s">
        <v>1347</v>
      </c>
      <c r="O119" s="339" t="s">
        <v>1347</v>
      </c>
      <c r="P119" s="339" t="s">
        <v>1348</v>
      </c>
      <c r="Q119" s="339" t="s">
        <v>1349</v>
      </c>
      <c r="R119" s="339"/>
      <c r="S119" s="339"/>
      <c r="T119" s="339" t="s">
        <v>1346</v>
      </c>
      <c r="U119" s="339" t="s">
        <v>223</v>
      </c>
    </row>
    <row r="120" spans="1:21" x14ac:dyDescent="0.25">
      <c r="A120" s="336" t="s">
        <v>57</v>
      </c>
      <c r="B120" s="341" t="s">
        <v>1350</v>
      </c>
      <c r="C120" s="341" t="s">
        <v>1351</v>
      </c>
      <c r="D120" s="341" t="s">
        <v>1352</v>
      </c>
      <c r="E120" s="341" t="s">
        <v>1353</v>
      </c>
      <c r="L120" s="339" t="s">
        <v>1354</v>
      </c>
      <c r="M120" s="339" t="s">
        <v>1355</v>
      </c>
      <c r="N120" s="339" t="s">
        <v>1356</v>
      </c>
      <c r="O120" s="339" t="s">
        <v>1357</v>
      </c>
      <c r="P120" s="339" t="s">
        <v>1358</v>
      </c>
      <c r="Q120" s="339" t="s">
        <v>1359</v>
      </c>
      <c r="R120" s="339"/>
      <c r="S120" s="339"/>
      <c r="T120" s="339" t="s">
        <v>1354</v>
      </c>
      <c r="U120" s="339" t="s">
        <v>223</v>
      </c>
    </row>
    <row r="121" spans="1:21" x14ac:dyDescent="0.25">
      <c r="A121" s="336" t="s">
        <v>99</v>
      </c>
      <c r="B121" s="341" t="s">
        <v>1360</v>
      </c>
      <c r="C121" s="341" t="s">
        <v>1361</v>
      </c>
      <c r="D121" s="341" t="s">
        <v>1362</v>
      </c>
      <c r="E121" s="341" t="s">
        <v>1363</v>
      </c>
      <c r="L121" s="339" t="s">
        <v>1364</v>
      </c>
      <c r="M121" s="339" t="s">
        <v>1365</v>
      </c>
      <c r="N121" s="339" t="s">
        <v>1366</v>
      </c>
      <c r="O121" s="339" t="s">
        <v>1367</v>
      </c>
      <c r="P121" s="339" t="s">
        <v>1368</v>
      </c>
      <c r="Q121" s="339" t="s">
        <v>1369</v>
      </c>
      <c r="R121" s="339"/>
      <c r="S121" s="339"/>
      <c r="T121" s="339" t="s">
        <v>1364</v>
      </c>
      <c r="U121" s="339" t="s">
        <v>223</v>
      </c>
    </row>
    <row r="122" spans="1:21" x14ac:dyDescent="0.25">
      <c r="A122" s="336" t="s">
        <v>113</v>
      </c>
      <c r="B122" s="341" t="s">
        <v>1370</v>
      </c>
      <c r="C122" s="341" t="s">
        <v>1371</v>
      </c>
      <c r="D122" s="341" t="s">
        <v>1372</v>
      </c>
      <c r="E122" s="341" t="s">
        <v>1373</v>
      </c>
      <c r="L122" s="339" t="s">
        <v>1374</v>
      </c>
      <c r="M122" s="339" t="s">
        <v>1375</v>
      </c>
      <c r="N122" s="339" t="s">
        <v>1376</v>
      </c>
      <c r="O122" s="339" t="s">
        <v>1375</v>
      </c>
      <c r="P122" s="339" t="s">
        <v>1377</v>
      </c>
      <c r="Q122" s="339" t="s">
        <v>1378</v>
      </c>
      <c r="R122" s="339"/>
      <c r="S122" s="339"/>
      <c r="T122" s="339" t="s">
        <v>1374</v>
      </c>
      <c r="U122" s="340" t="s">
        <v>227</v>
      </c>
    </row>
    <row r="123" spans="1:21" x14ac:dyDescent="0.25">
      <c r="A123" s="336" t="s">
        <v>114</v>
      </c>
      <c r="B123" s="341" t="s">
        <v>1379</v>
      </c>
      <c r="C123" s="341" t="s">
        <v>1380</v>
      </c>
      <c r="D123" s="341" t="s">
        <v>1381</v>
      </c>
      <c r="E123" s="341" t="s">
        <v>1382</v>
      </c>
      <c r="L123" s="339" t="s">
        <v>1383</v>
      </c>
      <c r="M123" s="339" t="s">
        <v>1384</v>
      </c>
      <c r="N123" s="339" t="s">
        <v>1385</v>
      </c>
      <c r="O123" s="339" t="s">
        <v>1386</v>
      </c>
      <c r="P123" s="339" t="s">
        <v>1387</v>
      </c>
      <c r="Q123" s="339" t="s">
        <v>1388</v>
      </c>
      <c r="R123" s="339"/>
      <c r="S123" s="339"/>
      <c r="T123" s="339" t="s">
        <v>1383</v>
      </c>
      <c r="U123" s="339" t="s">
        <v>225</v>
      </c>
    </row>
    <row r="124" spans="1:21" x14ac:dyDescent="0.25">
      <c r="A124" s="336" t="s">
        <v>30</v>
      </c>
      <c r="B124" s="341" t="s">
        <v>1389</v>
      </c>
      <c r="C124" s="341" t="s">
        <v>1390</v>
      </c>
      <c r="D124" s="341" t="s">
        <v>1391</v>
      </c>
      <c r="E124" s="341" t="s">
        <v>1392</v>
      </c>
      <c r="L124" s="339" t="s">
        <v>1393</v>
      </c>
      <c r="M124" s="339" t="s">
        <v>1394</v>
      </c>
      <c r="N124" s="339" t="s">
        <v>1395</v>
      </c>
      <c r="O124" s="339" t="s">
        <v>1396</v>
      </c>
      <c r="P124" s="339" t="s">
        <v>1397</v>
      </c>
      <c r="Q124" s="339" t="s">
        <v>1398</v>
      </c>
      <c r="R124" s="339"/>
      <c r="S124" s="339"/>
      <c r="T124" s="339" t="s">
        <v>1393</v>
      </c>
      <c r="U124" s="339" t="s">
        <v>227</v>
      </c>
    </row>
    <row r="125" spans="1:21" x14ac:dyDescent="0.25">
      <c r="A125" s="336" t="s">
        <v>26</v>
      </c>
      <c r="B125" s="341" t="s">
        <v>1399</v>
      </c>
      <c r="C125" s="341" t="s">
        <v>1400</v>
      </c>
      <c r="D125" s="341" t="s">
        <v>1401</v>
      </c>
      <c r="E125" s="341" t="s">
        <v>1402</v>
      </c>
      <c r="L125" s="339" t="s">
        <v>1403</v>
      </c>
      <c r="M125" s="339" t="s">
        <v>1404</v>
      </c>
      <c r="N125" s="339" t="s">
        <v>1405</v>
      </c>
      <c r="O125" s="339" t="s">
        <v>1404</v>
      </c>
      <c r="P125" s="339" t="s">
        <v>1406</v>
      </c>
      <c r="Q125" s="339" t="s">
        <v>1407</v>
      </c>
      <c r="R125" s="339"/>
      <c r="S125" s="339"/>
      <c r="T125" s="339" t="s">
        <v>1403</v>
      </c>
      <c r="U125" s="339" t="s">
        <v>223</v>
      </c>
    </row>
    <row r="126" spans="1:21" x14ac:dyDescent="0.25">
      <c r="A126" s="336" t="s">
        <v>127</v>
      </c>
      <c r="B126" s="341" t="s">
        <v>1408</v>
      </c>
      <c r="C126" s="341" t="s">
        <v>990</v>
      </c>
      <c r="D126" s="341" t="s">
        <v>991</v>
      </c>
      <c r="E126" s="341" t="s">
        <v>992</v>
      </c>
      <c r="L126" s="339" t="s">
        <v>1409</v>
      </c>
      <c r="M126" s="339" t="s">
        <v>1410</v>
      </c>
      <c r="N126" s="339" t="s">
        <v>1411</v>
      </c>
      <c r="O126" s="339" t="s">
        <v>1412</v>
      </c>
      <c r="P126" s="339" t="s">
        <v>1413</v>
      </c>
      <c r="Q126" s="339" t="s">
        <v>1414</v>
      </c>
      <c r="R126" s="339"/>
      <c r="S126" s="339"/>
      <c r="T126" s="339" t="s">
        <v>1409</v>
      </c>
      <c r="U126" s="340" t="s">
        <v>227</v>
      </c>
    </row>
    <row r="127" spans="1:21" x14ac:dyDescent="0.25">
      <c r="A127" s="336" t="s">
        <v>1415</v>
      </c>
      <c r="B127" s="341" t="s">
        <v>1416</v>
      </c>
      <c r="C127" s="341" t="s">
        <v>1417</v>
      </c>
      <c r="D127" s="341" t="s">
        <v>1418</v>
      </c>
      <c r="E127" s="341" t="s">
        <v>1419</v>
      </c>
      <c r="L127" s="339" t="s">
        <v>1420</v>
      </c>
      <c r="M127" s="339" t="s">
        <v>1421</v>
      </c>
      <c r="N127" s="339" t="s">
        <v>1422</v>
      </c>
      <c r="O127" s="339" t="s">
        <v>1423</v>
      </c>
      <c r="P127" s="339" t="s">
        <v>1424</v>
      </c>
      <c r="Q127" s="339" t="s">
        <v>1425</v>
      </c>
      <c r="R127" s="339"/>
      <c r="S127" s="339"/>
      <c r="T127" s="339" t="s">
        <v>1420</v>
      </c>
      <c r="U127" s="339" t="s">
        <v>223</v>
      </c>
    </row>
    <row r="128" spans="1:21" x14ac:dyDescent="0.25">
      <c r="A128" s="336" t="s">
        <v>112</v>
      </c>
      <c r="B128" s="341" t="s">
        <v>1426</v>
      </c>
      <c r="C128" s="341" t="s">
        <v>1427</v>
      </c>
      <c r="D128" s="341" t="s">
        <v>1428</v>
      </c>
      <c r="E128" s="341" t="s">
        <v>1429</v>
      </c>
      <c r="L128" s="339" t="s">
        <v>1430</v>
      </c>
      <c r="M128" s="339" t="s">
        <v>1431</v>
      </c>
      <c r="N128" s="339" t="s">
        <v>1431</v>
      </c>
      <c r="O128" s="339" t="s">
        <v>1431</v>
      </c>
      <c r="P128" s="339" t="s">
        <v>1432</v>
      </c>
      <c r="Q128" s="339" t="s">
        <v>1433</v>
      </c>
      <c r="R128" s="339"/>
      <c r="S128" s="339"/>
      <c r="T128" s="339" t="s">
        <v>1430</v>
      </c>
      <c r="U128" s="339" t="s">
        <v>223</v>
      </c>
    </row>
    <row r="129" spans="1:21" x14ac:dyDescent="0.25">
      <c r="A129" s="336" t="s">
        <v>153</v>
      </c>
      <c r="B129" s="341" t="s">
        <v>1434</v>
      </c>
      <c r="C129" s="341" t="s">
        <v>1435</v>
      </c>
      <c r="D129" s="341" t="s">
        <v>1436</v>
      </c>
      <c r="E129" s="341" t="s">
        <v>1437</v>
      </c>
      <c r="L129" s="339" t="s">
        <v>1438</v>
      </c>
      <c r="M129" s="339" t="s">
        <v>1439</v>
      </c>
      <c r="N129" s="339" t="s">
        <v>1439</v>
      </c>
      <c r="O129" s="339" t="s">
        <v>1439</v>
      </c>
      <c r="P129" s="339" t="s">
        <v>1440</v>
      </c>
      <c r="Q129" s="339" t="s">
        <v>1441</v>
      </c>
      <c r="R129" s="339"/>
      <c r="S129" s="339"/>
      <c r="T129" s="339" t="s">
        <v>1438</v>
      </c>
      <c r="U129" s="339" t="s">
        <v>223</v>
      </c>
    </row>
    <row r="130" spans="1:21" x14ac:dyDescent="0.25">
      <c r="A130" s="336" t="s">
        <v>1442</v>
      </c>
      <c r="B130" s="341" t="s">
        <v>1442</v>
      </c>
      <c r="C130" s="341" t="s">
        <v>1443</v>
      </c>
      <c r="D130" s="341" t="s">
        <v>1444</v>
      </c>
      <c r="E130" s="341" t="s">
        <v>1445</v>
      </c>
      <c r="L130" s="339" t="s">
        <v>1446</v>
      </c>
      <c r="M130" s="339" t="s">
        <v>1447</v>
      </c>
      <c r="N130" s="339" t="s">
        <v>1447</v>
      </c>
      <c r="O130" s="339" t="s">
        <v>1447</v>
      </c>
      <c r="P130" s="339" t="s">
        <v>1448</v>
      </c>
      <c r="Q130" s="339" t="s">
        <v>1449</v>
      </c>
      <c r="R130" s="339"/>
      <c r="S130" s="339"/>
      <c r="T130" s="339" t="s">
        <v>1446</v>
      </c>
      <c r="U130" s="339" t="s">
        <v>223</v>
      </c>
    </row>
    <row r="131" spans="1:21" x14ac:dyDescent="0.25">
      <c r="A131" s="336" t="s">
        <v>1450</v>
      </c>
      <c r="B131" s="341" t="s">
        <v>1451</v>
      </c>
      <c r="C131" s="341" t="s">
        <v>1452</v>
      </c>
      <c r="D131" s="341" t="s">
        <v>1453</v>
      </c>
      <c r="E131" s="341" t="s">
        <v>1454</v>
      </c>
      <c r="L131" s="339" t="s">
        <v>1455</v>
      </c>
      <c r="M131" s="339" t="s">
        <v>1456</v>
      </c>
      <c r="N131" s="339" t="s">
        <v>1457</v>
      </c>
      <c r="O131" s="339" t="s">
        <v>1458</v>
      </c>
      <c r="P131" s="339" t="s">
        <v>1459</v>
      </c>
      <c r="Q131" s="339" t="s">
        <v>1460</v>
      </c>
      <c r="R131" s="339"/>
      <c r="S131" s="339"/>
      <c r="T131" s="339" t="s">
        <v>1455</v>
      </c>
      <c r="U131" s="339" t="s">
        <v>223</v>
      </c>
    </row>
    <row r="132" spans="1:21" x14ac:dyDescent="0.25">
      <c r="A132" s="336" t="s">
        <v>1461</v>
      </c>
      <c r="B132" s="341" t="s">
        <v>1462</v>
      </c>
      <c r="C132" s="341" t="s">
        <v>1463</v>
      </c>
      <c r="D132" s="341" t="s">
        <v>1464</v>
      </c>
      <c r="E132" s="341" t="s">
        <v>1465</v>
      </c>
      <c r="L132" s="339" t="s">
        <v>1466</v>
      </c>
      <c r="M132" s="339" t="s">
        <v>1467</v>
      </c>
      <c r="N132" s="339" t="s">
        <v>1467</v>
      </c>
      <c r="O132" s="339" t="s">
        <v>1468</v>
      </c>
      <c r="P132" s="339" t="s">
        <v>1469</v>
      </c>
      <c r="Q132" s="339" t="s">
        <v>1470</v>
      </c>
      <c r="R132" s="339"/>
      <c r="S132" s="339"/>
      <c r="T132" s="339" t="s">
        <v>1466</v>
      </c>
      <c r="U132" s="339" t="s">
        <v>225</v>
      </c>
    </row>
    <row r="133" spans="1:21" x14ac:dyDescent="0.25">
      <c r="A133" s="336" t="s">
        <v>1471</v>
      </c>
      <c r="B133" s="341" t="s">
        <v>1472</v>
      </c>
      <c r="C133" s="341" t="s">
        <v>1473</v>
      </c>
      <c r="D133" s="341" t="s">
        <v>1474</v>
      </c>
      <c r="E133" s="341" t="s">
        <v>1475</v>
      </c>
      <c r="L133" s="339" t="s">
        <v>1476</v>
      </c>
      <c r="M133" s="339" t="s">
        <v>1477</v>
      </c>
      <c r="N133" s="339" t="s">
        <v>1478</v>
      </c>
      <c r="O133" s="339" t="s">
        <v>1479</v>
      </c>
      <c r="P133" s="339" t="s">
        <v>1480</v>
      </c>
      <c r="Q133" s="339" t="s">
        <v>1481</v>
      </c>
      <c r="R133" s="339"/>
      <c r="S133" s="339"/>
      <c r="T133" s="339" t="s">
        <v>1476</v>
      </c>
      <c r="U133" s="339" t="s">
        <v>223</v>
      </c>
    </row>
    <row r="134" spans="1:21" x14ac:dyDescent="0.25">
      <c r="A134" s="336" t="s">
        <v>1482</v>
      </c>
      <c r="B134" s="341" t="s">
        <v>1483</v>
      </c>
      <c r="C134" s="341" t="s">
        <v>1484</v>
      </c>
      <c r="D134" s="341" t="s">
        <v>1485</v>
      </c>
      <c r="E134" s="341" t="s">
        <v>1486</v>
      </c>
      <c r="L134" s="339" t="s">
        <v>1487</v>
      </c>
      <c r="M134" s="339" t="s">
        <v>1488</v>
      </c>
      <c r="N134" s="339" t="s">
        <v>1489</v>
      </c>
      <c r="O134" s="339" t="s">
        <v>1490</v>
      </c>
      <c r="P134" s="339" t="s">
        <v>1491</v>
      </c>
      <c r="Q134" s="339" t="s">
        <v>1492</v>
      </c>
      <c r="R134" s="339"/>
      <c r="S134" s="339"/>
      <c r="T134" s="339" t="s">
        <v>1487</v>
      </c>
      <c r="U134" s="339" t="s">
        <v>223</v>
      </c>
    </row>
    <row r="135" spans="1:21" x14ac:dyDescent="0.25">
      <c r="A135" s="336" t="s">
        <v>1493</v>
      </c>
      <c r="B135" s="341" t="s">
        <v>1494</v>
      </c>
      <c r="C135" s="341" t="s">
        <v>1495</v>
      </c>
      <c r="D135" s="341" t="s">
        <v>1496</v>
      </c>
      <c r="E135" s="341" t="s">
        <v>1497</v>
      </c>
      <c r="L135" s="339" t="s">
        <v>1498</v>
      </c>
      <c r="M135" s="339" t="s">
        <v>1499</v>
      </c>
      <c r="N135" s="339" t="s">
        <v>1500</v>
      </c>
      <c r="O135" s="339" t="s">
        <v>1501</v>
      </c>
      <c r="P135" s="339" t="s">
        <v>1502</v>
      </c>
      <c r="Q135" s="339" t="s">
        <v>1503</v>
      </c>
      <c r="R135" s="339"/>
      <c r="S135" s="339"/>
      <c r="T135" s="339" t="s">
        <v>1498</v>
      </c>
      <c r="U135" s="339" t="s">
        <v>225</v>
      </c>
    </row>
    <row r="136" spans="1:21" x14ac:dyDescent="0.25">
      <c r="A136" s="336" t="s">
        <v>1504</v>
      </c>
      <c r="B136" s="341" t="s">
        <v>1505</v>
      </c>
      <c r="C136" s="341" t="s">
        <v>1506</v>
      </c>
      <c r="D136" s="341" t="s">
        <v>1507</v>
      </c>
      <c r="E136" s="341" t="s">
        <v>1508</v>
      </c>
      <c r="L136" s="339" t="s">
        <v>1509</v>
      </c>
      <c r="M136" s="339" t="s">
        <v>1510</v>
      </c>
      <c r="N136" s="339" t="s">
        <v>1511</v>
      </c>
      <c r="O136" s="339" t="s">
        <v>1512</v>
      </c>
      <c r="P136" s="339" t="s">
        <v>1513</v>
      </c>
      <c r="Q136" s="339" t="s">
        <v>1514</v>
      </c>
      <c r="R136" s="339"/>
      <c r="S136" s="339"/>
      <c r="T136" s="339" t="s">
        <v>1509</v>
      </c>
      <c r="U136" s="339" t="s">
        <v>227</v>
      </c>
    </row>
    <row r="137" spans="1:21" x14ac:dyDescent="0.25">
      <c r="A137" s="336" t="s">
        <v>1515</v>
      </c>
      <c r="B137" s="341" t="s">
        <v>1516</v>
      </c>
      <c r="C137" s="341" t="s">
        <v>1517</v>
      </c>
      <c r="D137" s="341" t="s">
        <v>1518</v>
      </c>
      <c r="E137" s="341" t="s">
        <v>1519</v>
      </c>
      <c r="L137" s="339" t="s">
        <v>1520</v>
      </c>
      <c r="M137" s="339" t="s">
        <v>1521</v>
      </c>
      <c r="N137" s="339" t="s">
        <v>1521</v>
      </c>
      <c r="O137" s="339" t="s">
        <v>1522</v>
      </c>
      <c r="P137" s="339" t="s">
        <v>1523</v>
      </c>
      <c r="Q137" s="339" t="s">
        <v>1524</v>
      </c>
      <c r="R137" s="339"/>
      <c r="S137" s="339"/>
      <c r="T137" s="339" t="s">
        <v>1520</v>
      </c>
      <c r="U137" s="339" t="s">
        <v>225</v>
      </c>
    </row>
    <row r="138" spans="1:21" x14ac:dyDescent="0.25">
      <c r="A138" s="336" t="s">
        <v>182</v>
      </c>
      <c r="B138" s="341" t="s">
        <v>1525</v>
      </c>
      <c r="C138" s="341" t="s">
        <v>1526</v>
      </c>
      <c r="D138" s="341" t="s">
        <v>1527</v>
      </c>
      <c r="E138" s="341" t="s">
        <v>1528</v>
      </c>
      <c r="L138" s="339" t="s">
        <v>1529</v>
      </c>
      <c r="M138" s="339" t="s">
        <v>1530</v>
      </c>
      <c r="N138" s="339" t="s">
        <v>1531</v>
      </c>
      <c r="O138" s="339" t="s">
        <v>1532</v>
      </c>
      <c r="P138" s="339" t="s">
        <v>1533</v>
      </c>
      <c r="Q138" s="339" t="s">
        <v>1534</v>
      </c>
      <c r="R138" s="339"/>
      <c r="S138" s="339"/>
      <c r="T138" s="339" t="s">
        <v>1529</v>
      </c>
      <c r="U138" s="340" t="s">
        <v>223</v>
      </c>
    </row>
    <row r="139" spans="1:21" x14ac:dyDescent="0.25">
      <c r="A139" s="338" t="s">
        <v>1535</v>
      </c>
      <c r="L139" s="339" t="s">
        <v>1536</v>
      </c>
      <c r="M139" s="339" t="s">
        <v>1537</v>
      </c>
      <c r="N139" s="339" t="s">
        <v>1537</v>
      </c>
      <c r="O139" s="339" t="s">
        <v>1537</v>
      </c>
      <c r="P139" s="339" t="s">
        <v>1538</v>
      </c>
      <c r="Q139" s="339" t="s">
        <v>1539</v>
      </c>
      <c r="R139" s="339"/>
      <c r="S139" s="339"/>
      <c r="T139" s="339" t="s">
        <v>1536</v>
      </c>
      <c r="U139" s="339" t="s">
        <v>225</v>
      </c>
    </row>
    <row r="140" spans="1:21" x14ac:dyDescent="0.25">
      <c r="A140" s="336" t="s">
        <v>186</v>
      </c>
      <c r="B140" s="341" t="s">
        <v>1540</v>
      </c>
      <c r="C140" s="341" t="s">
        <v>1541</v>
      </c>
      <c r="D140" s="341" t="s">
        <v>1542</v>
      </c>
      <c r="E140" s="341" t="s">
        <v>1543</v>
      </c>
      <c r="L140" s="339" t="s">
        <v>1544</v>
      </c>
      <c r="M140" s="339" t="s">
        <v>1545</v>
      </c>
      <c r="N140" s="339" t="s">
        <v>1545</v>
      </c>
      <c r="O140" s="339" t="s">
        <v>1546</v>
      </c>
      <c r="P140" s="339" t="s">
        <v>1547</v>
      </c>
      <c r="Q140" s="339" t="s">
        <v>1548</v>
      </c>
      <c r="R140" s="339"/>
      <c r="S140" s="339"/>
      <c r="T140" s="339" t="s">
        <v>1544</v>
      </c>
      <c r="U140" s="339" t="s">
        <v>223</v>
      </c>
    </row>
    <row r="141" spans="1:21" x14ac:dyDescent="0.25">
      <c r="A141" s="336" t="s">
        <v>188</v>
      </c>
      <c r="B141" s="341" t="s">
        <v>1549</v>
      </c>
      <c r="C141" s="341" t="s">
        <v>1550</v>
      </c>
      <c r="D141" s="341" t="s">
        <v>1551</v>
      </c>
      <c r="E141" s="341" t="s">
        <v>1552</v>
      </c>
      <c r="L141" s="339" t="s">
        <v>1553</v>
      </c>
      <c r="M141" s="339" t="s">
        <v>1554</v>
      </c>
      <c r="N141" s="339" t="s">
        <v>1555</v>
      </c>
      <c r="O141" s="339" t="s">
        <v>1556</v>
      </c>
      <c r="P141" s="339" t="s">
        <v>1557</v>
      </c>
      <c r="Q141" s="339" t="s">
        <v>1558</v>
      </c>
      <c r="R141" s="339"/>
      <c r="S141" s="339"/>
      <c r="T141" s="339" t="s">
        <v>1553</v>
      </c>
      <c r="U141" s="340" t="s">
        <v>224</v>
      </c>
    </row>
    <row r="142" spans="1:21" x14ac:dyDescent="0.25">
      <c r="A142" s="336" t="s">
        <v>1559</v>
      </c>
      <c r="B142" s="341" t="s">
        <v>1560</v>
      </c>
      <c r="C142" s="341" t="s">
        <v>1561</v>
      </c>
      <c r="D142" s="341" t="s">
        <v>1562</v>
      </c>
      <c r="E142" s="341" t="s">
        <v>1563</v>
      </c>
      <c r="L142" s="339" t="s">
        <v>1564</v>
      </c>
      <c r="M142" s="339" t="s">
        <v>1565</v>
      </c>
      <c r="N142" s="339" t="s">
        <v>1566</v>
      </c>
      <c r="O142" s="339" t="s">
        <v>1567</v>
      </c>
      <c r="P142" s="339" t="s">
        <v>1568</v>
      </c>
      <c r="Q142" s="339" t="s">
        <v>1569</v>
      </c>
      <c r="R142" s="339"/>
      <c r="S142" s="339"/>
      <c r="T142" s="339" t="s">
        <v>1564</v>
      </c>
      <c r="U142" s="339" t="s">
        <v>223</v>
      </c>
    </row>
    <row r="143" spans="1:21" x14ac:dyDescent="0.25">
      <c r="A143" s="336" t="s">
        <v>190</v>
      </c>
      <c r="B143" s="341" t="s">
        <v>1570</v>
      </c>
      <c r="C143" s="341" t="s">
        <v>1571</v>
      </c>
      <c r="D143" s="341" t="s">
        <v>1572</v>
      </c>
      <c r="E143" s="341" t="s">
        <v>1573</v>
      </c>
      <c r="L143" s="339" t="s">
        <v>1574</v>
      </c>
      <c r="M143" s="339" t="s">
        <v>1575</v>
      </c>
      <c r="N143" s="339" t="s">
        <v>1576</v>
      </c>
      <c r="O143" s="339" t="s">
        <v>1577</v>
      </c>
      <c r="P143" s="339" t="s">
        <v>1578</v>
      </c>
      <c r="Q143" s="339" t="s">
        <v>1579</v>
      </c>
      <c r="R143" s="339"/>
      <c r="S143" s="339"/>
      <c r="T143" s="339" t="s">
        <v>1574</v>
      </c>
      <c r="U143" s="339" t="s">
        <v>223</v>
      </c>
    </row>
    <row r="144" spans="1:21" x14ac:dyDescent="0.25">
      <c r="A144" s="336" t="s">
        <v>1580</v>
      </c>
      <c r="B144" s="341" t="s">
        <v>1581</v>
      </c>
      <c r="C144" s="341" t="s">
        <v>1582</v>
      </c>
      <c r="D144" s="341" t="s">
        <v>1583</v>
      </c>
      <c r="E144" s="341" t="s">
        <v>1584</v>
      </c>
      <c r="L144" s="339" t="s">
        <v>1585</v>
      </c>
      <c r="M144" s="339" t="s">
        <v>1586</v>
      </c>
      <c r="N144" s="339" t="s">
        <v>1586</v>
      </c>
      <c r="O144" s="339" t="s">
        <v>1587</v>
      </c>
      <c r="P144" s="339" t="s">
        <v>1588</v>
      </c>
      <c r="Q144" s="339" t="s">
        <v>1589</v>
      </c>
      <c r="R144" s="339"/>
      <c r="S144" s="339"/>
      <c r="T144" s="339" t="s">
        <v>1585</v>
      </c>
      <c r="U144" s="339" t="s">
        <v>225</v>
      </c>
    </row>
    <row r="145" spans="1:21" x14ac:dyDescent="0.25">
      <c r="A145" s="336" t="s">
        <v>192</v>
      </c>
      <c r="B145" s="341" t="s">
        <v>1590</v>
      </c>
      <c r="C145" s="341" t="s">
        <v>1591</v>
      </c>
      <c r="D145" s="341" t="s">
        <v>1592</v>
      </c>
      <c r="E145" s="341" t="s">
        <v>1593</v>
      </c>
      <c r="L145" s="339" t="s">
        <v>1594</v>
      </c>
      <c r="M145" s="339" t="s">
        <v>1595</v>
      </c>
      <c r="N145" s="339" t="s">
        <v>1596</v>
      </c>
      <c r="O145" s="339" t="s">
        <v>1595</v>
      </c>
      <c r="P145" s="339" t="s">
        <v>1597</v>
      </c>
      <c r="Q145" s="339" t="s">
        <v>1598</v>
      </c>
      <c r="R145" s="339"/>
      <c r="S145" s="339"/>
      <c r="T145" s="339" t="s">
        <v>1594</v>
      </c>
      <c r="U145" s="339" t="s">
        <v>223</v>
      </c>
    </row>
    <row r="146" spans="1:21" x14ac:dyDescent="0.25">
      <c r="A146" s="336" t="s">
        <v>194</v>
      </c>
      <c r="B146" s="341" t="s">
        <v>1599</v>
      </c>
      <c r="C146" s="341" t="s">
        <v>1600</v>
      </c>
      <c r="D146" s="341" t="s">
        <v>1601</v>
      </c>
      <c r="E146" s="341" t="s">
        <v>1602</v>
      </c>
      <c r="L146" s="339" t="s">
        <v>1603</v>
      </c>
      <c r="M146" s="339" t="s">
        <v>1604</v>
      </c>
      <c r="N146" s="339" t="s">
        <v>1604</v>
      </c>
      <c r="O146" s="339" t="s">
        <v>1604</v>
      </c>
      <c r="P146" s="339" t="s">
        <v>1605</v>
      </c>
      <c r="Q146" s="339" t="s">
        <v>1606</v>
      </c>
      <c r="R146" s="339"/>
      <c r="S146" s="339"/>
      <c r="T146" s="339" t="s">
        <v>1603</v>
      </c>
      <c r="U146" s="339" t="s">
        <v>223</v>
      </c>
    </row>
    <row r="147" spans="1:21" x14ac:dyDescent="0.25">
      <c r="A147" s="336" t="s">
        <v>195</v>
      </c>
      <c r="B147" s="341" t="s">
        <v>1607</v>
      </c>
      <c r="C147" s="341" t="s">
        <v>1608</v>
      </c>
      <c r="D147" s="341" t="s">
        <v>1609</v>
      </c>
      <c r="E147" s="341" t="s">
        <v>1610</v>
      </c>
      <c r="L147" s="339" t="s">
        <v>1611</v>
      </c>
      <c r="M147" s="339" t="s">
        <v>1612</v>
      </c>
      <c r="N147" s="339" t="s">
        <v>1613</v>
      </c>
      <c r="O147" s="339" t="s">
        <v>1612</v>
      </c>
      <c r="P147" s="339" t="s">
        <v>1614</v>
      </c>
      <c r="Q147" s="339" t="s">
        <v>1615</v>
      </c>
      <c r="R147" s="339"/>
      <c r="S147" s="339"/>
      <c r="T147" s="339" t="s">
        <v>1611</v>
      </c>
      <c r="U147" s="339" t="s">
        <v>223</v>
      </c>
    </row>
    <row r="148" spans="1:21" x14ac:dyDescent="0.25">
      <c r="A148" s="336" t="s">
        <v>196</v>
      </c>
      <c r="B148" s="341" t="s">
        <v>1616</v>
      </c>
      <c r="C148" s="341" t="s">
        <v>1617</v>
      </c>
      <c r="D148" s="341" t="s">
        <v>1618</v>
      </c>
      <c r="E148" s="341" t="s">
        <v>1619</v>
      </c>
      <c r="L148" s="339" t="s">
        <v>1620</v>
      </c>
      <c r="M148" s="339" t="s">
        <v>1621</v>
      </c>
      <c r="N148" s="339" t="s">
        <v>1622</v>
      </c>
      <c r="O148" s="339" t="s">
        <v>1621</v>
      </c>
      <c r="P148" s="339" t="s">
        <v>1623</v>
      </c>
      <c r="Q148" s="339" t="s">
        <v>1624</v>
      </c>
      <c r="R148" s="339"/>
      <c r="S148" s="339"/>
      <c r="T148" s="339" t="s">
        <v>1620</v>
      </c>
      <c r="U148" s="339" t="s">
        <v>223</v>
      </c>
    </row>
    <row r="149" spans="1:21" x14ac:dyDescent="0.25">
      <c r="A149" s="336" t="s">
        <v>201</v>
      </c>
      <c r="B149" s="341" t="s">
        <v>1625</v>
      </c>
      <c r="C149" s="341" t="s">
        <v>1626</v>
      </c>
      <c r="D149" s="341" t="s">
        <v>1627</v>
      </c>
      <c r="E149" s="341" t="s">
        <v>1628</v>
      </c>
      <c r="L149" s="339" t="s">
        <v>1629</v>
      </c>
      <c r="M149" s="339" t="s">
        <v>1630</v>
      </c>
      <c r="N149" s="339" t="s">
        <v>1631</v>
      </c>
      <c r="O149" s="339" t="s">
        <v>1632</v>
      </c>
      <c r="P149" s="339" t="s">
        <v>1633</v>
      </c>
      <c r="Q149" s="339" t="s">
        <v>1634</v>
      </c>
      <c r="R149" s="339"/>
      <c r="S149" s="339"/>
      <c r="T149" s="339" t="s">
        <v>1629</v>
      </c>
      <c r="U149" s="339" t="s">
        <v>223</v>
      </c>
    </row>
    <row r="150" spans="1:21" x14ac:dyDescent="0.25">
      <c r="A150" s="336" t="s">
        <v>197</v>
      </c>
      <c r="B150" s="341" t="s">
        <v>1635</v>
      </c>
      <c r="C150" s="341" t="s">
        <v>1636</v>
      </c>
      <c r="D150" s="341" t="s">
        <v>1637</v>
      </c>
      <c r="E150" s="341" t="s">
        <v>1638</v>
      </c>
      <c r="L150" s="339" t="s">
        <v>1639</v>
      </c>
      <c r="M150" s="339" t="s">
        <v>1640</v>
      </c>
      <c r="N150" s="339" t="s">
        <v>1640</v>
      </c>
      <c r="O150" s="339" t="s">
        <v>1640</v>
      </c>
      <c r="P150" s="339" t="s">
        <v>1641</v>
      </c>
      <c r="Q150" s="339" t="s">
        <v>1642</v>
      </c>
      <c r="R150" s="339"/>
      <c r="S150" s="339"/>
      <c r="T150" s="339" t="s">
        <v>1639</v>
      </c>
      <c r="U150" s="339" t="s">
        <v>223</v>
      </c>
    </row>
    <row r="151" spans="1:21" ht="409.6" x14ac:dyDescent="0.25">
      <c r="A151" s="346" t="s">
        <v>198</v>
      </c>
      <c r="B151" s="346" t="s">
        <v>1643</v>
      </c>
      <c r="C151" s="346" t="s">
        <v>1644</v>
      </c>
      <c r="D151" s="348" t="s">
        <v>1645</v>
      </c>
      <c r="E151" s="346" t="s">
        <v>1646</v>
      </c>
      <c r="L151" s="339" t="s">
        <v>1647</v>
      </c>
      <c r="M151" s="339" t="s">
        <v>1648</v>
      </c>
      <c r="N151" s="339" t="s">
        <v>1649</v>
      </c>
      <c r="O151" s="339" t="s">
        <v>1648</v>
      </c>
      <c r="P151" s="339" t="s">
        <v>1650</v>
      </c>
      <c r="Q151" s="339" t="s">
        <v>1651</v>
      </c>
      <c r="R151" s="339"/>
      <c r="S151" s="339"/>
      <c r="T151" s="339" t="s">
        <v>1647</v>
      </c>
      <c r="U151" s="340" t="s">
        <v>227</v>
      </c>
    </row>
    <row r="152" spans="1:21" x14ac:dyDescent="0.25">
      <c r="A152" s="336" t="s">
        <v>145</v>
      </c>
      <c r="B152" s="341" t="s">
        <v>1652</v>
      </c>
      <c r="C152" s="341" t="s">
        <v>1653</v>
      </c>
      <c r="D152" s="341" t="s">
        <v>1654</v>
      </c>
      <c r="E152" s="341" t="s">
        <v>1655</v>
      </c>
      <c r="L152" s="339" t="s">
        <v>1656</v>
      </c>
      <c r="M152" s="339" t="s">
        <v>1657</v>
      </c>
      <c r="N152" s="339" t="s">
        <v>1657</v>
      </c>
      <c r="O152" s="339" t="s">
        <v>1657</v>
      </c>
      <c r="P152" s="339" t="s">
        <v>1658</v>
      </c>
      <c r="Q152" s="339" t="s">
        <v>1659</v>
      </c>
      <c r="R152" s="339"/>
      <c r="S152" s="339"/>
      <c r="T152" s="339" t="s">
        <v>1656</v>
      </c>
      <c r="U152" s="339" t="s">
        <v>223</v>
      </c>
    </row>
    <row r="153" spans="1:21" x14ac:dyDescent="0.25">
      <c r="A153" s="336" t="s">
        <v>21</v>
      </c>
      <c r="B153" s="341" t="s">
        <v>1660</v>
      </c>
      <c r="C153" s="341" t="s">
        <v>1073</v>
      </c>
      <c r="D153" s="341" t="s">
        <v>1074</v>
      </c>
      <c r="E153" s="341" t="s">
        <v>1075</v>
      </c>
      <c r="L153" s="339" t="s">
        <v>1661</v>
      </c>
      <c r="M153" s="339" t="s">
        <v>1662</v>
      </c>
      <c r="N153" s="339" t="s">
        <v>1662</v>
      </c>
      <c r="O153" s="339" t="s">
        <v>1663</v>
      </c>
      <c r="P153" s="339" t="s">
        <v>1664</v>
      </c>
      <c r="Q153" s="339" t="s">
        <v>1665</v>
      </c>
      <c r="R153" s="339"/>
      <c r="S153" s="339"/>
      <c r="T153" s="339" t="s">
        <v>1661</v>
      </c>
      <c r="U153" s="339" t="s">
        <v>225</v>
      </c>
    </row>
    <row r="154" spans="1:21" ht="26.4" x14ac:dyDescent="0.25">
      <c r="A154" s="336" t="s">
        <v>28</v>
      </c>
      <c r="B154" s="346" t="s">
        <v>1082</v>
      </c>
      <c r="C154" s="341" t="s">
        <v>1083</v>
      </c>
      <c r="D154" s="341" t="s">
        <v>1084</v>
      </c>
      <c r="E154" s="341" t="s">
        <v>1085</v>
      </c>
      <c r="L154" s="339" t="s">
        <v>1666</v>
      </c>
      <c r="M154" s="339" t="s">
        <v>1667</v>
      </c>
      <c r="N154" s="339" t="s">
        <v>1668</v>
      </c>
      <c r="O154" s="339" t="s">
        <v>1669</v>
      </c>
      <c r="P154" s="339" t="s">
        <v>1670</v>
      </c>
      <c r="Q154" s="339" t="s">
        <v>1671</v>
      </c>
      <c r="R154" s="339"/>
      <c r="S154" s="339"/>
      <c r="T154" s="339" t="s">
        <v>1666</v>
      </c>
      <c r="U154" s="339" t="s">
        <v>223</v>
      </c>
    </row>
    <row r="155" spans="1:21" x14ac:dyDescent="0.25">
      <c r="A155" s="336" t="s">
        <v>1672</v>
      </c>
      <c r="B155" s="341" t="s">
        <v>1673</v>
      </c>
      <c r="C155" s="341" t="s">
        <v>1674</v>
      </c>
      <c r="D155" s="341" t="s">
        <v>1675</v>
      </c>
      <c r="E155" s="341" t="s">
        <v>1676</v>
      </c>
      <c r="L155" s="339" t="s">
        <v>1677</v>
      </c>
      <c r="M155" s="339" t="s">
        <v>1678</v>
      </c>
      <c r="N155" s="339" t="s">
        <v>1678</v>
      </c>
      <c r="O155" s="339" t="s">
        <v>1678</v>
      </c>
      <c r="P155" s="339" t="s">
        <v>1679</v>
      </c>
      <c r="Q155" s="339" t="s">
        <v>1680</v>
      </c>
      <c r="R155" s="339"/>
      <c r="S155" s="339"/>
      <c r="T155" s="339" t="s">
        <v>1677</v>
      </c>
      <c r="U155" s="339" t="s">
        <v>225</v>
      </c>
    </row>
    <row r="156" spans="1:21" x14ac:dyDescent="0.25">
      <c r="A156" s="336" t="s">
        <v>1681</v>
      </c>
      <c r="B156" s="341" t="s">
        <v>1682</v>
      </c>
      <c r="C156" s="341" t="s">
        <v>1683</v>
      </c>
      <c r="D156" s="341" t="s">
        <v>1684</v>
      </c>
      <c r="E156" s="341" t="s">
        <v>1685</v>
      </c>
      <c r="L156" s="339" t="s">
        <v>1686</v>
      </c>
      <c r="M156" s="339" t="s">
        <v>1687</v>
      </c>
      <c r="N156" s="339" t="s">
        <v>1688</v>
      </c>
      <c r="O156" s="339" t="s">
        <v>1689</v>
      </c>
      <c r="P156" s="339" t="s">
        <v>1690</v>
      </c>
      <c r="Q156" s="339" t="s">
        <v>1691</v>
      </c>
      <c r="R156" s="339"/>
      <c r="S156" s="339"/>
      <c r="T156" s="339" t="s">
        <v>1686</v>
      </c>
      <c r="U156" s="339" t="s">
        <v>223</v>
      </c>
    </row>
    <row r="157" spans="1:21" ht="15.75" customHeight="1" x14ac:dyDescent="0.25">
      <c r="A157" s="346" t="s">
        <v>1692</v>
      </c>
      <c r="B157" s="346" t="s">
        <v>1693</v>
      </c>
      <c r="C157" s="346" t="s">
        <v>1694</v>
      </c>
      <c r="D157" s="346" t="s">
        <v>1695</v>
      </c>
      <c r="E157" s="346" t="s">
        <v>1696</v>
      </c>
      <c r="L157" s="339" t="s">
        <v>1697</v>
      </c>
      <c r="M157" s="339" t="s">
        <v>1698</v>
      </c>
      <c r="N157" s="339" t="s">
        <v>1698</v>
      </c>
      <c r="O157" s="339" t="s">
        <v>1698</v>
      </c>
      <c r="P157" s="339" t="s">
        <v>1699</v>
      </c>
      <c r="Q157" s="339" t="s">
        <v>1700</v>
      </c>
      <c r="R157" s="339"/>
      <c r="S157" s="339"/>
      <c r="T157" s="339" t="s">
        <v>1697</v>
      </c>
      <c r="U157" s="339" t="s">
        <v>225</v>
      </c>
    </row>
    <row r="158" spans="1:21" ht="15.75" customHeight="1" x14ac:dyDescent="0.25">
      <c r="A158" s="349" t="s">
        <v>209</v>
      </c>
      <c r="B158" s="349" t="s">
        <v>1701</v>
      </c>
      <c r="C158" s="349" t="s">
        <v>1702</v>
      </c>
      <c r="D158" s="349" t="s">
        <v>1703</v>
      </c>
      <c r="E158" s="336" t="s">
        <v>1704</v>
      </c>
      <c r="L158" s="339" t="s">
        <v>1705</v>
      </c>
      <c r="M158" s="339" t="s">
        <v>1706</v>
      </c>
      <c r="N158" s="339" t="s">
        <v>1707</v>
      </c>
      <c r="O158" s="339" t="s">
        <v>1706</v>
      </c>
      <c r="P158" s="339" t="s">
        <v>1708</v>
      </c>
      <c r="Q158" s="339" t="s">
        <v>1709</v>
      </c>
      <c r="R158" s="339"/>
      <c r="S158" s="339"/>
      <c r="T158" s="339" t="s">
        <v>1705</v>
      </c>
      <c r="U158" s="339" t="s">
        <v>223</v>
      </c>
    </row>
    <row r="159" spans="1:21" x14ac:dyDescent="0.25">
      <c r="A159" s="336" t="s">
        <v>212</v>
      </c>
      <c r="B159" s="336" t="s">
        <v>1710</v>
      </c>
      <c r="C159" s="336" t="s">
        <v>1711</v>
      </c>
      <c r="D159" s="336" t="s">
        <v>1712</v>
      </c>
      <c r="E159" s="336" t="s">
        <v>1713</v>
      </c>
      <c r="L159" s="339" t="s">
        <v>1714</v>
      </c>
      <c r="M159" s="339" t="s">
        <v>1715</v>
      </c>
      <c r="N159" s="339" t="s">
        <v>1716</v>
      </c>
      <c r="O159" s="339" t="s">
        <v>1717</v>
      </c>
      <c r="P159" s="339" t="s">
        <v>1718</v>
      </c>
      <c r="Q159" s="339" t="s">
        <v>1719</v>
      </c>
      <c r="R159" s="339"/>
      <c r="S159" s="339"/>
      <c r="T159" s="339" t="s">
        <v>1714</v>
      </c>
      <c r="U159" s="339" t="s">
        <v>225</v>
      </c>
    </row>
    <row r="160" spans="1:21" ht="13.5" customHeight="1" x14ac:dyDescent="0.25">
      <c r="A160" s="336" t="s">
        <v>215</v>
      </c>
      <c r="B160" s="346" t="s">
        <v>1720</v>
      </c>
      <c r="C160" s="336" t="s">
        <v>1721</v>
      </c>
      <c r="D160" s="336" t="s">
        <v>1722</v>
      </c>
      <c r="E160" s="336" t="s">
        <v>1723</v>
      </c>
      <c r="L160" s="339" t="s">
        <v>1724</v>
      </c>
      <c r="M160" s="339" t="s">
        <v>1725</v>
      </c>
      <c r="N160" s="339" t="s">
        <v>1725</v>
      </c>
      <c r="O160" s="339" t="s">
        <v>1726</v>
      </c>
      <c r="P160" s="339" t="s">
        <v>1727</v>
      </c>
      <c r="Q160" s="339" t="s">
        <v>1728</v>
      </c>
      <c r="R160" s="339"/>
      <c r="S160" s="339"/>
      <c r="T160" s="339" t="s">
        <v>1724</v>
      </c>
      <c r="U160" s="340" t="s">
        <v>225</v>
      </c>
    </row>
    <row r="161" spans="1:21" x14ac:dyDescent="0.25">
      <c r="A161" s="336" t="s">
        <v>218</v>
      </c>
      <c r="B161" s="336" t="s">
        <v>1729</v>
      </c>
      <c r="C161" s="336" t="s">
        <v>1730</v>
      </c>
      <c r="D161" s="336" t="s">
        <v>1731</v>
      </c>
      <c r="E161" s="336" t="s">
        <v>1732</v>
      </c>
      <c r="L161" s="339" t="s">
        <v>1733</v>
      </c>
      <c r="M161" s="339" t="s">
        <v>1734</v>
      </c>
      <c r="N161" s="339" t="s">
        <v>1735</v>
      </c>
      <c r="O161" s="339" t="s">
        <v>1736</v>
      </c>
      <c r="P161" s="339" t="s">
        <v>1737</v>
      </c>
      <c r="Q161" s="339" t="s">
        <v>1738</v>
      </c>
      <c r="R161" s="339"/>
      <c r="S161" s="339"/>
      <c r="T161" s="339" t="s">
        <v>1733</v>
      </c>
      <c r="U161" s="339" t="s">
        <v>223</v>
      </c>
    </row>
    <row r="162" spans="1:21" x14ac:dyDescent="0.25">
      <c r="A162" s="336" t="s">
        <v>210</v>
      </c>
      <c r="B162" s="336" t="s">
        <v>1739</v>
      </c>
      <c r="C162" s="336" t="s">
        <v>1740</v>
      </c>
      <c r="D162" s="336" t="s">
        <v>1741</v>
      </c>
      <c r="E162" s="336" t="s">
        <v>1742</v>
      </c>
      <c r="L162" s="339" t="s">
        <v>1743</v>
      </c>
      <c r="M162" s="339" t="s">
        <v>1744</v>
      </c>
      <c r="N162" s="339" t="s">
        <v>1745</v>
      </c>
      <c r="O162" s="339" t="s">
        <v>1744</v>
      </c>
      <c r="P162" s="339" t="s">
        <v>1746</v>
      </c>
      <c r="Q162" s="339" t="s">
        <v>1747</v>
      </c>
      <c r="R162" s="339"/>
      <c r="S162" s="339"/>
      <c r="T162" s="339" t="s">
        <v>1743</v>
      </c>
      <c r="U162" s="339" t="s">
        <v>223</v>
      </c>
    </row>
    <row r="163" spans="1:21" ht="14.25" customHeight="1" x14ac:dyDescent="0.25">
      <c r="A163" s="336" t="s">
        <v>213</v>
      </c>
      <c r="B163" s="336" t="s">
        <v>1748</v>
      </c>
      <c r="C163" s="336" t="s">
        <v>1749</v>
      </c>
      <c r="D163" s="336" t="s">
        <v>1750</v>
      </c>
      <c r="E163" s="336" t="s">
        <v>1751</v>
      </c>
      <c r="L163" s="339" t="s">
        <v>1752</v>
      </c>
      <c r="M163" s="339" t="s">
        <v>1753</v>
      </c>
      <c r="N163" s="339" t="s">
        <v>1753</v>
      </c>
      <c r="O163" s="339" t="s">
        <v>1753</v>
      </c>
      <c r="P163" s="339" t="s">
        <v>1754</v>
      </c>
      <c r="Q163" s="339" t="s">
        <v>1755</v>
      </c>
      <c r="R163" s="339"/>
      <c r="S163" s="339"/>
      <c r="T163" s="339" t="s">
        <v>1752</v>
      </c>
      <c r="U163" s="340" t="s">
        <v>224</v>
      </c>
    </row>
    <row r="164" spans="1:21" x14ac:dyDescent="0.25">
      <c r="A164" s="336" t="s">
        <v>216</v>
      </c>
      <c r="B164" s="336" t="s">
        <v>1756</v>
      </c>
      <c r="C164" s="336" t="s">
        <v>1757</v>
      </c>
      <c r="D164" s="336" t="s">
        <v>1758</v>
      </c>
      <c r="E164" s="336" t="s">
        <v>1759</v>
      </c>
      <c r="L164" s="339" t="s">
        <v>1760</v>
      </c>
      <c r="M164" s="339" t="s">
        <v>1761</v>
      </c>
      <c r="N164" s="339" t="s">
        <v>1762</v>
      </c>
      <c r="O164" s="339" t="s">
        <v>1761</v>
      </c>
      <c r="P164" s="339" t="s">
        <v>1763</v>
      </c>
      <c r="Q164" s="339" t="s">
        <v>1764</v>
      </c>
      <c r="R164" s="339"/>
      <c r="S164" s="339"/>
      <c r="T164" s="339" t="s">
        <v>1760</v>
      </c>
      <c r="U164" s="339" t="s">
        <v>223</v>
      </c>
    </row>
    <row r="165" spans="1:21" ht="12.75" customHeight="1" x14ac:dyDescent="0.25">
      <c r="A165" s="336" t="s">
        <v>211</v>
      </c>
      <c r="B165" s="336" t="s">
        <v>1765</v>
      </c>
      <c r="C165" s="336" t="s">
        <v>1766</v>
      </c>
      <c r="D165" s="336" t="s">
        <v>1767</v>
      </c>
      <c r="E165" s="336" t="s">
        <v>1768</v>
      </c>
      <c r="L165" s="339" t="s">
        <v>1769</v>
      </c>
      <c r="M165" s="339" t="s">
        <v>1770</v>
      </c>
      <c r="N165" s="339" t="s">
        <v>1771</v>
      </c>
      <c r="O165" s="339" t="s">
        <v>1772</v>
      </c>
      <c r="P165" s="339" t="s">
        <v>1773</v>
      </c>
      <c r="Q165" s="339" t="s">
        <v>1774</v>
      </c>
      <c r="R165" s="339"/>
      <c r="S165" s="339"/>
      <c r="T165" s="339" t="s">
        <v>1769</v>
      </c>
      <c r="U165" s="339" t="s">
        <v>223</v>
      </c>
    </row>
    <row r="166" spans="1:21" ht="12.75" customHeight="1" x14ac:dyDescent="0.25">
      <c r="A166" s="336" t="s">
        <v>214</v>
      </c>
      <c r="B166" s="336" t="s">
        <v>1775</v>
      </c>
      <c r="C166" s="336" t="s">
        <v>1776</v>
      </c>
      <c r="D166" s="336" t="s">
        <v>1777</v>
      </c>
      <c r="E166" s="336" t="s">
        <v>1778</v>
      </c>
      <c r="L166" s="339" t="s">
        <v>1779</v>
      </c>
      <c r="M166" s="339" t="s">
        <v>1780</v>
      </c>
      <c r="N166" s="339" t="s">
        <v>1781</v>
      </c>
      <c r="O166" s="339" t="s">
        <v>1782</v>
      </c>
      <c r="P166" s="339" t="s">
        <v>1783</v>
      </c>
      <c r="Q166" s="339" t="s">
        <v>1784</v>
      </c>
      <c r="R166" s="339"/>
      <c r="S166" s="339"/>
      <c r="T166" s="339" t="s">
        <v>1779</v>
      </c>
      <c r="U166" s="339" t="s">
        <v>223</v>
      </c>
    </row>
    <row r="167" spans="1:21" x14ac:dyDescent="0.25">
      <c r="A167" s="336" t="s">
        <v>217</v>
      </c>
      <c r="B167" s="336" t="s">
        <v>1785</v>
      </c>
      <c r="C167" s="336" t="s">
        <v>1786</v>
      </c>
      <c r="D167" s="336" t="s">
        <v>1787</v>
      </c>
      <c r="E167" s="336" t="s">
        <v>1788</v>
      </c>
      <c r="L167" s="339" t="s">
        <v>1789</v>
      </c>
      <c r="M167" s="339" t="s">
        <v>1790</v>
      </c>
      <c r="N167" s="339" t="s">
        <v>1791</v>
      </c>
      <c r="O167" s="339" t="s">
        <v>1790</v>
      </c>
      <c r="P167" s="339" t="s">
        <v>1792</v>
      </c>
      <c r="Q167" s="339" t="s">
        <v>1793</v>
      </c>
      <c r="R167" s="339"/>
      <c r="S167" s="339"/>
      <c r="T167" s="339" t="s">
        <v>1789</v>
      </c>
      <c r="U167" s="339" t="s">
        <v>223</v>
      </c>
    </row>
    <row r="168" spans="1:21" x14ac:dyDescent="0.25">
      <c r="L168" s="339" t="s">
        <v>1794</v>
      </c>
      <c r="M168" s="339" t="s">
        <v>1795</v>
      </c>
      <c r="N168" s="339" t="s">
        <v>1795</v>
      </c>
      <c r="O168" s="339" t="s">
        <v>1795</v>
      </c>
      <c r="P168" s="339" t="s">
        <v>1796</v>
      </c>
      <c r="Q168" s="339" t="s">
        <v>1797</v>
      </c>
      <c r="R168" s="339"/>
      <c r="S168" s="339"/>
      <c r="T168" s="339" t="s">
        <v>1794</v>
      </c>
      <c r="U168" s="339" t="s">
        <v>223</v>
      </c>
    </row>
    <row r="169" spans="1:21" x14ac:dyDescent="0.25">
      <c r="L169" s="339" t="s">
        <v>1798</v>
      </c>
      <c r="M169" s="339" t="s">
        <v>1799</v>
      </c>
      <c r="N169" s="339" t="s">
        <v>1800</v>
      </c>
      <c r="O169" s="339" t="s">
        <v>1801</v>
      </c>
      <c r="P169" s="339" t="s">
        <v>1802</v>
      </c>
      <c r="Q169" s="339" t="s">
        <v>1803</v>
      </c>
      <c r="R169" s="339"/>
      <c r="S169" s="339"/>
      <c r="T169" s="339" t="s">
        <v>1798</v>
      </c>
      <c r="U169" s="339" t="s">
        <v>223</v>
      </c>
    </row>
    <row r="170" spans="1:21" x14ac:dyDescent="0.25">
      <c r="L170" s="339" t="s">
        <v>1804</v>
      </c>
      <c r="M170" s="339" t="s">
        <v>1805</v>
      </c>
      <c r="N170" s="339" t="s">
        <v>1805</v>
      </c>
      <c r="O170" s="339" t="s">
        <v>1806</v>
      </c>
      <c r="P170" s="339" t="s">
        <v>1807</v>
      </c>
      <c r="Q170" s="339" t="s">
        <v>1808</v>
      </c>
      <c r="R170" s="339"/>
      <c r="S170" s="339"/>
      <c r="T170" s="339" t="s">
        <v>1804</v>
      </c>
      <c r="U170" s="340" t="s">
        <v>227</v>
      </c>
    </row>
    <row r="171" spans="1:21" x14ac:dyDescent="0.25">
      <c r="L171" s="339" t="s">
        <v>1809</v>
      </c>
      <c r="M171" s="339" t="s">
        <v>1810</v>
      </c>
      <c r="N171" s="339" t="s">
        <v>1810</v>
      </c>
      <c r="O171" s="339" t="s">
        <v>1811</v>
      </c>
      <c r="P171" s="339" t="s">
        <v>1812</v>
      </c>
      <c r="Q171" s="339" t="s">
        <v>1813</v>
      </c>
      <c r="R171" s="339"/>
      <c r="S171" s="339"/>
      <c r="T171" s="339" t="s">
        <v>1809</v>
      </c>
      <c r="U171" s="339" t="s">
        <v>223</v>
      </c>
    </row>
    <row r="172" spans="1:21" x14ac:dyDescent="0.25">
      <c r="L172" s="339" t="s">
        <v>1814</v>
      </c>
      <c r="M172" s="339" t="s">
        <v>1815</v>
      </c>
      <c r="N172" s="339" t="s">
        <v>1815</v>
      </c>
      <c r="O172" s="339" t="s">
        <v>1816</v>
      </c>
      <c r="P172" s="339" t="s">
        <v>1817</v>
      </c>
      <c r="Q172" s="339" t="s">
        <v>1818</v>
      </c>
      <c r="R172" s="339"/>
      <c r="S172" s="339"/>
      <c r="T172" s="339" t="s">
        <v>1814</v>
      </c>
      <c r="U172" s="340" t="s">
        <v>224</v>
      </c>
    </row>
    <row r="173" spans="1:21" x14ac:dyDescent="0.25">
      <c r="L173" s="339" t="s">
        <v>1819</v>
      </c>
      <c r="M173" s="339" t="s">
        <v>1820</v>
      </c>
      <c r="N173" s="339" t="s">
        <v>1820</v>
      </c>
      <c r="O173" s="339" t="s">
        <v>1820</v>
      </c>
      <c r="P173" s="339" t="s">
        <v>1821</v>
      </c>
      <c r="Q173" s="339" t="s">
        <v>1822</v>
      </c>
      <c r="R173" s="339"/>
      <c r="S173" s="339"/>
      <c r="T173" s="339" t="s">
        <v>1819</v>
      </c>
      <c r="U173" s="339" t="s">
        <v>223</v>
      </c>
    </row>
    <row r="174" spans="1:21" x14ac:dyDescent="0.25">
      <c r="L174" s="339" t="s">
        <v>1823</v>
      </c>
      <c r="M174" s="339" t="s">
        <v>1824</v>
      </c>
      <c r="N174" s="339" t="s">
        <v>1825</v>
      </c>
      <c r="O174" s="339" t="s">
        <v>1826</v>
      </c>
      <c r="P174" s="339" t="s">
        <v>1827</v>
      </c>
      <c r="Q174" s="339" t="s">
        <v>1828</v>
      </c>
      <c r="R174" s="339"/>
      <c r="S174" s="339"/>
      <c r="T174" s="339" t="s">
        <v>1823</v>
      </c>
      <c r="U174" s="340" t="s">
        <v>224</v>
      </c>
    </row>
    <row r="175" spans="1:21" x14ac:dyDescent="0.25">
      <c r="L175" s="339" t="s">
        <v>1829</v>
      </c>
      <c r="M175" s="339" t="s">
        <v>1830</v>
      </c>
      <c r="N175" s="339" t="s">
        <v>1830</v>
      </c>
      <c r="O175" s="339" t="s">
        <v>1831</v>
      </c>
      <c r="P175" s="339" t="s">
        <v>1832</v>
      </c>
      <c r="Q175" s="339" t="s">
        <v>1833</v>
      </c>
      <c r="R175" s="339"/>
      <c r="S175" s="339"/>
      <c r="T175" s="339" t="s">
        <v>1829</v>
      </c>
      <c r="U175" s="339" t="s">
        <v>223</v>
      </c>
    </row>
    <row r="176" spans="1:21" x14ac:dyDescent="0.25">
      <c r="L176" s="339" t="s">
        <v>1834</v>
      </c>
      <c r="M176" s="339" t="s">
        <v>1835</v>
      </c>
      <c r="N176" s="339" t="s">
        <v>1836</v>
      </c>
      <c r="O176" s="339" t="s">
        <v>1835</v>
      </c>
      <c r="P176" s="339" t="s">
        <v>1837</v>
      </c>
      <c r="Q176" s="339" t="s">
        <v>1838</v>
      </c>
      <c r="R176" s="339"/>
      <c r="S176" s="339"/>
      <c r="T176" s="339" t="s">
        <v>1834</v>
      </c>
      <c r="U176" s="339" t="s">
        <v>223</v>
      </c>
    </row>
    <row r="177" spans="12:21" x14ac:dyDescent="0.25">
      <c r="L177" s="339" t="s">
        <v>1839</v>
      </c>
      <c r="M177" s="339" t="s">
        <v>1840</v>
      </c>
      <c r="N177" s="339" t="s">
        <v>1841</v>
      </c>
      <c r="O177" s="339" t="s">
        <v>1842</v>
      </c>
      <c r="P177" s="339" t="s">
        <v>1843</v>
      </c>
      <c r="Q177" s="339" t="s">
        <v>1844</v>
      </c>
      <c r="R177" s="339"/>
      <c r="S177" s="339"/>
      <c r="T177" s="339" t="s">
        <v>1839</v>
      </c>
      <c r="U177" s="339" t="s">
        <v>223</v>
      </c>
    </row>
    <row r="178" spans="12:21" x14ac:dyDescent="0.25">
      <c r="L178" s="339" t="s">
        <v>1845</v>
      </c>
      <c r="M178" s="339" t="s">
        <v>1846</v>
      </c>
      <c r="N178" s="339" t="s">
        <v>1847</v>
      </c>
      <c r="O178" s="339" t="s">
        <v>1848</v>
      </c>
      <c r="P178" s="339" t="s">
        <v>1849</v>
      </c>
      <c r="Q178" s="339" t="s">
        <v>1850</v>
      </c>
      <c r="R178" s="339"/>
      <c r="S178" s="339"/>
      <c r="T178" s="339" t="s">
        <v>1845</v>
      </c>
      <c r="U178" s="339" t="s">
        <v>223</v>
      </c>
    </row>
    <row r="179" spans="12:21" x14ac:dyDescent="0.25">
      <c r="L179" s="339" t="s">
        <v>1851</v>
      </c>
      <c r="M179" s="339" t="s">
        <v>1852</v>
      </c>
      <c r="N179" s="339" t="s">
        <v>1853</v>
      </c>
      <c r="O179" s="339" t="s">
        <v>1852</v>
      </c>
      <c r="P179" s="339" t="s">
        <v>1854</v>
      </c>
      <c r="Q179" s="339" t="s">
        <v>1855</v>
      </c>
      <c r="R179" s="339"/>
      <c r="S179" s="339"/>
      <c r="T179" s="339" t="s">
        <v>1851</v>
      </c>
      <c r="U179" s="339" t="s">
        <v>224</v>
      </c>
    </row>
    <row r="180" spans="12:21" x14ac:dyDescent="0.25">
      <c r="L180" s="339" t="s">
        <v>1856</v>
      </c>
      <c r="M180" s="339" t="s">
        <v>1857</v>
      </c>
      <c r="N180" s="339" t="s">
        <v>1858</v>
      </c>
      <c r="O180" s="339" t="s">
        <v>1859</v>
      </c>
      <c r="P180" s="339" t="s">
        <v>1860</v>
      </c>
      <c r="Q180" s="339" t="s">
        <v>1861</v>
      </c>
      <c r="R180" s="339"/>
      <c r="S180" s="339"/>
      <c r="T180" s="339" t="s">
        <v>1856</v>
      </c>
      <c r="U180" s="339" t="s">
        <v>223</v>
      </c>
    </row>
    <row r="181" spans="12:21" x14ac:dyDescent="0.25">
      <c r="L181" s="339" t="s">
        <v>1862</v>
      </c>
      <c r="M181" s="339" t="s">
        <v>1863</v>
      </c>
      <c r="N181" s="339" t="s">
        <v>1863</v>
      </c>
      <c r="O181" s="339" t="s">
        <v>1863</v>
      </c>
      <c r="P181" s="339" t="s">
        <v>1864</v>
      </c>
      <c r="Q181" s="339" t="s">
        <v>1865</v>
      </c>
      <c r="R181" s="339"/>
      <c r="S181" s="339"/>
      <c r="T181" s="339" t="s">
        <v>1862</v>
      </c>
      <c r="U181" s="339" t="s">
        <v>225</v>
      </c>
    </row>
    <row r="182" spans="12:21" x14ac:dyDescent="0.25">
      <c r="L182" s="339" t="s">
        <v>1866</v>
      </c>
      <c r="M182" s="339" t="s">
        <v>1867</v>
      </c>
      <c r="N182" s="339" t="s">
        <v>1867</v>
      </c>
      <c r="O182" s="339" t="s">
        <v>1867</v>
      </c>
      <c r="P182" s="339" t="s">
        <v>1868</v>
      </c>
      <c r="Q182" s="339" t="s">
        <v>1869</v>
      </c>
      <c r="R182" s="339"/>
      <c r="S182" s="339"/>
      <c r="T182" s="339" t="s">
        <v>1866</v>
      </c>
      <c r="U182" s="339" t="s">
        <v>224</v>
      </c>
    </row>
    <row r="183" spans="12:21" x14ac:dyDescent="0.25">
      <c r="L183" s="340" t="s">
        <v>1870</v>
      </c>
      <c r="M183" s="339" t="s">
        <v>1871</v>
      </c>
      <c r="N183" s="339" t="s">
        <v>1872</v>
      </c>
      <c r="O183" s="339" t="s">
        <v>1873</v>
      </c>
      <c r="P183" s="339" t="s">
        <v>1874</v>
      </c>
      <c r="Q183" s="339" t="s">
        <v>1875</v>
      </c>
      <c r="R183" s="339"/>
      <c r="S183" s="339"/>
      <c r="T183" s="340" t="s">
        <v>1870</v>
      </c>
      <c r="U183" s="340" t="s">
        <v>227</v>
      </c>
    </row>
    <row r="184" spans="12:21" x14ac:dyDescent="0.25">
      <c r="L184" s="339" t="s">
        <v>1876</v>
      </c>
      <c r="M184" s="339" t="s">
        <v>1877</v>
      </c>
      <c r="N184" s="339" t="s">
        <v>1878</v>
      </c>
      <c r="O184" s="339" t="s">
        <v>1879</v>
      </c>
      <c r="P184" s="339" t="s">
        <v>1880</v>
      </c>
      <c r="Q184" s="339" t="s">
        <v>1881</v>
      </c>
      <c r="R184" s="339"/>
      <c r="S184" s="339"/>
      <c r="T184" s="339" t="s">
        <v>1876</v>
      </c>
      <c r="U184" s="340" t="s">
        <v>225</v>
      </c>
    </row>
    <row r="185" spans="12:21" x14ac:dyDescent="0.25">
      <c r="L185" s="339" t="s">
        <v>1882</v>
      </c>
      <c r="M185" s="339" t="s">
        <v>1883</v>
      </c>
      <c r="N185" s="339" t="s">
        <v>1883</v>
      </c>
      <c r="O185" s="339" t="s">
        <v>1883</v>
      </c>
      <c r="P185" s="339" t="s">
        <v>1884</v>
      </c>
      <c r="Q185" s="339" t="s">
        <v>1885</v>
      </c>
      <c r="R185" s="339"/>
      <c r="S185" s="339"/>
      <c r="T185" s="339" t="s">
        <v>1882</v>
      </c>
      <c r="U185" s="340" t="s">
        <v>227</v>
      </c>
    </row>
    <row r="186" spans="12:21" x14ac:dyDescent="0.25">
      <c r="L186" s="339" t="s">
        <v>1886</v>
      </c>
      <c r="M186" s="339" t="s">
        <v>1887</v>
      </c>
      <c r="N186" s="339" t="s">
        <v>1887</v>
      </c>
      <c r="O186" s="339" t="s">
        <v>1888</v>
      </c>
      <c r="P186" s="339" t="s">
        <v>1889</v>
      </c>
      <c r="Q186" s="339" t="s">
        <v>1890</v>
      </c>
      <c r="R186" s="339"/>
      <c r="S186" s="339"/>
      <c r="T186" s="339" t="s">
        <v>1886</v>
      </c>
      <c r="U186" s="340" t="s">
        <v>225</v>
      </c>
    </row>
    <row r="187" spans="12:21" x14ac:dyDescent="0.25">
      <c r="L187" s="339" t="s">
        <v>1891</v>
      </c>
      <c r="M187" s="339" t="s">
        <v>1892</v>
      </c>
      <c r="N187" s="339" t="s">
        <v>1893</v>
      </c>
      <c r="O187" s="339" t="s">
        <v>1894</v>
      </c>
      <c r="P187" s="339" t="s">
        <v>1895</v>
      </c>
      <c r="Q187" s="339" t="s">
        <v>1896</v>
      </c>
      <c r="R187" s="339"/>
      <c r="S187" s="339"/>
      <c r="T187" s="339" t="s">
        <v>1891</v>
      </c>
      <c r="U187" s="340" t="s">
        <v>225</v>
      </c>
    </row>
    <row r="188" spans="12:21" x14ac:dyDescent="0.25">
      <c r="L188" s="339" t="s">
        <v>1897</v>
      </c>
      <c r="M188" s="339" t="s">
        <v>1898</v>
      </c>
      <c r="N188" s="339" t="s">
        <v>1899</v>
      </c>
      <c r="O188" s="339" t="s">
        <v>1900</v>
      </c>
      <c r="P188" s="339" t="s">
        <v>1901</v>
      </c>
      <c r="Q188" s="339" t="s">
        <v>1902</v>
      </c>
      <c r="R188" s="339"/>
      <c r="S188" s="339"/>
      <c r="T188" s="339" t="s">
        <v>1897</v>
      </c>
      <c r="U188" s="340" t="s">
        <v>226</v>
      </c>
    </row>
    <row r="189" spans="12:21" x14ac:dyDescent="0.25">
      <c r="L189" s="339" t="s">
        <v>1903</v>
      </c>
      <c r="M189" s="339" t="s">
        <v>1904</v>
      </c>
      <c r="N189" s="339" t="s">
        <v>1904</v>
      </c>
      <c r="O189" s="339" t="s">
        <v>1904</v>
      </c>
      <c r="P189" s="339" t="s">
        <v>1905</v>
      </c>
      <c r="Q189" s="339" t="s">
        <v>1906</v>
      </c>
      <c r="R189" s="339"/>
      <c r="S189" s="339"/>
      <c r="T189" s="339" t="s">
        <v>1903</v>
      </c>
      <c r="U189" s="339" t="s">
        <v>223</v>
      </c>
    </row>
    <row r="190" spans="12:21" x14ac:dyDescent="0.25">
      <c r="L190" s="339" t="s">
        <v>1907</v>
      </c>
      <c r="M190" s="339" t="s">
        <v>1908</v>
      </c>
      <c r="N190" s="339" t="s">
        <v>1909</v>
      </c>
      <c r="O190" s="339" t="s">
        <v>1910</v>
      </c>
      <c r="P190" s="339" t="s">
        <v>1911</v>
      </c>
      <c r="Q190" s="339" t="s">
        <v>1912</v>
      </c>
      <c r="R190" s="339"/>
      <c r="S190" s="339"/>
      <c r="T190" s="339" t="s">
        <v>1907</v>
      </c>
      <c r="U190" s="340" t="s">
        <v>227</v>
      </c>
    </row>
    <row r="191" spans="12:21" x14ac:dyDescent="0.25">
      <c r="L191" s="339" t="s">
        <v>1913</v>
      </c>
      <c r="M191" s="339" t="s">
        <v>1914</v>
      </c>
      <c r="N191" s="339" t="s">
        <v>1915</v>
      </c>
      <c r="O191" s="339" t="s">
        <v>1916</v>
      </c>
      <c r="P191" s="339" t="s">
        <v>1917</v>
      </c>
      <c r="Q191" s="339" t="s">
        <v>1918</v>
      </c>
      <c r="R191" s="339"/>
      <c r="S191" s="339"/>
      <c r="T191" s="339" t="s">
        <v>1913</v>
      </c>
      <c r="U191" s="340" t="s">
        <v>227</v>
      </c>
    </row>
    <row r="192" spans="12:21" x14ac:dyDescent="0.25">
      <c r="L192" s="339" t="s">
        <v>1919</v>
      </c>
      <c r="M192" s="339" t="s">
        <v>1920</v>
      </c>
      <c r="N192" s="339" t="s">
        <v>1921</v>
      </c>
      <c r="O192" s="339" t="s">
        <v>1920</v>
      </c>
      <c r="P192" s="339" t="s">
        <v>1922</v>
      </c>
      <c r="Q192" s="339" t="s">
        <v>1923</v>
      </c>
      <c r="R192" s="339"/>
      <c r="S192" s="339"/>
      <c r="T192" s="339" t="s">
        <v>1919</v>
      </c>
      <c r="U192" s="340" t="s">
        <v>225</v>
      </c>
    </row>
    <row r="193" spans="12:21" x14ac:dyDescent="0.25">
      <c r="L193" s="339" t="s">
        <v>1924</v>
      </c>
      <c r="M193" s="339" t="s">
        <v>1925</v>
      </c>
      <c r="N193" s="339" t="s">
        <v>1926</v>
      </c>
      <c r="O193" s="339" t="s">
        <v>1927</v>
      </c>
      <c r="P193" s="339" t="s">
        <v>1928</v>
      </c>
      <c r="Q193" s="339" t="s">
        <v>1929</v>
      </c>
      <c r="R193" s="339"/>
      <c r="S193" s="339"/>
      <c r="T193" s="339" t="s">
        <v>1924</v>
      </c>
      <c r="U193" s="340" t="s">
        <v>223</v>
      </c>
    </row>
    <row r="194" spans="12:21" x14ac:dyDescent="0.25">
      <c r="L194" s="339" t="s">
        <v>1930</v>
      </c>
      <c r="M194" s="339" t="s">
        <v>1931</v>
      </c>
      <c r="N194" s="339" t="s">
        <v>1932</v>
      </c>
      <c r="O194" s="339" t="s">
        <v>1933</v>
      </c>
      <c r="P194" s="339" t="s">
        <v>1934</v>
      </c>
      <c r="Q194" s="339" t="s">
        <v>1935</v>
      </c>
      <c r="R194" s="339"/>
      <c r="S194" s="339"/>
      <c r="T194" s="339" t="s">
        <v>1930</v>
      </c>
      <c r="U194" s="340" t="s">
        <v>223</v>
      </c>
    </row>
    <row r="195" spans="12:21" x14ac:dyDescent="0.25">
      <c r="L195" s="339" t="s">
        <v>1936</v>
      </c>
      <c r="M195" s="339" t="s">
        <v>1937</v>
      </c>
      <c r="N195" s="339" t="s">
        <v>1938</v>
      </c>
      <c r="O195" s="339" t="s">
        <v>1939</v>
      </c>
      <c r="P195" s="339" t="s">
        <v>1940</v>
      </c>
      <c r="Q195" s="339" t="s">
        <v>1941</v>
      </c>
      <c r="R195" s="339"/>
      <c r="S195" s="339"/>
      <c r="T195" s="339" t="s">
        <v>1936</v>
      </c>
      <c r="U195" s="340" t="s">
        <v>223</v>
      </c>
    </row>
    <row r="196" spans="12:21" x14ac:dyDescent="0.25">
      <c r="L196" s="339" t="s">
        <v>1942</v>
      </c>
      <c r="M196" s="339" t="s">
        <v>1943</v>
      </c>
      <c r="N196" s="339" t="s">
        <v>1944</v>
      </c>
      <c r="O196" s="339" t="s">
        <v>1945</v>
      </c>
      <c r="P196" s="339" t="s">
        <v>1946</v>
      </c>
      <c r="Q196" s="339" t="s">
        <v>1947</v>
      </c>
      <c r="R196" s="339"/>
      <c r="S196" s="339"/>
      <c r="T196" s="339" t="s">
        <v>1942</v>
      </c>
      <c r="U196" s="340" t="s">
        <v>223</v>
      </c>
    </row>
    <row r="197" spans="12:21" x14ac:dyDescent="0.25">
      <c r="L197" s="339" t="s">
        <v>1948</v>
      </c>
      <c r="M197" s="339" t="s">
        <v>1949</v>
      </c>
      <c r="N197" s="339" t="s">
        <v>1950</v>
      </c>
      <c r="O197" s="339" t="s">
        <v>1951</v>
      </c>
      <c r="P197" s="339" t="s">
        <v>1952</v>
      </c>
      <c r="Q197" s="339" t="s">
        <v>1953</v>
      </c>
      <c r="R197" s="339"/>
      <c r="S197" s="339"/>
      <c r="T197" s="339" t="s">
        <v>1948</v>
      </c>
      <c r="U197" s="339" t="s">
        <v>223</v>
      </c>
    </row>
    <row r="198" spans="12:21" x14ac:dyDescent="0.25">
      <c r="L198" s="339" t="s">
        <v>1954</v>
      </c>
      <c r="M198" s="339" t="s">
        <v>1955</v>
      </c>
      <c r="N198" s="339" t="s">
        <v>1955</v>
      </c>
      <c r="O198" s="339" t="s">
        <v>1956</v>
      </c>
      <c r="P198" s="339" t="s">
        <v>1957</v>
      </c>
      <c r="Q198" s="339" t="s">
        <v>1958</v>
      </c>
      <c r="R198" s="339"/>
      <c r="S198" s="339"/>
      <c r="T198" s="339" t="s">
        <v>1954</v>
      </c>
      <c r="U198" s="339" t="s">
        <v>223</v>
      </c>
    </row>
    <row r="199" spans="12:21" x14ac:dyDescent="0.25">
      <c r="L199" s="339" t="s">
        <v>1959</v>
      </c>
      <c r="M199" s="339" t="s">
        <v>1960</v>
      </c>
      <c r="N199" s="339" t="s">
        <v>1960</v>
      </c>
      <c r="O199" s="339" t="s">
        <v>1960</v>
      </c>
      <c r="P199" s="339" t="s">
        <v>1961</v>
      </c>
      <c r="Q199" s="339" t="s">
        <v>1962</v>
      </c>
      <c r="R199" s="339"/>
      <c r="S199" s="339"/>
      <c r="T199" s="339" t="s">
        <v>1959</v>
      </c>
      <c r="U199" s="339" t="s">
        <v>224</v>
      </c>
    </row>
    <row r="200" spans="12:21" x14ac:dyDescent="0.25">
      <c r="L200" s="339" t="s">
        <v>1963</v>
      </c>
      <c r="M200" s="339" t="s">
        <v>178</v>
      </c>
      <c r="N200" s="339" t="s">
        <v>1964</v>
      </c>
      <c r="O200" s="339" t="s">
        <v>178</v>
      </c>
      <c r="P200" s="339" t="s">
        <v>1965</v>
      </c>
      <c r="Q200" s="339" t="s">
        <v>1966</v>
      </c>
      <c r="R200" s="339"/>
      <c r="S200" s="339"/>
      <c r="T200" s="339" t="s">
        <v>1963</v>
      </c>
      <c r="U200" s="339" t="s">
        <v>223</v>
      </c>
    </row>
    <row r="201" spans="12:21" x14ac:dyDescent="0.25">
      <c r="L201" s="339" t="s">
        <v>1967</v>
      </c>
      <c r="M201" s="339" t="s">
        <v>1968</v>
      </c>
      <c r="N201" s="339" t="s">
        <v>1969</v>
      </c>
      <c r="O201" s="339" t="s">
        <v>1968</v>
      </c>
      <c r="P201" s="339" t="s">
        <v>1970</v>
      </c>
      <c r="Q201" s="339" t="s">
        <v>1971</v>
      </c>
      <c r="R201" s="339"/>
      <c r="S201" s="339"/>
      <c r="T201" s="339" t="s">
        <v>1967</v>
      </c>
      <c r="U201" s="339" t="s">
        <v>227</v>
      </c>
    </row>
    <row r="202" spans="12:21" x14ac:dyDescent="0.25">
      <c r="L202" s="339" t="s">
        <v>1972</v>
      </c>
      <c r="M202" s="339" t="s">
        <v>1973</v>
      </c>
      <c r="N202" s="339" t="s">
        <v>1974</v>
      </c>
      <c r="O202" s="339" t="s">
        <v>1975</v>
      </c>
      <c r="P202" s="339" t="s">
        <v>1976</v>
      </c>
      <c r="Q202" s="339" t="s">
        <v>1977</v>
      </c>
      <c r="R202" s="339"/>
      <c r="S202" s="339"/>
      <c r="T202" s="339" t="s">
        <v>1972</v>
      </c>
      <c r="U202" s="339" t="s">
        <v>225</v>
      </c>
    </row>
    <row r="203" spans="12:21" x14ac:dyDescent="0.25">
      <c r="L203" s="339" t="s">
        <v>1978</v>
      </c>
      <c r="M203" s="339" t="s">
        <v>1979</v>
      </c>
      <c r="N203" s="339" t="s">
        <v>1980</v>
      </c>
      <c r="O203" s="339" t="s">
        <v>1979</v>
      </c>
      <c r="P203" s="339" t="s">
        <v>1981</v>
      </c>
      <c r="Q203" s="339" t="s">
        <v>1982</v>
      </c>
      <c r="R203" s="339"/>
      <c r="S203" s="339"/>
      <c r="T203" s="339" t="s">
        <v>1978</v>
      </c>
      <c r="U203" s="339" t="s">
        <v>223</v>
      </c>
    </row>
    <row r="204" spans="12:21" x14ac:dyDescent="0.25">
      <c r="L204" s="339" t="s">
        <v>1983</v>
      </c>
      <c r="M204" s="339" t="s">
        <v>1984</v>
      </c>
      <c r="N204" s="339" t="s">
        <v>1985</v>
      </c>
      <c r="O204" s="339" t="s">
        <v>1986</v>
      </c>
      <c r="P204" s="339" t="s">
        <v>1987</v>
      </c>
      <c r="Q204" s="339" t="s">
        <v>1988</v>
      </c>
      <c r="R204" s="339"/>
      <c r="S204" s="339"/>
      <c r="T204" s="339" t="s">
        <v>1983</v>
      </c>
      <c r="U204" s="339" t="s">
        <v>223</v>
      </c>
    </row>
    <row r="205" spans="12:21" x14ac:dyDescent="0.25">
      <c r="L205" s="339" t="s">
        <v>1989</v>
      </c>
      <c r="M205" s="339" t="s">
        <v>1990</v>
      </c>
      <c r="N205" s="339" t="s">
        <v>1991</v>
      </c>
      <c r="O205" s="339" t="s">
        <v>1992</v>
      </c>
      <c r="P205" s="339" t="s">
        <v>1993</v>
      </c>
      <c r="Q205" s="339" t="s">
        <v>1994</v>
      </c>
      <c r="R205" s="339"/>
      <c r="S205" s="339"/>
      <c r="T205" s="339" t="s">
        <v>1989</v>
      </c>
      <c r="U205" s="340" t="s">
        <v>225</v>
      </c>
    </row>
    <row r="206" spans="12:21" x14ac:dyDescent="0.25">
      <c r="L206" s="339" t="s">
        <v>1995</v>
      </c>
      <c r="M206" s="339" t="s">
        <v>1996</v>
      </c>
      <c r="N206" s="339" t="s">
        <v>1996</v>
      </c>
      <c r="O206" s="339" t="s">
        <v>1996</v>
      </c>
      <c r="P206" s="339" t="s">
        <v>1997</v>
      </c>
      <c r="Q206" s="339" t="s">
        <v>1998</v>
      </c>
      <c r="R206" s="339"/>
      <c r="S206" s="339"/>
      <c r="T206" s="339" t="s">
        <v>1995</v>
      </c>
      <c r="U206" s="339" t="s">
        <v>223</v>
      </c>
    </row>
    <row r="207" spans="12:21" x14ac:dyDescent="0.25">
      <c r="L207" s="339" t="s">
        <v>1999</v>
      </c>
      <c r="M207" s="339" t="s">
        <v>2000</v>
      </c>
      <c r="N207" s="339" t="s">
        <v>2001</v>
      </c>
      <c r="O207" s="339" t="s">
        <v>2002</v>
      </c>
      <c r="P207" s="339" t="s">
        <v>2003</v>
      </c>
      <c r="Q207" s="339" t="s">
        <v>2004</v>
      </c>
      <c r="R207" s="339"/>
      <c r="S207" s="339"/>
      <c r="T207" s="339" t="s">
        <v>1999</v>
      </c>
      <c r="U207" s="339" t="s">
        <v>223</v>
      </c>
    </row>
    <row r="208" spans="12:21" x14ac:dyDescent="0.25">
      <c r="L208" s="339" t="s">
        <v>2005</v>
      </c>
      <c r="M208" s="339" t="s">
        <v>2006</v>
      </c>
      <c r="N208" s="339" t="s">
        <v>2007</v>
      </c>
      <c r="O208" s="339" t="s">
        <v>2008</v>
      </c>
      <c r="P208" s="339" t="s">
        <v>2009</v>
      </c>
      <c r="Q208" s="339" t="s">
        <v>2010</v>
      </c>
      <c r="R208" s="339"/>
      <c r="S208" s="339"/>
      <c r="T208" s="339" t="s">
        <v>2005</v>
      </c>
      <c r="U208" s="339" t="s">
        <v>223</v>
      </c>
    </row>
    <row r="209" spans="12:21" x14ac:dyDescent="0.25">
      <c r="L209" s="339" t="s">
        <v>2011</v>
      </c>
      <c r="M209" s="339" t="s">
        <v>2012</v>
      </c>
      <c r="N209" s="339" t="s">
        <v>2013</v>
      </c>
      <c r="O209" s="339" t="s">
        <v>2014</v>
      </c>
      <c r="P209" s="339" t="s">
        <v>2015</v>
      </c>
      <c r="Q209" s="339" t="s">
        <v>2016</v>
      </c>
      <c r="R209" s="339"/>
      <c r="S209" s="339"/>
      <c r="T209" s="339" t="s">
        <v>2011</v>
      </c>
      <c r="U209" s="339" t="s">
        <v>223</v>
      </c>
    </row>
    <row r="210" spans="12:21" x14ac:dyDescent="0.25">
      <c r="L210" s="339" t="s">
        <v>2017</v>
      </c>
      <c r="M210" s="339" t="s">
        <v>2018</v>
      </c>
      <c r="N210" s="339" t="s">
        <v>2018</v>
      </c>
      <c r="O210" s="339" t="s">
        <v>2018</v>
      </c>
      <c r="P210" s="339" t="s">
        <v>2019</v>
      </c>
      <c r="Q210" s="339" t="s">
        <v>2020</v>
      </c>
      <c r="R210" s="339"/>
      <c r="S210" s="339"/>
      <c r="T210" s="339" t="s">
        <v>2017</v>
      </c>
      <c r="U210" s="339" t="s">
        <v>223</v>
      </c>
    </row>
    <row r="211" spans="12:21" x14ac:dyDescent="0.25">
      <c r="L211" s="339" t="s">
        <v>2021</v>
      </c>
      <c r="M211" s="339" t="s">
        <v>2022</v>
      </c>
      <c r="N211" s="339" t="s">
        <v>2023</v>
      </c>
      <c r="O211" s="339" t="s">
        <v>2024</v>
      </c>
      <c r="P211" s="339" t="s">
        <v>2025</v>
      </c>
      <c r="Q211" s="339" t="s">
        <v>2026</v>
      </c>
      <c r="R211" s="339"/>
      <c r="S211" s="339"/>
      <c r="T211" s="339" t="s">
        <v>2021</v>
      </c>
      <c r="U211" s="339" t="s">
        <v>223</v>
      </c>
    </row>
    <row r="212" spans="12:21" x14ac:dyDescent="0.25">
      <c r="L212" s="339" t="s">
        <v>2027</v>
      </c>
      <c r="M212" s="339" t="s">
        <v>2028</v>
      </c>
      <c r="N212" s="339" t="s">
        <v>2028</v>
      </c>
      <c r="O212" s="339" t="s">
        <v>2028</v>
      </c>
      <c r="P212" s="339" t="s">
        <v>2029</v>
      </c>
      <c r="Q212" s="339" t="s">
        <v>2030</v>
      </c>
      <c r="R212" s="339"/>
      <c r="S212" s="339"/>
      <c r="T212" s="339" t="s">
        <v>2027</v>
      </c>
      <c r="U212" s="339" t="s">
        <v>223</v>
      </c>
    </row>
    <row r="213" spans="12:21" x14ac:dyDescent="0.25">
      <c r="L213" s="339" t="s">
        <v>2031</v>
      </c>
      <c r="M213" s="339" t="s">
        <v>2032</v>
      </c>
      <c r="N213" s="339" t="s">
        <v>2033</v>
      </c>
      <c r="O213" s="339" t="s">
        <v>2034</v>
      </c>
      <c r="P213" s="339" t="s">
        <v>2035</v>
      </c>
      <c r="Q213" s="339" t="s">
        <v>2036</v>
      </c>
      <c r="R213" s="339"/>
      <c r="S213" s="339"/>
      <c r="T213" s="339" t="s">
        <v>2031</v>
      </c>
      <c r="U213" s="339" t="s">
        <v>227</v>
      </c>
    </row>
    <row r="214" spans="12:21" x14ac:dyDescent="0.25">
      <c r="L214" s="339" t="s">
        <v>2037</v>
      </c>
      <c r="M214" s="339" t="s">
        <v>2038</v>
      </c>
      <c r="N214" s="339" t="s">
        <v>2039</v>
      </c>
      <c r="O214" s="339" t="s">
        <v>2040</v>
      </c>
      <c r="P214" s="339" t="s">
        <v>2041</v>
      </c>
      <c r="Q214" s="339" t="s">
        <v>2042</v>
      </c>
      <c r="R214" s="339"/>
      <c r="S214" s="339"/>
      <c r="T214" s="339" t="s">
        <v>2037</v>
      </c>
      <c r="U214" s="339" t="s">
        <v>223</v>
      </c>
    </row>
    <row r="215" spans="12:21" x14ac:dyDescent="0.25">
      <c r="L215" s="339" t="s">
        <v>2043</v>
      </c>
      <c r="M215" s="339" t="s">
        <v>2044</v>
      </c>
      <c r="N215" s="339" t="s">
        <v>2045</v>
      </c>
      <c r="O215" s="339" t="s">
        <v>2044</v>
      </c>
      <c r="P215" s="339" t="s">
        <v>2046</v>
      </c>
      <c r="Q215" s="339" t="s">
        <v>2047</v>
      </c>
      <c r="R215" s="339"/>
      <c r="S215" s="339"/>
      <c r="T215" s="339" t="s">
        <v>2043</v>
      </c>
      <c r="U215" s="339" t="s">
        <v>225</v>
      </c>
    </row>
    <row r="216" spans="12:21" x14ac:dyDescent="0.25">
      <c r="L216" s="339" t="s">
        <v>2048</v>
      </c>
      <c r="M216" s="339" t="s">
        <v>2049</v>
      </c>
      <c r="N216" s="339" t="s">
        <v>2049</v>
      </c>
      <c r="O216" s="339" t="s">
        <v>2049</v>
      </c>
      <c r="P216" s="339" t="s">
        <v>2050</v>
      </c>
      <c r="Q216" s="339" t="s">
        <v>2051</v>
      </c>
      <c r="R216" s="339"/>
      <c r="S216" s="339"/>
      <c r="T216" s="339" t="s">
        <v>2048</v>
      </c>
      <c r="U216" s="339" t="s">
        <v>225</v>
      </c>
    </row>
    <row r="217" spans="12:21" x14ac:dyDescent="0.25">
      <c r="L217" s="339" t="s">
        <v>2052</v>
      </c>
      <c r="M217" s="339" t="s">
        <v>2053</v>
      </c>
      <c r="N217" s="339" t="s">
        <v>2054</v>
      </c>
      <c r="O217" s="339" t="s">
        <v>2055</v>
      </c>
      <c r="P217" s="339" t="s">
        <v>2056</v>
      </c>
      <c r="Q217" s="339" t="s">
        <v>2057</v>
      </c>
      <c r="R217" s="339"/>
      <c r="S217" s="339"/>
      <c r="T217" s="339" t="s">
        <v>2052</v>
      </c>
      <c r="U217" s="340" t="s">
        <v>223</v>
      </c>
    </row>
    <row r="218" spans="12:21" x14ac:dyDescent="0.25">
      <c r="L218" s="339" t="s">
        <v>2058</v>
      </c>
      <c r="M218" s="339" t="s">
        <v>2059</v>
      </c>
      <c r="N218" s="339" t="s">
        <v>2060</v>
      </c>
      <c r="O218" s="339" t="s">
        <v>2061</v>
      </c>
      <c r="P218" s="339" t="s">
        <v>2062</v>
      </c>
      <c r="Q218" s="339" t="s">
        <v>2063</v>
      </c>
      <c r="R218" s="339"/>
      <c r="S218" s="339"/>
      <c r="T218" s="339" t="s">
        <v>2058</v>
      </c>
      <c r="U218" s="339" t="s">
        <v>226</v>
      </c>
    </row>
    <row r="219" spans="12:21" x14ac:dyDescent="0.25">
      <c r="L219" s="339" t="s">
        <v>2064</v>
      </c>
      <c r="M219" s="339" t="s">
        <v>2065</v>
      </c>
      <c r="N219" s="339" t="s">
        <v>2066</v>
      </c>
      <c r="O219" s="339" t="s">
        <v>2065</v>
      </c>
      <c r="P219" s="339" t="s">
        <v>2067</v>
      </c>
      <c r="Q219" s="339" t="s">
        <v>2068</v>
      </c>
      <c r="R219" s="339"/>
      <c r="S219" s="339"/>
      <c r="T219" s="339" t="s">
        <v>2064</v>
      </c>
      <c r="U219" s="340" t="s">
        <v>223</v>
      </c>
    </row>
    <row r="220" spans="12:21" x14ac:dyDescent="0.25">
      <c r="L220" s="339" t="s">
        <v>2069</v>
      </c>
      <c r="M220" s="339" t="s">
        <v>2070</v>
      </c>
      <c r="N220" s="339" t="s">
        <v>2071</v>
      </c>
      <c r="O220" s="339" t="s">
        <v>2072</v>
      </c>
      <c r="P220" s="339" t="s">
        <v>2073</v>
      </c>
      <c r="Q220" s="339" t="s">
        <v>2074</v>
      </c>
      <c r="R220" s="339"/>
      <c r="S220" s="339"/>
      <c r="T220" s="339" t="s">
        <v>2069</v>
      </c>
      <c r="U220" s="340" t="s">
        <v>223</v>
      </c>
    </row>
    <row r="221" spans="12:21" x14ac:dyDescent="0.25">
      <c r="L221" s="339" t="s">
        <v>2075</v>
      </c>
      <c r="M221" s="339" t="s">
        <v>2076</v>
      </c>
      <c r="N221" s="339" t="s">
        <v>2076</v>
      </c>
      <c r="O221" s="339" t="s">
        <v>2076</v>
      </c>
      <c r="P221" s="339" t="s">
        <v>2077</v>
      </c>
      <c r="Q221" s="339" t="s">
        <v>2078</v>
      </c>
      <c r="R221" s="339"/>
      <c r="S221" s="339"/>
      <c r="T221" s="339" t="s">
        <v>2075</v>
      </c>
      <c r="U221" s="339" t="s">
        <v>223</v>
      </c>
    </row>
    <row r="222" spans="12:21" x14ac:dyDescent="0.25">
      <c r="L222" s="339" t="s">
        <v>2079</v>
      </c>
      <c r="M222" s="339" t="s">
        <v>2080</v>
      </c>
      <c r="N222" s="339" t="s">
        <v>2080</v>
      </c>
      <c r="O222" s="339" t="s">
        <v>2080</v>
      </c>
      <c r="P222" s="339" t="s">
        <v>2081</v>
      </c>
      <c r="Q222" s="339" t="s">
        <v>2082</v>
      </c>
      <c r="R222" s="339"/>
      <c r="S222" s="339"/>
      <c r="T222" s="339" t="s">
        <v>2079</v>
      </c>
      <c r="U222" s="339" t="s">
        <v>223</v>
      </c>
    </row>
    <row r="223" spans="12:21" x14ac:dyDescent="0.25">
      <c r="L223" s="339" t="s">
        <v>2083</v>
      </c>
      <c r="M223" s="339" t="s">
        <v>2084</v>
      </c>
      <c r="N223" s="339" t="s">
        <v>2085</v>
      </c>
      <c r="O223" s="339" t="s">
        <v>2086</v>
      </c>
      <c r="P223" s="339" t="s">
        <v>2087</v>
      </c>
      <c r="Q223" s="339" t="s">
        <v>2088</v>
      </c>
      <c r="R223" s="339"/>
      <c r="S223" s="339"/>
      <c r="T223" s="339" t="s">
        <v>2083</v>
      </c>
      <c r="U223" s="339" t="s">
        <v>223</v>
      </c>
    </row>
    <row r="224" spans="12:21" x14ac:dyDescent="0.25">
      <c r="L224" s="339" t="s">
        <v>2089</v>
      </c>
      <c r="M224" s="339" t="s">
        <v>2090</v>
      </c>
      <c r="N224" s="339" t="s">
        <v>2091</v>
      </c>
      <c r="O224" s="339" t="s">
        <v>2092</v>
      </c>
      <c r="P224" s="339" t="s">
        <v>2093</v>
      </c>
      <c r="Q224" s="339" t="s">
        <v>2094</v>
      </c>
      <c r="R224" s="339"/>
      <c r="S224" s="339"/>
      <c r="T224" s="339" t="s">
        <v>2089</v>
      </c>
      <c r="U224" s="340" t="s">
        <v>227</v>
      </c>
    </row>
    <row r="225" spans="12:21" x14ac:dyDescent="0.25">
      <c r="L225" s="339" t="s">
        <v>2095</v>
      </c>
      <c r="M225" s="339" t="s">
        <v>2096</v>
      </c>
      <c r="N225" s="339" t="s">
        <v>2097</v>
      </c>
      <c r="O225" s="339" t="s">
        <v>2098</v>
      </c>
      <c r="P225" s="339" t="s">
        <v>2099</v>
      </c>
      <c r="Q225" s="339" t="s">
        <v>2100</v>
      </c>
      <c r="R225" s="339"/>
      <c r="S225" s="339"/>
      <c r="T225" s="339" t="s">
        <v>2095</v>
      </c>
      <c r="U225" s="339" t="s">
        <v>223</v>
      </c>
    </row>
    <row r="226" spans="12:21" x14ac:dyDescent="0.25">
      <c r="L226" s="339" t="s">
        <v>2101</v>
      </c>
      <c r="M226" s="339" t="s">
        <v>2102</v>
      </c>
      <c r="N226" s="339" t="s">
        <v>2102</v>
      </c>
      <c r="O226" s="339" t="s">
        <v>2102</v>
      </c>
      <c r="P226" s="339" t="s">
        <v>2103</v>
      </c>
      <c r="Q226" s="339" t="s">
        <v>2104</v>
      </c>
      <c r="R226" s="339"/>
      <c r="S226" s="339"/>
      <c r="T226" s="339" t="s">
        <v>2101</v>
      </c>
      <c r="U226" s="339" t="s">
        <v>223</v>
      </c>
    </row>
    <row r="227" spans="12:21" x14ac:dyDescent="0.25">
      <c r="L227" s="339" t="s">
        <v>2105</v>
      </c>
      <c r="M227" s="339" t="s">
        <v>2106</v>
      </c>
      <c r="N227" s="339" t="s">
        <v>2107</v>
      </c>
      <c r="O227" s="339" t="s">
        <v>2108</v>
      </c>
      <c r="P227" s="339" t="s">
        <v>2109</v>
      </c>
      <c r="Q227" s="339" t="s">
        <v>2110</v>
      </c>
      <c r="R227" s="339"/>
      <c r="S227" s="339"/>
      <c r="T227" s="339" t="s">
        <v>2105</v>
      </c>
      <c r="U227" s="339" t="s">
        <v>223</v>
      </c>
    </row>
    <row r="228" spans="12:21" x14ac:dyDescent="0.25">
      <c r="L228" s="339" t="s">
        <v>2111</v>
      </c>
      <c r="M228" s="339" t="s">
        <v>2112</v>
      </c>
      <c r="N228" s="339" t="s">
        <v>2113</v>
      </c>
      <c r="O228" s="339" t="s">
        <v>2112</v>
      </c>
      <c r="P228" s="339" t="s">
        <v>2114</v>
      </c>
      <c r="Q228" s="339" t="s">
        <v>2115</v>
      </c>
      <c r="R228" s="339"/>
      <c r="S228" s="339"/>
      <c r="T228" s="339" t="s">
        <v>2111</v>
      </c>
      <c r="U228" s="340" t="s">
        <v>223</v>
      </c>
    </row>
    <row r="229" spans="12:21" x14ac:dyDescent="0.25">
      <c r="L229" s="339" t="s">
        <v>2116</v>
      </c>
      <c r="M229" s="339" t="s">
        <v>2117</v>
      </c>
      <c r="N229" s="339" t="s">
        <v>2117</v>
      </c>
      <c r="O229" s="339" t="s">
        <v>2118</v>
      </c>
      <c r="P229" s="339" t="s">
        <v>2119</v>
      </c>
      <c r="Q229" s="339" t="s">
        <v>2120</v>
      </c>
      <c r="R229" s="339"/>
      <c r="S229" s="339"/>
      <c r="T229" s="339" t="s">
        <v>2116</v>
      </c>
      <c r="U229" s="339" t="s">
        <v>223</v>
      </c>
    </row>
    <row r="230" spans="12:21" x14ac:dyDescent="0.25">
      <c r="L230" s="339" t="s">
        <v>2121</v>
      </c>
      <c r="M230" s="339" t="s">
        <v>2122</v>
      </c>
      <c r="N230" s="339" t="s">
        <v>2123</v>
      </c>
      <c r="O230" s="339" t="s">
        <v>2124</v>
      </c>
      <c r="P230" s="339" t="s">
        <v>2125</v>
      </c>
      <c r="Q230" s="339" t="s">
        <v>2126</v>
      </c>
      <c r="R230" s="339"/>
      <c r="S230" s="339"/>
      <c r="T230" s="339" t="s">
        <v>2121</v>
      </c>
      <c r="U230" s="339" t="s">
        <v>223</v>
      </c>
    </row>
    <row r="231" spans="12:21" x14ac:dyDescent="0.25">
      <c r="L231" s="339" t="s">
        <v>2127</v>
      </c>
      <c r="M231" s="339" t="s">
        <v>2128</v>
      </c>
      <c r="N231" s="339" t="s">
        <v>2128</v>
      </c>
      <c r="O231" s="339" t="s">
        <v>2128</v>
      </c>
      <c r="P231" s="339" t="s">
        <v>2129</v>
      </c>
      <c r="Q231" s="339" t="s">
        <v>2130</v>
      </c>
      <c r="R231" s="339"/>
      <c r="S231" s="339"/>
      <c r="T231" s="339" t="s">
        <v>2127</v>
      </c>
      <c r="U231" s="339" t="s">
        <v>224</v>
      </c>
    </row>
    <row r="232" spans="12:21" x14ac:dyDescent="0.25">
      <c r="L232" s="339" t="s">
        <v>2131</v>
      </c>
      <c r="M232" s="339" t="s">
        <v>2132</v>
      </c>
      <c r="N232" s="339" t="s">
        <v>2133</v>
      </c>
      <c r="O232" s="339" t="s">
        <v>2134</v>
      </c>
      <c r="P232" s="339" t="s">
        <v>2135</v>
      </c>
      <c r="Q232" s="339" t="s">
        <v>2136</v>
      </c>
      <c r="R232" s="339"/>
      <c r="S232" s="339"/>
      <c r="T232" s="339" t="s">
        <v>2131</v>
      </c>
      <c r="U232" s="339" t="s">
        <v>223</v>
      </c>
    </row>
    <row r="233" spans="12:21" x14ac:dyDescent="0.25">
      <c r="L233" s="339" t="s">
        <v>2137</v>
      </c>
      <c r="M233" s="339" t="s">
        <v>2138</v>
      </c>
      <c r="N233" s="339" t="s">
        <v>2139</v>
      </c>
      <c r="O233" s="339" t="s">
        <v>2140</v>
      </c>
      <c r="P233" s="339" t="s">
        <v>2141</v>
      </c>
      <c r="Q233" s="339" t="s">
        <v>2142</v>
      </c>
      <c r="R233" s="339"/>
      <c r="S233" s="339"/>
      <c r="T233" s="339" t="s">
        <v>2137</v>
      </c>
      <c r="U233" s="340" t="s">
        <v>226</v>
      </c>
    </row>
    <row r="234" spans="12:21" x14ac:dyDescent="0.25">
      <c r="L234" s="339" t="s">
        <v>2143</v>
      </c>
      <c r="M234" s="339" t="s">
        <v>2144</v>
      </c>
      <c r="N234" s="339" t="s">
        <v>2145</v>
      </c>
      <c r="O234" s="339" t="s">
        <v>2146</v>
      </c>
      <c r="P234" s="339" t="s">
        <v>2147</v>
      </c>
      <c r="Q234" s="339" t="s">
        <v>2148</v>
      </c>
      <c r="R234" s="339"/>
      <c r="S234" s="339"/>
      <c r="T234" s="339" t="s">
        <v>2143</v>
      </c>
      <c r="U234" s="339" t="s">
        <v>223</v>
      </c>
    </row>
    <row r="235" spans="12:21" x14ac:dyDescent="0.25">
      <c r="L235" s="339" t="s">
        <v>2149</v>
      </c>
      <c r="M235" s="339" t="s">
        <v>2150</v>
      </c>
      <c r="N235" s="339" t="s">
        <v>2151</v>
      </c>
      <c r="O235" s="339" t="s">
        <v>2152</v>
      </c>
      <c r="P235" s="339" t="s">
        <v>2153</v>
      </c>
      <c r="Q235" s="339" t="s">
        <v>2154</v>
      </c>
      <c r="R235" s="339"/>
      <c r="S235" s="339"/>
      <c r="T235" s="339" t="s">
        <v>2149</v>
      </c>
      <c r="U235" s="339" t="s">
        <v>223</v>
      </c>
    </row>
    <row r="236" spans="12:21" x14ac:dyDescent="0.25">
      <c r="L236" s="339" t="s">
        <v>2155</v>
      </c>
      <c r="M236" s="339" t="s">
        <v>2156</v>
      </c>
      <c r="N236" s="339" t="s">
        <v>2157</v>
      </c>
      <c r="O236" s="339" t="s">
        <v>2158</v>
      </c>
      <c r="P236" s="339" t="s">
        <v>2159</v>
      </c>
      <c r="Q236" s="339" t="s">
        <v>2160</v>
      </c>
      <c r="R236" s="339"/>
      <c r="S236" s="339"/>
      <c r="T236" s="339" t="s">
        <v>2155</v>
      </c>
      <c r="U236" s="339" t="s">
        <v>224</v>
      </c>
    </row>
    <row r="237" spans="12:21" x14ac:dyDescent="0.25">
      <c r="L237" s="339" t="s">
        <v>2161</v>
      </c>
      <c r="M237" s="339" t="s">
        <v>2162</v>
      </c>
      <c r="N237" s="339" t="s">
        <v>2163</v>
      </c>
      <c r="O237" s="339" t="s">
        <v>2164</v>
      </c>
      <c r="P237" s="339" t="s">
        <v>2165</v>
      </c>
      <c r="Q237" s="339" t="s">
        <v>2166</v>
      </c>
      <c r="R237" s="339"/>
      <c r="S237" s="339"/>
      <c r="T237" s="339" t="s">
        <v>2161</v>
      </c>
      <c r="U237" s="340" t="s">
        <v>223</v>
      </c>
    </row>
    <row r="238" spans="12:21" x14ac:dyDescent="0.25">
      <c r="L238" s="339" t="s">
        <v>2167</v>
      </c>
      <c r="M238" s="339" t="s">
        <v>2168</v>
      </c>
      <c r="N238" s="339" t="s">
        <v>2169</v>
      </c>
      <c r="O238" s="339" t="s">
        <v>2170</v>
      </c>
      <c r="P238" s="339" t="s">
        <v>2171</v>
      </c>
      <c r="Q238" s="339" t="s">
        <v>2172</v>
      </c>
      <c r="R238" s="339"/>
      <c r="S238" s="339"/>
      <c r="T238" s="339" t="s">
        <v>2167</v>
      </c>
      <c r="U238" s="339" t="s">
        <v>224</v>
      </c>
    </row>
    <row r="239" spans="12:21" x14ac:dyDescent="0.25">
      <c r="L239" s="339" t="s">
        <v>2173</v>
      </c>
      <c r="M239" s="339" t="s">
        <v>2174</v>
      </c>
      <c r="N239" s="339" t="s">
        <v>2174</v>
      </c>
      <c r="O239" s="339" t="s">
        <v>2174</v>
      </c>
      <c r="P239" s="339" t="s">
        <v>2175</v>
      </c>
      <c r="Q239" s="339" t="s">
        <v>2176</v>
      </c>
      <c r="R239" s="339"/>
      <c r="S239" s="339"/>
      <c r="T239" s="339" t="s">
        <v>2173</v>
      </c>
      <c r="U239" s="339" t="s">
        <v>223</v>
      </c>
    </row>
    <row r="240" spans="12:21" x14ac:dyDescent="0.25">
      <c r="L240" s="339" t="s">
        <v>2177</v>
      </c>
      <c r="M240" s="339" t="s">
        <v>2178</v>
      </c>
      <c r="N240" s="339" t="s">
        <v>2178</v>
      </c>
      <c r="O240" s="339" t="s">
        <v>2178</v>
      </c>
      <c r="P240" s="339" t="s">
        <v>2179</v>
      </c>
      <c r="Q240" s="339" t="s">
        <v>2180</v>
      </c>
      <c r="R240" s="339"/>
      <c r="S240" s="339"/>
      <c r="T240" s="339" t="s">
        <v>2177</v>
      </c>
      <c r="U240" s="339" t="s">
        <v>223</v>
      </c>
    </row>
    <row r="241" spans="12:21" x14ac:dyDescent="0.25">
      <c r="L241" s="339" t="s">
        <v>2181</v>
      </c>
      <c r="M241" s="339" t="s">
        <v>2182</v>
      </c>
      <c r="N241" s="339" t="s">
        <v>2183</v>
      </c>
      <c r="O241" s="339" t="s">
        <v>2184</v>
      </c>
      <c r="P241" s="339" t="s">
        <v>2185</v>
      </c>
      <c r="Q241" s="339" t="s">
        <v>2186</v>
      </c>
      <c r="R241" s="339"/>
      <c r="S241" s="339"/>
      <c r="T241" s="339" t="s">
        <v>2181</v>
      </c>
      <c r="U241" s="339" t="s">
        <v>225</v>
      </c>
    </row>
    <row r="242" spans="12:21" x14ac:dyDescent="0.25">
      <c r="L242" s="339" t="s">
        <v>2187</v>
      </c>
      <c r="M242" s="339" t="s">
        <v>2188</v>
      </c>
      <c r="N242" s="339" t="s">
        <v>2188</v>
      </c>
      <c r="O242" s="339" t="s">
        <v>2188</v>
      </c>
      <c r="P242" s="339" t="s">
        <v>2189</v>
      </c>
      <c r="Q242" s="339" t="s">
        <v>2190</v>
      </c>
      <c r="R242" s="339"/>
      <c r="S242" s="339"/>
      <c r="T242" s="339" t="s">
        <v>2187</v>
      </c>
      <c r="U242" s="339" t="s">
        <v>223</v>
      </c>
    </row>
    <row r="243" spans="12:21" x14ac:dyDescent="0.25">
      <c r="L243" s="339" t="s">
        <v>2191</v>
      </c>
      <c r="M243" s="339" t="s">
        <v>2192</v>
      </c>
      <c r="N243" s="339" t="s">
        <v>2193</v>
      </c>
      <c r="O243" s="339" t="s">
        <v>2192</v>
      </c>
      <c r="P243" s="339" t="s">
        <v>2194</v>
      </c>
      <c r="Q243" s="339" t="s">
        <v>2195</v>
      </c>
      <c r="R243" s="339"/>
      <c r="S243" s="339"/>
      <c r="T243" s="339" t="s">
        <v>2191</v>
      </c>
      <c r="U243" s="339" t="s">
        <v>227</v>
      </c>
    </row>
    <row r="244" spans="12:21" x14ac:dyDescent="0.25">
      <c r="L244" s="339" t="s">
        <v>2196</v>
      </c>
      <c r="M244" s="339" t="s">
        <v>2197</v>
      </c>
      <c r="N244" s="339" t="s">
        <v>2198</v>
      </c>
      <c r="O244" s="339" t="s">
        <v>2199</v>
      </c>
      <c r="P244" s="339" t="s">
        <v>2200</v>
      </c>
      <c r="Q244" s="339" t="s">
        <v>2201</v>
      </c>
      <c r="R244" s="339"/>
      <c r="S244" s="339"/>
      <c r="T244" s="339" t="s">
        <v>2196</v>
      </c>
      <c r="U244" s="339" t="s">
        <v>223</v>
      </c>
    </row>
    <row r="245" spans="12:21" x14ac:dyDescent="0.25">
      <c r="L245" s="339" t="s">
        <v>2202</v>
      </c>
      <c r="M245" s="339" t="s">
        <v>2203</v>
      </c>
      <c r="N245" s="339" t="s">
        <v>2204</v>
      </c>
      <c r="O245" s="339" t="s">
        <v>2203</v>
      </c>
      <c r="P245" s="339" t="s">
        <v>2205</v>
      </c>
      <c r="Q245" s="339" t="s">
        <v>2206</v>
      </c>
      <c r="R245" s="339"/>
      <c r="S245" s="339"/>
      <c r="T245" s="339" t="s">
        <v>2202</v>
      </c>
      <c r="U245" s="339" t="s">
        <v>223</v>
      </c>
    </row>
    <row r="246" spans="12:21" x14ac:dyDescent="0.25">
      <c r="L246" s="339" t="s">
        <v>2207</v>
      </c>
      <c r="M246" s="339" t="s">
        <v>2208</v>
      </c>
      <c r="N246" s="339" t="s">
        <v>2208</v>
      </c>
      <c r="O246" s="339" t="s">
        <v>2208</v>
      </c>
      <c r="P246" s="339" t="s">
        <v>2209</v>
      </c>
      <c r="Q246" s="339" t="s">
        <v>2210</v>
      </c>
      <c r="R246" s="339"/>
      <c r="S246" s="339"/>
      <c r="T246" s="339" t="s">
        <v>2207</v>
      </c>
      <c r="U246" s="339" t="s">
        <v>223</v>
      </c>
    </row>
    <row r="247" spans="12:21" x14ac:dyDescent="0.25">
      <c r="L247" s="339" t="s">
        <v>2211</v>
      </c>
      <c r="M247" s="339" t="s">
        <v>262</v>
      </c>
      <c r="N247" s="339" t="s">
        <v>262</v>
      </c>
      <c r="O247" s="339" t="s">
        <v>262</v>
      </c>
      <c r="P247" s="339" t="s">
        <v>262</v>
      </c>
      <c r="Q247" s="339" t="s">
        <v>262</v>
      </c>
      <c r="R247" s="339" t="s">
        <v>262</v>
      </c>
      <c r="S247" s="339" t="s">
        <v>262</v>
      </c>
      <c r="T247" s="339" t="s">
        <v>2211</v>
      </c>
      <c r="U247" s="340" t="s">
        <v>223</v>
      </c>
    </row>
    <row r="248" spans="12:21" x14ac:dyDescent="0.25">
      <c r="L248" s="339"/>
      <c r="R248" s="339"/>
      <c r="S248" s="339"/>
      <c r="T248" s="339"/>
      <c r="U248" s="339"/>
    </row>
    <row r="249" spans="12:21" x14ac:dyDescent="0.25">
      <c r="L249" s="339"/>
      <c r="R249" s="339"/>
      <c r="S249" s="339"/>
      <c r="T249" s="339"/>
      <c r="U249" s="339"/>
    </row>
    <row r="250" spans="12:21" x14ac:dyDescent="0.25">
      <c r="L250" s="339"/>
      <c r="R250" s="339"/>
      <c r="S250" s="339"/>
      <c r="T250" s="339"/>
      <c r="U250" s="339"/>
    </row>
    <row r="251" spans="12:21" x14ac:dyDescent="0.25">
      <c r="L251" s="339"/>
      <c r="R251" s="339"/>
      <c r="S251" s="339"/>
      <c r="T251" s="339"/>
      <c r="U251" s="33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A7BE-0AFD-444C-A341-15CC0919B51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3" customWidth="1"/>
    <col min="2" max="2" width="2.3984375" style="353" customWidth="1"/>
    <col min="3" max="3" width="58" style="353" customWidth="1"/>
    <col min="4" max="4" width="7.69921875" style="353" customWidth="1"/>
    <col min="5" max="6" width="7.69921875" style="353"/>
    <col min="7" max="7" width="9.59765625" style="353" customWidth="1"/>
    <col min="8" max="8" width="3.69921875" style="353" customWidth="1"/>
    <col min="9" max="9" width="5.69921875" style="353" customWidth="1"/>
    <col min="10" max="16384" width="7.69921875" style="353"/>
  </cols>
  <sheetData>
    <row r="1" spans="1:18" ht="29.25" customHeight="1" x14ac:dyDescent="0.3">
      <c r="A1" s="350"/>
      <c r="B1" s="351"/>
      <c r="C1" s="351"/>
      <c r="D1" s="351"/>
      <c r="E1" s="352"/>
      <c r="F1" s="352"/>
      <c r="G1" s="352"/>
      <c r="H1" s="352"/>
      <c r="I1" s="352"/>
      <c r="J1" s="352"/>
      <c r="K1" s="352"/>
      <c r="L1" s="352"/>
      <c r="M1" s="352"/>
      <c r="N1" s="352"/>
      <c r="O1" s="352"/>
      <c r="P1" s="352"/>
      <c r="Q1" s="352"/>
      <c r="R1" s="352"/>
    </row>
    <row r="2" spans="1:18" ht="23.4" thickBot="1" x14ac:dyDescent="0.45">
      <c r="A2" s="351"/>
      <c r="B2" s="351"/>
      <c r="C2" s="354"/>
      <c r="D2" s="351"/>
      <c r="E2" s="352"/>
      <c r="F2" s="352"/>
      <c r="G2" s="351"/>
      <c r="H2" s="352"/>
      <c r="I2" s="352"/>
      <c r="J2" s="352"/>
      <c r="K2" s="352"/>
      <c r="L2" s="352"/>
      <c r="M2" s="352"/>
      <c r="N2" s="352"/>
      <c r="O2" s="352"/>
      <c r="P2" s="352"/>
      <c r="Q2" s="352"/>
      <c r="R2" s="352"/>
    </row>
    <row r="3" spans="1:18" ht="15.6" x14ac:dyDescent="0.3">
      <c r="A3" s="351"/>
      <c r="B3" s="351"/>
      <c r="C3" s="351"/>
      <c r="D3" s="351"/>
      <c r="F3" s="351"/>
      <c r="G3" s="355" t="s">
        <v>2212</v>
      </c>
      <c r="H3" s="356"/>
      <c r="I3" s="357"/>
      <c r="J3" s="352"/>
      <c r="K3" s="352"/>
      <c r="L3" s="352"/>
      <c r="M3" s="352"/>
      <c r="N3" s="352"/>
      <c r="O3" s="352"/>
      <c r="P3" s="352"/>
      <c r="Q3" s="352"/>
      <c r="R3" s="352"/>
    </row>
    <row r="4" spans="1:18" ht="63" customHeight="1" thickBot="1" x14ac:dyDescent="0.3">
      <c r="A4" s="351"/>
      <c r="B4" s="351"/>
      <c r="C4" s="358" t="str">
        <f>HLOOKUP(Introduction!$G$4,Key!A:G,3,FALSE)</f>
        <v>Joint Monitoring Programme for Water Supply, Sanitation and Hygiene</v>
      </c>
      <c r="D4" s="351"/>
      <c r="E4" s="359"/>
      <c r="F4" s="352"/>
      <c r="G4" s="360" t="str">
        <f>+VLOOKUP(Introduction!$G$8,ISO3language,2,FALSE)</f>
        <v>English</v>
      </c>
      <c r="H4" s="361"/>
      <c r="I4" s="362"/>
      <c r="J4" s="352"/>
      <c r="K4" s="352"/>
      <c r="L4" s="352"/>
      <c r="M4" s="352"/>
      <c r="N4" s="352"/>
      <c r="O4" s="352"/>
      <c r="P4" s="352"/>
      <c r="Q4" s="352"/>
      <c r="R4" s="352"/>
    </row>
    <row r="5" spans="1:18" ht="10.5" customHeight="1" x14ac:dyDescent="0.25">
      <c r="A5" s="351"/>
      <c r="B5" s="351"/>
      <c r="C5" s="363"/>
      <c r="D5" s="351"/>
      <c r="E5" s="359"/>
      <c r="F5" s="352"/>
      <c r="G5" s="351"/>
      <c r="H5" s="352"/>
      <c r="I5" s="352"/>
      <c r="J5" s="352"/>
      <c r="K5" s="352"/>
      <c r="L5" s="352"/>
      <c r="M5" s="352"/>
      <c r="N5" s="352"/>
      <c r="O5" s="352"/>
      <c r="P5" s="352"/>
      <c r="Q5" s="352"/>
      <c r="R5" s="352"/>
    </row>
    <row r="6" spans="1:18" ht="44.25" customHeight="1" x14ac:dyDescent="0.25">
      <c r="A6" s="351"/>
      <c r="B6" s="351"/>
      <c r="C6" s="364" t="str">
        <f>HLOOKUP(Introduction!$G$4,Key!A:G,4,FALSE)</f>
        <v>Estimates on water, sanitation, hygiene in schools</v>
      </c>
      <c r="D6" s="352"/>
      <c r="E6" s="352"/>
      <c r="F6" s="352"/>
      <c r="G6" s="352"/>
      <c r="H6" s="352"/>
      <c r="I6" s="352"/>
      <c r="J6" s="352"/>
      <c r="K6" s="352"/>
      <c r="L6" s="352"/>
      <c r="M6" s="352"/>
      <c r="N6" s="352"/>
      <c r="O6" s="352"/>
      <c r="P6" s="352"/>
      <c r="Q6" s="352"/>
      <c r="R6" s="352"/>
    </row>
    <row r="7" spans="1:18" ht="52.5" customHeight="1" x14ac:dyDescent="0.4">
      <c r="A7" s="351"/>
      <c r="B7" s="351"/>
      <c r="C7" s="394" t="str">
        <f>IF($G$4="English",VLOOKUP($G$8,Key!$L$2:$S$247,2,FALSE),IF($G$4="Spanish",VLOOKUP($G$8,Key!$L$2:$S$247,4,FALSE),IF($G$4="French",VLOOKUP($G$8,Key!$L$2:$S$247,3,FALSE),IF($G$4="Russian",VLOOKUP($G$8,Key!$L$2:$S$247,5,FALSE),IF($G$4="Arabic",VLOOKUP($G$8,Key!$L$2:$S$247,6,FALSE),IF($G$4="Other",VLOOKUP($G$8,Key!$L$2:$S$247,7,FALSE)))))))</f>
        <v>San Marino</v>
      </c>
      <c r="D7" s="352"/>
      <c r="E7" s="352"/>
      <c r="F7" s="352"/>
      <c r="G7" s="365" t="s">
        <v>2213</v>
      </c>
      <c r="H7" s="365"/>
      <c r="I7" s="365"/>
      <c r="J7" s="352"/>
      <c r="K7" s="352"/>
      <c r="L7" s="352"/>
      <c r="M7" s="352"/>
      <c r="N7" s="352"/>
      <c r="O7" s="352"/>
      <c r="P7" s="352"/>
      <c r="Q7" s="352"/>
      <c r="R7" s="352"/>
    </row>
    <row r="8" spans="1:18" ht="15" x14ac:dyDescent="0.25">
      <c r="A8" s="351"/>
      <c r="B8" s="351"/>
      <c r="C8" s="395"/>
      <c r="D8" s="352"/>
      <c r="E8" s="352"/>
      <c r="F8" s="352"/>
      <c r="G8" s="366" t="s">
        <v>1963</v>
      </c>
      <c r="H8" s="366"/>
      <c r="I8" s="366"/>
      <c r="J8" s="352"/>
      <c r="K8" s="352"/>
      <c r="L8" s="352"/>
      <c r="M8" s="352"/>
      <c r="N8" s="352"/>
      <c r="O8" s="352"/>
      <c r="P8" s="352"/>
      <c r="Q8" s="352"/>
      <c r="R8" s="352"/>
    </row>
    <row r="9" spans="1:18" ht="15.6" x14ac:dyDescent="0.3">
      <c r="A9" s="351"/>
      <c r="B9" s="351"/>
      <c r="C9" s="367" t="str">
        <f>HLOOKUP(Introduction!$G$4,Key!A:G,6,FALSE)</f>
        <v>Updated September 2026</v>
      </c>
      <c r="D9" s="352"/>
      <c r="E9" s="352"/>
      <c r="F9" s="352"/>
      <c r="G9" s="352"/>
      <c r="H9" s="352"/>
      <c r="I9" s="352"/>
      <c r="J9" s="352"/>
      <c r="K9" s="352"/>
      <c r="L9" s="352"/>
      <c r="M9" s="352"/>
      <c r="N9" s="352"/>
      <c r="O9" s="352"/>
      <c r="P9" s="352"/>
      <c r="Q9" s="352"/>
      <c r="R9" s="352"/>
    </row>
    <row r="10" spans="1:18" ht="15" x14ac:dyDescent="0.25">
      <c r="A10" s="351"/>
      <c r="B10" s="351"/>
      <c r="C10" s="368"/>
      <c r="D10" s="352"/>
      <c r="E10" s="352"/>
      <c r="F10" s="352"/>
      <c r="G10" s="352"/>
      <c r="H10" s="352"/>
      <c r="I10" s="352"/>
      <c r="J10" s="352"/>
      <c r="K10" s="352"/>
      <c r="L10" s="352"/>
      <c r="M10" s="352"/>
      <c r="N10" s="352"/>
      <c r="O10" s="352"/>
      <c r="P10" s="352"/>
      <c r="Q10" s="352"/>
      <c r="R10" s="352"/>
    </row>
    <row r="11" spans="1:18" ht="15.9" customHeight="1" x14ac:dyDescent="0.25">
      <c r="A11" s="351"/>
      <c r="C11" s="369" t="str">
        <f>HLOOKUP(Introduction!$G$4,Key!A:G,7,FALSE)</f>
        <v xml:space="preserve">Follow the links below to find the following information: </v>
      </c>
      <c r="D11" s="352"/>
      <c r="E11" s="351"/>
      <c r="F11" s="352"/>
      <c r="G11" s="352"/>
      <c r="H11" s="352"/>
      <c r="I11" s="352"/>
      <c r="J11" s="352"/>
      <c r="K11" s="352"/>
      <c r="L11" s="352"/>
      <c r="M11" s="352"/>
      <c r="N11" s="352"/>
      <c r="O11" s="352"/>
      <c r="P11" s="352"/>
      <c r="Q11" s="352"/>
      <c r="R11" s="352"/>
    </row>
    <row r="12" spans="1:18" ht="9" customHeight="1" x14ac:dyDescent="0.25">
      <c r="A12" s="351"/>
      <c r="B12" s="352"/>
      <c r="C12" s="370"/>
      <c r="D12" s="352"/>
      <c r="E12" s="351"/>
      <c r="F12" s="352"/>
      <c r="G12" s="352"/>
      <c r="H12" s="352"/>
      <c r="I12" s="352"/>
      <c r="J12" s="352"/>
      <c r="K12" s="352"/>
      <c r="L12" s="352"/>
      <c r="M12" s="352"/>
      <c r="N12" s="352"/>
      <c r="O12" s="352"/>
      <c r="P12" s="352"/>
      <c r="Q12" s="352"/>
      <c r="R12" s="352"/>
    </row>
    <row r="13" spans="1:18" ht="24.9" customHeight="1" x14ac:dyDescent="0.3">
      <c r="A13" s="351"/>
      <c r="B13" s="352"/>
      <c r="C13" s="371" t="str">
        <f>HLOOKUP(Introduction!$G$4,Key!A:G,8,FALSE)</f>
        <v>JMP Estimates:</v>
      </c>
      <c r="D13" s="352"/>
      <c r="E13" s="351"/>
      <c r="F13" s="352"/>
      <c r="G13" s="352"/>
      <c r="H13" s="352"/>
      <c r="I13" s="352"/>
      <c r="J13" s="352"/>
      <c r="K13" s="352"/>
      <c r="L13" s="352"/>
      <c r="M13" s="352"/>
      <c r="N13" s="352"/>
      <c r="O13" s="352"/>
      <c r="P13" s="352"/>
      <c r="Q13" s="352"/>
      <c r="R13" s="352"/>
    </row>
    <row r="14" spans="1:18" ht="21.9" customHeight="1" x14ac:dyDescent="0.25">
      <c r="A14" s="351"/>
      <c r="B14" s="372"/>
      <c r="C14" s="373" t="str">
        <f>HLOOKUP(Introduction!$G$4,Key!A:G,9,FALSE)</f>
        <v>WASH ladders for schools</v>
      </c>
      <c r="D14" s="352"/>
      <c r="E14" s="351"/>
      <c r="F14" s="352"/>
      <c r="G14" s="352"/>
      <c r="H14" s="352"/>
      <c r="I14" s="352"/>
      <c r="J14" s="352"/>
      <c r="K14" s="352"/>
      <c r="L14" s="352"/>
      <c r="M14" s="352"/>
      <c r="N14" s="352"/>
      <c r="O14" s="352"/>
      <c r="P14" s="352"/>
      <c r="Q14" s="352"/>
      <c r="R14" s="352"/>
    </row>
    <row r="15" spans="1:18" ht="15" x14ac:dyDescent="0.25">
      <c r="A15" s="351"/>
      <c r="B15" s="372"/>
      <c r="C15" s="374" t="str">
        <f>HLOOKUP(Introduction!$G$4,Key!A:G,10,FALSE)</f>
        <v>Trends in basic WASH in schools</v>
      </c>
      <c r="D15" s="352"/>
      <c r="E15" s="351"/>
      <c r="F15" s="352"/>
      <c r="G15" s="352"/>
      <c r="H15" s="352"/>
      <c r="I15" s="352"/>
      <c r="J15" s="352"/>
      <c r="K15" s="352"/>
      <c r="L15" s="352"/>
      <c r="M15" s="352"/>
      <c r="N15" s="352"/>
      <c r="O15" s="352"/>
      <c r="P15" s="352"/>
      <c r="Q15" s="352"/>
      <c r="R15" s="352"/>
    </row>
    <row r="16" spans="1:18" ht="15" x14ac:dyDescent="0.25">
      <c r="A16" s="351"/>
      <c r="B16" s="372"/>
      <c r="C16" s="373" t="str">
        <f>HLOOKUP(Introduction!$G$4,Key!A:G,11,FALSE)</f>
        <v>Estimates (2000-2025) for schools</v>
      </c>
      <c r="D16" s="352"/>
      <c r="E16" s="351"/>
      <c r="F16" s="352"/>
      <c r="G16" s="352"/>
      <c r="H16" s="352"/>
      <c r="I16" s="352"/>
      <c r="J16" s="352"/>
      <c r="K16" s="352"/>
      <c r="L16" s="352"/>
      <c r="M16" s="352"/>
      <c r="N16" s="352"/>
      <c r="O16" s="352"/>
      <c r="P16" s="352"/>
      <c r="Q16" s="352"/>
      <c r="R16" s="352"/>
    </row>
    <row r="17" spans="1:18" ht="26.1" customHeight="1" x14ac:dyDescent="0.25">
      <c r="A17" s="351"/>
      <c r="B17" s="351"/>
      <c r="C17" s="375"/>
      <c r="D17" s="352"/>
      <c r="E17" s="372"/>
      <c r="F17" s="352"/>
      <c r="G17" s="352"/>
      <c r="H17" s="352"/>
      <c r="I17" s="352"/>
      <c r="J17" s="352"/>
      <c r="K17" s="352"/>
      <c r="L17" s="352"/>
      <c r="M17" s="352"/>
      <c r="N17" s="352"/>
      <c r="O17" s="352"/>
      <c r="P17" s="352"/>
      <c r="Q17" s="352"/>
      <c r="R17" s="352"/>
    </row>
    <row r="18" spans="1:18" ht="15.6" x14ac:dyDescent="0.3">
      <c r="A18" s="351"/>
      <c r="B18" s="351"/>
      <c r="C18" s="376" t="str">
        <f>HLOOKUP(Introduction!$G$4,Key!A:G,12,FALSE)</f>
        <v>Data inputs:</v>
      </c>
      <c r="D18" s="352"/>
      <c r="E18" s="377"/>
      <c r="F18" s="352"/>
      <c r="G18" s="352"/>
      <c r="H18" s="352"/>
      <c r="I18" s="352"/>
      <c r="J18" s="352"/>
      <c r="K18" s="352"/>
      <c r="L18" s="352"/>
      <c r="M18" s="352"/>
      <c r="N18" s="352"/>
      <c r="O18" s="352"/>
      <c r="P18" s="352"/>
      <c r="Q18" s="352"/>
      <c r="R18" s="352"/>
    </row>
    <row r="19" spans="1:18" ht="15" x14ac:dyDescent="0.25">
      <c r="A19" s="351"/>
      <c r="B19" s="351"/>
      <c r="C19" s="378" t="str">
        <f>HLOOKUP(Introduction!$G$4,Key!A:G,13,FALSE)</f>
        <v>Data summary</v>
      </c>
      <c r="D19" s="352"/>
      <c r="E19" s="379"/>
      <c r="F19" s="352"/>
      <c r="G19" s="352"/>
      <c r="H19" s="352"/>
      <c r="I19" s="352"/>
      <c r="J19" s="352"/>
      <c r="K19" s="352"/>
      <c r="L19" s="352"/>
      <c r="M19" s="352"/>
      <c r="N19" s="352"/>
      <c r="O19" s="352"/>
      <c r="P19" s="352"/>
      <c r="Q19" s="352"/>
      <c r="R19" s="352"/>
    </row>
    <row r="20" spans="1:18" ht="15" x14ac:dyDescent="0.25">
      <c r="A20" s="351"/>
      <c r="B20" s="351"/>
      <c r="C20" s="380" t="str">
        <f>HLOOKUP(Introduction!$G$4,Key!A:G,14,FALSE)</f>
        <v>Water Data</v>
      </c>
      <c r="D20" s="352"/>
      <c r="E20" s="381"/>
      <c r="F20" s="352"/>
      <c r="G20" s="352"/>
      <c r="H20" s="352"/>
      <c r="I20" s="352"/>
      <c r="J20" s="352"/>
      <c r="K20" s="352"/>
      <c r="L20" s="352"/>
      <c r="M20" s="352"/>
      <c r="N20" s="352"/>
      <c r="O20" s="352"/>
      <c r="P20" s="352"/>
      <c r="Q20" s="352"/>
      <c r="R20" s="352"/>
    </row>
    <row r="21" spans="1:18" ht="15" x14ac:dyDescent="0.25">
      <c r="A21" s="351"/>
      <c r="B21" s="351"/>
      <c r="C21" s="382" t="str">
        <f>HLOOKUP(Introduction!$G$4,Key!A:G,15,FALSE)</f>
        <v>Sanitation Data</v>
      </c>
      <c r="D21" s="352"/>
      <c r="E21" s="383"/>
      <c r="F21" s="352"/>
      <c r="G21" s="352"/>
      <c r="H21" s="352"/>
      <c r="I21" s="352"/>
      <c r="J21" s="352"/>
      <c r="K21" s="352"/>
      <c r="L21" s="352"/>
      <c r="M21" s="352"/>
      <c r="N21" s="352"/>
      <c r="O21" s="352"/>
      <c r="P21" s="352"/>
      <c r="Q21" s="352"/>
      <c r="R21" s="352"/>
    </row>
    <row r="22" spans="1:18" ht="15" x14ac:dyDescent="0.25">
      <c r="A22" s="351"/>
      <c r="B22" s="351"/>
      <c r="C22" s="384" t="str">
        <f>HLOOKUP(Introduction!$G$4,Key!A:G,16,FALSE)</f>
        <v>Hygiene Data</v>
      </c>
      <c r="D22" s="352"/>
      <c r="E22" s="352"/>
      <c r="F22" s="352"/>
      <c r="G22" s="352"/>
      <c r="H22" s="352"/>
      <c r="I22" s="352"/>
      <c r="J22" s="352"/>
      <c r="K22" s="352"/>
      <c r="L22" s="352"/>
      <c r="M22" s="352"/>
      <c r="N22" s="352"/>
      <c r="O22" s="352"/>
      <c r="P22" s="352"/>
      <c r="Q22" s="352"/>
      <c r="R22" s="352"/>
    </row>
    <row r="23" spans="1:18" ht="15" x14ac:dyDescent="0.25">
      <c r="A23" s="351"/>
      <c r="B23" s="351"/>
      <c r="C23" s="378" t="str">
        <f>HLOOKUP(Introduction!$G$4,Key!A:G,17,FALSE)</f>
        <v>Population Data</v>
      </c>
      <c r="D23" s="352"/>
      <c r="E23" s="352"/>
      <c r="F23" s="352"/>
      <c r="G23" s="352"/>
      <c r="H23" s="352"/>
      <c r="I23" s="352"/>
      <c r="J23" s="352"/>
      <c r="K23" s="352"/>
      <c r="L23" s="352"/>
      <c r="M23" s="352"/>
      <c r="N23" s="352"/>
      <c r="O23" s="352"/>
      <c r="P23" s="352"/>
      <c r="Q23" s="352"/>
      <c r="R23" s="352"/>
    </row>
    <row r="24" spans="1:18" ht="15" x14ac:dyDescent="0.25">
      <c r="A24" s="351"/>
      <c r="B24" s="351"/>
      <c r="C24" s="385"/>
      <c r="D24" s="352"/>
      <c r="E24" s="352"/>
      <c r="F24" s="352"/>
      <c r="G24" s="352"/>
      <c r="H24" s="352"/>
      <c r="I24" s="352"/>
      <c r="J24" s="352"/>
      <c r="K24" s="352"/>
      <c r="L24" s="352"/>
      <c r="M24" s="352"/>
      <c r="N24" s="352"/>
      <c r="O24" s="352"/>
      <c r="P24" s="352"/>
      <c r="Q24" s="352"/>
      <c r="R24" s="352"/>
    </row>
    <row r="25" spans="1:18" ht="15.9" customHeight="1" x14ac:dyDescent="0.25">
      <c r="A25" s="386"/>
      <c r="B25" s="386"/>
      <c r="C25" s="387"/>
      <c r="D25" s="351"/>
      <c r="E25" s="352"/>
      <c r="F25" s="352"/>
      <c r="G25" s="352"/>
      <c r="H25" s="352"/>
      <c r="I25" s="352"/>
      <c r="J25" s="352"/>
      <c r="K25" s="352"/>
      <c r="L25" s="352"/>
      <c r="M25" s="352"/>
      <c r="N25" s="352"/>
      <c r="O25" s="352"/>
      <c r="P25" s="352"/>
      <c r="Q25" s="352"/>
      <c r="R25" s="352"/>
    </row>
    <row r="26" spans="1:18" ht="22.8" x14ac:dyDescent="0.25">
      <c r="A26" s="386"/>
      <c r="B26" s="386"/>
      <c r="C26" s="386"/>
      <c r="D26" s="351"/>
      <c r="E26" s="352"/>
      <c r="F26" s="352"/>
      <c r="G26" s="352"/>
      <c r="H26" s="352"/>
      <c r="I26" s="352"/>
      <c r="J26" s="352"/>
      <c r="K26" s="352"/>
      <c r="L26" s="352"/>
      <c r="M26" s="352"/>
      <c r="N26" s="352"/>
      <c r="O26" s="352"/>
      <c r="P26" s="352"/>
      <c r="Q26" s="352"/>
      <c r="R26" s="352"/>
    </row>
    <row r="27" spans="1:18" ht="15" x14ac:dyDescent="0.25">
      <c r="A27" s="388"/>
      <c r="B27" s="389"/>
      <c r="C27" s="390"/>
      <c r="D27" s="351"/>
      <c r="E27" s="352"/>
      <c r="F27" s="352"/>
      <c r="G27" s="352"/>
      <c r="H27" s="352"/>
      <c r="I27" s="352"/>
      <c r="J27" s="352"/>
      <c r="K27" s="352"/>
      <c r="L27" s="352"/>
      <c r="M27" s="352"/>
      <c r="N27" s="352"/>
      <c r="O27" s="352"/>
      <c r="P27" s="352"/>
      <c r="Q27" s="352"/>
      <c r="R27" s="352"/>
    </row>
    <row r="28" spans="1:18" ht="15" x14ac:dyDescent="0.25">
      <c r="A28" s="388"/>
      <c r="B28" s="389"/>
      <c r="C28" s="391"/>
      <c r="D28" s="351"/>
      <c r="E28" s="352"/>
      <c r="F28" s="352"/>
      <c r="G28" s="352"/>
      <c r="H28" s="352"/>
      <c r="I28" s="352"/>
      <c r="J28" s="352"/>
      <c r="K28" s="352"/>
      <c r="L28" s="352"/>
      <c r="M28" s="352"/>
      <c r="N28" s="352"/>
      <c r="O28" s="352"/>
      <c r="P28" s="352"/>
      <c r="Q28" s="352"/>
      <c r="R28" s="352"/>
    </row>
    <row r="29" spans="1:18" ht="15" x14ac:dyDescent="0.25">
      <c r="A29" s="388"/>
      <c r="B29" s="389"/>
      <c r="C29" s="392"/>
      <c r="D29" s="351"/>
      <c r="E29" s="352"/>
      <c r="F29" s="352"/>
      <c r="G29" s="352"/>
      <c r="H29" s="352"/>
      <c r="I29" s="352"/>
      <c r="J29" s="352"/>
      <c r="K29" s="352"/>
      <c r="L29" s="352"/>
      <c r="M29" s="352"/>
      <c r="N29" s="352"/>
      <c r="O29" s="352"/>
      <c r="P29" s="352"/>
      <c r="Q29" s="352"/>
      <c r="R29" s="352"/>
    </row>
    <row r="30" spans="1:18" ht="15" x14ac:dyDescent="0.25">
      <c r="A30" s="388"/>
      <c r="B30" s="389"/>
      <c r="C30" s="392"/>
      <c r="D30" s="351"/>
      <c r="E30" s="352"/>
      <c r="F30" s="352"/>
      <c r="G30" s="352"/>
      <c r="H30" s="352"/>
      <c r="I30" s="352"/>
      <c r="J30" s="352"/>
      <c r="K30" s="352"/>
      <c r="L30" s="352"/>
      <c r="M30" s="352"/>
      <c r="N30" s="352"/>
      <c r="O30" s="352"/>
      <c r="P30" s="352"/>
      <c r="Q30" s="352"/>
      <c r="R30" s="352"/>
    </row>
    <row r="31" spans="1:18" ht="15" x14ac:dyDescent="0.25">
      <c r="A31" s="388"/>
      <c r="B31" s="389"/>
      <c r="C31" s="392"/>
      <c r="D31" s="351"/>
      <c r="E31" s="352"/>
      <c r="F31" s="352"/>
      <c r="G31" s="352"/>
      <c r="H31" s="352"/>
      <c r="I31" s="352"/>
      <c r="J31" s="352"/>
      <c r="K31" s="352"/>
      <c r="L31" s="352"/>
      <c r="M31" s="352"/>
      <c r="N31" s="352"/>
      <c r="O31" s="352"/>
      <c r="P31" s="352"/>
      <c r="Q31" s="352"/>
      <c r="R31" s="352"/>
    </row>
    <row r="32" spans="1:18" ht="15" x14ac:dyDescent="0.25">
      <c r="A32" s="388"/>
      <c r="B32" s="389"/>
      <c r="C32" s="392"/>
      <c r="D32" s="351"/>
      <c r="E32" s="352"/>
      <c r="F32" s="352"/>
      <c r="G32" s="352"/>
      <c r="H32" s="352"/>
      <c r="I32" s="352"/>
      <c r="J32" s="352"/>
      <c r="K32" s="352"/>
      <c r="L32" s="352"/>
      <c r="M32" s="352"/>
      <c r="N32" s="352"/>
      <c r="O32" s="352"/>
      <c r="P32" s="352"/>
      <c r="Q32" s="352"/>
      <c r="R32" s="352"/>
    </row>
    <row r="33" spans="1:18" ht="15" x14ac:dyDescent="0.25">
      <c r="A33" s="388"/>
      <c r="B33" s="389"/>
      <c r="C33" s="392"/>
      <c r="D33" s="351"/>
      <c r="E33" s="352"/>
      <c r="F33" s="352"/>
      <c r="G33" s="352"/>
      <c r="H33" s="352"/>
      <c r="I33" s="352"/>
      <c r="J33" s="352"/>
      <c r="K33" s="352"/>
      <c r="L33" s="352"/>
      <c r="M33" s="352"/>
      <c r="N33" s="352"/>
      <c r="O33" s="352"/>
      <c r="P33" s="352"/>
      <c r="Q33" s="352"/>
      <c r="R33" s="352"/>
    </row>
    <row r="34" spans="1:18" ht="15" x14ac:dyDescent="0.25">
      <c r="A34" s="388"/>
      <c r="B34" s="389"/>
      <c r="D34" s="351"/>
      <c r="E34" s="352"/>
      <c r="F34" s="352"/>
      <c r="G34" s="352"/>
      <c r="H34" s="352"/>
      <c r="I34" s="352"/>
      <c r="J34" s="352"/>
      <c r="K34" s="352"/>
      <c r="L34" s="352"/>
      <c r="M34" s="352"/>
      <c r="N34" s="352"/>
      <c r="O34" s="352"/>
      <c r="P34" s="352"/>
      <c r="Q34" s="352"/>
      <c r="R34" s="352"/>
    </row>
    <row r="35" spans="1:18" ht="15" x14ac:dyDescent="0.25">
      <c r="A35" s="351"/>
      <c r="B35" s="351"/>
      <c r="C35" s="351"/>
      <c r="D35" s="351"/>
      <c r="E35" s="352"/>
      <c r="F35" s="352"/>
      <c r="G35" s="352"/>
      <c r="H35" s="352"/>
      <c r="I35" s="352"/>
      <c r="J35" s="352"/>
      <c r="K35" s="352"/>
      <c r="L35" s="352"/>
      <c r="M35" s="352"/>
      <c r="N35" s="352"/>
      <c r="O35" s="352"/>
      <c r="P35" s="352"/>
      <c r="Q35" s="352"/>
      <c r="R35" s="352"/>
    </row>
    <row r="36" spans="1:18" ht="15" x14ac:dyDescent="0.25">
      <c r="A36" s="351"/>
      <c r="B36" s="351"/>
      <c r="C36" s="351"/>
      <c r="D36" s="351"/>
      <c r="E36" s="352"/>
      <c r="F36" s="352"/>
      <c r="G36" s="352"/>
      <c r="H36" s="352"/>
      <c r="I36" s="352"/>
      <c r="J36" s="352"/>
      <c r="K36" s="352"/>
      <c r="L36" s="352"/>
      <c r="M36" s="352"/>
      <c r="N36" s="352"/>
      <c r="O36" s="352"/>
      <c r="P36" s="352"/>
      <c r="Q36" s="352"/>
      <c r="R36" s="352"/>
    </row>
    <row r="37" spans="1:18" ht="15" x14ac:dyDescent="0.25">
      <c r="A37" s="351"/>
      <c r="B37" s="351"/>
      <c r="C37" s="351"/>
      <c r="D37" s="351"/>
    </row>
    <row r="38" spans="1:18" ht="15" x14ac:dyDescent="0.25">
      <c r="A38" s="351"/>
      <c r="B38" s="351"/>
      <c r="C38" s="351"/>
      <c r="D38" s="351"/>
    </row>
    <row r="39" spans="1:18" ht="15" x14ac:dyDescent="0.25">
      <c r="A39" s="351"/>
      <c r="B39" s="351"/>
      <c r="C39" s="351"/>
      <c r="D39" s="351"/>
    </row>
    <row r="40" spans="1:18" ht="15" x14ac:dyDescent="0.25">
      <c r="A40" s="351"/>
      <c r="B40" s="351"/>
      <c r="C40" s="351"/>
      <c r="D40" s="351"/>
    </row>
    <row r="46" spans="1:18" x14ac:dyDescent="0.25">
      <c r="L46" s="39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FE74B12-D43F-497E-A6F4-34757E5F91C6}"/>
    <hyperlink ref="C19" location="'Data Summary'!A1" display="&quot;Data Summary&quot;" xr:uid="{DB75F059-E332-4FF9-AC41-EE1E47DCDEB7}"/>
    <hyperlink ref="C20" location="'Water Data'!A1" display="&quot;Water Data&quot;" xr:uid="{345DA303-866D-4B2C-9B20-47151D096E0A}"/>
    <hyperlink ref="C21" location="'Sanitation Data'!A1" display="&quot;Sanitation Data&quot;" xr:uid="{B8C5C18B-ED8E-4A7C-975A-B061F58C1CB2}"/>
    <hyperlink ref="C22" location="'Hygiene Data'!A1" display="&quot;Hygiene Data&quot;" xr:uid="{9E3B51EB-36AD-452D-8FFC-43A900076DAF}"/>
    <hyperlink ref="C14" location="Ladders!A1" display="Ladders for the most recent estimates (&quot;Ladders&quot;)" xr:uid="{06FEC725-C5CE-4E21-97EB-6F70D58408DB}"/>
    <hyperlink ref="C15" location="Charts!A1" display="Trends in basic water, sanitation and hygiene in schools" xr:uid="{686D7704-A131-4618-847F-1F2CB8034B0F}"/>
    <hyperlink ref="C23" location="Population!A1" display="&quot;Population&quot;" xr:uid="{76E1D845-A36E-4118-B4CB-202CAA78938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0ECE9B1-FFFB-45BE-B270-CB2D728D42D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5976562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178</v>
      </c>
      <c r="B14" s="7">
        <v>2000</v>
      </c>
      <c r="C14" s="97" t="s">
        <v>7</v>
      </c>
      <c r="D14" s="7">
        <v>4578</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178</v>
      </c>
      <c r="B15" s="7">
        <v>2001</v>
      </c>
      <c r="C15" s="97" t="s">
        <v>7</v>
      </c>
      <c r="D15" s="7">
        <v>4281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178</v>
      </c>
      <c r="B16" s="7">
        <v>2002</v>
      </c>
      <c r="C16" s="97" t="s">
        <v>7</v>
      </c>
      <c r="D16" s="7">
        <v>4395</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178</v>
      </c>
      <c r="B17" s="7">
        <v>2003</v>
      </c>
      <c r="C17" s="97" t="s">
        <v>7</v>
      </c>
      <c r="D17" s="7">
        <v>4496</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178</v>
      </c>
      <c r="B18" s="7">
        <v>2004</v>
      </c>
      <c r="C18" s="97" t="s">
        <v>7</v>
      </c>
      <c r="D18" s="7">
        <v>4589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178</v>
      </c>
      <c r="B19" s="7">
        <v>2005</v>
      </c>
      <c r="C19" s="97" t="s">
        <v>7</v>
      </c>
      <c r="D19" s="7">
        <v>4685</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178</v>
      </c>
      <c r="B20" s="7">
        <v>2006</v>
      </c>
      <c r="C20" s="97" t="s">
        <v>7</v>
      </c>
      <c r="D20" s="7">
        <v>4800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178</v>
      </c>
      <c r="B21" s="7">
        <v>2007</v>
      </c>
      <c r="C21" s="97" t="s">
        <v>7</v>
      </c>
      <c r="D21" s="7">
        <v>4895</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178</v>
      </c>
      <c r="B22" s="7">
        <v>2008</v>
      </c>
      <c r="C22" s="97" t="s">
        <v>7</v>
      </c>
      <c r="D22" s="7">
        <v>4990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178</v>
      </c>
      <c r="B23" s="7">
        <v>2009</v>
      </c>
      <c r="C23" s="97" t="s">
        <v>7</v>
      </c>
      <c r="D23" s="7">
        <v>5073</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178</v>
      </c>
      <c r="B24" s="7">
        <v>2010</v>
      </c>
      <c r="C24" s="97" t="s">
        <v>7</v>
      </c>
      <c r="D24" s="7">
        <v>5130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178</v>
      </c>
      <c r="B25" s="7">
        <v>2011</v>
      </c>
      <c r="C25" s="97" t="s">
        <v>7</v>
      </c>
      <c r="D25" s="7">
        <v>5173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178</v>
      </c>
      <c r="B26" s="7">
        <v>2012</v>
      </c>
      <c r="C26" s="97" t="s">
        <v>7</v>
      </c>
      <c r="D26" s="7">
        <v>5262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178</v>
      </c>
      <c r="B27" s="7">
        <v>2013</v>
      </c>
      <c r="C27" s="97" t="s">
        <v>7</v>
      </c>
      <c r="D27" s="7">
        <v>5304</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178</v>
      </c>
      <c r="B28" s="7">
        <v>2014</v>
      </c>
      <c r="C28" s="97" t="s">
        <v>7</v>
      </c>
      <c r="D28" s="7">
        <v>5375</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178</v>
      </c>
      <c r="B29" s="7">
        <v>2015</v>
      </c>
      <c r="C29" s="97" t="s">
        <v>7</v>
      </c>
      <c r="D29" s="7">
        <v>5431</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178</v>
      </c>
      <c r="B30" s="7">
        <v>2016</v>
      </c>
      <c r="C30" s="97" t="s">
        <v>7</v>
      </c>
      <c r="D30" s="7">
        <v>5448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178</v>
      </c>
      <c r="B31" s="7">
        <v>2017</v>
      </c>
      <c r="C31" s="97" t="s">
        <v>7</v>
      </c>
      <c r="D31" s="7">
        <v>5489</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178</v>
      </c>
      <c r="B32" s="7">
        <v>2018</v>
      </c>
      <c r="C32" s="97" t="s">
        <v>7</v>
      </c>
      <c r="D32" s="7">
        <v>5483</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178</v>
      </c>
      <c r="B33" s="7">
        <v>2019</v>
      </c>
      <c r="C33" s="97" t="s">
        <v>7</v>
      </c>
      <c r="D33" s="7">
        <v>5434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178</v>
      </c>
      <c r="B34" s="7">
        <v>2020</v>
      </c>
      <c r="C34" s="97" t="s">
        <v>7</v>
      </c>
      <c r="D34" s="7">
        <v>5375</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178</v>
      </c>
      <c r="B35" s="7">
        <v>2021</v>
      </c>
      <c r="C35" s="97" t="s">
        <v>7</v>
      </c>
      <c r="D35" s="7">
        <v>5252</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178</v>
      </c>
      <c r="B36" s="7">
        <v>2022</v>
      </c>
      <c r="C36" s="97" t="s">
        <v>7</v>
      </c>
      <c r="D36" s="7">
        <v>5183</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178</v>
      </c>
      <c r="B37" s="7">
        <v>2023</v>
      </c>
      <c r="C37" s="97" t="s">
        <v>7</v>
      </c>
      <c r="D37" s="7">
        <v>5104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178</v>
      </c>
      <c r="B38" s="7">
        <v>2024</v>
      </c>
      <c r="C38" s="97" t="s">
        <v>7</v>
      </c>
      <c r="D38" s="7">
        <v>5008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178</v>
      </c>
      <c r="B39" s="7">
        <v>2025</v>
      </c>
      <c r="C39" s="97" t="s">
        <v>7</v>
      </c>
      <c r="D39" s="7">
        <v>5560</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178</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178</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178</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178</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178</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178</v>
      </c>
      <c r="B45" s="7">
        <v>2000</v>
      </c>
      <c r="C45" s="97" t="s">
        <v>1</v>
      </c>
      <c r="D45" s="7">
        <v>4277.6833117675778</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178</v>
      </c>
      <c r="B46" s="7">
        <v>2001</v>
      </c>
      <c r="C46" s="97" t="s">
        <v>1</v>
      </c>
      <c r="D46" s="7">
        <v>4013.4375</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178</v>
      </c>
      <c r="B47" s="7">
        <v>2002</v>
      </c>
      <c r="C47" s="97" t="s">
        <v>1</v>
      </c>
      <c r="D47" s="7">
        <v>4128.003884124756</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178</v>
      </c>
      <c r="B48" s="7">
        <v>2003</v>
      </c>
      <c r="C48" s="97" t="s">
        <v>1</v>
      </c>
      <c r="D48" s="7">
        <v>4225.1159313964845</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178</v>
      </c>
      <c r="B49" s="7">
        <v>2004</v>
      </c>
      <c r="C49" s="97" t="s">
        <v>1</v>
      </c>
      <c r="D49" s="7">
        <v>4320.7728939819335</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178</v>
      </c>
      <c r="B50" s="7">
        <v>2005</v>
      </c>
      <c r="C50" s="97" t="s">
        <v>1</v>
      </c>
      <c r="D50" s="7">
        <v>4425.1231872558592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178</v>
      </c>
      <c r="B51" s="7">
        <v>2006</v>
      </c>
      <c r="C51" s="97" t="s">
        <v>1</v>
      </c>
      <c r="D51" s="7">
        <v>4547.3280029296875</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178</v>
      </c>
      <c r="B52" s="7">
        <v>2007</v>
      </c>
      <c r="C52" s="97" t="s">
        <v>1</v>
      </c>
      <c r="D52" s="7">
        <v>4650.5928352355959</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178</v>
      </c>
      <c r="B53" s="7">
        <v>2008</v>
      </c>
      <c r="C53" s="97" t="s">
        <v>1</v>
      </c>
      <c r="D53" s="7">
        <v>4753.6735969543452</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178</v>
      </c>
      <c r="B54" s="7">
        <v>2009</v>
      </c>
      <c r="C54" s="97" t="s">
        <v>1</v>
      </c>
      <c r="D54" s="7">
        <v>4845.1206170654295</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178</v>
      </c>
      <c r="B55" s="7">
        <v>2010</v>
      </c>
      <c r="C55" s="97" t="s">
        <v>1</v>
      </c>
      <c r="D55" s="7">
        <v>4911.4622817993159</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178</v>
      </c>
      <c r="B56" s="7">
        <v>2011</v>
      </c>
      <c r="C56" s="97" t="s">
        <v>1</v>
      </c>
      <c r="D56" s="7">
        <v>4964.0624542236328</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178</v>
      </c>
      <c r="B57" s="7">
        <v>2012</v>
      </c>
      <c r="C57" s="97" t="s">
        <v>1</v>
      </c>
      <c r="D57" s="7">
        <v>5060.517894744873</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178</v>
      </c>
      <c r="B58" s="7">
        <v>2013</v>
      </c>
      <c r="C58" s="97" t="s">
        <v>1</v>
      </c>
      <c r="D58" s="7">
        <v>5111.464945678711</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178</v>
      </c>
      <c r="B59" s="7">
        <v>2014</v>
      </c>
      <c r="C59" s="97" t="s">
        <v>1</v>
      </c>
      <c r="D59" s="7">
        <v>5190.0461483001709</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178</v>
      </c>
      <c r="B60" s="7">
        <v>2015</v>
      </c>
      <c r="C60" s="97" t="s">
        <v>1</v>
      </c>
      <c r="D60" s="7">
        <v>5253.8950038146977</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178</v>
      </c>
      <c r="B61" s="7">
        <v>2016</v>
      </c>
      <c r="C61" s="97" t="s">
        <v>1</v>
      </c>
      <c r="D61" s="7">
        <v>5279.6569995117188</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178</v>
      </c>
      <c r="B62" s="7">
        <v>2017</v>
      </c>
      <c r="C62" s="97" t="s">
        <v>1</v>
      </c>
      <c r="D62" s="7">
        <v>5328.2820029449467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178</v>
      </c>
      <c r="B63" s="7">
        <v>2018</v>
      </c>
      <c r="C63" s="97" t="s">
        <v>1</v>
      </c>
      <c r="D63" s="7">
        <v>5330.9014662170412</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178</v>
      </c>
      <c r="B64" s="7">
        <v>2019</v>
      </c>
      <c r="C64" s="97" t="s">
        <v>1</v>
      </c>
      <c r="D64" s="7">
        <v>5290.9773289489749</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178</v>
      </c>
      <c r="B65" s="7">
        <v>2020</v>
      </c>
      <c r="C65" s="97" t="s">
        <v>1</v>
      </c>
      <c r="D65" s="7">
        <v>5240.5712795257568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178</v>
      </c>
      <c r="B66" s="7">
        <v>2021</v>
      </c>
      <c r="C66" s="97" t="s">
        <v>1</v>
      </c>
      <c r="D66" s="7">
        <v>5127.0021435546878</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178</v>
      </c>
      <c r="B67" s="7">
        <v>2022</v>
      </c>
      <c r="C67" s="97" t="s">
        <v>1</v>
      </c>
      <c r="D67" s="7">
        <v>5065.449677047729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178</v>
      </c>
      <c r="B68" s="7">
        <v>2023</v>
      </c>
      <c r="C68" s="97" t="s">
        <v>1</v>
      </c>
      <c r="D68" s="7">
        <v>4993.5493652343748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178</v>
      </c>
      <c r="B69" s="7">
        <v>2024</v>
      </c>
      <c r="C69" s="97" t="s">
        <v>1</v>
      </c>
      <c r="D69" s="7">
        <v>4904.4345202636714</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178</v>
      </c>
      <c r="B70" s="7">
        <v>2025</v>
      </c>
      <c r="C70" s="97" t="s">
        <v>1</v>
      </c>
      <c r="D70" s="7">
        <v>5449.9678070068358</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178</v>
      </c>
      <c r="B76" s="7">
        <v>2000</v>
      </c>
      <c r="C76" s="97" t="s">
        <v>2</v>
      </c>
      <c r="D76" s="7">
        <v>300.31668823242188</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178</v>
      </c>
      <c r="B77" s="7">
        <v>2001</v>
      </c>
      <c r="C77" s="97" t="s">
        <v>2</v>
      </c>
      <c r="D77" s="7">
        <v>267.5625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178</v>
      </c>
      <c r="B78" s="7">
        <v>2002</v>
      </c>
      <c r="C78" s="97" t="s">
        <v>2</v>
      </c>
      <c r="D78" s="7">
        <v>266.99611587524413</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178</v>
      </c>
      <c r="B79" s="7">
        <v>2003</v>
      </c>
      <c r="C79" s="97" t="s">
        <v>2</v>
      </c>
      <c r="D79" s="7">
        <v>270.88406860351563</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178</v>
      </c>
      <c r="B80" s="7">
        <v>2004</v>
      </c>
      <c r="C80" s="97" t="s">
        <v>2</v>
      </c>
      <c r="D80" s="7">
        <v>268.22710601806642</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178</v>
      </c>
      <c r="B81" s="7">
        <v>2005</v>
      </c>
      <c r="C81" s="97" t="s">
        <v>2</v>
      </c>
      <c r="D81" s="7">
        <v>259.87681274414064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178</v>
      </c>
      <c r="B82" s="7">
        <v>2006</v>
      </c>
      <c r="C82" s="97" t="s">
        <v>2</v>
      </c>
      <c r="D82" s="7">
        <v>252.6719970703125</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178</v>
      </c>
      <c r="B83" s="7">
        <v>2007</v>
      </c>
      <c r="C83" s="97" t="s">
        <v>2</v>
      </c>
      <c r="D83" s="7">
        <v>244.40716476440429</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178</v>
      </c>
      <c r="B84" s="7">
        <v>2008</v>
      </c>
      <c r="C84" s="97" t="s">
        <v>2</v>
      </c>
      <c r="D84" s="7">
        <v>236.32640304565427</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178</v>
      </c>
      <c r="B85" s="7">
        <v>2009</v>
      </c>
      <c r="C85" s="97" t="s">
        <v>2</v>
      </c>
      <c r="D85" s="7">
        <v>227.87938293457032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178</v>
      </c>
      <c r="B86" s="7">
        <v>2010</v>
      </c>
      <c r="C86" s="97" t="s">
        <v>2</v>
      </c>
      <c r="D86" s="7">
        <v>218.5377182006836</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178</v>
      </c>
      <c r="B87" s="7">
        <v>2011</v>
      </c>
      <c r="C87" s="97" t="s">
        <v>2</v>
      </c>
      <c r="D87" s="7">
        <v>208.93754577636719</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178</v>
      </c>
      <c r="B88" s="7">
        <v>2012</v>
      </c>
      <c r="C88" s="97" t="s">
        <v>2</v>
      </c>
      <c r="D88" s="7">
        <v>201.48210525512695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178</v>
      </c>
      <c r="B89" s="7">
        <v>2013</v>
      </c>
      <c r="C89" s="97" t="s">
        <v>2</v>
      </c>
      <c r="D89" s="7">
        <v>192.53505432128907</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178</v>
      </c>
      <c r="B90" s="7">
        <v>2014</v>
      </c>
      <c r="C90" s="97" t="s">
        <v>2</v>
      </c>
      <c r="D90" s="7">
        <v>184.95385169982907</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178</v>
      </c>
      <c r="B91" s="7">
        <v>2015</v>
      </c>
      <c r="C91" s="97" t="s">
        <v>2</v>
      </c>
      <c r="D91" s="7">
        <v>177.10499618530275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178</v>
      </c>
      <c r="B92" s="7">
        <v>2016</v>
      </c>
      <c r="C92" s="97" t="s">
        <v>2</v>
      </c>
      <c r="D92" s="7">
        <v>168.34300048828123</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178</v>
      </c>
      <c r="B93" s="7">
        <v>2017</v>
      </c>
      <c r="C93" s="97" t="s">
        <v>2</v>
      </c>
      <c r="D93" s="7">
        <v>160.7179970550537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178</v>
      </c>
      <c r="B94" s="7">
        <v>2018</v>
      </c>
      <c r="C94" s="97" t="s">
        <v>2</v>
      </c>
      <c r="D94" s="7">
        <v>152.09853378295898</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178</v>
      </c>
      <c r="B95" s="7">
        <v>2019</v>
      </c>
      <c r="C95" s="97" t="s">
        <v>2</v>
      </c>
      <c r="D95" s="7">
        <v>143.02267105102538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178</v>
      </c>
      <c r="B96" s="7">
        <v>2020</v>
      </c>
      <c r="C96" s="97" t="s">
        <v>2</v>
      </c>
      <c r="D96" s="7">
        <v>134.42872047424316</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178</v>
      </c>
      <c r="B97" s="7">
        <v>2021</v>
      </c>
      <c r="C97" s="97" t="s">
        <v>2</v>
      </c>
      <c r="D97" s="7">
        <v>124.99785644531249</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178</v>
      </c>
      <c r="B98" s="7">
        <v>2022</v>
      </c>
      <c r="C98" s="97" t="s">
        <v>2</v>
      </c>
      <c r="D98" s="7">
        <v>117.55032295227051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178</v>
      </c>
      <c r="B99" s="7">
        <v>2023</v>
      </c>
      <c r="C99" s="97" t="s">
        <v>2</v>
      </c>
      <c r="D99" s="7">
        <v>110.450634765625</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178</v>
      </c>
      <c r="B100" s="7">
        <v>2024</v>
      </c>
      <c r="C100" s="97" t="s">
        <v>2</v>
      </c>
      <c r="D100" s="7">
        <v>103.56547973632813</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178</v>
      </c>
      <c r="B101" s="7">
        <v>2025</v>
      </c>
      <c r="C101" s="97" t="s">
        <v>2</v>
      </c>
      <c r="D101" s="7">
        <v>110.03219299316406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178</v>
      </c>
      <c r="B107" s="7">
        <v>2000</v>
      </c>
      <c r="C107" s="97" t="s">
        <v>16</v>
      </c>
      <c r="D107" s="7">
        <v>1027</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178</v>
      </c>
      <c r="B108" s="7">
        <v>2001</v>
      </c>
      <c r="C108" s="97" t="s">
        <v>16</v>
      </c>
      <c r="D108" s="7">
        <v>855</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178</v>
      </c>
      <c r="B109" s="7">
        <v>2002</v>
      </c>
      <c r="C109" s="97" t="s">
        <v>16</v>
      </c>
      <c r="D109" s="7">
        <v>913</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178</v>
      </c>
      <c r="B110" s="7">
        <v>2003</v>
      </c>
      <c r="C110" s="98" t="s">
        <v>16</v>
      </c>
      <c r="D110" s="7">
        <v>956</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178</v>
      </c>
      <c r="B111" s="7">
        <v>2004</v>
      </c>
      <c r="C111" s="98" t="s">
        <v>16</v>
      </c>
      <c r="D111" s="7">
        <v>975</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178</v>
      </c>
      <c r="B112" s="7">
        <v>2005</v>
      </c>
      <c r="C112" s="98" t="s">
        <v>16</v>
      </c>
      <c r="D112" s="7">
        <v>1009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178</v>
      </c>
      <c r="B113" s="7">
        <v>2006</v>
      </c>
      <c r="C113" s="98" t="s">
        <v>16</v>
      </c>
      <c r="D113" s="7">
        <v>988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178</v>
      </c>
      <c r="B114" s="7">
        <v>2007</v>
      </c>
      <c r="C114" s="98" t="s">
        <v>16</v>
      </c>
      <c r="D114" s="7">
        <v>1013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178</v>
      </c>
      <c r="B115" s="7">
        <v>2008</v>
      </c>
      <c r="C115" s="98" t="s">
        <v>16</v>
      </c>
      <c r="D115" s="7">
        <v>999</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178</v>
      </c>
      <c r="B116" s="7">
        <v>2009</v>
      </c>
      <c r="C116" s="99" t="s">
        <v>16</v>
      </c>
      <c r="D116" s="7">
        <v>994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178</v>
      </c>
      <c r="B117" s="7">
        <v>2010</v>
      </c>
      <c r="C117" s="99" t="s">
        <v>16</v>
      </c>
      <c r="D117" s="7">
        <v>986</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178</v>
      </c>
      <c r="B118" s="7">
        <v>2011</v>
      </c>
      <c r="C118" s="99" t="s">
        <v>16</v>
      </c>
      <c r="D118" s="7">
        <v>981</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178</v>
      </c>
      <c r="B119" s="7">
        <v>2012</v>
      </c>
      <c r="C119" s="99" t="s">
        <v>16</v>
      </c>
      <c r="D119" s="7">
        <v>1032</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178</v>
      </c>
      <c r="B120" s="7">
        <v>2013</v>
      </c>
      <c r="C120" s="99" t="s">
        <v>16</v>
      </c>
      <c r="D120" s="7">
        <v>1046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178</v>
      </c>
      <c r="B121" s="7">
        <v>2014</v>
      </c>
      <c r="C121" s="99" t="s">
        <v>16</v>
      </c>
      <c r="D121" s="7">
        <v>1068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178</v>
      </c>
      <c r="B122" s="7">
        <v>2015</v>
      </c>
      <c r="C122" s="99" t="s">
        <v>16</v>
      </c>
      <c r="D122" s="7">
        <v>1050</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178</v>
      </c>
      <c r="B123" s="7">
        <v>2016</v>
      </c>
      <c r="C123" s="99" t="s">
        <v>16</v>
      </c>
      <c r="D123" s="7">
        <v>1018</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178</v>
      </c>
      <c r="B124" s="7">
        <v>2017</v>
      </c>
      <c r="C124" s="99" t="s">
        <v>16</v>
      </c>
      <c r="D124" s="7">
        <v>991</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178</v>
      </c>
      <c r="B125" s="7">
        <v>2018</v>
      </c>
      <c r="C125" s="99" t="s">
        <v>16</v>
      </c>
      <c r="D125" s="7">
        <v>958</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178</v>
      </c>
      <c r="B126" s="7">
        <v>2019</v>
      </c>
      <c r="C126" s="99" t="s">
        <v>16</v>
      </c>
      <c r="D126" s="7">
        <v>943</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178</v>
      </c>
      <c r="B127" s="7">
        <v>2020</v>
      </c>
      <c r="C127" s="99" t="s">
        <v>16</v>
      </c>
      <c r="D127" s="7">
        <v>882</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178</v>
      </c>
      <c r="B128" s="7">
        <v>2021</v>
      </c>
      <c r="C128" s="99" t="s">
        <v>16</v>
      </c>
      <c r="D128" s="7">
        <v>807</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178</v>
      </c>
      <c r="B129" s="7">
        <v>2022</v>
      </c>
      <c r="C129" s="99" t="s">
        <v>16</v>
      </c>
      <c r="D129" s="7">
        <v>770</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178</v>
      </c>
      <c r="B130" s="7">
        <v>2023</v>
      </c>
      <c r="C130" s="99" t="s">
        <v>16</v>
      </c>
      <c r="D130" s="7">
        <v>746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178</v>
      </c>
      <c r="B131" s="7">
        <v>2024</v>
      </c>
      <c r="C131" s="99" t="s">
        <v>16</v>
      </c>
      <c r="D131" s="7">
        <v>748</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178</v>
      </c>
      <c r="B132" s="7">
        <v>2025</v>
      </c>
      <c r="C132" s="99" t="s">
        <v>16</v>
      </c>
      <c r="D132" s="7">
        <v>867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178</v>
      </c>
      <c r="B138" s="7">
        <v>2000</v>
      </c>
      <c r="C138" s="99" t="s">
        <v>17</v>
      </c>
      <c r="D138" s="7">
        <v>1500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178</v>
      </c>
      <c r="B139" s="7">
        <v>2001</v>
      </c>
      <c r="C139" s="99" t="s">
        <v>17</v>
      </c>
      <c r="D139" s="7">
        <v>1353</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178</v>
      </c>
      <c r="B140" s="7">
        <v>2002</v>
      </c>
      <c r="C140" s="99" t="s">
        <v>17</v>
      </c>
      <c r="D140" s="7">
        <v>1360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178</v>
      </c>
      <c r="B141" s="7">
        <v>2003</v>
      </c>
      <c r="C141" s="99" t="s">
        <v>17</v>
      </c>
      <c r="D141" s="7">
        <v>1410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178</v>
      </c>
      <c r="B142" s="7">
        <v>2004</v>
      </c>
      <c r="C142" s="99" t="s">
        <v>17</v>
      </c>
      <c r="D142" s="7">
        <v>1471</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178</v>
      </c>
      <c r="B143" s="7">
        <v>2005</v>
      </c>
      <c r="C143" s="99" t="s">
        <v>17</v>
      </c>
      <c r="D143" s="7">
        <v>1520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178</v>
      </c>
      <c r="B144" s="7">
        <v>2006</v>
      </c>
      <c r="C144" s="99" t="s">
        <v>17</v>
      </c>
      <c r="D144" s="7">
        <v>1581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178</v>
      </c>
      <c r="B145" s="7">
        <v>2007</v>
      </c>
      <c r="C145" s="99" t="s">
        <v>17</v>
      </c>
      <c r="D145" s="7">
        <v>1614</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178</v>
      </c>
      <c r="B146" s="7">
        <v>2008</v>
      </c>
      <c r="C146" s="99" t="s">
        <v>17</v>
      </c>
      <c r="D146" s="7">
        <v>1669</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178</v>
      </c>
      <c r="B147" s="7">
        <v>2009</v>
      </c>
      <c r="C147" s="99" t="s">
        <v>17</v>
      </c>
      <c r="D147" s="7">
        <v>1687</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178</v>
      </c>
      <c r="B148" s="7">
        <v>2010</v>
      </c>
      <c r="C148" s="99" t="s">
        <v>17</v>
      </c>
      <c r="D148" s="7">
        <v>1706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178</v>
      </c>
      <c r="B149" s="7">
        <v>2011</v>
      </c>
      <c r="C149" s="99" t="s">
        <v>17</v>
      </c>
      <c r="D149" s="7">
        <v>1698</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178</v>
      </c>
      <c r="B150" s="7">
        <v>2012</v>
      </c>
      <c r="C150" s="99" t="s">
        <v>17</v>
      </c>
      <c r="D150" s="7">
        <v>1687</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178</v>
      </c>
      <c r="B151" s="7">
        <v>2013</v>
      </c>
      <c r="C151" s="99" t="s">
        <v>17</v>
      </c>
      <c r="D151" s="7">
        <v>1649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178</v>
      </c>
      <c r="B152" s="7">
        <v>2014</v>
      </c>
      <c r="C152" s="99" t="s">
        <v>17</v>
      </c>
      <c r="D152" s="7">
        <v>1665</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178</v>
      </c>
      <c r="B153" s="7">
        <v>2015</v>
      </c>
      <c r="C153" s="99" t="s">
        <v>17</v>
      </c>
      <c r="D153" s="7">
        <v>1699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178</v>
      </c>
      <c r="B154" s="7">
        <v>2016</v>
      </c>
      <c r="C154" s="99" t="s">
        <v>17</v>
      </c>
      <c r="D154" s="7">
        <v>1710</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178</v>
      </c>
      <c r="B155" s="7">
        <v>2017</v>
      </c>
      <c r="C155" s="99" t="s">
        <v>17</v>
      </c>
      <c r="D155" s="7">
        <v>1760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178</v>
      </c>
      <c r="B156" s="7">
        <v>2018</v>
      </c>
      <c r="C156" s="99" t="s">
        <v>17</v>
      </c>
      <c r="D156" s="7">
        <v>1785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178</v>
      </c>
      <c r="B157" s="7">
        <v>2019</v>
      </c>
      <c r="C157" s="99" t="s">
        <v>17</v>
      </c>
      <c r="D157" s="7">
        <v>1747</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178</v>
      </c>
      <c r="B158" s="7">
        <v>2020</v>
      </c>
      <c r="C158" s="99" t="s">
        <v>17</v>
      </c>
      <c r="D158" s="7">
        <v>1698</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178</v>
      </c>
      <c r="B159" s="7">
        <v>2021</v>
      </c>
      <c r="C159" s="99" t="s">
        <v>17</v>
      </c>
      <c r="D159" s="7">
        <v>1665</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178</v>
      </c>
      <c r="B160" s="7">
        <v>2022</v>
      </c>
      <c r="C160" s="99" t="s">
        <v>17</v>
      </c>
      <c r="D160" s="7">
        <v>1600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178</v>
      </c>
      <c r="B161" s="7">
        <v>2023</v>
      </c>
      <c r="C161" s="99" t="s">
        <v>17</v>
      </c>
      <c r="D161" s="7">
        <v>1537</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178</v>
      </c>
      <c r="B162" s="7">
        <v>2024</v>
      </c>
      <c r="C162" s="99" t="s">
        <v>17</v>
      </c>
      <c r="D162" s="7">
        <v>1484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178</v>
      </c>
      <c r="B163" s="7">
        <v>2025</v>
      </c>
      <c r="C163" s="99" t="s">
        <v>17</v>
      </c>
      <c r="D163" s="7">
        <v>1730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178</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178</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178</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178</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178</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178</v>
      </c>
      <c r="B169" s="7">
        <v>2000</v>
      </c>
      <c r="C169" s="100" t="s">
        <v>18</v>
      </c>
      <c r="D169" s="7">
        <v>2051</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178</v>
      </c>
      <c r="B170" s="7">
        <v>2001</v>
      </c>
      <c r="C170" s="100" t="s">
        <v>18</v>
      </c>
      <c r="D170" s="7">
        <v>2073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178</v>
      </c>
      <c r="B171" s="7">
        <v>2002</v>
      </c>
      <c r="C171" s="100" t="s">
        <v>18</v>
      </c>
      <c r="D171" s="7">
        <v>2122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178</v>
      </c>
      <c r="B172" s="7">
        <v>2003</v>
      </c>
      <c r="C172" s="100" t="s">
        <v>18</v>
      </c>
      <c r="D172" s="7">
        <v>2130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178</v>
      </c>
      <c r="B173" s="7">
        <v>2004</v>
      </c>
      <c r="C173" s="100" t="s">
        <v>18</v>
      </c>
      <c r="D173" s="7">
        <v>2143</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178</v>
      </c>
      <c r="B174" s="7">
        <v>2005</v>
      </c>
      <c r="C174" s="100" t="s">
        <v>18</v>
      </c>
      <c r="D174" s="7">
        <v>2156</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178</v>
      </c>
      <c r="B175" s="7">
        <v>2006</v>
      </c>
      <c r="C175" s="100" t="s">
        <v>18</v>
      </c>
      <c r="D175" s="7">
        <v>2231</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178</v>
      </c>
      <c r="B176" s="7">
        <v>2007</v>
      </c>
      <c r="C176" s="100" t="s">
        <v>18</v>
      </c>
      <c r="D176" s="7">
        <v>2268</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178</v>
      </c>
      <c r="B177" s="7">
        <v>2008</v>
      </c>
      <c r="C177" s="100" t="s">
        <v>18</v>
      </c>
      <c r="D177" s="7">
        <v>2322</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178</v>
      </c>
      <c r="B178" s="7">
        <v>2009</v>
      </c>
      <c r="C178" s="100" t="s">
        <v>18</v>
      </c>
      <c r="D178" s="7">
        <v>2392</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178</v>
      </c>
      <c r="B179" s="7">
        <v>2010</v>
      </c>
      <c r="C179" s="100" t="s">
        <v>18</v>
      </c>
      <c r="D179" s="7">
        <v>2438</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178</v>
      </c>
      <c r="B180" s="7">
        <v>2011</v>
      </c>
      <c r="C180" s="100" t="s">
        <v>18</v>
      </c>
      <c r="D180" s="7">
        <v>2494</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178</v>
      </c>
      <c r="B181" s="7">
        <v>2012</v>
      </c>
      <c r="C181" s="100" t="s">
        <v>18</v>
      </c>
      <c r="D181" s="7">
        <v>2543</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178</v>
      </c>
      <c r="B182" s="7">
        <v>2013</v>
      </c>
      <c r="C182" s="100" t="s">
        <v>18</v>
      </c>
      <c r="D182" s="7">
        <v>2609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178</v>
      </c>
      <c r="B183" s="7">
        <v>2014</v>
      </c>
      <c r="C183" s="100" t="s">
        <v>18</v>
      </c>
      <c r="D183" s="7">
        <v>2642</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178</v>
      </c>
      <c r="B184" s="7">
        <v>2015</v>
      </c>
      <c r="C184" s="100" t="s">
        <v>18</v>
      </c>
      <c r="D184" s="7">
        <v>2682</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178</v>
      </c>
      <c r="B185" s="7">
        <v>2016</v>
      </c>
      <c r="C185" s="100" t="s">
        <v>18</v>
      </c>
      <c r="D185" s="7">
        <v>2720</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178</v>
      </c>
      <c r="B186" s="7">
        <v>2017</v>
      </c>
      <c r="C186" s="100" t="s">
        <v>18</v>
      </c>
      <c r="D186" s="7">
        <v>2738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178</v>
      </c>
      <c r="B187" s="7">
        <v>2018</v>
      </c>
      <c r="C187" s="100" t="s">
        <v>18</v>
      </c>
      <c r="D187" s="7">
        <v>2740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178</v>
      </c>
      <c r="B188" s="7">
        <v>2019</v>
      </c>
      <c r="C188" s="100" t="s">
        <v>18</v>
      </c>
      <c r="D188" s="7">
        <v>2744</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178</v>
      </c>
      <c r="B189" s="7">
        <v>2020</v>
      </c>
      <c r="C189" s="100" t="s">
        <v>18</v>
      </c>
      <c r="D189" s="7">
        <v>2795</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178</v>
      </c>
      <c r="B190" s="7">
        <v>2021</v>
      </c>
      <c r="C190" s="100" t="s">
        <v>18</v>
      </c>
      <c r="D190" s="7">
        <v>2780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178</v>
      </c>
      <c r="B191" s="7">
        <v>2022</v>
      </c>
      <c r="C191" s="100" t="s">
        <v>18</v>
      </c>
      <c r="D191" s="7">
        <v>2813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178</v>
      </c>
      <c r="B192" s="7">
        <v>2023</v>
      </c>
      <c r="C192" s="100" t="s">
        <v>18</v>
      </c>
      <c r="D192" s="7">
        <v>2821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178</v>
      </c>
      <c r="B193" s="7">
        <v>2024</v>
      </c>
      <c r="C193" s="100" t="s">
        <v>18</v>
      </c>
      <c r="D193" s="7">
        <v>2776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178</v>
      </c>
      <c r="B194" s="7">
        <v>2025</v>
      </c>
      <c r="C194" s="100" t="s">
        <v>18</v>
      </c>
      <c r="D194" s="7">
        <v>2963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178</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178</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178</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178</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178</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7238A-57F6-489F-BCFC-7602B6217B5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7" customWidth="1"/>
    <col min="2" max="2" width="12.3984375" style="397" customWidth="1"/>
    <col min="3" max="8" width="9" style="397" customWidth="1"/>
    <col min="9" max="9" width="12.3984375" style="397" customWidth="1"/>
    <col min="10" max="15" width="9" style="397" customWidth="1"/>
    <col min="16" max="16" width="12.3984375" style="397" customWidth="1"/>
    <col min="17" max="22" width="9" style="397" customWidth="1"/>
    <col min="23" max="38" width="9" style="397"/>
    <col min="39" max="16384" width="9" style="405"/>
  </cols>
  <sheetData>
    <row r="1" spans="1:22" s="397" customFormat="1" x14ac:dyDescent="0.25">
      <c r="A1" s="396" t="str">
        <f>HLOOKUP(Introduction!$G$4,nametranslations,20,FALSE)</f>
        <v>Water, sanitation and hygiene ladders for schools</v>
      </c>
      <c r="B1" s="396" t="str">
        <f ca="1">HLOOKUP([1]Introduction!$G$4,nametranslations,5,FALSE)</f>
        <v>San Marino</v>
      </c>
      <c r="C1" s="396" t="str">
        <f ca="1">HLOOKUP([1]Introduction!$G$4,nametranslations,5,FALSE)</f>
        <v>San Marino</v>
      </c>
      <c r="D1" s="396" t="str">
        <f ca="1">HLOOKUP([1]Introduction!$G$4,nametranslations,5,FALSE)</f>
        <v>San Marino</v>
      </c>
      <c r="E1" s="396" t="str">
        <f ca="1">HLOOKUP([1]Introduction!$G$4,nametranslations,5,FALSE)</f>
        <v>San Marino</v>
      </c>
      <c r="F1" s="396" t="str">
        <f ca="1">HLOOKUP([1]Introduction!$G$4,nametranslations,5,FALSE)</f>
        <v>San Marino</v>
      </c>
      <c r="G1" s="396" t="str">
        <f ca="1">HLOOKUP([1]Introduction!$G$4,nametranslations,5,FALSE)</f>
        <v>San Marino</v>
      </c>
      <c r="H1" s="396" t="str">
        <f ca="1">HLOOKUP([1]Introduction!$G$4,nametranslations,5,FALSE)</f>
        <v>San Marino</v>
      </c>
      <c r="I1" s="396" t="str">
        <f ca="1">HLOOKUP([1]Introduction!$G$4,nametranslations,5,FALSE)</f>
        <v>San Marino</v>
      </c>
      <c r="J1" s="396" t="str">
        <f ca="1">HLOOKUP([1]Introduction!$G$4,nametranslations,5,FALSE)</f>
        <v>San Marino</v>
      </c>
      <c r="K1" s="396" t="str">
        <f ca="1">HLOOKUP([1]Introduction!$G$4,nametranslations,5,FALSE)</f>
        <v>San Marino</v>
      </c>
      <c r="L1" s="396" t="str">
        <f ca="1">HLOOKUP([1]Introduction!$G$4,nametranslations,5,FALSE)</f>
        <v>San Marino</v>
      </c>
      <c r="M1" s="396" t="str">
        <f ca="1">HLOOKUP([1]Introduction!$G$4,nametranslations,5,FALSE)</f>
        <v>San Marino</v>
      </c>
      <c r="N1" s="396" t="str">
        <f ca="1">HLOOKUP([1]Introduction!$G$4,nametranslations,5,FALSE)</f>
        <v>San Marino</v>
      </c>
      <c r="O1" s="396" t="str">
        <f ca="1">HLOOKUP([1]Introduction!$G$4,nametranslations,5,FALSE)</f>
        <v>San Marino</v>
      </c>
      <c r="P1" s="396" t="str">
        <f ca="1">HLOOKUP([1]Introduction!$G$4,nametranslations,5,FALSE)</f>
        <v>San Marino</v>
      </c>
      <c r="Q1" s="396" t="str">
        <f ca="1">HLOOKUP([1]Introduction!$G$4,nametranslations,5,FALSE)</f>
        <v>San Marino</v>
      </c>
      <c r="R1" s="396" t="str">
        <f ca="1">HLOOKUP([1]Introduction!$G$4,nametranslations,5,FALSE)</f>
        <v>San Marino</v>
      </c>
      <c r="S1" s="396" t="str">
        <f ca="1">HLOOKUP([1]Introduction!$G$4,nametranslations,5,FALSE)</f>
        <v>San Marino</v>
      </c>
      <c r="T1" s="396" t="str">
        <f ca="1">HLOOKUP([1]Introduction!$G$4,nametranslations,5,FALSE)</f>
        <v>San Marino</v>
      </c>
      <c r="U1" s="396" t="str">
        <f ca="1">HLOOKUP([1]Introduction!$G$4,nametranslations,5,FALSE)</f>
        <v>San Marino</v>
      </c>
      <c r="V1" s="396" t="str">
        <f ca="1">HLOOKUP([1]Introduction!$G$4,nametranslations,5,FALSE)</f>
        <v>San Marino</v>
      </c>
    </row>
    <row r="2" spans="1:22" s="397" customFormat="1" x14ac:dyDescent="0.25">
      <c r="A2" s="396" t="str">
        <f ca="1">HLOOKUP([1]Introduction!$G$4,nametranslations,5,FALSE)</f>
        <v>San Marino</v>
      </c>
      <c r="B2" s="396" t="str">
        <f ca="1">HLOOKUP([1]Introduction!$G$4,nametranslations,5,FALSE)</f>
        <v>San Marino</v>
      </c>
      <c r="C2" s="396" t="str">
        <f ca="1">HLOOKUP([1]Introduction!$G$4,nametranslations,5,FALSE)</f>
        <v>San Marino</v>
      </c>
      <c r="D2" s="396" t="str">
        <f ca="1">HLOOKUP([1]Introduction!$G$4,nametranslations,5,FALSE)</f>
        <v>San Marino</v>
      </c>
      <c r="E2" s="396" t="str">
        <f ca="1">HLOOKUP([1]Introduction!$G$4,nametranslations,5,FALSE)</f>
        <v>San Marino</v>
      </c>
      <c r="F2" s="396" t="str">
        <f ca="1">HLOOKUP([1]Introduction!$G$4,nametranslations,5,FALSE)</f>
        <v>San Marino</v>
      </c>
      <c r="G2" s="396" t="str">
        <f ca="1">HLOOKUP([1]Introduction!$G$4,nametranslations,5,FALSE)</f>
        <v>San Marino</v>
      </c>
      <c r="H2" s="396" t="str">
        <f ca="1">HLOOKUP([1]Introduction!$G$4,nametranslations,5,FALSE)</f>
        <v>San Marino</v>
      </c>
      <c r="I2" s="396" t="str">
        <f ca="1">HLOOKUP([1]Introduction!$G$4,nametranslations,5,FALSE)</f>
        <v>San Marino</v>
      </c>
      <c r="J2" s="396" t="str">
        <f ca="1">HLOOKUP([1]Introduction!$G$4,nametranslations,5,FALSE)</f>
        <v>San Marino</v>
      </c>
      <c r="K2" s="396" t="str">
        <f ca="1">HLOOKUP([1]Introduction!$G$4,nametranslations,5,FALSE)</f>
        <v>San Marino</v>
      </c>
      <c r="L2" s="396" t="str">
        <f ca="1">HLOOKUP([1]Introduction!$G$4,nametranslations,5,FALSE)</f>
        <v>San Marino</v>
      </c>
      <c r="M2" s="396" t="str">
        <f ca="1">HLOOKUP([1]Introduction!$G$4,nametranslations,5,FALSE)</f>
        <v>San Marino</v>
      </c>
      <c r="N2" s="396" t="str">
        <f ca="1">HLOOKUP([1]Introduction!$G$4,nametranslations,5,FALSE)</f>
        <v>San Marino</v>
      </c>
      <c r="O2" s="396" t="str">
        <f ca="1">HLOOKUP([1]Introduction!$G$4,nametranslations,5,FALSE)</f>
        <v>San Marino</v>
      </c>
      <c r="P2" s="396" t="str">
        <f ca="1">HLOOKUP([1]Introduction!$G$4,nametranslations,5,FALSE)</f>
        <v>San Marino</v>
      </c>
      <c r="Q2" s="396" t="str">
        <f ca="1">HLOOKUP([1]Introduction!$G$4,nametranslations,5,FALSE)</f>
        <v>San Marino</v>
      </c>
      <c r="R2" s="396" t="str">
        <f ca="1">HLOOKUP([1]Introduction!$G$4,nametranslations,5,FALSE)</f>
        <v>San Marino</v>
      </c>
      <c r="S2" s="396" t="str">
        <f ca="1">HLOOKUP([1]Introduction!$G$4,nametranslations,5,FALSE)</f>
        <v>San Marino</v>
      </c>
      <c r="T2" s="396" t="str">
        <f ca="1">HLOOKUP([1]Introduction!$G$4,nametranslations,5,FALSE)</f>
        <v>San Marino</v>
      </c>
      <c r="U2" s="396" t="str">
        <f ca="1">HLOOKUP([1]Introduction!$G$4,nametranslations,5,FALSE)</f>
        <v>San Marino</v>
      </c>
      <c r="V2" s="396" t="str">
        <f ca="1">HLOOKUP([1]Introduction!$G$4,nametranslations,5,FALSE)</f>
        <v>San Marino</v>
      </c>
    </row>
    <row r="3" spans="1:22" s="397" customFormat="1" ht="17.399999999999999" x14ac:dyDescent="0.25">
      <c r="A3" s="398"/>
      <c r="B3" s="398"/>
      <c r="C3" s="398"/>
      <c r="D3" s="398"/>
      <c r="E3" s="398"/>
      <c r="F3" s="398"/>
      <c r="G3" s="398"/>
      <c r="H3" s="398"/>
      <c r="I3" s="398"/>
      <c r="J3" s="398"/>
      <c r="K3" s="398"/>
      <c r="L3" s="398"/>
      <c r="M3" s="398"/>
      <c r="N3" s="398"/>
      <c r="O3" s="398"/>
      <c r="P3" s="398"/>
      <c r="Q3" s="398"/>
      <c r="R3" s="398"/>
      <c r="S3" s="398"/>
      <c r="T3" s="398"/>
      <c r="U3" s="398"/>
      <c r="V3" s="398"/>
    </row>
    <row r="4" spans="1:22" ht="15.6" x14ac:dyDescent="0.3">
      <c r="B4" s="399" t="str">
        <f>HLOOKUP(Introduction!$G$4,nametranslations,85,FALSE)</f>
        <v>Drinking Water</v>
      </c>
      <c r="E4" s="400"/>
      <c r="I4" s="401" t="str">
        <f>HLOOKUP(Introduction!$G$4,nametranslations,22,FALSE)</f>
        <v>Sanitation</v>
      </c>
      <c r="P4" s="402" t="str">
        <f>HLOOKUP(Introduction!$G$4,nametranslations,23,FALSE)</f>
        <v>Hygiene</v>
      </c>
    </row>
    <row r="6" spans="1:22" x14ac:dyDescent="0.25">
      <c r="G6" s="403"/>
      <c r="H6" s="403"/>
      <c r="I6" s="403"/>
      <c r="K6" s="403"/>
      <c r="L6" s="403"/>
    </row>
    <row r="7" spans="1:22" ht="15.6" x14ac:dyDescent="0.25">
      <c r="G7" s="403"/>
      <c r="H7" s="403"/>
      <c r="I7" s="403"/>
      <c r="K7" s="404"/>
      <c r="L7" s="403"/>
    </row>
    <row r="8" spans="1:22" x14ac:dyDescent="0.25">
      <c r="G8" s="403"/>
      <c r="H8" s="403"/>
      <c r="I8" s="403"/>
      <c r="K8" s="403"/>
      <c r="L8" s="403"/>
    </row>
    <row r="9" spans="1:22" x14ac:dyDescent="0.25">
      <c r="G9" s="403"/>
      <c r="H9" s="403"/>
      <c r="I9" s="403"/>
      <c r="K9" s="403"/>
      <c r="L9" s="403"/>
    </row>
    <row r="10" spans="1:22" x14ac:dyDescent="0.25">
      <c r="G10" s="403"/>
      <c r="H10" s="403"/>
      <c r="I10" s="403"/>
      <c r="K10" s="403"/>
      <c r="L10" s="403"/>
    </row>
    <row r="11" spans="1:22" x14ac:dyDescent="0.25">
      <c r="G11" s="403"/>
      <c r="H11" s="403"/>
      <c r="I11" s="403"/>
      <c r="K11" s="403"/>
      <c r="L11" s="403"/>
    </row>
    <row r="12" spans="1:22" x14ac:dyDescent="0.25">
      <c r="G12" s="403"/>
      <c r="H12" s="403"/>
      <c r="I12" s="403"/>
      <c r="K12" s="403"/>
      <c r="L12" s="403"/>
    </row>
    <row r="13" spans="1:22" x14ac:dyDescent="0.25">
      <c r="G13" s="403"/>
      <c r="H13" s="403"/>
      <c r="I13" s="403"/>
      <c r="K13" s="403"/>
      <c r="L13" s="403"/>
    </row>
    <row r="14" spans="1:22" x14ac:dyDescent="0.25">
      <c r="G14" s="403"/>
      <c r="H14" s="403"/>
      <c r="I14" s="403"/>
      <c r="K14" s="403"/>
      <c r="L14" s="403"/>
    </row>
    <row r="15" spans="1:22" x14ac:dyDescent="0.25">
      <c r="G15" s="403"/>
      <c r="H15" s="403"/>
      <c r="I15" s="403"/>
      <c r="K15" s="403"/>
      <c r="L15" s="403"/>
    </row>
    <row r="16" spans="1:22" x14ac:dyDescent="0.25">
      <c r="G16" s="403"/>
      <c r="H16" s="403"/>
      <c r="I16" s="403"/>
      <c r="K16" s="403"/>
      <c r="L16" s="403"/>
    </row>
    <row r="17" spans="1:47" x14ac:dyDescent="0.25">
      <c r="G17" s="403"/>
      <c r="H17" s="403"/>
      <c r="I17" s="403"/>
      <c r="K17" s="403"/>
      <c r="L17" s="403"/>
    </row>
    <row r="18" spans="1:47" x14ac:dyDescent="0.25">
      <c r="G18" s="403"/>
      <c r="H18" s="403"/>
      <c r="I18" s="403"/>
      <c r="K18" s="403"/>
      <c r="L18" s="403"/>
    </row>
    <row r="19" spans="1:47" x14ac:dyDescent="0.25">
      <c r="G19" s="403"/>
      <c r="H19" s="403"/>
      <c r="I19" s="403"/>
      <c r="K19" s="403"/>
      <c r="L19" s="403"/>
    </row>
    <row r="20" spans="1:47" x14ac:dyDescent="0.25">
      <c r="G20" s="403"/>
      <c r="H20" s="403"/>
      <c r="I20" s="403"/>
      <c r="K20" s="403"/>
      <c r="L20" s="403"/>
    </row>
    <row r="21" spans="1:47" x14ac:dyDescent="0.25">
      <c r="G21" s="403"/>
      <c r="H21" s="403"/>
      <c r="I21" s="403"/>
      <c r="K21" s="403"/>
      <c r="L21" s="403"/>
    </row>
    <row r="23" spans="1:47" x14ac:dyDescent="0.25">
      <c r="B23" s="406"/>
    </row>
    <row r="25" spans="1:47" x14ac:dyDescent="0.25">
      <c r="B25" s="407"/>
      <c r="C25" s="407" t="str">
        <f>+IF(OR((C28=Key!$I$26&amp;"*"),(D28=Key!$I$28&amp;"*"),(E28=Key!$I$27&amp;"*"),(F28=Key!$I$29&amp;"*"),(G28=Key!$I$30&amp;"*"),(H28=Key!$I$31&amp;"*"),(C28=Key!$I$26&amp;"*^"),(D28=Key!$I$28&amp;"*^"),(E28=Key!$I$27&amp;"*^"),(F28="*^"),(G28=Key!$I$30&amp;"*^"),(H28=Key!$I$31&amp;"*^")),"*"&amp;HLOOKUP(Introduction!$G$4,nametranslations,35,FALSE),"")</f>
        <v>*No basic service estimate available</v>
      </c>
      <c r="J25" s="407" t="str">
        <f>+IF(OR((J28=Key!$I$26&amp;"*"),(K28=Key!$I$28&amp;"*"),(L28=Key!$I$27&amp;"*"),(M28=Key!$I$29&amp;"*"),(N28=Key!$I$30&amp;"*"),(O28=Key!$I$31&amp;"*"),(J28=Key!$I$26&amp;"*^"),(K28=Key!$I$28&amp;"*^"),(L28=Key!$I$27&amp;"*^"),(M28="*^"),(N28=Key!$I$30&amp;"*^"),(O28=Key!$I$31&amp;"*^")),"*"&amp;HLOOKUP(Introduction!$G$4,nametranslations,35,FALSE),"")</f>
        <v>*No basic service estimate available</v>
      </c>
      <c r="Q25" s="40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6"/>
      <c r="C26" s="407" t="str">
        <f>+IF(OR((C28=Key!$I$26&amp;"*^"),(D28=Key!$I$28&amp;"*^"),(E28=Key!$I$27&amp;"*^"),(F28=Key!$I$29&amp;"*^"),(G28=Key!$I$30&amp;"*^"),(H28=Key!$I$31&amp;"^")),HLOOKUP(Introduction!$G$4,nametranslations,155,FALSE),"")</f>
        <v/>
      </c>
      <c r="J26" s="407" t="str">
        <f>+IF(OR((J28=Key!$I$26&amp;"*^"),(K28=Key!$I$28&amp;"*^"),(L28=Key!$I$27&amp;"*^"),(M28=Key!$I$29&amp;"*^"),(N28=Key!$I$30&amp;"*^"),(O28=Key!$I$31&amp;"^")),HLOOKUP(Introduction!$G$4,nametranslations,155,FALSE),"")</f>
        <v/>
      </c>
      <c r="Q26" s="407" t="str">
        <f>+IF(OR((Q28=Key!$I$26&amp;"*^"),(R28=Key!$I$28&amp;"*^"),(S28=Key!$I$27&amp;"*^"),(T28=Key!$I$29&amp;"*^"),(U28=Key!$I$30&amp;"*^"),(V28=Key!$I$31&amp;"^")),HLOOKUP(Introduction!$G$4,nametranslations,156,FALSE),"")</f>
        <v/>
      </c>
    </row>
    <row r="27" spans="1:47" x14ac:dyDescent="0.25">
      <c r="B27" s="408" t="str">
        <f>+Introduction!C7</f>
        <v>San Marino</v>
      </c>
      <c r="C27" s="409" t="str">
        <f>HLOOKUP(Introduction!$G$4,nametranslations,21,FALSE)</f>
        <v>Water</v>
      </c>
      <c r="D27" s="409" t="str">
        <f ca="1">HLOOKUP([1]Introduction!$G$4,nametranslations,21,FALSE)</f>
        <v>Water</v>
      </c>
      <c r="E27" s="409" t="str">
        <f ca="1">HLOOKUP([1]Introduction!$G$4,nametranslations,21,FALSE)</f>
        <v>Water</v>
      </c>
      <c r="F27" s="409" t="str">
        <f ca="1">HLOOKUP([1]Introduction!$G$4,nametranslations,21,FALSE)</f>
        <v>Water</v>
      </c>
      <c r="G27" s="409" t="str">
        <f ca="1">HLOOKUP([1]Introduction!$G$4,nametranslations,21,FALSE)</f>
        <v>Water</v>
      </c>
      <c r="H27" s="409" t="str">
        <f ca="1">HLOOKUP([1]Introduction!$G$4,nametranslations,21,FALSE)</f>
        <v>Water</v>
      </c>
      <c r="I27" s="410" t="str">
        <f>+B27</f>
        <v>San Marino</v>
      </c>
      <c r="J27" s="411" t="str">
        <f>HLOOKUP(Introduction!$G$4,nametranslations,22,FALSE)</f>
        <v>Sanitation</v>
      </c>
      <c r="K27" s="412" t="str">
        <f ca="1">HLOOKUP([1]Introduction!$G$4,nametranslations,21,FALSE)</f>
        <v>Water</v>
      </c>
      <c r="L27" s="412" t="str">
        <f ca="1">HLOOKUP([1]Introduction!$G$4,nametranslations,21,FALSE)</f>
        <v>Water</v>
      </c>
      <c r="M27" s="412" t="str">
        <f ca="1">HLOOKUP([1]Introduction!$G$4,nametranslations,21,FALSE)</f>
        <v>Water</v>
      </c>
      <c r="N27" s="412" t="str">
        <f ca="1">HLOOKUP([1]Introduction!$G$4,nametranslations,21,FALSE)</f>
        <v>Water</v>
      </c>
      <c r="O27" s="412" t="str">
        <f ca="1">HLOOKUP([1]Introduction!$G$4,nametranslations,21,FALSE)</f>
        <v>Water</v>
      </c>
      <c r="P27" s="413" t="str">
        <f>+B27</f>
        <v>San Marino</v>
      </c>
      <c r="Q27" s="414" t="str">
        <f>HLOOKUP(Introduction!$G$4,nametranslations,23,FALSE)</f>
        <v>Hygiene</v>
      </c>
      <c r="R27" s="414" t="str">
        <f ca="1">HLOOKUP([1]Introduction!$G$4,nametranslations,21,FALSE)</f>
        <v>Water</v>
      </c>
      <c r="S27" s="414" t="str">
        <f ca="1">HLOOKUP([1]Introduction!$G$4,nametranslations,21,FALSE)</f>
        <v>Water</v>
      </c>
      <c r="T27" s="414" t="str">
        <f ca="1">HLOOKUP([1]Introduction!$G$4,nametranslations,21,FALSE)</f>
        <v>Water</v>
      </c>
      <c r="U27" s="414" t="str">
        <f ca="1">HLOOKUP([1]Introduction!$G$4,nametranslations,21,FALSE)</f>
        <v>Water</v>
      </c>
      <c r="V27" s="415" t="str">
        <f ca="1">HLOOKUP([1]Introduction!$G$4,nametranslations,21,FALSE)</f>
        <v>Water</v>
      </c>
      <c r="AM27" s="397"/>
      <c r="AN27" s="397"/>
      <c r="AO27" s="397"/>
      <c r="AP27" s="397"/>
      <c r="AQ27" s="397"/>
      <c r="AR27" s="397"/>
      <c r="AS27" s="397"/>
      <c r="AT27" s="397"/>
      <c r="AU27" s="397"/>
    </row>
    <row r="28" spans="1:47" x14ac:dyDescent="0.25">
      <c r="B28" s="416"/>
      <c r="C28" s="417" t="str">
        <f>IF(AND(C30=0.0000000001,C31=0.0000000001,C32=0.0000000001), Key!$I$26&amp;"*",IF(AND(C30=0.0000000001,ISNUMBER(C32)),Key!I26&amp;"*", Key!$I$26))</f>
        <v>Total</v>
      </c>
      <c r="D28" s="418" t="str">
        <f>IF(AND(D30=0.0000000001,D31=0.0000000001,D32=0.0000000001), Key!$I$28&amp;"*",IF(AND(D30=0.0000000001,ISNUMBER(D32)),Key!$I$28&amp;"*", Key!$I$28))</f>
        <v>Urban*</v>
      </c>
      <c r="E28" s="418" t="str">
        <f>IF(AND(E30=0.0000000001,E31=0.0000000001,E32=0.0000000001), Key!$I$27&amp;"*",IF(AND(E30=0.0000000001,ISNUMBER(E32)),Key!$I$27&amp;"*", Key!$I$27))</f>
        <v>Rural*</v>
      </c>
      <c r="F28" s="418" t="str">
        <f>IF(AND(F30=0.0000000001,F31=0.0000000001,F32=0.0000000001), Key!$I$29&amp;"*",IF(AND(F30=0.0000000001,ISNUMBER(F32)),Key!$I$29&amp;"*", Key!$I$29))</f>
        <v>Pre-primary*</v>
      </c>
      <c r="G28" s="418" t="str">
        <f>IF(AND(G30=0.0000000001,G31=0.0000000001,G32=0.0000000001), Key!$I$30&amp;"*",IF(AND(G30=0.0000000001,ISNUMBER(G32)),Key!$I$30&amp;"*", Key!$I$30))</f>
        <v>Primary</v>
      </c>
      <c r="H28" s="418" t="str">
        <f>IF(AND(H30=0.0000000001,H31=0.0000000001,H32=0.0000000001), Key!$I$31&amp;"*",IF(AND(H30=0.0000000001,ISNUMBER(H32)),Key!$I$31&amp;"*", Key!$I$31))</f>
        <v>Secondary</v>
      </c>
      <c r="I28" s="416"/>
      <c r="J28" s="419" t="str">
        <f>IF(AND(J30=0.0000000001,J31=0.0000000001,J32=0.0000000001), Key!$I$26&amp;"*",IF(AND(J30=0.0000000001,ISNUMBER(J32)),Key!I26&amp;"*", Key!$I$26))</f>
        <v>Total</v>
      </c>
      <c r="K28" s="418" t="str">
        <f>IF(AND(K30=0.0000000001,K31=0.0000000001,K32=0.0000000001), Key!$I$28&amp;"*",IF(AND(K30=0.0000000001,ISNUMBER(K32)),Key!$I$28&amp;"*", Key!$I$28))</f>
        <v>Urban*</v>
      </c>
      <c r="L28" s="418" t="str">
        <f>IF(AND(L30=0.0000000001,L31=0.0000000001,L32=0.0000000001), Key!$I$27&amp;"*",IF(AND(L30=0.0000000001,ISNUMBER(L32)),Key!$I$27&amp;"*", Key!$I$27))</f>
        <v>Rural*</v>
      </c>
      <c r="M28" s="418" t="str">
        <f>IF(AND(M30=0.0000000001,M31=0.0000000001,M32=0.0000000001), Key!$I$29&amp;"*",IF(AND(M30=0.0000000001,ISNUMBER(M32)),Key!$I$29&amp;"*", Key!$I$29))</f>
        <v>Pre-primary*</v>
      </c>
      <c r="N28" s="418" t="str">
        <f>IF(AND(N30=0.0000000001,N31=0.0000000001,N32=0.0000000001), Key!$I$30&amp;"*",IF(AND(N30=0.0000000001,ISNUMBER(N32)),Key!$I$30&amp;"*", Key!$I$30))</f>
        <v>Primary</v>
      </c>
      <c r="O28" s="418" t="str">
        <f>IF(AND(O30=0.0000000001,O31=0.0000000001,O32=0.0000000001), Key!$I$31&amp;"*",IF(AND(O30=0.0000000001,ISNUMBER(O32)),Key!$I$31&amp;"*", Key!$I$31))</f>
        <v>Secondary</v>
      </c>
      <c r="P28" s="420"/>
      <c r="Q28" s="421" t="str">
        <f>IF(AND(Q30=0.0000000001,Q31=0.0000000001,Q32=0.0000000001), Key!$I$26&amp;"*",IF(AND(Q30=0.0000000001,ISNUMBER(Q32)),Key!I26&amp;"*", Key!$I$26))</f>
        <v>Total</v>
      </c>
      <c r="R28" s="418" t="str">
        <f>IF(AND(R30=0.0000000001,R31=0.0000000001,R32=0.0000000001), Key!$I$28&amp;"*",IF(AND(R30=0.0000000001,ISNUMBER(R32)),Key!$I$28&amp;"*", Key!$I$28))</f>
        <v>Urban*</v>
      </c>
      <c r="S28" s="418" t="str">
        <f>IF(AND(S30=0.0000000001,S31=0.0000000001,S32=0.0000000001), Key!$I$27&amp;"*",IF(AND(S30=0.0000000001,ISNUMBER(S32)),Key!$I$27&amp;"*", Key!$I$27))</f>
        <v>Rural*</v>
      </c>
      <c r="T28" s="418" t="str">
        <f>IF(AND(T30=0.0000000001,T31=0.0000000001,T32=0.0000000001), Key!$I$29&amp;"*",IF(AND(T30=0.0000000001,ISNUMBER(T32)),Key!$I$29&amp;"*", Key!$I$29))</f>
        <v>Pre-primary*</v>
      </c>
      <c r="U28" s="418" t="str">
        <f>IF(AND(U30=0.0000000001,U31=0.0000000001,U32=0.0000000001), Key!$I$30&amp;"*",IF(AND(U30=0.0000000001,ISNUMBER(U32)),Key!$I$30&amp;"*", Key!$I$30))</f>
        <v>Primary</v>
      </c>
      <c r="V28" s="422" t="str">
        <f>IF(AND(V30=0.0000000001,V31=0.0000000001,V32=0.0000000001), Key!$I$31&amp;"*",IF(AND(V30=0.0000000001,ISNUMBER(V32)),Key!$I$31&amp;"*", Key!$I$31))</f>
        <v>Secondary</v>
      </c>
      <c r="AM28" s="397"/>
      <c r="AN28" s="397"/>
      <c r="AO28" s="397"/>
      <c r="AP28" s="397"/>
      <c r="AQ28" s="397"/>
      <c r="AR28" s="397"/>
      <c r="AS28" s="397"/>
      <c r="AT28" s="397"/>
      <c r="AU28" s="397"/>
    </row>
    <row r="29" spans="1:47" ht="15.6" thickBot="1" x14ac:dyDescent="0.3">
      <c r="B29" s="416"/>
      <c r="C29" s="423">
        <f>IF(ISNUMBER(Regressions!B4), Regressions!B4, "-")</f>
        <v>2025</v>
      </c>
      <c r="D29" s="424">
        <f>C29</f>
        <v>2025</v>
      </c>
      <c r="E29" s="424">
        <f>D29</f>
        <v>2025</v>
      </c>
      <c r="F29" s="424">
        <f>E29</f>
        <v>2025</v>
      </c>
      <c r="G29" s="424">
        <f>F29</f>
        <v>2025</v>
      </c>
      <c r="H29" s="424">
        <f>F29</f>
        <v>2025</v>
      </c>
      <c r="I29" s="416"/>
      <c r="J29" s="425">
        <f>IF(ISNUMBER(Regressions!K4), Regressions!K4, "-")</f>
        <v>2025</v>
      </c>
      <c r="K29" s="426">
        <f>J29</f>
        <v>2025</v>
      </c>
      <c r="L29" s="426">
        <f>K29</f>
        <v>2025</v>
      </c>
      <c r="M29" s="426">
        <f>L29</f>
        <v>2025</v>
      </c>
      <c r="N29" s="426">
        <f>M29</f>
        <v>2025</v>
      </c>
      <c r="O29" s="426">
        <f>M29</f>
        <v>2025</v>
      </c>
      <c r="P29" s="420"/>
      <c r="Q29" s="427">
        <f>IF(ISNUMBER(Regressions!T4), Regressions!T4, "-")</f>
        <v>2025</v>
      </c>
      <c r="R29" s="428">
        <f>Q29</f>
        <v>2025</v>
      </c>
      <c r="S29" s="428">
        <f>R29</f>
        <v>2025</v>
      </c>
      <c r="T29" s="428">
        <f>S29</f>
        <v>2025</v>
      </c>
      <c r="U29" s="428">
        <f>T29</f>
        <v>2025</v>
      </c>
      <c r="V29" s="429">
        <f>T29</f>
        <v>2025</v>
      </c>
      <c r="AM29" s="397"/>
      <c r="AN29" s="397"/>
      <c r="AO29" s="397"/>
      <c r="AP29" s="397"/>
      <c r="AQ29" s="397"/>
      <c r="AR29" s="397"/>
      <c r="AS29" s="397"/>
      <c r="AT29" s="397"/>
      <c r="AU29" s="397"/>
    </row>
    <row r="30" spans="1:47" x14ac:dyDescent="0.25">
      <c r="A30" s="430" t="str">
        <f>+Key!I46</f>
        <v>Basic service</v>
      </c>
      <c r="B30" s="431" t="s">
        <v>138</v>
      </c>
      <c r="C30" s="432">
        <f>IF(ISNUMBER(Regressions!C4), Regressions!C4, 0.0000000001)</f>
        <v>100</v>
      </c>
      <c r="D30" s="432">
        <f>IF(ISNUMBER(Regressions!D4), Regressions!D4, 0.0000000001)</f>
        <v>1E-10</v>
      </c>
      <c r="E30" s="432">
        <f>IF(ISNUMBER(Regressions!E4), Regressions!E4, 0.0000000001)</f>
        <v>1E-10</v>
      </c>
      <c r="F30" s="432">
        <f>IF(ISNUMBER(Regressions!F4), Regressions!F4, 0.0000000001)</f>
        <v>1E-10</v>
      </c>
      <c r="G30" s="432">
        <f>IF(ISNUMBER(Regressions!G4), Regressions!G4, 0.0000000001)</f>
        <v>100</v>
      </c>
      <c r="H30" s="432">
        <f>IF(ISNUMBER(Regressions!H4), Regressions!H4, 0.0000000001)</f>
        <v>100</v>
      </c>
      <c r="I30" s="433" t="s">
        <v>138</v>
      </c>
      <c r="J30" s="432">
        <f>IF(ISNUMBER(Regressions!L4), Regressions!L4,0.0000000001)</f>
        <v>100</v>
      </c>
      <c r="K30" s="432">
        <f>IF(ISNUMBER(Regressions!M4), Regressions!M4,0.0000000001)</f>
        <v>1E-10</v>
      </c>
      <c r="L30" s="432">
        <f>IF(ISNUMBER(Regressions!N4), Regressions!N4,0.0000000001)</f>
        <v>1E-10</v>
      </c>
      <c r="M30" s="432">
        <f>IF(ISNUMBER(Regressions!O4), Regressions!O4,0.0000000001)</f>
        <v>1E-10</v>
      </c>
      <c r="N30" s="432">
        <f>IF(ISNUMBER(Regressions!P4), Regressions!P4,0.0000000001)</f>
        <v>100</v>
      </c>
      <c r="O30" s="432">
        <f>IF(ISNUMBER(Regressions!Q4), Regressions!Q4,0.0000000001)</f>
        <v>100</v>
      </c>
      <c r="P30" s="434" t="s">
        <v>138</v>
      </c>
      <c r="Q30" s="432">
        <f>IF(ISNUMBER(Regressions!U4), Regressions!U4,0.0000000001)</f>
        <v>100</v>
      </c>
      <c r="R30" s="432">
        <f>IF(ISNUMBER(Regressions!V4), Regressions!V4,0.0000000001)</f>
        <v>1E-10</v>
      </c>
      <c r="S30" s="432">
        <f>IF(ISNUMBER(Regressions!W4), Regressions!W4,0.0000000001)</f>
        <v>1E-10</v>
      </c>
      <c r="T30" s="432">
        <f>IF(ISNUMBER(Regressions!X4), Regressions!X4,0.0000000001)</f>
        <v>1E-10</v>
      </c>
      <c r="U30" s="432">
        <f>IF(ISNUMBER(Regressions!Y4), Regressions!Y4,0.0000000001)</f>
        <v>100</v>
      </c>
      <c r="V30" s="435">
        <f>IF(ISNUMBER(Regressions!Z4), Regressions!Z4,0.0000000001)</f>
        <v>100</v>
      </c>
      <c r="AM30" s="397"/>
      <c r="AN30" s="397"/>
      <c r="AO30" s="397"/>
      <c r="AP30" s="397"/>
      <c r="AQ30" s="397"/>
      <c r="AR30" s="397"/>
      <c r="AS30" s="397"/>
      <c r="AT30" s="397"/>
      <c r="AU30" s="397"/>
    </row>
    <row r="31" spans="1:47" x14ac:dyDescent="0.25">
      <c r="A31" s="430" t="str">
        <f>+Key!I47</f>
        <v>Limited service</v>
      </c>
      <c r="B31" s="436" t="s">
        <v>139</v>
      </c>
      <c r="C31" s="432">
        <f>IF(ISNUMBER(Regressions!C5), Regressions!C5, 0.0000000001)</f>
        <v>0</v>
      </c>
      <c r="D31" s="432">
        <f>IF(ISNUMBER(Regressions!D5), Regressions!D5, 0.0000000001)</f>
        <v>1E-10</v>
      </c>
      <c r="E31" s="432">
        <f>IF(ISNUMBER(Regressions!E5), Regressions!E5, 0.0000000001)</f>
        <v>1E-10</v>
      </c>
      <c r="F31" s="432">
        <f>IF(ISNUMBER(Regressions!F5), Regressions!F5, 0.0000000001)</f>
        <v>1E-10</v>
      </c>
      <c r="G31" s="432">
        <f>IF(ISNUMBER(Regressions!G5), Regressions!G5, 0.0000000001)</f>
        <v>0</v>
      </c>
      <c r="H31" s="432">
        <f>IF(ISNUMBER(Regressions!H5), Regressions!H5, 0.0000000001)</f>
        <v>0</v>
      </c>
      <c r="I31" s="437" t="s">
        <v>139</v>
      </c>
      <c r="J31" s="432">
        <f>IF(ISNUMBER(Regressions!L5), Regressions!L5,0.0000000001)</f>
        <v>0</v>
      </c>
      <c r="K31" s="432">
        <f>IF(ISNUMBER(Regressions!M5), Regressions!M5,0.0000000001)</f>
        <v>1E-10</v>
      </c>
      <c r="L31" s="432">
        <f>IF(ISNUMBER(Regressions!N5), Regressions!N5,0.0000000001)</f>
        <v>1E-10</v>
      </c>
      <c r="M31" s="432">
        <f>IF(ISNUMBER(Regressions!O5), Regressions!O5,0.0000000001)</f>
        <v>1E-10</v>
      </c>
      <c r="N31" s="432">
        <f>IF(ISNUMBER(Regressions!P5), Regressions!P5,0.0000000001)</f>
        <v>0</v>
      </c>
      <c r="O31" s="432">
        <f>IF(ISNUMBER(Regressions!Q5), Regressions!Q5,0.0000000001)</f>
        <v>0</v>
      </c>
      <c r="P31" s="438" t="s">
        <v>139</v>
      </c>
      <c r="Q31" s="432">
        <f>IF(ISNUMBER(Regressions!U5), Regressions!U5,0.0000000001)</f>
        <v>0</v>
      </c>
      <c r="R31" s="432">
        <f>IF(ISNUMBER(Regressions!V5), Regressions!V5,0.0000000001)</f>
        <v>1E-10</v>
      </c>
      <c r="S31" s="432">
        <f>IF(ISNUMBER(Regressions!W5), Regressions!W5,0.0000000001)</f>
        <v>1E-10</v>
      </c>
      <c r="T31" s="432">
        <f>IF(ISNUMBER(Regressions!X5), Regressions!X5,0.0000000001)</f>
        <v>1E-10</v>
      </c>
      <c r="U31" s="432">
        <f>IF(ISNUMBER(Regressions!Y5), Regressions!Y5,0.0000000001)</f>
        <v>0</v>
      </c>
      <c r="V31" s="435">
        <f>IF(ISNUMBER(Regressions!Z5), Regressions!Z5,0.0000000001)</f>
        <v>0</v>
      </c>
      <c r="AM31" s="397"/>
      <c r="AN31" s="397"/>
      <c r="AO31" s="397"/>
      <c r="AP31" s="397"/>
      <c r="AQ31" s="397"/>
      <c r="AR31" s="397"/>
      <c r="AS31" s="397"/>
      <c r="AT31" s="397"/>
      <c r="AU31" s="397"/>
    </row>
    <row r="32" spans="1:47" x14ac:dyDescent="0.25">
      <c r="A32" s="430" t="str">
        <f>+Key!I48</f>
        <v>No service</v>
      </c>
      <c r="B32" s="436" t="s">
        <v>137</v>
      </c>
      <c r="C32" s="432">
        <f>IF(ISNUMBER(Regressions!C6), Regressions!C6, 0.0000000001)</f>
        <v>0</v>
      </c>
      <c r="D32" s="432">
        <f>IF(ISNUMBER(Regressions!D6), Regressions!D6, 0.0000000001)</f>
        <v>1E-10</v>
      </c>
      <c r="E32" s="432">
        <f>IF(ISNUMBER(Regressions!E6), Regressions!E6, 0.0000000001)</f>
        <v>1E-10</v>
      </c>
      <c r="F32" s="432">
        <f>IF(ISNUMBER(Regressions!F6), Regressions!F6, 0.0000000001)</f>
        <v>1E-10</v>
      </c>
      <c r="G32" s="432">
        <f>IF(ISNUMBER(Regressions!G6), Regressions!G6, 0.0000000001)</f>
        <v>0</v>
      </c>
      <c r="H32" s="432">
        <f>IF(ISNUMBER(Regressions!H6), Regressions!H6, 0.0000000001)</f>
        <v>0</v>
      </c>
      <c r="I32" s="439" t="s">
        <v>137</v>
      </c>
      <c r="J32" s="432">
        <f>IF(ISNUMBER(Regressions!L6), Regressions!L6,0.0000000001)</f>
        <v>0</v>
      </c>
      <c r="K32" s="432">
        <f>IF(ISNUMBER(Regressions!M6), Regressions!M6,0.0000000001)</f>
        <v>1E-10</v>
      </c>
      <c r="L32" s="432">
        <f>IF(ISNUMBER(Regressions!N6), Regressions!N6,0.0000000001)</f>
        <v>1E-10</v>
      </c>
      <c r="M32" s="432">
        <f>IF(ISNUMBER(Regressions!O6), Regressions!O6,0.0000000001)</f>
        <v>1E-10</v>
      </c>
      <c r="N32" s="432">
        <f>IF(ISNUMBER(Regressions!P6), Regressions!P6,0.0000000001)</f>
        <v>0</v>
      </c>
      <c r="O32" s="432">
        <f>IF(ISNUMBER(Regressions!Q6), Regressions!Q6,0.0000000001)</f>
        <v>0</v>
      </c>
      <c r="P32" s="440" t="s">
        <v>137</v>
      </c>
      <c r="Q32" s="432">
        <f>IF(ISNUMBER(Regressions!U6), Regressions!U6,0.0000000001)</f>
        <v>0</v>
      </c>
      <c r="R32" s="432">
        <f>IF(ISNUMBER(Regressions!V6), Regressions!V6,0.0000000001)</f>
        <v>1E-10</v>
      </c>
      <c r="S32" s="432">
        <f>IF(ISNUMBER(Regressions!W6), Regressions!W6,0.0000000001)</f>
        <v>1E-10</v>
      </c>
      <c r="T32" s="432">
        <f>IF(ISNUMBER(Regressions!X6), Regressions!X6,0.0000000001)</f>
        <v>1E-10</v>
      </c>
      <c r="U32" s="432">
        <f>IF(ISNUMBER(Regressions!Y6), Regressions!Y6,0.0000000001)</f>
        <v>0</v>
      </c>
      <c r="V32" s="435">
        <f>IF(ISNUMBER(Regressions!Z6), Regressions!Z6,0.0000000001)</f>
        <v>0</v>
      </c>
      <c r="AM32" s="397"/>
      <c r="AN32" s="397"/>
      <c r="AO32" s="397"/>
      <c r="AP32" s="397"/>
      <c r="AQ32" s="397"/>
      <c r="AR32" s="397"/>
      <c r="AS32" s="397"/>
      <c r="AT32" s="397"/>
      <c r="AU32" s="397"/>
    </row>
    <row r="33" spans="1:22" ht="15.6" thickBot="1" x14ac:dyDescent="0.3">
      <c r="A33" s="430" t="str">
        <f>+Key!I49</f>
        <v>Insufficient data</v>
      </c>
      <c r="B33" s="441" t="s">
        <v>173</v>
      </c>
      <c r="C33" s="442">
        <f>IF(ISNUMBER(Regressions!C7), Regressions!C7, 0.0000000001)</f>
        <v>0</v>
      </c>
      <c r="D33" s="442">
        <f>IF(ISNUMBER(Regressions!D7), Regressions!D7, 0.0000000001)</f>
        <v>100</v>
      </c>
      <c r="E33" s="442">
        <f>IF(ISNUMBER(Regressions!E7), Regressions!E7, 0.0000000001)</f>
        <v>100</v>
      </c>
      <c r="F33" s="442">
        <f>IF(ISNUMBER(Regressions!F7), Regressions!F7, 0.0000000001)</f>
        <v>100</v>
      </c>
      <c r="G33" s="442">
        <f>IF(ISNUMBER(Regressions!G7), Regressions!G7, 0.0000000001)</f>
        <v>0</v>
      </c>
      <c r="H33" s="442">
        <f>IF(ISNUMBER(Regressions!H7), Regressions!H7, 0.0000000001)</f>
        <v>0</v>
      </c>
      <c r="I33" s="443" t="s">
        <v>173</v>
      </c>
      <c r="J33" s="444">
        <f>IF(ISNUMBER(Regressions!L7), Regressions!L7,0.0000000001)</f>
        <v>0</v>
      </c>
      <c r="K33" s="442">
        <f>IF(ISNUMBER(Regressions!M7), Regressions!M7,0.0000000001)</f>
        <v>100</v>
      </c>
      <c r="L33" s="442">
        <f>IF(ISNUMBER(Regressions!N7), Regressions!N7,0.0000000001)</f>
        <v>100</v>
      </c>
      <c r="M33" s="442">
        <f>IF(ISNUMBER(Regressions!O7), Regressions!O7,0.0000000001)</f>
        <v>100</v>
      </c>
      <c r="N33" s="442">
        <f>IF(ISNUMBER(Regressions!P7), Regressions!P7,0.0000000001)</f>
        <v>0</v>
      </c>
      <c r="O33" s="442">
        <f>IF(ISNUMBER(Regressions!Q7), Regressions!Q7,0.0000000001)</f>
        <v>0</v>
      </c>
      <c r="P33" s="445" t="s">
        <v>173</v>
      </c>
      <c r="Q33" s="444">
        <f>IF(ISNUMBER(Regressions!U7), Regressions!U7,0.0000000001)</f>
        <v>0</v>
      </c>
      <c r="R33" s="444">
        <f>IF(ISNUMBER(Regressions!V7), Regressions!V7,0.0000000001)</f>
        <v>100</v>
      </c>
      <c r="S33" s="442">
        <f>IF(ISNUMBER(Regressions!W7), Regressions!W7,0.0000000001)</f>
        <v>100</v>
      </c>
      <c r="T33" s="442">
        <f>IF(ISNUMBER(Regressions!X7), Regressions!X7,0.0000000001)</f>
        <v>100</v>
      </c>
      <c r="U33" s="442">
        <f>IF(ISNUMBER(Regressions!Y7), Regressions!Y7,0.0000000001)</f>
        <v>0</v>
      </c>
      <c r="V33" s="446">
        <f>IF(ISNUMBER(Regressions!Z7), Regressions!Z7,0.0000000001)</f>
        <v>0</v>
      </c>
    </row>
    <row r="34" spans="1:22" x14ac:dyDescent="0.25">
      <c r="B34" s="447" t="str">
        <f>HLOOKUP(Introduction!$G$4,nametranslations,34,FALSE)</f>
        <v>Source: WHO/UNICEF JMP (2026)</v>
      </c>
    </row>
    <row r="35" spans="1:22" ht="5.25" customHeight="1" x14ac:dyDescent="0.25"/>
    <row r="36" spans="1:22" s="397" customFormat="1" ht="49.5" customHeight="1" x14ac:dyDescent="0.25">
      <c r="B36" s="448" t="str">
        <f>+Key!I46</f>
        <v>Basic service</v>
      </c>
      <c r="C36" s="449" t="str">
        <f>+HLOOKUP(Introduction!$G$4,Key!A:G,158,FALSE)</f>
        <v>Drinking water from an improved source and water is available at the school at the time of the survey</v>
      </c>
      <c r="D36" s="449"/>
      <c r="E36" s="449"/>
      <c r="F36" s="449"/>
      <c r="G36" s="449"/>
      <c r="H36" s="449"/>
      <c r="I36" s="448" t="str">
        <f>+Key!I46</f>
        <v>Basic service</v>
      </c>
      <c r="J36" s="450" t="str">
        <f>+HLOOKUP(Introduction!$G$4,Key!A:G,162,FALSE)</f>
        <v>Improved sanitation facilities at the school that are single-sex and usable (available, functional and private) at the time of the survey</v>
      </c>
      <c r="K36" s="451"/>
      <c r="L36" s="451"/>
      <c r="M36" s="451"/>
      <c r="N36" s="451"/>
      <c r="O36" s="451"/>
      <c r="P36" s="448" t="str">
        <f>+Key!I46</f>
        <v>Basic service</v>
      </c>
      <c r="Q36" s="452" t="str">
        <f>+HLOOKUP(Introduction!$G$4,Key!A:G,165,FALSE)</f>
        <v xml:space="preserve">Handwashing facilities with water and soap available at the school at the time of the survey </v>
      </c>
      <c r="R36" s="452"/>
      <c r="S36" s="452"/>
      <c r="T36" s="452"/>
      <c r="U36" s="452"/>
      <c r="V36" s="452"/>
    </row>
    <row r="37" spans="1:22" ht="49.5" customHeight="1" x14ac:dyDescent="0.25">
      <c r="B37" s="448" t="str">
        <f>+Key!I47</f>
        <v>Limited service</v>
      </c>
      <c r="C37" s="453" t="str">
        <f>+HLOOKUP(Introduction!$G$4,Key!A:G,159,FALSE)</f>
        <v>Drinking water from an improved source but water is unavailable at the school at the time of the survey</v>
      </c>
      <c r="D37" s="453"/>
      <c r="E37" s="453"/>
      <c r="F37" s="453"/>
      <c r="G37" s="453"/>
      <c r="H37" s="453"/>
      <c r="I37" s="448" t="str">
        <f>+Key!I47</f>
        <v>Limited service</v>
      </c>
      <c r="J37" s="453" t="str">
        <f>+HLOOKUP(Introduction!$G$4,Key!A:G,163,FALSE)</f>
        <v>Improved sanitation facilities at the school that are either not single-sex or not usable at the time of the survey</v>
      </c>
      <c r="K37" s="453"/>
      <c r="L37" s="453"/>
      <c r="M37" s="453"/>
      <c r="N37" s="453"/>
      <c r="O37" s="453"/>
      <c r="P37" s="448" t="str">
        <f>+Key!I47</f>
        <v>Limited service</v>
      </c>
      <c r="Q37" s="453" t="str">
        <f>+HLOOKUP(Introduction!$G$4,Key!A:G,166,FALSE)</f>
        <v>Handwashing facilities with water but no soap available at the school at the time of the survey</v>
      </c>
      <c r="R37" s="453"/>
      <c r="S37" s="453"/>
      <c r="T37" s="453"/>
      <c r="U37" s="453"/>
      <c r="V37" s="453"/>
    </row>
    <row r="38" spans="1:22" ht="49.5" customHeight="1" x14ac:dyDescent="0.25">
      <c r="B38" s="448" t="str">
        <f>+Key!I48</f>
        <v>No service</v>
      </c>
      <c r="C38" s="454" t="str">
        <f>+HLOOKUP(Introduction!$G$4,Key!A:G,160,FALSE)</f>
        <v>Drinking water from an unimproved source or no water source at the school</v>
      </c>
      <c r="D38" s="454"/>
      <c r="E38" s="454"/>
      <c r="F38" s="454"/>
      <c r="G38" s="454"/>
      <c r="H38" s="454"/>
      <c r="I38" s="448" t="str">
        <f>+Key!I48</f>
        <v>No service</v>
      </c>
      <c r="J38" s="454" t="str">
        <f>+HLOOKUP(Introduction!$G$4,Key!A:G,164,FALSE)</f>
        <v>Unimproved sanitation facilities or no sanitation facilities at the school</v>
      </c>
      <c r="K38" s="454"/>
      <c r="L38" s="454"/>
      <c r="M38" s="454"/>
      <c r="N38" s="454"/>
      <c r="O38" s="454"/>
      <c r="P38" s="448" t="str">
        <f>+Key!I48</f>
        <v>No service</v>
      </c>
      <c r="Q38" s="454" t="str">
        <f>+HLOOKUP(Introduction!$G$4,Key!A:G,167,FALSE)</f>
        <v>No handwashing facilities or no water available at the school</v>
      </c>
      <c r="R38" s="454"/>
      <c r="S38" s="454"/>
      <c r="T38" s="454"/>
      <c r="U38" s="454"/>
      <c r="V38" s="454"/>
    </row>
    <row r="39" spans="1:22" ht="49.5" customHeight="1" x14ac:dyDescent="0.25">
      <c r="B39" s="448" t="str">
        <f>+Key!I49</f>
        <v>Insufficient data</v>
      </c>
      <c r="C39" s="455" t="str">
        <f>+HLOOKUP(Introduction!$G$4,Key!A:G,161,FALSE)</f>
        <v>Insufficient data available to generate estimates for a given reference year</v>
      </c>
      <c r="D39" s="455"/>
      <c r="E39" s="455"/>
      <c r="F39" s="455"/>
      <c r="G39" s="455"/>
      <c r="H39" s="455"/>
      <c r="I39" s="448" t="str">
        <f>+Key!I49</f>
        <v>Insufficient data</v>
      </c>
      <c r="J39" s="455" t="str">
        <f>+HLOOKUP(Introduction!$G$4,Key!A:G,161,FALSE)</f>
        <v>Insufficient data available to generate estimates for a given reference year</v>
      </c>
      <c r="K39" s="455"/>
      <c r="L39" s="455"/>
      <c r="M39" s="455"/>
      <c r="N39" s="455"/>
      <c r="O39" s="455"/>
      <c r="P39" s="448" t="str">
        <f>+Key!I49</f>
        <v>Insufficient data</v>
      </c>
      <c r="Q39" s="455" t="str">
        <f>+HLOOKUP(Introduction!$G$4,Key!A:G,161,FALSE)</f>
        <v>Insufficient data available to generate estimates for a given reference year</v>
      </c>
      <c r="R39" s="455"/>
      <c r="S39" s="455"/>
      <c r="T39" s="455"/>
      <c r="U39" s="455"/>
      <c r="V39" s="45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B75F-F8CF-4AD4-9FB7-0781F257B9F1}">
  <sheetPr codeName="Sheet3">
    <tabColor rgb="FFEAEAEA"/>
  </sheetPr>
  <dimension ref="A1:AF65"/>
  <sheetViews>
    <sheetView showGridLines="0" zoomScale="80" zoomScaleNormal="80" workbookViewId="0"/>
  </sheetViews>
  <sheetFormatPr defaultColWidth="9" defaultRowHeight="13.2" x14ac:dyDescent="0.25"/>
  <cols>
    <col min="1" max="31" width="9" style="353"/>
    <col min="32" max="32" width="5.09765625" style="353" customWidth="1"/>
    <col min="33" max="16384" width="9" style="353"/>
  </cols>
  <sheetData>
    <row r="1" spans="1:32" s="352" customFormat="1" x14ac:dyDescent="0.25"/>
    <row r="2" spans="1:32" s="352" customFormat="1" ht="15.6" x14ac:dyDescent="0.3">
      <c r="A2" s="456" t="str">
        <f>HLOOKUP(Introduction!$G$4,nametranslations,38,FALSE)</f>
        <v>Water, sanitation and hygiene services in schools</v>
      </c>
    </row>
    <row r="3" spans="1:32" s="352" customFormat="1" ht="15.6" x14ac:dyDescent="0.3">
      <c r="A3" s="456"/>
    </row>
    <row r="4" spans="1:32" s="352" customFormat="1" x14ac:dyDescent="0.2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row>
    <row r="5" spans="1:32" s="352" customFormat="1" x14ac:dyDescent="0.25">
      <c r="A5" s="457"/>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row>
    <row r="6" spans="1:32" s="352" customFormat="1" x14ac:dyDescent="0.25">
      <c r="A6" s="457"/>
      <c r="B6" s="457"/>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row>
    <row r="7" spans="1:32" s="352" customFormat="1" x14ac:dyDescent="0.25">
      <c r="A7" s="457"/>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row>
    <row r="8" spans="1:32" s="352" customFormat="1" x14ac:dyDescent="0.25">
      <c r="A8" s="457"/>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row>
    <row r="9" spans="1:32" s="352" customFormat="1" x14ac:dyDescent="0.25">
      <c r="A9" s="457"/>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row>
    <row r="10" spans="1:32" s="352" customFormat="1" x14ac:dyDescent="0.25">
      <c r="A10" s="457"/>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row>
    <row r="11" spans="1:32" s="352" customFormat="1" x14ac:dyDescent="0.25">
      <c r="A11" s="457"/>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row>
    <row r="12" spans="1:32" s="352" customFormat="1" x14ac:dyDescent="0.25">
      <c r="A12" s="457"/>
      <c r="B12" s="457"/>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row>
    <row r="13" spans="1:32" s="352" customFormat="1" x14ac:dyDescent="0.25">
      <c r="A13" s="457"/>
      <c r="B13" s="457"/>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row>
    <row r="14" spans="1:32" s="352" customFormat="1" x14ac:dyDescent="0.25">
      <c r="A14" s="457"/>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row>
    <row r="15" spans="1:32" s="352" customFormat="1" x14ac:dyDescent="0.25">
      <c r="A15" s="457"/>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row>
    <row r="16" spans="1:32" s="352" customFormat="1" x14ac:dyDescent="0.25">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row>
    <row r="17" spans="1:32" s="352" customFormat="1" x14ac:dyDescent="0.25">
      <c r="A17" s="457"/>
      <c r="B17" s="457"/>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row>
    <row r="18" spans="1:32" s="352" customFormat="1" x14ac:dyDescent="0.25">
      <c r="A18" s="457"/>
      <c r="B18" s="457"/>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row>
    <row r="19" spans="1:32" s="352" customFormat="1" x14ac:dyDescent="0.25">
      <c r="A19" s="457"/>
      <c r="B19" s="457"/>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row>
    <row r="20" spans="1:32" s="352" customFormat="1" x14ac:dyDescent="0.25">
      <c r="A20" s="457"/>
      <c r="B20" s="457"/>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row>
    <row r="21" spans="1:32" s="352" customFormat="1" x14ac:dyDescent="0.25">
      <c r="A21" s="457"/>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row>
    <row r="22" spans="1:32" s="352" customFormat="1" x14ac:dyDescent="0.25">
      <c r="A22" s="457"/>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row>
    <row r="23" spans="1:32" s="352" customFormat="1" x14ac:dyDescent="0.25">
      <c r="A23" s="447" t="str">
        <f>+HLOOKUP(Introduction!$G$4,nametranslations,34,FALSE)</f>
        <v>Source: WHO/UNICEF JMP (2026)</v>
      </c>
    </row>
    <row r="24" spans="1:32" s="352" customFormat="1" x14ac:dyDescent="0.25">
      <c r="A24" s="458"/>
    </row>
    <row r="25" spans="1:32" s="352" customFormat="1" x14ac:dyDescent="0.25">
      <c r="A25" s="459"/>
      <c r="B25" s="459"/>
      <c r="C25" s="459"/>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row>
    <row r="26" spans="1:32" s="352" customFormat="1" x14ac:dyDescent="0.25">
      <c r="A26" s="459"/>
      <c r="B26" s="459"/>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row>
    <row r="27" spans="1:32" s="352" customFormat="1" x14ac:dyDescent="0.25">
      <c r="A27" s="459"/>
      <c r="B27" s="459"/>
      <c r="C27" s="459"/>
      <c r="D27" s="459"/>
      <c r="E27" s="459"/>
      <c r="F27" s="459"/>
      <c r="G27" s="459"/>
      <c r="H27" s="459"/>
      <c r="I27" s="459"/>
      <c r="J27" s="459"/>
      <c r="K27" s="459"/>
      <c r="L27" s="459"/>
      <c r="M27" s="459"/>
      <c r="N27" s="459"/>
      <c r="O27" s="459"/>
      <c r="P27" s="459"/>
      <c r="Q27" s="459"/>
      <c r="R27" s="459"/>
      <c r="S27" s="459"/>
      <c r="T27" s="459"/>
      <c r="U27" s="459"/>
      <c r="V27" s="459"/>
      <c r="W27" s="459"/>
      <c r="X27" s="459"/>
      <c r="Y27" s="459"/>
      <c r="Z27" s="459"/>
      <c r="AA27" s="459"/>
      <c r="AB27" s="459"/>
      <c r="AC27" s="459"/>
      <c r="AD27" s="459"/>
      <c r="AE27" s="459"/>
      <c r="AF27" s="459"/>
    </row>
    <row r="28" spans="1:32" s="352" customFormat="1" x14ac:dyDescent="0.25">
      <c r="A28" s="459"/>
      <c r="B28" s="459"/>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row>
    <row r="29" spans="1:32" s="352" customFormat="1" x14ac:dyDescent="0.25">
      <c r="A29" s="459"/>
      <c r="B29" s="459"/>
      <c r="C29" s="459"/>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row>
    <row r="30" spans="1:32" s="352" customFormat="1" x14ac:dyDescent="0.25">
      <c r="A30" s="459"/>
      <c r="B30" s="459"/>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row>
    <row r="31" spans="1:32" s="352" customFormat="1" x14ac:dyDescent="0.25">
      <c r="A31" s="459"/>
      <c r="B31" s="459"/>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row>
    <row r="32" spans="1:32" s="352" customFormat="1" x14ac:dyDescent="0.25">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row>
    <row r="33" spans="1:32" s="352" customFormat="1" x14ac:dyDescent="0.25">
      <c r="A33" s="459"/>
      <c r="B33" s="459"/>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row>
    <row r="34" spans="1:32" s="352" customFormat="1" x14ac:dyDescent="0.25">
      <c r="A34" s="459"/>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row>
    <row r="35" spans="1:32" s="352" customFormat="1" x14ac:dyDescent="0.25">
      <c r="A35" s="459"/>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row>
    <row r="36" spans="1:32" s="352" customFormat="1" x14ac:dyDescent="0.25">
      <c r="A36" s="459"/>
      <c r="B36" s="459"/>
      <c r="C36" s="459"/>
      <c r="D36" s="459"/>
      <c r="E36" s="459"/>
      <c r="F36" s="459"/>
      <c r="G36" s="459"/>
      <c r="H36" s="459"/>
      <c r="I36" s="459"/>
      <c r="J36" s="459"/>
      <c r="K36" s="459"/>
      <c r="L36" s="459"/>
      <c r="M36" s="459"/>
      <c r="N36" s="459"/>
      <c r="O36" s="459"/>
      <c r="P36" s="459"/>
      <c r="Q36" s="459"/>
      <c r="R36" s="459"/>
      <c r="S36" s="459"/>
      <c r="T36" s="459"/>
      <c r="U36" s="459"/>
      <c r="V36" s="459"/>
      <c r="W36" s="459"/>
      <c r="X36" s="459"/>
      <c r="Y36" s="459"/>
      <c r="Z36" s="459"/>
      <c r="AA36" s="459"/>
      <c r="AB36" s="459"/>
      <c r="AC36" s="459"/>
      <c r="AD36" s="459"/>
      <c r="AE36" s="459"/>
      <c r="AF36" s="459"/>
    </row>
    <row r="37" spans="1:32" s="352" customFormat="1" x14ac:dyDescent="0.25">
      <c r="A37" s="459"/>
      <c r="B37" s="459"/>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row>
    <row r="38" spans="1:32" s="352" customFormat="1" x14ac:dyDescent="0.25">
      <c r="A38" s="459"/>
      <c r="B38" s="459"/>
      <c r="C38" s="459"/>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c r="AE38" s="459"/>
      <c r="AF38" s="459"/>
    </row>
    <row r="39" spans="1:32" s="352" customFormat="1" x14ac:dyDescent="0.25">
      <c r="A39" s="459"/>
      <c r="B39" s="459"/>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row>
    <row r="40" spans="1:32" s="352" customFormat="1" x14ac:dyDescent="0.25">
      <c r="A40" s="459"/>
      <c r="B40" s="459"/>
      <c r="C40" s="459"/>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row>
    <row r="41" spans="1:32" s="352" customFormat="1" x14ac:dyDescent="0.25">
      <c r="A41" s="459"/>
      <c r="B41" s="459"/>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c r="AD41" s="459"/>
      <c r="AE41" s="459"/>
      <c r="AF41" s="459"/>
    </row>
    <row r="42" spans="1:32" s="352" customFormat="1" x14ac:dyDescent="0.25">
      <c r="A42" s="459"/>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row>
    <row r="43" spans="1:32" s="352" customFormat="1" x14ac:dyDescent="0.25">
      <c r="A43" s="459"/>
      <c r="B43" s="459"/>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row>
    <row r="44" spans="1:32" s="352" customFormat="1" x14ac:dyDescent="0.25">
      <c r="A44" s="447" t="str">
        <f>+HLOOKUP(Introduction!$G$4,nametranslations,34,FALSE)</f>
        <v>Source: WHO/UNICEF JMP (2026)</v>
      </c>
      <c r="B44" s="458"/>
    </row>
    <row r="45" spans="1:32" s="352" customFormat="1" x14ac:dyDescent="0.25"/>
    <row r="46" spans="1:32" s="352" customFormat="1" x14ac:dyDescent="0.25">
      <c r="A46" s="460"/>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row>
    <row r="47" spans="1:32" s="352" customFormat="1" x14ac:dyDescent="0.25">
      <c r="A47" s="460"/>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row>
    <row r="48" spans="1:32" s="352" customFormat="1" x14ac:dyDescent="0.25">
      <c r="A48" s="460"/>
      <c r="B48" s="460"/>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row>
    <row r="49" spans="1:32" s="352" customFormat="1" x14ac:dyDescent="0.25">
      <c r="A49" s="460"/>
      <c r="B49" s="460"/>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row>
    <row r="50" spans="1:32" s="352" customFormat="1" x14ac:dyDescent="0.25">
      <c r="A50" s="460"/>
      <c r="B50" s="460"/>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row>
    <row r="51" spans="1:32" s="352" customFormat="1" x14ac:dyDescent="0.25">
      <c r="A51" s="460"/>
      <c r="B51" s="460"/>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row>
    <row r="52" spans="1:32" s="352" customFormat="1" x14ac:dyDescent="0.25">
      <c r="A52" s="460"/>
      <c r="B52" s="460"/>
      <c r="C52" s="460"/>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row>
    <row r="53" spans="1:32" s="352" customFormat="1" x14ac:dyDescent="0.25">
      <c r="A53" s="460"/>
      <c r="B53" s="460"/>
      <c r="C53" s="460"/>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row>
    <row r="54" spans="1:32" s="352" customFormat="1" x14ac:dyDescent="0.25">
      <c r="A54" s="460"/>
      <c r="B54" s="460"/>
      <c r="C54" s="460"/>
      <c r="D54" s="460"/>
      <c r="E54" s="460"/>
      <c r="F54" s="460"/>
      <c r="G54" s="460"/>
      <c r="H54" s="460"/>
      <c r="I54" s="460"/>
      <c r="J54" s="460"/>
      <c r="K54" s="460"/>
      <c r="L54" s="460"/>
      <c r="M54" s="460"/>
      <c r="N54" s="460"/>
      <c r="O54" s="460"/>
      <c r="P54" s="460"/>
      <c r="Q54" s="460"/>
      <c r="R54" s="460"/>
      <c r="S54" s="460"/>
      <c r="T54" s="460"/>
      <c r="U54" s="460"/>
      <c r="V54" s="460"/>
      <c r="W54" s="460"/>
      <c r="X54" s="460"/>
      <c r="Y54" s="460"/>
      <c r="Z54" s="460"/>
      <c r="AA54" s="460"/>
      <c r="AB54" s="460"/>
      <c r="AC54" s="460"/>
      <c r="AD54" s="460"/>
      <c r="AE54" s="460"/>
      <c r="AF54" s="460"/>
    </row>
    <row r="55" spans="1:32" s="352" customFormat="1" x14ac:dyDescent="0.25">
      <c r="A55" s="460"/>
      <c r="B55" s="460"/>
      <c r="C55" s="460"/>
      <c r="D55" s="460"/>
      <c r="E55" s="460"/>
      <c r="F55" s="460"/>
      <c r="G55" s="460"/>
      <c r="H55" s="460"/>
      <c r="I55" s="460"/>
      <c r="J55" s="460"/>
      <c r="K55" s="460"/>
      <c r="L55" s="460"/>
      <c r="M55" s="460"/>
      <c r="N55" s="460"/>
      <c r="O55" s="460"/>
      <c r="P55" s="460"/>
      <c r="Q55" s="460"/>
      <c r="R55" s="460"/>
      <c r="S55" s="460"/>
      <c r="T55" s="460"/>
      <c r="U55" s="460"/>
      <c r="V55" s="460"/>
      <c r="W55" s="460"/>
      <c r="X55" s="460"/>
      <c r="Y55" s="460"/>
      <c r="Z55" s="460"/>
      <c r="AA55" s="460"/>
      <c r="AB55" s="460"/>
      <c r="AC55" s="460"/>
      <c r="AD55" s="460"/>
      <c r="AE55" s="460"/>
      <c r="AF55" s="460"/>
    </row>
    <row r="56" spans="1:32" s="352" customFormat="1" x14ac:dyDescent="0.25">
      <c r="A56" s="460"/>
      <c r="B56" s="460"/>
      <c r="C56" s="460"/>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row>
    <row r="57" spans="1:32" s="352" customFormat="1" x14ac:dyDescent="0.25">
      <c r="A57" s="460"/>
      <c r="B57" s="460"/>
      <c r="C57" s="460"/>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row>
    <row r="58" spans="1:32" s="352" customFormat="1" x14ac:dyDescent="0.25">
      <c r="A58" s="460"/>
      <c r="B58" s="460"/>
      <c r="C58" s="460"/>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row>
    <row r="59" spans="1:32" s="352" customFormat="1" x14ac:dyDescent="0.25">
      <c r="A59" s="460"/>
      <c r="B59" s="460"/>
      <c r="C59" s="460"/>
      <c r="D59" s="460"/>
      <c r="E59" s="460"/>
      <c r="F59" s="460"/>
      <c r="G59" s="460"/>
      <c r="H59" s="460"/>
      <c r="I59" s="460"/>
      <c r="J59" s="460"/>
      <c r="K59" s="460"/>
      <c r="L59" s="460"/>
      <c r="M59" s="460"/>
      <c r="N59" s="460"/>
      <c r="O59" s="460"/>
      <c r="P59" s="460"/>
      <c r="Q59" s="460"/>
      <c r="R59" s="460"/>
      <c r="S59" s="460"/>
      <c r="T59" s="460"/>
      <c r="U59" s="460"/>
      <c r="V59" s="460"/>
      <c r="W59" s="460"/>
      <c r="X59" s="460"/>
      <c r="Y59" s="460"/>
      <c r="Z59" s="460"/>
      <c r="AA59" s="460"/>
      <c r="AB59" s="460"/>
      <c r="AC59" s="460"/>
      <c r="AD59" s="460"/>
      <c r="AE59" s="460"/>
      <c r="AF59" s="460"/>
    </row>
    <row r="60" spans="1:32" s="352" customFormat="1" x14ac:dyDescent="0.25">
      <c r="A60" s="460"/>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row>
    <row r="61" spans="1:32" s="352" customFormat="1" x14ac:dyDescent="0.25">
      <c r="A61" s="460"/>
      <c r="B61" s="460"/>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460"/>
      <c r="AA61" s="460"/>
      <c r="AB61" s="460"/>
      <c r="AC61" s="460"/>
      <c r="AD61" s="460"/>
      <c r="AE61" s="460"/>
      <c r="AF61" s="460"/>
    </row>
    <row r="62" spans="1:32" s="352" customFormat="1" x14ac:dyDescent="0.25">
      <c r="A62" s="460"/>
      <c r="B62" s="460"/>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row>
    <row r="63" spans="1:32" s="352" customFormat="1" x14ac:dyDescent="0.25">
      <c r="A63" s="460"/>
      <c r="B63" s="460"/>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460"/>
      <c r="AA63" s="460"/>
      <c r="AB63" s="460"/>
      <c r="AC63" s="460"/>
      <c r="AD63" s="460"/>
      <c r="AE63" s="460"/>
      <c r="AF63" s="460"/>
    </row>
    <row r="64" spans="1:32" s="352" customFormat="1" x14ac:dyDescent="0.25">
      <c r="A64" s="460"/>
      <c r="B64" s="460"/>
      <c r="C64" s="460"/>
      <c r="D64" s="460"/>
      <c r="E64" s="460"/>
      <c r="F64" s="460"/>
      <c r="G64" s="460"/>
      <c r="H64" s="460"/>
      <c r="I64" s="460"/>
      <c r="J64" s="460"/>
      <c r="K64" s="460"/>
      <c r="L64" s="460"/>
      <c r="M64" s="460"/>
      <c r="N64" s="460"/>
      <c r="O64" s="460"/>
      <c r="P64" s="460"/>
      <c r="Q64" s="460"/>
      <c r="R64" s="460"/>
      <c r="S64" s="460"/>
      <c r="T64" s="460"/>
      <c r="U64" s="460"/>
      <c r="V64" s="460"/>
      <c r="W64" s="460"/>
      <c r="X64" s="460"/>
      <c r="Y64" s="460"/>
      <c r="Z64" s="460"/>
      <c r="AA64" s="460"/>
      <c r="AB64" s="460"/>
      <c r="AC64" s="460"/>
      <c r="AD64" s="460"/>
      <c r="AE64" s="460"/>
      <c r="AF64" s="460"/>
    </row>
    <row r="65" spans="1:2" s="352" customFormat="1" x14ac:dyDescent="0.25">
      <c r="A65" s="447" t="str">
        <f>+HLOOKUP(Introduction!$G$4,nametranslations,34,FALSE)</f>
        <v>Source: WHO/UNICEF JMP (2026)</v>
      </c>
      <c r="B65" s="45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0A0E4-B67D-4D55-AA9F-33AC39A4F74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3" customWidth="1"/>
    <col min="2" max="2" width="9" style="353"/>
    <col min="3" max="3" width="5.8984375" style="353" customWidth="1"/>
    <col min="4" max="5" width="4.09765625" style="353" customWidth="1"/>
    <col min="6" max="6" width="3.8984375" style="353" customWidth="1"/>
    <col min="7" max="7" width="4.09765625" style="353" customWidth="1"/>
    <col min="8" max="9" width="3.8984375" style="353" customWidth="1"/>
    <col min="10" max="10" width="4.09765625" style="353" customWidth="1"/>
    <col min="11" max="12" width="3.8984375" style="353" customWidth="1"/>
    <col min="13" max="13" width="4.09765625" style="353" customWidth="1"/>
    <col min="14" max="15" width="3.8984375" style="353" customWidth="1"/>
    <col min="16" max="16" width="4.09765625" style="353" customWidth="1"/>
    <col min="17" max="18" width="3.8984375" style="353" customWidth="1"/>
    <col min="19" max="19" width="4.09765625" style="353" customWidth="1"/>
    <col min="20" max="21" width="3.8984375" style="353" customWidth="1"/>
    <col min="22" max="51" width="3.8984375" style="459" customWidth="1"/>
    <col min="52" max="69" width="3.8984375" style="460" customWidth="1"/>
    <col min="70" max="16384" width="9" style="353"/>
  </cols>
  <sheetData>
    <row r="1" spans="1:69" ht="17.399999999999999" x14ac:dyDescent="0.3">
      <c r="A1" s="461" t="str">
        <f>HLOOKUP(Introduction!$G$4,nametranslations,83,FALSE)</f>
        <v>Summary of data from national surveys and censuses</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row>
    <row r="2" spans="1:69" ht="15.6" x14ac:dyDescent="0.3">
      <c r="A2" s="463"/>
      <c r="B2" s="463"/>
      <c r="C2" s="463"/>
      <c r="D2" s="464" t="str">
        <f>HLOOKUP(Introduction!$G$4,nametranslations,85,FALSE)</f>
        <v>Drinking Water</v>
      </c>
      <c r="E2" s="462"/>
      <c r="F2" s="462"/>
      <c r="G2" s="465"/>
      <c r="H2" s="462"/>
      <c r="I2" s="462"/>
      <c r="J2" s="465"/>
      <c r="K2" s="466"/>
      <c r="L2" s="466"/>
      <c r="M2" s="465"/>
      <c r="N2" s="466"/>
      <c r="O2" s="466"/>
      <c r="P2" s="465"/>
      <c r="Q2" s="466"/>
      <c r="R2" s="466"/>
      <c r="S2" s="465"/>
      <c r="T2" s="466"/>
      <c r="U2" s="466"/>
      <c r="V2" s="467" t="str">
        <f>HLOOKUP(Introduction!$G$4,nametranslations,86,FALSE)</f>
        <v>Sanitation</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Hygiene</v>
      </c>
      <c r="BA2" s="470"/>
      <c r="BB2" s="471"/>
      <c r="BC2" s="471"/>
      <c r="BD2" s="472"/>
      <c r="BE2" s="472"/>
      <c r="BF2" s="472"/>
      <c r="BG2" s="472"/>
      <c r="BH2" s="472"/>
      <c r="BI2" s="472"/>
      <c r="BJ2" s="472"/>
      <c r="BK2" s="472"/>
      <c r="BL2" s="472"/>
      <c r="BM2" s="472"/>
      <c r="BN2" s="472"/>
      <c r="BO2" s="472"/>
      <c r="BP2" s="472"/>
      <c r="BQ2" s="472"/>
    </row>
    <row r="3" spans="1:69" ht="13.8" x14ac:dyDescent="0.25">
      <c r="A3" s="473"/>
      <c r="B3" s="462"/>
      <c r="C3" s="462"/>
      <c r="D3" s="462" t="str">
        <f>+Key!$A$24</f>
        <v>Total</v>
      </c>
      <c r="E3" s="462"/>
      <c r="F3" s="462"/>
      <c r="G3" s="462" t="str">
        <f>+Key!$A$26</f>
        <v>Urban</v>
      </c>
      <c r="I3" s="462"/>
      <c r="J3" s="462" t="str">
        <f>+Key!$A$25</f>
        <v>Rural</v>
      </c>
      <c r="L3" s="462"/>
      <c r="M3" s="462" t="str">
        <f>+Key!$A$27</f>
        <v>Pre-primary</v>
      </c>
      <c r="O3" s="462"/>
      <c r="P3" s="462" t="str">
        <f>+Key!$A$28</f>
        <v>Primary</v>
      </c>
      <c r="Q3" s="462"/>
      <c r="R3" s="462"/>
      <c r="S3" s="462" t="str">
        <f>+Key!$A$29</f>
        <v>Secondary</v>
      </c>
      <c r="U3" s="462"/>
      <c r="V3" s="462" t="str">
        <f>+Key!$A$24</f>
        <v>Total</v>
      </c>
      <c r="W3" s="462"/>
      <c r="X3" s="462"/>
      <c r="Y3" s="462" t="str">
        <f>+Key!$A$26</f>
        <v>Urban</v>
      </c>
      <c r="Z3" s="353"/>
      <c r="AA3" s="462"/>
      <c r="AB3" s="462" t="str">
        <f>+Key!$A$25</f>
        <v>Rural</v>
      </c>
      <c r="AC3" s="353"/>
      <c r="AD3" s="462"/>
      <c r="AE3" s="462" t="str">
        <f>+Key!$A$27</f>
        <v>Pre-primary</v>
      </c>
      <c r="AF3" s="353"/>
      <c r="AG3" s="462"/>
      <c r="AH3" s="462" t="str">
        <f>+Key!$A$28</f>
        <v>Primary</v>
      </c>
      <c r="AI3" s="462"/>
      <c r="AJ3" s="462"/>
      <c r="AK3" s="462" t="str">
        <f>+Key!$A$29</f>
        <v>Secondary</v>
      </c>
      <c r="AL3" s="462"/>
      <c r="AM3" s="462"/>
      <c r="AN3" s="462"/>
      <c r="AO3" s="462"/>
      <c r="AP3" s="462" t="s">
        <v>17</v>
      </c>
      <c r="AQ3" s="462"/>
      <c r="AR3" s="462"/>
      <c r="AS3" s="462"/>
      <c r="AT3" s="462"/>
      <c r="AU3" s="462" t="s">
        <v>18</v>
      </c>
      <c r="AV3" s="462"/>
      <c r="AW3" s="462"/>
      <c r="AX3" s="462"/>
      <c r="AY3" s="462"/>
      <c r="AZ3" s="462" t="str">
        <f>+Key!$A$24</f>
        <v>Total</v>
      </c>
      <c r="BA3" s="474"/>
      <c r="BB3" s="462"/>
      <c r="BC3" s="462" t="str">
        <f>+Key!$A$26</f>
        <v>Urban</v>
      </c>
      <c r="BD3" s="353"/>
      <c r="BE3" s="462"/>
      <c r="BF3" s="462" t="str">
        <f>+Key!$A$25</f>
        <v>Rural</v>
      </c>
      <c r="BG3" s="353"/>
      <c r="BH3" s="462"/>
      <c r="BI3" s="462" t="str">
        <f>+Key!$A$27</f>
        <v>Pre-primary</v>
      </c>
      <c r="BJ3" s="353"/>
      <c r="BK3" s="462"/>
      <c r="BL3" s="462" t="str">
        <f>+Key!$A$28</f>
        <v>Primary</v>
      </c>
      <c r="BM3" s="462"/>
      <c r="BN3" s="462"/>
      <c r="BO3" s="462" t="str">
        <f>+Key!$A$29</f>
        <v>Secondary</v>
      </c>
      <c r="BP3" s="352"/>
      <c r="BQ3" s="462"/>
    </row>
    <row r="4" spans="1:69" ht="148.80000000000001" x14ac:dyDescent="0.25">
      <c r="A4" s="475" t="s">
        <v>5</v>
      </c>
      <c r="B4" s="475" t="str">
        <f>HLOOKUP(Introduction!$G$4,nametranslations,88,FALSE)</f>
        <v>Type</v>
      </c>
      <c r="C4" s="475" t="s">
        <v>4</v>
      </c>
      <c r="D4" s="476" t="s">
        <v>25</v>
      </c>
      <c r="E4" s="477" t="s">
        <v>19</v>
      </c>
      <c r="F4" s="478" t="s">
        <v>107</v>
      </c>
      <c r="G4" s="476" t="s">
        <v>25</v>
      </c>
      <c r="H4" s="477" t="s">
        <v>19</v>
      </c>
      <c r="I4" s="478" t="s">
        <v>107</v>
      </c>
      <c r="J4" s="476" t="s">
        <v>25</v>
      </c>
      <c r="K4" s="477" t="s">
        <v>19</v>
      </c>
      <c r="L4" s="478" t="s">
        <v>107</v>
      </c>
      <c r="M4" s="476" t="s">
        <v>25</v>
      </c>
      <c r="N4" s="477" t="s">
        <v>19</v>
      </c>
      <c r="O4" s="478" t="s">
        <v>107</v>
      </c>
      <c r="P4" s="476" t="s">
        <v>25</v>
      </c>
      <c r="Q4" s="477" t="s">
        <v>19</v>
      </c>
      <c r="R4" s="478" t="s">
        <v>107</v>
      </c>
      <c r="S4" s="476" t="s">
        <v>25</v>
      </c>
      <c r="T4" s="477" t="s">
        <v>19</v>
      </c>
      <c r="U4" s="479" t="s">
        <v>107</v>
      </c>
      <c r="V4" s="480" t="s">
        <v>25</v>
      </c>
      <c r="W4" s="481" t="s">
        <v>19</v>
      </c>
      <c r="X4" s="481" t="s">
        <v>21</v>
      </c>
      <c r="Y4" s="481" t="s">
        <v>28</v>
      </c>
      <c r="Z4" s="482" t="s">
        <v>108</v>
      </c>
      <c r="AA4" s="480" t="s">
        <v>25</v>
      </c>
      <c r="AB4" s="481" t="s">
        <v>19</v>
      </c>
      <c r="AC4" s="481" t="s">
        <v>21</v>
      </c>
      <c r="AD4" s="481" t="s">
        <v>28</v>
      </c>
      <c r="AE4" s="482" t="s">
        <v>108</v>
      </c>
      <c r="AF4" s="480" t="s">
        <v>25</v>
      </c>
      <c r="AG4" s="481" t="s">
        <v>19</v>
      </c>
      <c r="AH4" s="481" t="s">
        <v>21</v>
      </c>
      <c r="AI4" s="481" t="s">
        <v>28</v>
      </c>
      <c r="AJ4" s="482" t="s">
        <v>108</v>
      </c>
      <c r="AK4" s="480" t="s">
        <v>25</v>
      </c>
      <c r="AL4" s="481" t="s">
        <v>19</v>
      </c>
      <c r="AM4" s="481" t="s">
        <v>21</v>
      </c>
      <c r="AN4" s="481" t="s">
        <v>28</v>
      </c>
      <c r="AO4" s="482" t="s">
        <v>108</v>
      </c>
      <c r="AP4" s="480" t="s">
        <v>25</v>
      </c>
      <c r="AQ4" s="481" t="s">
        <v>19</v>
      </c>
      <c r="AR4" s="481" t="s">
        <v>21</v>
      </c>
      <c r="AS4" s="481" t="s">
        <v>28</v>
      </c>
      <c r="AT4" s="482" t="s">
        <v>108</v>
      </c>
      <c r="AU4" s="480" t="s">
        <v>25</v>
      </c>
      <c r="AV4" s="481" t="s">
        <v>19</v>
      </c>
      <c r="AW4" s="481" t="s">
        <v>21</v>
      </c>
      <c r="AX4" s="481" t="s">
        <v>28</v>
      </c>
      <c r="AY4" s="483" t="s">
        <v>108</v>
      </c>
      <c r="AZ4" s="484" t="s">
        <v>25</v>
      </c>
      <c r="BA4" s="485" t="s">
        <v>127</v>
      </c>
      <c r="BB4" s="486" t="s">
        <v>128</v>
      </c>
      <c r="BC4" s="484" t="s">
        <v>25</v>
      </c>
      <c r="BD4" s="485" t="s">
        <v>127</v>
      </c>
      <c r="BE4" s="486" t="s">
        <v>128</v>
      </c>
      <c r="BF4" s="484" t="s">
        <v>25</v>
      </c>
      <c r="BG4" s="485" t="s">
        <v>127</v>
      </c>
      <c r="BH4" s="486" t="s">
        <v>128</v>
      </c>
      <c r="BI4" s="484" t="s">
        <v>25</v>
      </c>
      <c r="BJ4" s="485" t="s">
        <v>127</v>
      </c>
      <c r="BK4" s="486" t="s">
        <v>128</v>
      </c>
      <c r="BL4" s="484" t="s">
        <v>25</v>
      </c>
      <c r="BM4" s="485" t="s">
        <v>127</v>
      </c>
      <c r="BN4" s="486" t="s">
        <v>128</v>
      </c>
      <c r="BO4" s="484" t="s">
        <v>25</v>
      </c>
      <c r="BP4" s="485" t="s">
        <v>127</v>
      </c>
      <c r="BQ4" s="486" t="s">
        <v>128</v>
      </c>
    </row>
    <row r="5" spans="1:69"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48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69" x14ac:dyDescent="0.25">
      <c r="A6" s="488" t="str">
        <f>+RIGHT('Data Summary'!A6,LEN('Data Summary'!A6)-9)</f>
        <v>UIS</v>
      </c>
      <c r="B6" s="462" t="str">
        <f>+IF(ISTEXT('Data Summary'!B6),'Data Summary'!B6,"")</f>
        <v>Other</v>
      </c>
      <c r="C6" s="489">
        <f>+VALUE('Data Summary'!C6)</f>
        <v>2018</v>
      </c>
      <c r="D6" s="490">
        <f>+IF(AND(ISNUMBER('Water Data'!D4),'Data Summary'!BS6="Yes"),100-'Water Data'!D4,NA())</f>
        <v>100</v>
      </c>
      <c r="E6" s="490">
        <f>+IF(AND(ISNUMBER('Water Data'!D6),'Data Summary'!BT6="Yes"),'Water Data'!D6,NA())</f>
        <v>100</v>
      </c>
      <c r="F6" s="490">
        <f>+IF(AND(ISNUMBER('Water Data'!D9),'Data Summary'!BU6="Yes"),'Water Data'!D9,NA())</f>
        <v>100</v>
      </c>
      <c r="G6" s="490" t="e">
        <f>+IF(AND(ISNUMBER('Water Data'!E4),'Data Summary'!BV6="Yes"),100-'Water Data'!E4,NA())</f>
        <v>#N/A</v>
      </c>
      <c r="H6" s="490" t="e">
        <f>+IF(AND(ISNUMBER('Water Data'!E6),'Data Summary'!BW6="Yes"),'Water Data'!E6,NA())</f>
        <v>#N/A</v>
      </c>
      <c r="I6" s="490" t="e">
        <f>+IF(AND(ISNUMBER('Water Data'!E9),'Data Summary'!BX6="Yes"),'Water Data'!E9,NA())</f>
        <v>#N/A</v>
      </c>
      <c r="J6" s="490" t="e">
        <f>+IF(AND(ISNUMBER('Water Data'!F4),'Data Summary'!BY6="Yes"),100-'Water Data'!F4,NA())</f>
        <v>#N/A</v>
      </c>
      <c r="K6" s="490" t="e">
        <f>+IF(AND(ISNUMBER('Water Data'!F6),'Data Summary'!BZ6="Yes"),'Water Data'!F6,NA())</f>
        <v>#N/A</v>
      </c>
      <c r="L6" s="490" t="e">
        <f>+IF(AND(ISNUMBER('Water Data'!F9),'Data Summary'!CA6="Yes"),'Water Data'!F9,NA())</f>
        <v>#N/A</v>
      </c>
      <c r="M6" s="490" t="e">
        <f>+IF(AND(ISNUMBER('Water Data'!G4),'Data Summary'!CB6="Yes"),100-'Water Data'!G4,NA())</f>
        <v>#N/A</v>
      </c>
      <c r="N6" s="490" t="e">
        <f>+IF(AND(ISNUMBER('Water Data'!G6),'Data Summary'!CC6="Yes"),'Water Data'!G6,NA())</f>
        <v>#N/A</v>
      </c>
      <c r="O6" s="490" t="e">
        <f>+IF(AND(ISNUMBER('Water Data'!G9),'Data Summary'!CD6="Yes"),'Water Data'!G9,NA())</f>
        <v>#N/A</v>
      </c>
      <c r="P6" s="490">
        <f>+IF(AND(ISNUMBER('Water Data'!H4),'Data Summary'!CE6="Yes"),100-'Water Data'!H4,NA())</f>
        <v>100</v>
      </c>
      <c r="Q6" s="490">
        <f>+IF(AND(ISNUMBER('Water Data'!H6),'Data Summary'!CF6="Yes"),'Water Data'!H6,NA())</f>
        <v>100</v>
      </c>
      <c r="R6" s="490">
        <f>+IF(AND(ISNUMBER('Water Data'!H9),'Data Summary'!CG6="Yes"),'Water Data'!H9,NA())</f>
        <v>100</v>
      </c>
      <c r="S6" s="490">
        <f>+IF(AND(ISNUMBER('Water Data'!I4),'Data Summary'!CH6="Yes"),100-'Water Data'!I4,NA())</f>
        <v>100</v>
      </c>
      <c r="T6" s="490">
        <f>+IF(AND(ISNUMBER('Water Data'!I6),'Data Summary'!CI6="Yes"),'Water Data'!I6,NA())</f>
        <v>100</v>
      </c>
      <c r="U6" s="490">
        <f>+IF(AND(ISNUMBER('Water Data'!I9),'Data Summary'!CJ6="Yes"),'Water Data'!I9,NA())</f>
        <v>100</v>
      </c>
      <c r="V6" s="491">
        <f>+IF(AND(ISNUMBER('Sanitation Data'!D4),'Data Summary'!CK6="Yes"),100-'Sanitation Data'!D4,NA())</f>
        <v>100</v>
      </c>
      <c r="W6" s="491">
        <f>+IF(AND(ISNUMBER('Sanitation Data'!D6),'Data Summary'!CL6="Yes"),'Sanitation Data'!D6,NA())</f>
        <v>100</v>
      </c>
      <c r="X6" s="491" t="e">
        <f>+IF(AND(ISNUMBER('Sanitation Data'!D10),'Data Summary'!CM6="Yes"),'Sanitation Data'!D10,NA())</f>
        <v>#N/A</v>
      </c>
      <c r="Y6" s="491" t="e">
        <f>+IF(AND(ISNUMBER('Sanitation Data'!D11),'Data Summary'!CN6="Yes"),'Sanitation Data'!D11,NA())</f>
        <v>#N/A</v>
      </c>
      <c r="Z6" s="491">
        <f>+IF(AND(ISNUMBER('Sanitation Data'!D12),'Data Summary'!CO6="Yes"),'Sanitation Data'!D12,NA())</f>
        <v>100</v>
      </c>
      <c r="AA6" s="491" t="e">
        <f>+IF(AND(ISNUMBER('Sanitation Data'!E4),'Data Summary'!CP6="Yes"),100-'Sanitation Data'!E4,NA())</f>
        <v>#N/A</v>
      </c>
      <c r="AB6" s="491" t="e">
        <f>+IF(AND(ISNUMBER('Sanitation Data'!E6),'Data Summary'!CQ6="Yes"),'Sanitation Data'!E6,NA())</f>
        <v>#N/A</v>
      </c>
      <c r="AC6" s="491" t="e">
        <f>+IF(AND(ISNUMBER('Sanitation Data'!E10),'Data Summary'!CR6="Yes"),'Sanitation Data'!E10,NA())</f>
        <v>#N/A</v>
      </c>
      <c r="AD6" s="491" t="e">
        <f>+IF(AND(ISNUMBER('Sanitation Data'!E11),'Data Summary'!CS6="Yes"),'Sanitation Data'!E11,NA())</f>
        <v>#N/A</v>
      </c>
      <c r="AE6" s="491" t="e">
        <f>+IF(AND(ISNUMBER('Sanitation Data'!E12),'Data Summary'!CT6="Yes"),'Sanitation Data'!E12,NA())</f>
        <v>#N/A</v>
      </c>
      <c r="AF6" s="491" t="e">
        <f>+IF(AND(ISNUMBER('Sanitation Data'!F4),'Data Summary'!CU6="Yes"),100-'Sanitation Data'!F4,NA())</f>
        <v>#N/A</v>
      </c>
      <c r="AG6" s="491" t="e">
        <f>+IF(AND(ISNUMBER('Sanitation Data'!F6),'Data Summary'!CV6="Yes"),'Sanitation Data'!F6,NA())</f>
        <v>#N/A</v>
      </c>
      <c r="AH6" s="491" t="e">
        <f>+IF(AND(ISNUMBER('Sanitation Data'!F10),'Data Summary'!CW6="Yes"),'Sanitation Data'!F10,NA())</f>
        <v>#N/A</v>
      </c>
      <c r="AI6" s="491" t="e">
        <f>+IF(AND(ISNUMBER('Sanitation Data'!F11),'Data Summary'!CX6="Yes"),'Sanitation Data'!F11,NA())</f>
        <v>#N/A</v>
      </c>
      <c r="AJ6" s="491" t="e">
        <f>+IF(AND(ISNUMBER('Sanitation Data'!F12),'Data Summary'!CY6="Yes"),'Sanitation Data'!F12,NA())</f>
        <v>#N/A</v>
      </c>
      <c r="AK6" s="491" t="e">
        <f>+IF(AND(ISNUMBER('Sanitation Data'!G4),'Data Summary'!CZ6="Yes"),100-'Sanitation Data'!G4,NA())</f>
        <v>#N/A</v>
      </c>
      <c r="AL6" s="491" t="e">
        <f>+IF(AND(ISNUMBER('Sanitation Data'!G6),'Data Summary'!DA6="Yes"),'Sanitation Data'!G6,NA())</f>
        <v>#N/A</v>
      </c>
      <c r="AM6" s="491" t="e">
        <f>+IF(AND(ISNUMBER('Sanitation Data'!G10),'Data Summary'!DB6="Yes"),'Sanitation Data'!G10,NA())</f>
        <v>#N/A</v>
      </c>
      <c r="AN6" s="491" t="e">
        <f>+IF(AND(ISNUMBER('Sanitation Data'!G11),'Data Summary'!DC6="Yes"),'Sanitation Data'!G11,NA())</f>
        <v>#N/A</v>
      </c>
      <c r="AO6" s="491" t="e">
        <f>+IF(AND(ISNUMBER('Sanitation Data'!G12),'Data Summary'!DD6="Yes"),'Sanitation Data'!G12,NA())</f>
        <v>#N/A</v>
      </c>
      <c r="AP6" s="491">
        <f>+IF(AND(ISNUMBER('Sanitation Data'!H4),'Data Summary'!DE6="Yes"),100-'Sanitation Data'!H4,NA())</f>
        <v>100</v>
      </c>
      <c r="AQ6" s="491">
        <f>+IF(AND(ISNUMBER('Sanitation Data'!H6),'Data Summary'!DF6="Yes"),'Sanitation Data'!H6,NA())</f>
        <v>100</v>
      </c>
      <c r="AR6" s="491" t="e">
        <f>+IF(AND(ISNUMBER('Sanitation Data'!H10),'Data Summary'!DG6="Yes"),'Sanitation Data'!H10,NA())</f>
        <v>#N/A</v>
      </c>
      <c r="AS6" s="491" t="e">
        <f>+IF(AND(ISNUMBER('Sanitation Data'!H11),'Data Summary'!DH6="Yes"),'Sanitation Data'!H11,NA())</f>
        <v>#N/A</v>
      </c>
      <c r="AT6" s="491">
        <f>+IF(AND(ISNUMBER('Sanitation Data'!H12),'Data Summary'!DI6="Yes"),'Sanitation Data'!H12,NA())</f>
        <v>100</v>
      </c>
      <c r="AU6" s="491">
        <f>+IF(AND(ISNUMBER('Sanitation Data'!I4),'Data Summary'!DJ6="Yes"),100-'Sanitation Data'!I4,NA())</f>
        <v>100</v>
      </c>
      <c r="AV6" s="491">
        <f>+IF(AND(ISNUMBER('Sanitation Data'!I6),'Data Summary'!DK6="Yes"),'Sanitation Data'!I6,NA())</f>
        <v>100</v>
      </c>
      <c r="AW6" s="491" t="e">
        <f>+IF(AND(ISNUMBER('Sanitation Data'!I10),'Data Summary'!DL6="Yes"),'Sanitation Data'!I10,NA())</f>
        <v>#N/A</v>
      </c>
      <c r="AX6" s="491" t="e">
        <f>+IF(AND(ISNUMBER('Sanitation Data'!I11),'Data Summary'!DM6="Yes"),'Sanitation Data'!I11,NA())</f>
        <v>#N/A</v>
      </c>
      <c r="AY6" s="491">
        <f>+IF(AND(ISNUMBER('Sanitation Data'!I12),'Data Summary'!DN6="Yes"),'Sanitation Data'!I12,NA())</f>
        <v>100</v>
      </c>
      <c r="AZ6" s="492">
        <f>+IF(AND(ISNUMBER('Hygiene Data'!D5),'Data Summary'!DO6="Yes"),'Hygiene Data'!D5,NA())</f>
        <v>100</v>
      </c>
      <c r="BA6" s="492">
        <f>+IF(AND(ISNUMBER('Hygiene Data'!D7),'Data Summary'!DP6="Yes"),'Hygiene Data'!D7,NA())</f>
        <v>100</v>
      </c>
      <c r="BB6" s="492">
        <f>+IF(AND(ISNUMBER('Hygiene Data'!D9),'Data Summary'!DQ6="Yes"),'Hygiene Data'!D9,NA())</f>
        <v>100</v>
      </c>
      <c r="BC6" s="492" t="e">
        <f>+IF(AND(ISNUMBER('Hygiene Data'!E5),'Data Summary'!DR6="Yes"),'Hygiene Data'!E5,NA())</f>
        <v>#N/A</v>
      </c>
      <c r="BD6" s="492" t="e">
        <f>+IF(AND(ISNUMBER('Hygiene Data'!E7),'Data Summary'!DS6="Yes"),'Hygiene Data'!E7,NA())</f>
        <v>#N/A</v>
      </c>
      <c r="BE6" s="492" t="e">
        <f>+IF(AND(ISNUMBER('Hygiene Data'!E9),'Data Summary'!DT6="Yes"),'Hygiene Data'!E9,NA())</f>
        <v>#N/A</v>
      </c>
      <c r="BF6" s="492" t="e">
        <f>+IF(AND(ISNUMBER('Hygiene Data'!F5),'Data Summary'!DU6="Yes"),'Hygiene Data'!F5,NA())</f>
        <v>#N/A</v>
      </c>
      <c r="BG6" s="492" t="e">
        <f>+IF(AND(ISNUMBER('Hygiene Data'!F7),'Data Summary'!DV6="Yes"),'Hygiene Data'!F7,NA())</f>
        <v>#N/A</v>
      </c>
      <c r="BH6" s="492" t="e">
        <f>+IF(AND(ISNUMBER('Hygiene Data'!F9),'Data Summary'!DW6="Yes"),'Hygiene Data'!F9,NA())</f>
        <v>#N/A</v>
      </c>
      <c r="BI6" s="492" t="e">
        <f>+IF(AND(ISNUMBER('Hygiene Data'!G5),'Data Summary'!DX6="Yes"),'Hygiene Data'!G5,NA())</f>
        <v>#N/A</v>
      </c>
      <c r="BJ6" s="492" t="e">
        <f>+IF(AND(ISNUMBER('Hygiene Data'!G7),'Data Summary'!DY6="Yes"),'Hygiene Data'!G7,NA())</f>
        <v>#N/A</v>
      </c>
      <c r="BK6" s="492" t="e">
        <f>+IF(AND(ISNUMBER('Hygiene Data'!G9),'Data Summary'!DZ6="Yes"),'Hygiene Data'!G9,NA())</f>
        <v>#N/A</v>
      </c>
      <c r="BL6" s="492">
        <f>+IF(AND(ISNUMBER('Hygiene Data'!H5),'Data Summary'!EA6="Yes"),'Hygiene Data'!H5,NA())</f>
        <v>100</v>
      </c>
      <c r="BM6" s="492">
        <f>+IF(AND(ISNUMBER('Hygiene Data'!H7),'Data Summary'!EB6="Yes"),'Hygiene Data'!H7,NA())</f>
        <v>100</v>
      </c>
      <c r="BN6" s="492">
        <f>+IF(AND(ISNUMBER('Hygiene Data'!H9),'Data Summary'!EC6="Yes"),'Hygiene Data'!H9,NA())</f>
        <v>100</v>
      </c>
      <c r="BO6" s="492">
        <f>+IF(AND(ISNUMBER('Hygiene Data'!I5),'Data Summary'!ED6="Yes"),'Hygiene Data'!I5,NA())</f>
        <v>100</v>
      </c>
      <c r="BP6" s="492">
        <f>+IF(AND(ISNUMBER('Hygiene Data'!I7),'Data Summary'!EE6="Yes"),'Hygiene Data'!I7,NA())</f>
        <v>100</v>
      </c>
      <c r="BQ6" s="492">
        <f>+IF(AND(ISNUMBER('Hygiene Data'!I9),'Data Summary'!EF6="Yes"),'Hygiene Data'!I9,NA())</f>
        <v>100</v>
      </c>
    </row>
    <row r="7" spans="1:69" x14ac:dyDescent="0.25">
      <c r="A7" s="488" t="str">
        <f ca="1">+RIGHT('Data Summary'!A7,LEN('Data Summary'!A7)-9)</f>
        <v>UIS</v>
      </c>
      <c r="B7" s="462" t="str">
        <f ca="1">+IF(ISTEXT('Data Summary'!B7),'Data Summary'!B7,"")</f>
        <v>Other</v>
      </c>
      <c r="C7" s="489">
        <f ca="1">+VALUE('Data Summary'!C7)</f>
        <v>2019</v>
      </c>
      <c r="D7" s="490">
        <f ca="1">+IF(AND(ISNUMBER(OFFSET('Water Data'!$D$4,0,10*ROW('Water Data'!D1))),'Data Summary'!BS7="Yes"),100-OFFSET('Water Data'!$D$4,0,10*ROW('Water Data'!D1)),NA())</f>
        <v>100</v>
      </c>
      <c r="E7" s="490">
        <f ca="1">+IF(AND(ISNUMBER(OFFSET('Water Data'!$D$6,0,10*ROW('Water Data'!D1))),'Data Summary'!BT7="Yes"),OFFSET('Water Data'!$D$6,0,10*ROW('Water Data'!D1)),NA())</f>
        <v>100</v>
      </c>
      <c r="F7" s="490">
        <f ca="1">+IF(AND(ISNUMBER(OFFSET('Water Data'!$D$9,0,10*ROW('Water Data'!D1))),'Data Summary'!BU7="Yes"),OFFSET('Water Data'!$D$9,0,10*ROW('Water Data'!D1)),NA())</f>
        <v>100</v>
      </c>
      <c r="G7" s="490" t="e">
        <f ca="1">+IF(AND(ISNUMBER(OFFSET('Water Data'!$E$4,0,10*ROW('Water Data'!E1))),'Data Summary'!BV7="Yes"),100-OFFSET('Water Data'!$E$4,0,10*ROW('Water Data'!E1)),NA())</f>
        <v>#N/A</v>
      </c>
      <c r="H7" s="490" t="e">
        <f ca="1">+IF(AND(ISNUMBER(OFFSET('Water Data'!$E$6,0,10*ROW('Water Data'!E1))),'Data Summary'!BW7="Yes"),OFFSET('Water Data'!$E$6,0,10*ROW('Water Data'!E1)),NA())</f>
        <v>#N/A</v>
      </c>
      <c r="I7" s="490" t="e">
        <f ca="1">+IF(AND(ISNUMBER(OFFSET('Water Data'!$E$9,0,10*ROW('Water Data'!E1))),'Data Summary'!BX7="Yes"),OFFSET('Water Data'!$E$9,0,10*ROW('Water Data'!E1)),NA())</f>
        <v>#N/A</v>
      </c>
      <c r="J7" s="490" t="e">
        <f ca="1">+IF(AND(ISNUMBER(OFFSET('Water Data'!$F$4,0,10*ROW('Water Data'!F1))),'Data Summary'!BY7="Yes"),100-OFFSET('Water Data'!$F$4,0,10*ROW('Water Data'!F1)),NA())</f>
        <v>#N/A</v>
      </c>
      <c r="K7" s="490" t="e">
        <f ca="1">+IF(AND(ISNUMBER(OFFSET('Water Data'!$F$6,0,10*ROW('Water Data'!F1))),'Data Summary'!BZ7="Yes"),OFFSET('Water Data'!$F$6,0,10*ROW('Water Data'!F1)),NA())</f>
        <v>#N/A</v>
      </c>
      <c r="L7" s="490" t="e">
        <f ca="1">+IF(AND(ISNUMBER(OFFSET('Water Data'!$F$9,0,10*ROW('Water Data'!F1))),'Data Summary'!CA7="Yes"),OFFSET('Water Data'!$F$9,0,10*ROW('Water Data'!F1)),NA())</f>
        <v>#N/A</v>
      </c>
      <c r="M7" s="490" t="e">
        <f ca="1">+IF(AND(ISNUMBER(OFFSET('Water Data'!$G$4,0,10*ROW('Water Data'!G1))),'Data Summary'!CB7="Yes"),100-OFFSET('Water Data'!$G$4,0,10*ROW('Water Data'!G1)),NA())</f>
        <v>#N/A</v>
      </c>
      <c r="N7" s="490" t="e">
        <f ca="1">+IF(AND(ISNUMBER(OFFSET('Water Data'!$G$6,0,10*ROW('Water Data'!G1))),'Data Summary'!CC7="Yes"),OFFSET('Water Data'!$G$6,0,10*ROW('Water Data'!G1)),NA())</f>
        <v>#N/A</v>
      </c>
      <c r="O7" s="490" t="e">
        <f ca="1">+IF(AND(ISNUMBER(OFFSET('Water Data'!$G$9,0,10*ROW('Water Data'!G1))),'Data Summary'!CD7="Yes"),OFFSET('Water Data'!$G$9,0,10*ROW('Water Data'!G1)),NA())</f>
        <v>#N/A</v>
      </c>
      <c r="P7" s="490">
        <f ca="1">+IF(AND(ISNUMBER(OFFSET('Water Data'!$H$4,0,10*ROW('Water Data'!H1))),'Data Summary'!CE7="Yes"),100-OFFSET('Water Data'!$H$4,0,10*ROW('Water Data'!H1)),NA())</f>
        <v>100</v>
      </c>
      <c r="Q7" s="490">
        <f ca="1">+IF(AND(ISNUMBER(OFFSET('Water Data'!$H$6,0,10*ROW('Water Data'!H1))),'Data Summary'!CF7="Yes"),OFFSET('Water Data'!$H$6,0,10*ROW('Water Data'!H1)),NA())</f>
        <v>100</v>
      </c>
      <c r="R7" s="490">
        <f ca="1">+IF(AND(ISNUMBER(OFFSET('Water Data'!$H$9,0,10*ROW('Water Data'!H1))),'Data Summary'!CG7="Yes"),OFFSET('Water Data'!$H$9,0,10*ROW('Water Data'!H1)),NA())</f>
        <v>100</v>
      </c>
      <c r="S7" s="490">
        <f ca="1">+IF(AND(ISNUMBER(OFFSET('Water Data'!$I$4,0,10*ROW('Water Data'!I1))),'Data Summary'!CH7="Yes"),100-OFFSET('Water Data'!$I$4,0,10*ROW('Water Data'!I1)),NA())</f>
        <v>100</v>
      </c>
      <c r="T7" s="490">
        <f ca="1">+IF(AND(ISNUMBER(OFFSET('Water Data'!$I$6,0,10*ROW('Water Data'!I1))),'Data Summary'!CI7="Yes"),OFFSET('Water Data'!$I$6,0,10*ROW('Water Data'!I1)),NA())</f>
        <v>100</v>
      </c>
      <c r="U7" s="490">
        <f ca="1">+IF(AND(ISNUMBER(OFFSET('Water Data'!$I$9,0,10*ROW('Water Data'!I1))),'Data Summary'!CJ7="Yes"),OFFSET('Water Data'!$I$9,0,10*ROW('Water Data'!I1)),NA())</f>
        <v>100</v>
      </c>
      <c r="V7" s="491">
        <f ca="1">+IF(AND(ISNUMBER(OFFSET('Sanitation Data'!$D$4,0,10*ROW('Sanitation Data'!D1))),'Data Summary'!CK7="Yes"),100-OFFSET('Sanitation Data'!$D$4,0,10*ROW('Sanitation Data'!D1)),NA())</f>
        <v>100</v>
      </c>
      <c r="W7" s="491">
        <f ca="1">+IF(AND(ISNUMBER(OFFSET('Sanitation Data'!$D$6,0,10*ROW('Sanitation Data'!D1))),'Data Summary'!CL7="Yes"),OFFSET('Sanitation Data'!$D$6,0,10*ROW('Sanitation Data'!D1)),NA())</f>
        <v>100</v>
      </c>
      <c r="X7" s="491" t="e">
        <f ca="1">+IF(AND(ISNUMBER(OFFSET('Sanitation Data'!$D$10,0,10*ROW('Sanitation Data'!D1))),'Data Summary'!CM7="Yes"),OFFSET('Sanitation Data'!$D$10,0,10*ROW('Sanitation Data'!D1)),NA())</f>
        <v>#N/A</v>
      </c>
      <c r="Y7" s="491" t="e">
        <f ca="1">+IF(AND(ISNUMBER(OFFSET('Sanitation Data'!$D$11,0,10*ROW('Sanitation Data'!D1))),'Data Summary'!CN7="Yes"),OFFSET('Sanitation Data'!$D$11,0,10*ROW('Sanitation Data'!D1)),NA())</f>
        <v>#N/A</v>
      </c>
      <c r="Z7" s="491">
        <f ca="1">+IF(AND(ISNUMBER(OFFSET('Sanitation Data'!$D$12,0,10*ROW('Sanitation Data'!D1))),'Data Summary'!CO7="Yes"),OFFSET('Sanitation Data'!$D$12,0,10*ROW('Sanitation Data'!D1)),NA())</f>
        <v>100</v>
      </c>
      <c r="AA7" s="491" t="e">
        <f ca="1">+IF(AND(ISNUMBER(OFFSET('Sanitation Data'!$E$4,0,10*ROW('Sanitation Data'!E1))),'Data Summary'!CP7="Yes"),100-OFFSET('Sanitation Data'!$E$4,0,10*ROW('Sanitation Data'!E1)),NA())</f>
        <v>#N/A</v>
      </c>
      <c r="AB7" s="491" t="e">
        <f ca="1">+IF(AND(ISNUMBER(OFFSET('Sanitation Data'!$E$6,0,10*ROW('Sanitation Data'!E1))),'Data Summary'!CQ7="Yes"),OFFSET('Sanitation Data'!$E$6,0,10*ROW('Sanitation Data'!E1)),NA())</f>
        <v>#N/A</v>
      </c>
      <c r="AC7" s="491" t="e">
        <f ca="1">+IF(AND(ISNUMBER(OFFSET('Sanitation Data'!$E$10,0,10*ROW('Sanitation Data'!E1))),'Data Summary'!CR7="Yes"),OFFSET('Sanitation Data'!$E$10,0,10*ROW('Sanitation Data'!E1)),NA())</f>
        <v>#N/A</v>
      </c>
      <c r="AD7" s="491" t="e">
        <f ca="1">+IF(AND(ISNUMBER(OFFSET('Sanitation Data'!$E$11,0,10*ROW('Sanitation Data'!E1))),'Data Summary'!CS7="Yes"),OFFSET('Sanitation Data'!$E$11,0,10*ROW('Sanitation Data'!E1)),NA())</f>
        <v>#N/A</v>
      </c>
      <c r="AE7" s="491" t="e">
        <f ca="1">+IF(AND(ISNUMBER(OFFSET('Sanitation Data'!$E$12,0,10*ROW('Sanitation Data'!E1))),'Data Summary'!CT7="Yes"),OFFSET('Sanitation Data'!$E$12,0,10*ROW('Sanitation Data'!E1)),NA())</f>
        <v>#N/A</v>
      </c>
      <c r="AF7" s="491" t="e">
        <f ca="1">+IF(AND(ISNUMBER(OFFSET('Sanitation Data'!$F$4,0,10*ROW('Sanitation Data'!F1))),'Data Summary'!CU7="Yes"),100-OFFSET('Sanitation Data'!$F$4,0,10*ROW('Sanitation Data'!F1)),NA())</f>
        <v>#N/A</v>
      </c>
      <c r="AG7" s="491" t="e">
        <f ca="1">+IF(AND(ISNUMBER(OFFSET('Sanitation Data'!$F$6,0,10*ROW('Sanitation Data'!F1))),'Data Summary'!CV7="Yes"),OFFSET('Sanitation Data'!$F$6,0,10*ROW('Sanitation Data'!F1)),NA())</f>
        <v>#N/A</v>
      </c>
      <c r="AH7" s="491" t="e">
        <f ca="1">+IF(AND(ISNUMBER(OFFSET('Sanitation Data'!$F$10,0,10*ROW('Sanitation Data'!F1))),'Data Summary'!CW7="Yes"),OFFSET('Sanitation Data'!$F$10,0,10*ROW('Sanitation Data'!F1)),NA())</f>
        <v>#N/A</v>
      </c>
      <c r="AI7" s="491" t="e">
        <f ca="1">+IF(AND(ISNUMBER(OFFSET('Sanitation Data'!$F$11,0,10*ROW('Sanitation Data'!F1))),'Data Summary'!CX7="Yes"),OFFSET('Sanitation Data'!$F$11,0,10*ROW('Sanitation Data'!F1)),NA())</f>
        <v>#N/A</v>
      </c>
      <c r="AJ7" s="491" t="e">
        <f ca="1">+IF(AND(ISNUMBER(OFFSET('Sanitation Data'!$F$12,0,10*ROW('Sanitation Data'!F1))),'Data Summary'!CY7="Yes"),OFFSET('Sanitation Data'!$F$12,0,10*ROW('Sanitation Data'!F1)),NA())</f>
        <v>#N/A</v>
      </c>
      <c r="AK7" s="491" t="e">
        <f ca="1">+IF(AND(ISNUMBER(OFFSET('Sanitation Data'!$G$4,0,10*ROW('Sanitation Data'!G1))),'Data Summary'!CZ7="Yes"),100-OFFSET('Sanitation Data'!$G$4,0,10*ROW('Sanitation Data'!G1)),NA())</f>
        <v>#N/A</v>
      </c>
      <c r="AL7" s="491" t="e">
        <f ca="1">+IF(AND(ISNUMBER(OFFSET('Sanitation Data'!$G$6,0,10*ROW('Sanitation Data'!G1))),'Data Summary'!DA7="Yes"),OFFSET('Sanitation Data'!$G$6,0,10*ROW('Sanitation Data'!G1)),NA())</f>
        <v>#N/A</v>
      </c>
      <c r="AM7" s="491" t="e">
        <f ca="1">+IF(AND(ISNUMBER(OFFSET('Sanitation Data'!$G$10,0,10*ROW('Sanitation Data'!G1))),'Data Summary'!DB7="Yes"),OFFSET('Sanitation Data'!$G$10,0,10*ROW('Sanitation Data'!G1)),NA())</f>
        <v>#N/A</v>
      </c>
      <c r="AN7" s="491" t="e">
        <f ca="1">+IF(AND(ISNUMBER(OFFSET('Sanitation Data'!$G$11,0,10*ROW('Sanitation Data'!G1))),'Data Summary'!DC7="Yes"),OFFSET('Sanitation Data'!$G$11,0,10*ROW('Sanitation Data'!G1)),NA())</f>
        <v>#N/A</v>
      </c>
      <c r="AO7" s="491" t="e">
        <f ca="1">+IF(AND(ISNUMBER(OFFSET('Sanitation Data'!$G$12,0,10*ROW('Sanitation Data'!G1))),'Data Summary'!DD7="Yes"),OFFSET('Sanitation Data'!$G$12,0,10*ROW('Sanitation Data'!G1)),NA())</f>
        <v>#N/A</v>
      </c>
      <c r="AP7" s="491">
        <f ca="1">+IF(AND(ISNUMBER(OFFSET('Sanitation Data'!$H$4,0,10*ROW('Sanitation Data'!H1))),'Data Summary'!DE7="Yes"),100-OFFSET('Sanitation Data'!$H$4,0,10*ROW('Sanitation Data'!H1)),NA())</f>
        <v>100</v>
      </c>
      <c r="AQ7" s="491">
        <f ca="1">+IF(AND(ISNUMBER(OFFSET('Sanitation Data'!$H$6,0,10*ROW('Sanitation Data'!H1))),'Data Summary'!DF7="Yes"),OFFSET('Sanitation Data'!$H$6,0,10*ROW('Sanitation Data'!H1)),NA())</f>
        <v>100</v>
      </c>
      <c r="AR7" s="491" t="e">
        <f ca="1">+IF(AND(ISNUMBER(OFFSET('Sanitation Data'!$H$10,0,10*ROW('Sanitation Data'!H1))),'Data Summary'!DG7="Yes"),OFFSET('Sanitation Data'!$H$10,0,10*ROW('Sanitation Data'!H1)),NA())</f>
        <v>#N/A</v>
      </c>
      <c r="AS7" s="491" t="e">
        <f ca="1">+IF(AND(ISNUMBER(OFFSET('Sanitation Data'!$H$11,0,10*ROW('Sanitation Data'!H1))),'Data Summary'!DH7="Yes"),OFFSET('Sanitation Data'!$H$11,0,10*ROW('Sanitation Data'!H1)),NA())</f>
        <v>#N/A</v>
      </c>
      <c r="AT7" s="491">
        <f ca="1">+IF(AND(ISNUMBER(OFFSET('Sanitation Data'!$H$12,0,10*ROW('Sanitation Data'!H1))),'Data Summary'!DI7="Yes"),OFFSET('Sanitation Data'!$H$12,0,10*ROW('Sanitation Data'!H1)),NA())</f>
        <v>100</v>
      </c>
      <c r="AU7" s="491">
        <f ca="1">+IF(AND(ISNUMBER(OFFSET('Sanitation Data'!$I$4,0,10*ROW('Sanitation Data'!I1))),'Data Summary'!DJ7="Yes"),100-OFFSET('Sanitation Data'!$I$4,0,10*ROW('Sanitation Data'!I1)),NA())</f>
        <v>100</v>
      </c>
      <c r="AV7" s="491">
        <f ca="1">+IF(AND(ISNUMBER(OFFSET('Sanitation Data'!$I$6,0,10*ROW('Sanitation Data'!I1))),'Data Summary'!DK7="Yes"),OFFSET('Sanitation Data'!$I$6,0,10*ROW('Sanitation Data'!I1)),NA())</f>
        <v>100</v>
      </c>
      <c r="AW7" s="491" t="e">
        <f ca="1">+IF(AND(ISNUMBER(OFFSET('Sanitation Data'!$I$10,0,10*ROW('Sanitation Data'!I1))),'Data Summary'!DL7="Yes"),OFFSET('Sanitation Data'!$I$10,0,10*ROW('Sanitation Data'!I1)),NA())</f>
        <v>#N/A</v>
      </c>
      <c r="AX7" s="491" t="e">
        <f ca="1">+IF(AND(ISNUMBER(OFFSET('Sanitation Data'!$I$11,0,10*ROW('Sanitation Data'!I1))),'Data Summary'!DM7="Yes"),OFFSET('Sanitation Data'!$I$11,0,10*ROW('Sanitation Data'!I1)),NA())</f>
        <v>#N/A</v>
      </c>
      <c r="AY7" s="491">
        <f ca="1">+IF(AND(ISNUMBER(OFFSET('Sanitation Data'!$I$12,0,10*ROW('Sanitation Data'!I1))),'Data Summary'!DN7="Yes"),OFFSET('Sanitation Data'!$I$12,0,10*ROW('Sanitation Data'!I1)),NA())</f>
        <v>100</v>
      </c>
      <c r="AZ7" s="492">
        <f ca="1">+IF(AND(ISNUMBER(OFFSET('Hygiene Data'!$D$5,0,10*ROW('Hygiene Data'!D1))),'Data Summary'!DO7="Yes"),OFFSET('Hygiene Data'!$D$5,0,10*ROW('Hygiene Data'!D1)),NA())</f>
        <v>100</v>
      </c>
      <c r="BA7" s="492">
        <f ca="1">+IF(AND(ISNUMBER(OFFSET('Hygiene Data'!$D$7,0,10*ROW('Hygiene Data'!D1))),'Data Summary'!DP7="Yes"),OFFSET('Hygiene Data'!$D$7,0,10*ROW('Hygiene Data'!D1)),NA())</f>
        <v>100</v>
      </c>
      <c r="BB7" s="492">
        <f ca="1">+IF(AND(ISNUMBER(OFFSET('Hygiene Data'!$D$9,0,10*ROW('Hygiene Data'!D1))),'Data Summary'!DQ7="Yes"),OFFSET('Hygiene Data'!$D$9,0,10*ROW('Hygiene Data'!D1)),NA())</f>
        <v>100</v>
      </c>
      <c r="BC7" s="492" t="e">
        <f ca="1">+IF(AND(ISNUMBER(OFFSET('Hygiene Data'!$E$5,0,10*ROW('Hygiene Data'!E1))),'Data Summary'!DR7="Yes"),OFFSET('Hygiene Data'!$E$5,0,10*ROW('Hygiene Data'!E1)),NA())</f>
        <v>#N/A</v>
      </c>
      <c r="BD7" s="492" t="e">
        <f ca="1">+IF(AND(ISNUMBER(OFFSET('Hygiene Data'!$E$7,0,10*ROW('Hygiene Data'!E1))),'Data Summary'!DS7="Yes"),OFFSET('Hygiene Data'!$E$7,0,10*ROW('Hygiene Data'!E1)),NA())</f>
        <v>#N/A</v>
      </c>
      <c r="BE7" s="492" t="e">
        <f ca="1">+IF(AND(ISNUMBER(OFFSET('Hygiene Data'!$E$9,0,10*ROW('Hygiene Data'!E1))),'Data Summary'!DT7="Yes"),OFFSET('Hygiene Data'!$E$9,0,10*ROW('Hygiene Data'!E1)),NA())</f>
        <v>#N/A</v>
      </c>
      <c r="BF7" s="492" t="e">
        <f ca="1">+IF(AND(ISNUMBER(OFFSET('Hygiene Data'!$F$5,0,10*ROW('Hygiene Data'!F1))),'Data Summary'!DU7="Yes"),OFFSET('Hygiene Data'!$F$5,0,10*ROW('Hygiene Data'!F1)),NA())</f>
        <v>#N/A</v>
      </c>
      <c r="BG7" s="492" t="e">
        <f ca="1">+IF(AND(ISNUMBER(OFFSET('Hygiene Data'!$F$7,0,10*ROW('Hygiene Data'!F1))),'Data Summary'!DV7="Yes"),OFFSET('Hygiene Data'!$F$7,0,10*ROW('Hygiene Data'!F1)),NA())</f>
        <v>#N/A</v>
      </c>
      <c r="BH7" s="492" t="e">
        <f ca="1">+IF(AND(ISNUMBER(OFFSET('Hygiene Data'!$F$9,0,10*ROW('Hygiene Data'!F1))),'Data Summary'!DW7="Yes"),OFFSET('Hygiene Data'!$F$9,0,10*ROW('Hygiene Data'!F1)),NA())</f>
        <v>#N/A</v>
      </c>
      <c r="BI7" s="492" t="e">
        <f ca="1">+IF(AND(ISNUMBER(OFFSET('Hygiene Data'!$G$5,0,10*ROW('Hygiene Data'!G1))),'Data Summary'!DX7="Yes"),OFFSET('Hygiene Data'!$G$5,0,10*ROW('Hygiene Data'!G1)),NA())</f>
        <v>#N/A</v>
      </c>
      <c r="BJ7" s="492" t="e">
        <f ca="1">+IF(AND(ISNUMBER(OFFSET('Hygiene Data'!$G$7,0,10*ROW('Hygiene Data'!G1))),'Data Summary'!DY7="Yes"),OFFSET('Hygiene Data'!$G$7,0,10*ROW('Hygiene Data'!G1)),NA())</f>
        <v>#N/A</v>
      </c>
      <c r="BK7" s="492" t="e">
        <f ca="1">+IF(AND(ISNUMBER(OFFSET('Hygiene Data'!$G$9,0,10*ROW('Hygiene Data'!G1))),'Data Summary'!DZ7="Yes"),OFFSET('Hygiene Data'!$G$9,0,10*ROW('Hygiene Data'!G1)),NA())</f>
        <v>#N/A</v>
      </c>
      <c r="BL7" s="492">
        <f ca="1">+IF(AND(ISNUMBER(OFFSET('Hygiene Data'!$H$5,0,10*ROW('Hygiene Data'!H1))),'Data Summary'!EA7="Yes"),OFFSET('Hygiene Data'!$H$5,0,10*ROW('Hygiene Data'!H1)),NA())</f>
        <v>100</v>
      </c>
      <c r="BM7" s="492">
        <f ca="1">+IF(AND(ISNUMBER(OFFSET('Hygiene Data'!$H$7,0,10*ROW('Hygiene Data'!H1))),'Data Summary'!EB7="Yes"),OFFSET('Hygiene Data'!$H$7,0,10*ROW('Hygiene Data'!H1)),NA())</f>
        <v>100</v>
      </c>
      <c r="BN7" s="492">
        <f ca="1">+IF(AND(ISNUMBER(OFFSET('Hygiene Data'!$H$9,0,10*ROW('Hygiene Data'!H1))),'Data Summary'!EC7="Yes"),OFFSET('Hygiene Data'!$H$9,0,10*ROW('Hygiene Data'!H1)),NA())</f>
        <v>100</v>
      </c>
      <c r="BO7" s="492">
        <f ca="1">+IF(AND(ISNUMBER(OFFSET('Hygiene Data'!$I$5,0,10*ROW('Hygiene Data'!I1))),'Data Summary'!ED7="Yes"),OFFSET('Hygiene Data'!$I$5,0,10*ROW('Hygiene Data'!I1)),NA())</f>
        <v>100</v>
      </c>
      <c r="BP7" s="492">
        <f ca="1">+IF(AND(ISNUMBER(OFFSET('Hygiene Data'!$I$7,0,10*ROW('Hygiene Data'!I1))),'Data Summary'!EE7="Yes"),OFFSET('Hygiene Data'!$I$7,0,10*ROW('Hygiene Data'!I1)),NA())</f>
        <v>100</v>
      </c>
      <c r="BQ7" s="492">
        <f ca="1">+IF(AND(ISNUMBER(OFFSET('Hygiene Data'!$I$9,0,10*ROW('Hygiene Data'!I1))),'Data Summary'!EF7="Yes"),OFFSET('Hygiene Data'!$I$9,0,10*ROW('Hygiene Data'!I1)),NA())</f>
        <v>100</v>
      </c>
    </row>
    <row r="8" spans="1:69" x14ac:dyDescent="0.25">
      <c r="A8" s="488" t="str">
        <f ca="1">+RIGHT('Data Summary'!A8,LEN('Data Summary'!A8)-9)</f>
        <v>UIS</v>
      </c>
      <c r="B8" s="462" t="str">
        <f ca="1">+IF(ISTEXT('Data Summary'!B8),'Data Summary'!B8,"")</f>
        <v>Other</v>
      </c>
      <c r="C8" s="489">
        <f ca="1">+VALUE('Data Summary'!C8)</f>
        <v>2020</v>
      </c>
      <c r="D8" s="490">
        <f ca="1">+IF(AND(ISNUMBER(OFFSET('Water Data'!$D$4,0,10*ROW('Water Data'!D2))),'Data Summary'!BS8="Yes"),100-OFFSET('Water Data'!$D$4,0,10*ROW('Water Data'!D2)),NA())</f>
        <v>100</v>
      </c>
      <c r="E8" s="490">
        <f ca="1">+IF(AND(ISNUMBER(OFFSET('Water Data'!$D$6,0,10*ROW('Water Data'!D2))),'Data Summary'!BT8="Yes"),OFFSET('Water Data'!$D$6,0,10*ROW('Water Data'!D2)),NA())</f>
        <v>100</v>
      </c>
      <c r="F8" s="490">
        <f ca="1">+IF(AND(ISNUMBER(OFFSET('Water Data'!$D$9,0,10*ROW('Water Data'!D2))),'Data Summary'!BU8="Yes"),OFFSET('Water Data'!$D$9,0,10*ROW('Water Data'!D2)),NA())</f>
        <v>100</v>
      </c>
      <c r="G8" s="490" t="e">
        <f ca="1">+IF(AND(ISNUMBER(OFFSET('Water Data'!$E$4,0,10*ROW('Water Data'!E2))),'Data Summary'!BV8="Yes"),100-OFFSET('Water Data'!$E$4,0,10*ROW('Water Data'!E2)),NA())</f>
        <v>#N/A</v>
      </c>
      <c r="H8" s="490" t="e">
        <f ca="1">+IF(AND(ISNUMBER(OFFSET('Water Data'!$E$6,0,10*ROW('Water Data'!E2))),'Data Summary'!BW8="Yes"),OFFSET('Water Data'!$E$6,0,10*ROW('Water Data'!E2)),NA())</f>
        <v>#N/A</v>
      </c>
      <c r="I8" s="490" t="e">
        <f ca="1">+IF(AND(ISNUMBER(OFFSET('Water Data'!$E$9,0,10*ROW('Water Data'!E2))),'Data Summary'!BX8="Yes"),OFFSET('Water Data'!$E$9,0,10*ROW('Water Data'!E2)),NA())</f>
        <v>#N/A</v>
      </c>
      <c r="J8" s="490" t="e">
        <f ca="1">+IF(AND(ISNUMBER(OFFSET('Water Data'!$F$4,0,10*ROW('Water Data'!F2))),'Data Summary'!BY8="Yes"),100-OFFSET('Water Data'!$F$4,0,10*ROW('Water Data'!F2)),NA())</f>
        <v>#N/A</v>
      </c>
      <c r="K8" s="490" t="e">
        <f ca="1">+IF(AND(ISNUMBER(OFFSET('Water Data'!$F$6,0,10*ROW('Water Data'!F2))),'Data Summary'!BZ8="Yes"),OFFSET('Water Data'!$F$6,0,10*ROW('Water Data'!F2)),NA())</f>
        <v>#N/A</v>
      </c>
      <c r="L8" s="490" t="e">
        <f ca="1">+IF(AND(ISNUMBER(OFFSET('Water Data'!$F$9,0,10*ROW('Water Data'!F2))),'Data Summary'!CA8="Yes"),OFFSET('Water Data'!$F$9,0,10*ROW('Water Data'!F2)),NA())</f>
        <v>#N/A</v>
      </c>
      <c r="M8" s="490" t="e">
        <f ca="1">+IF(AND(ISNUMBER(OFFSET('Water Data'!$G$4,0,10*ROW('Water Data'!G2))),'Data Summary'!CB8="Yes"),100-OFFSET('Water Data'!$G$4,0,10*ROW('Water Data'!G2)),NA())</f>
        <v>#N/A</v>
      </c>
      <c r="N8" s="490" t="e">
        <f ca="1">+IF(AND(ISNUMBER(OFFSET('Water Data'!$G$6,0,10*ROW('Water Data'!G2))),'Data Summary'!CC8="Yes"),OFFSET('Water Data'!$G$6,0,10*ROW('Water Data'!G2)),NA())</f>
        <v>#N/A</v>
      </c>
      <c r="O8" s="490" t="e">
        <f ca="1">+IF(AND(ISNUMBER(OFFSET('Water Data'!$G$9,0,10*ROW('Water Data'!G2))),'Data Summary'!CD8="Yes"),OFFSET('Water Data'!$G$9,0,10*ROW('Water Data'!G2)),NA())</f>
        <v>#N/A</v>
      </c>
      <c r="P8" s="490">
        <f ca="1">+IF(AND(ISNUMBER(OFFSET('Water Data'!$H$4,0,10*ROW('Water Data'!H2))),'Data Summary'!CE8="Yes"),100-OFFSET('Water Data'!$H$4,0,10*ROW('Water Data'!H2)),NA())</f>
        <v>100</v>
      </c>
      <c r="Q8" s="490">
        <f ca="1">+IF(AND(ISNUMBER(OFFSET('Water Data'!$H$6,0,10*ROW('Water Data'!H2))),'Data Summary'!CF8="Yes"),OFFSET('Water Data'!$H$6,0,10*ROW('Water Data'!H2)),NA())</f>
        <v>100</v>
      </c>
      <c r="R8" s="490">
        <f ca="1">+IF(AND(ISNUMBER(OFFSET('Water Data'!$H$9,0,10*ROW('Water Data'!H2))),'Data Summary'!CG8="Yes"),OFFSET('Water Data'!$H$9,0,10*ROW('Water Data'!H2)),NA())</f>
        <v>100</v>
      </c>
      <c r="S8" s="490">
        <f ca="1">+IF(AND(ISNUMBER(OFFSET('Water Data'!$I$4,0,10*ROW('Water Data'!I2))),'Data Summary'!CH8="Yes"),100-OFFSET('Water Data'!$I$4,0,10*ROW('Water Data'!I2)),NA())</f>
        <v>100</v>
      </c>
      <c r="T8" s="490">
        <f ca="1">+IF(AND(ISNUMBER(OFFSET('Water Data'!$I$6,0,10*ROW('Water Data'!I2))),'Data Summary'!CI8="Yes"),OFFSET('Water Data'!$I$6,0,10*ROW('Water Data'!I2)),NA())</f>
        <v>100</v>
      </c>
      <c r="U8" s="490">
        <f ca="1">+IF(AND(ISNUMBER(OFFSET('Water Data'!$I$9,0,10*ROW('Water Data'!I2))),'Data Summary'!CJ8="Yes"),OFFSET('Water Data'!$I$9,0,10*ROW('Water Data'!I2)),NA())</f>
        <v>100</v>
      </c>
      <c r="V8" s="491">
        <f ca="1">+IF(AND(ISNUMBER(OFFSET('Sanitation Data'!$D$4,0,10*ROW('Sanitation Data'!D2))),'Data Summary'!CK8="Yes"),100-OFFSET('Sanitation Data'!$D$4,0,10*ROW('Sanitation Data'!D2)),NA())</f>
        <v>100</v>
      </c>
      <c r="W8" s="491">
        <f ca="1">+IF(AND(ISNUMBER(OFFSET('Sanitation Data'!$D$6,0,10*ROW('Sanitation Data'!D2))),'Data Summary'!CL8="Yes"),OFFSET('Sanitation Data'!$D$6,0,10*ROW('Sanitation Data'!D2)),NA())</f>
        <v>100</v>
      </c>
      <c r="X8" s="491" t="e">
        <f ca="1">+IF(AND(ISNUMBER(OFFSET('Sanitation Data'!$D$10,0,10*ROW('Sanitation Data'!D2))),'Data Summary'!CM8="Yes"),OFFSET('Sanitation Data'!$D$10,0,10*ROW('Sanitation Data'!D2)),NA())</f>
        <v>#N/A</v>
      </c>
      <c r="Y8" s="491" t="e">
        <f ca="1">+IF(AND(ISNUMBER(OFFSET('Sanitation Data'!$D$11,0,10*ROW('Sanitation Data'!D2))),'Data Summary'!CN8="Yes"),OFFSET('Sanitation Data'!$D$11,0,10*ROW('Sanitation Data'!D2)),NA())</f>
        <v>#N/A</v>
      </c>
      <c r="Z8" s="491">
        <f ca="1">+IF(AND(ISNUMBER(OFFSET('Sanitation Data'!$D$12,0,10*ROW('Sanitation Data'!D2))),'Data Summary'!CO8="Yes"),OFFSET('Sanitation Data'!$D$12,0,10*ROW('Sanitation Data'!D2)),NA())</f>
        <v>100</v>
      </c>
      <c r="AA8" s="491" t="e">
        <f ca="1">+IF(AND(ISNUMBER(OFFSET('Sanitation Data'!$E$4,0,10*ROW('Sanitation Data'!E2))),'Data Summary'!CP8="Yes"),100-OFFSET('Sanitation Data'!$E$4,0,10*ROW('Sanitation Data'!E2)),NA())</f>
        <v>#N/A</v>
      </c>
      <c r="AB8" s="491" t="e">
        <f ca="1">+IF(AND(ISNUMBER(OFFSET('Sanitation Data'!$E$6,0,10*ROW('Sanitation Data'!E2))),'Data Summary'!CQ8="Yes"),OFFSET('Sanitation Data'!$E$6,0,10*ROW('Sanitation Data'!E2)),NA())</f>
        <v>#N/A</v>
      </c>
      <c r="AC8" s="491" t="e">
        <f ca="1">+IF(AND(ISNUMBER(OFFSET('Sanitation Data'!$E$10,0,10*ROW('Sanitation Data'!E2))),'Data Summary'!CR8="Yes"),OFFSET('Sanitation Data'!$E$10,0,10*ROW('Sanitation Data'!E2)),NA())</f>
        <v>#N/A</v>
      </c>
      <c r="AD8" s="491" t="e">
        <f ca="1">+IF(AND(ISNUMBER(OFFSET('Sanitation Data'!$E$11,0,10*ROW('Sanitation Data'!E2))),'Data Summary'!CS8="Yes"),OFFSET('Sanitation Data'!$E$11,0,10*ROW('Sanitation Data'!E2)),NA())</f>
        <v>#N/A</v>
      </c>
      <c r="AE8" s="491" t="e">
        <f ca="1">+IF(AND(ISNUMBER(OFFSET('Sanitation Data'!$E$12,0,10*ROW('Sanitation Data'!E2))),'Data Summary'!CT8="Yes"),OFFSET('Sanitation Data'!$E$12,0,10*ROW('Sanitation Data'!E2)),NA())</f>
        <v>#N/A</v>
      </c>
      <c r="AF8" s="491" t="e">
        <f ca="1">+IF(AND(ISNUMBER(OFFSET('Sanitation Data'!$F$4,0,10*ROW('Sanitation Data'!F2))),'Data Summary'!CU8="Yes"),100-OFFSET('Sanitation Data'!$F$4,0,10*ROW('Sanitation Data'!F2)),NA())</f>
        <v>#N/A</v>
      </c>
      <c r="AG8" s="491" t="e">
        <f ca="1">+IF(AND(ISNUMBER(OFFSET('Sanitation Data'!$F$6,0,10*ROW('Sanitation Data'!F2))),'Data Summary'!CV8="Yes"),OFFSET('Sanitation Data'!$F$6,0,10*ROW('Sanitation Data'!F2)),NA())</f>
        <v>#N/A</v>
      </c>
      <c r="AH8" s="491" t="e">
        <f ca="1">+IF(AND(ISNUMBER(OFFSET('Sanitation Data'!$F$10,0,10*ROW('Sanitation Data'!F2))),'Data Summary'!CW8="Yes"),OFFSET('Sanitation Data'!$F$10,0,10*ROW('Sanitation Data'!F2)),NA())</f>
        <v>#N/A</v>
      </c>
      <c r="AI8" s="491" t="e">
        <f ca="1">+IF(AND(ISNUMBER(OFFSET('Sanitation Data'!$F$11,0,10*ROW('Sanitation Data'!F2))),'Data Summary'!CX8="Yes"),OFFSET('Sanitation Data'!$F$11,0,10*ROW('Sanitation Data'!F2)),NA())</f>
        <v>#N/A</v>
      </c>
      <c r="AJ8" s="491" t="e">
        <f ca="1">+IF(AND(ISNUMBER(OFFSET('Sanitation Data'!$F$12,0,10*ROW('Sanitation Data'!F2))),'Data Summary'!CY8="Yes"),OFFSET('Sanitation Data'!$F$12,0,10*ROW('Sanitation Data'!F2)),NA())</f>
        <v>#N/A</v>
      </c>
      <c r="AK8" s="491" t="e">
        <f ca="1">+IF(AND(ISNUMBER(OFFSET('Sanitation Data'!$G$4,0,10*ROW('Sanitation Data'!G2))),'Data Summary'!CZ8="Yes"),100-OFFSET('Sanitation Data'!$G$4,0,10*ROW('Sanitation Data'!G2)),NA())</f>
        <v>#N/A</v>
      </c>
      <c r="AL8" s="491" t="e">
        <f ca="1">+IF(AND(ISNUMBER(OFFSET('Sanitation Data'!$G$6,0,10*ROW('Sanitation Data'!G2))),'Data Summary'!DA8="Yes"),OFFSET('Sanitation Data'!$G$6,0,10*ROW('Sanitation Data'!G2)),NA())</f>
        <v>#N/A</v>
      </c>
      <c r="AM8" s="491" t="e">
        <f ca="1">+IF(AND(ISNUMBER(OFFSET('Sanitation Data'!$G$10,0,10*ROW('Sanitation Data'!G2))),'Data Summary'!DB8="Yes"),OFFSET('Sanitation Data'!$G$10,0,10*ROW('Sanitation Data'!G2)),NA())</f>
        <v>#N/A</v>
      </c>
      <c r="AN8" s="491" t="e">
        <f ca="1">+IF(AND(ISNUMBER(OFFSET('Sanitation Data'!$G$11,0,10*ROW('Sanitation Data'!G2))),'Data Summary'!DC8="Yes"),OFFSET('Sanitation Data'!$G$11,0,10*ROW('Sanitation Data'!G2)),NA())</f>
        <v>#N/A</v>
      </c>
      <c r="AO8" s="491" t="e">
        <f ca="1">+IF(AND(ISNUMBER(OFFSET('Sanitation Data'!$G$12,0,10*ROW('Sanitation Data'!G2))),'Data Summary'!DD8="Yes"),OFFSET('Sanitation Data'!$G$12,0,10*ROW('Sanitation Data'!G2)),NA())</f>
        <v>#N/A</v>
      </c>
      <c r="AP8" s="491">
        <f ca="1">+IF(AND(ISNUMBER(OFFSET('Sanitation Data'!$H$4,0,10*ROW('Sanitation Data'!H2))),'Data Summary'!DE8="Yes"),100-OFFSET('Sanitation Data'!$H$4,0,10*ROW('Sanitation Data'!H2)),NA())</f>
        <v>100</v>
      </c>
      <c r="AQ8" s="491">
        <f ca="1">+IF(AND(ISNUMBER(OFFSET('Sanitation Data'!$H$6,0,10*ROW('Sanitation Data'!H2))),'Data Summary'!DF8="Yes"),OFFSET('Sanitation Data'!$H$6,0,10*ROW('Sanitation Data'!H2)),NA())</f>
        <v>100</v>
      </c>
      <c r="AR8" s="491" t="e">
        <f ca="1">+IF(AND(ISNUMBER(OFFSET('Sanitation Data'!$H$10,0,10*ROW('Sanitation Data'!H2))),'Data Summary'!DG8="Yes"),OFFSET('Sanitation Data'!$H$10,0,10*ROW('Sanitation Data'!H2)),NA())</f>
        <v>#N/A</v>
      </c>
      <c r="AS8" s="491" t="e">
        <f ca="1">+IF(AND(ISNUMBER(OFFSET('Sanitation Data'!$H$11,0,10*ROW('Sanitation Data'!H2))),'Data Summary'!DH8="Yes"),OFFSET('Sanitation Data'!$H$11,0,10*ROW('Sanitation Data'!H2)),NA())</f>
        <v>#N/A</v>
      </c>
      <c r="AT8" s="491">
        <f ca="1">+IF(AND(ISNUMBER(OFFSET('Sanitation Data'!$H$12,0,10*ROW('Sanitation Data'!H2))),'Data Summary'!DI8="Yes"),OFFSET('Sanitation Data'!$H$12,0,10*ROW('Sanitation Data'!H2)),NA())</f>
        <v>100</v>
      </c>
      <c r="AU8" s="491">
        <f ca="1">+IF(AND(ISNUMBER(OFFSET('Sanitation Data'!$I$4,0,10*ROW('Sanitation Data'!I2))),'Data Summary'!DJ8="Yes"),100-OFFSET('Sanitation Data'!$I$4,0,10*ROW('Sanitation Data'!I2)),NA())</f>
        <v>100</v>
      </c>
      <c r="AV8" s="491">
        <f ca="1">+IF(AND(ISNUMBER(OFFSET('Sanitation Data'!$I$6,0,10*ROW('Sanitation Data'!I2))),'Data Summary'!DK8="Yes"),OFFSET('Sanitation Data'!$I$6,0,10*ROW('Sanitation Data'!I2)),NA())</f>
        <v>100</v>
      </c>
      <c r="AW8" s="491" t="e">
        <f ca="1">+IF(AND(ISNUMBER(OFFSET('Sanitation Data'!$I$10,0,10*ROW('Sanitation Data'!I2))),'Data Summary'!DL8="Yes"),OFFSET('Sanitation Data'!$I$10,0,10*ROW('Sanitation Data'!I2)),NA())</f>
        <v>#N/A</v>
      </c>
      <c r="AX8" s="491" t="e">
        <f ca="1">+IF(AND(ISNUMBER(OFFSET('Sanitation Data'!$I$11,0,10*ROW('Sanitation Data'!I2))),'Data Summary'!DM8="Yes"),OFFSET('Sanitation Data'!$I$11,0,10*ROW('Sanitation Data'!I2)),NA())</f>
        <v>#N/A</v>
      </c>
      <c r="AY8" s="491">
        <f ca="1">+IF(AND(ISNUMBER(OFFSET('Sanitation Data'!$I$12,0,10*ROW('Sanitation Data'!I2))),'Data Summary'!DN8="Yes"),OFFSET('Sanitation Data'!$I$12,0,10*ROW('Sanitation Data'!I2)),NA())</f>
        <v>100</v>
      </c>
      <c r="AZ8" s="492">
        <f ca="1">+IF(AND(ISNUMBER(OFFSET('Hygiene Data'!$D$5,0,10*ROW('Hygiene Data'!D2))),'Data Summary'!DO8="Yes"),OFFSET('Hygiene Data'!$D$5,0,10*ROW('Hygiene Data'!D2)),NA())</f>
        <v>100</v>
      </c>
      <c r="BA8" s="492">
        <f ca="1">+IF(AND(ISNUMBER(OFFSET('Hygiene Data'!$D$7,0,10*ROW('Hygiene Data'!D2))),'Data Summary'!DP8="Yes"),OFFSET('Hygiene Data'!$D$7,0,10*ROW('Hygiene Data'!D2)),NA())</f>
        <v>100</v>
      </c>
      <c r="BB8" s="492">
        <f ca="1">+IF(AND(ISNUMBER(OFFSET('Hygiene Data'!$D$9,0,10*ROW('Hygiene Data'!D2))),'Data Summary'!DQ8="Yes"),OFFSET('Hygiene Data'!$D$9,0,10*ROW('Hygiene Data'!D2)),NA())</f>
        <v>100</v>
      </c>
      <c r="BC8" s="492" t="e">
        <f ca="1">+IF(AND(ISNUMBER(OFFSET('Hygiene Data'!$E$5,0,10*ROW('Hygiene Data'!E2))),'Data Summary'!DR8="Yes"),OFFSET('Hygiene Data'!$E$5,0,10*ROW('Hygiene Data'!E2)),NA())</f>
        <v>#N/A</v>
      </c>
      <c r="BD8" s="492" t="e">
        <f ca="1">+IF(AND(ISNUMBER(OFFSET('Hygiene Data'!$E$7,0,10*ROW('Hygiene Data'!E2))),'Data Summary'!DS8="Yes"),OFFSET('Hygiene Data'!$E$7,0,10*ROW('Hygiene Data'!E2)),NA())</f>
        <v>#N/A</v>
      </c>
      <c r="BE8" s="492" t="e">
        <f ca="1">+IF(AND(ISNUMBER(OFFSET('Hygiene Data'!$E$9,0,10*ROW('Hygiene Data'!E2))),'Data Summary'!DT8="Yes"),OFFSET('Hygiene Data'!$E$9,0,10*ROW('Hygiene Data'!E2)),NA())</f>
        <v>#N/A</v>
      </c>
      <c r="BF8" s="492" t="e">
        <f ca="1">+IF(AND(ISNUMBER(OFFSET('Hygiene Data'!$F$5,0,10*ROW('Hygiene Data'!F2))),'Data Summary'!DU8="Yes"),OFFSET('Hygiene Data'!$F$5,0,10*ROW('Hygiene Data'!F2)),NA())</f>
        <v>#N/A</v>
      </c>
      <c r="BG8" s="492" t="e">
        <f ca="1">+IF(AND(ISNUMBER(OFFSET('Hygiene Data'!$F$7,0,10*ROW('Hygiene Data'!F2))),'Data Summary'!DV8="Yes"),OFFSET('Hygiene Data'!$F$7,0,10*ROW('Hygiene Data'!F2)),NA())</f>
        <v>#N/A</v>
      </c>
      <c r="BH8" s="492" t="e">
        <f ca="1">+IF(AND(ISNUMBER(OFFSET('Hygiene Data'!$F$9,0,10*ROW('Hygiene Data'!F2))),'Data Summary'!DW8="Yes"),OFFSET('Hygiene Data'!$F$9,0,10*ROW('Hygiene Data'!F2)),NA())</f>
        <v>#N/A</v>
      </c>
      <c r="BI8" s="492" t="e">
        <f ca="1">+IF(AND(ISNUMBER(OFFSET('Hygiene Data'!$G$5,0,10*ROW('Hygiene Data'!G2))),'Data Summary'!DX8="Yes"),OFFSET('Hygiene Data'!$G$5,0,10*ROW('Hygiene Data'!G2)),NA())</f>
        <v>#N/A</v>
      </c>
      <c r="BJ8" s="492" t="e">
        <f ca="1">+IF(AND(ISNUMBER(OFFSET('Hygiene Data'!$G$7,0,10*ROW('Hygiene Data'!G2))),'Data Summary'!DY8="Yes"),OFFSET('Hygiene Data'!$G$7,0,10*ROW('Hygiene Data'!G2)),NA())</f>
        <v>#N/A</v>
      </c>
      <c r="BK8" s="492" t="e">
        <f ca="1">+IF(AND(ISNUMBER(OFFSET('Hygiene Data'!$G$9,0,10*ROW('Hygiene Data'!G2))),'Data Summary'!DZ8="Yes"),OFFSET('Hygiene Data'!$G$9,0,10*ROW('Hygiene Data'!G2)),NA())</f>
        <v>#N/A</v>
      </c>
      <c r="BL8" s="492">
        <f ca="1">+IF(AND(ISNUMBER(OFFSET('Hygiene Data'!$H$5,0,10*ROW('Hygiene Data'!H2))),'Data Summary'!EA8="Yes"),OFFSET('Hygiene Data'!$H$5,0,10*ROW('Hygiene Data'!H2)),NA())</f>
        <v>100</v>
      </c>
      <c r="BM8" s="492">
        <f ca="1">+IF(AND(ISNUMBER(OFFSET('Hygiene Data'!$H$7,0,10*ROW('Hygiene Data'!H2))),'Data Summary'!EB8="Yes"),OFFSET('Hygiene Data'!$H$7,0,10*ROW('Hygiene Data'!H2)),NA())</f>
        <v>100</v>
      </c>
      <c r="BN8" s="492">
        <f ca="1">+IF(AND(ISNUMBER(OFFSET('Hygiene Data'!$H$9,0,10*ROW('Hygiene Data'!H2))),'Data Summary'!EC8="Yes"),OFFSET('Hygiene Data'!$H$9,0,10*ROW('Hygiene Data'!H2)),NA())</f>
        <v>100</v>
      </c>
      <c r="BO8" s="492">
        <f ca="1">+IF(AND(ISNUMBER(OFFSET('Hygiene Data'!$I$5,0,10*ROW('Hygiene Data'!I2))),'Data Summary'!ED8="Yes"),OFFSET('Hygiene Data'!$I$5,0,10*ROW('Hygiene Data'!I2)),NA())</f>
        <v>100</v>
      </c>
      <c r="BP8" s="492">
        <f ca="1">+IF(AND(ISNUMBER(OFFSET('Hygiene Data'!$I$7,0,10*ROW('Hygiene Data'!I2))),'Data Summary'!EE8="Yes"),OFFSET('Hygiene Data'!$I$7,0,10*ROW('Hygiene Data'!I2)),NA())</f>
        <v>100</v>
      </c>
      <c r="BQ8" s="492">
        <f ca="1">+IF(AND(ISNUMBER(OFFSET('Hygiene Data'!$I$9,0,10*ROW('Hygiene Data'!I2))),'Data Summary'!EF8="Yes"),OFFSET('Hygiene Data'!$I$9,0,10*ROW('Hygiene Data'!I2)),NA())</f>
        <v>100</v>
      </c>
    </row>
    <row r="9" spans="1:69" x14ac:dyDescent="0.25">
      <c r="A9" s="488" t="str">
        <f ca="1">+RIGHT('Data Summary'!A9,LEN('Data Summary'!A9)-9)</f>
        <v>PWH</v>
      </c>
      <c r="B9" s="462" t="str">
        <f ca="1">+IF(ISTEXT('Data Summary'!B9),'Data Summary'!B9,"")</f>
        <v>Other</v>
      </c>
      <c r="C9" s="489">
        <f ca="1">+VALUE('Data Summary'!C9)</f>
        <v>2021</v>
      </c>
      <c r="D9" s="490">
        <f ca="1">+IF(AND(ISNUMBER(OFFSET('Water Data'!$D$4,0,10*ROW('Water Data'!D3))),'Data Summary'!BS9="Yes"),100-OFFSET('Water Data'!$D$4,0,10*ROW('Water Data'!D3)),NA())</f>
        <v>100</v>
      </c>
      <c r="E9" s="490">
        <f ca="1">+IF(AND(ISNUMBER(OFFSET('Water Data'!$D$6,0,10*ROW('Water Data'!D3))),'Data Summary'!BT9="Yes"),OFFSET('Water Data'!$D$6,0,10*ROW('Water Data'!D3)),NA())</f>
        <v>100</v>
      </c>
      <c r="F9" s="490">
        <f ca="1">+IF(AND(ISNUMBER(OFFSET('Water Data'!$D$9,0,10*ROW('Water Data'!D3))),'Data Summary'!BU9="Yes"),OFFSET('Water Data'!$D$9,0,10*ROW('Water Data'!D3)),NA())</f>
        <v>100</v>
      </c>
      <c r="G9" s="490" t="e">
        <f ca="1">+IF(AND(ISNUMBER(OFFSET('Water Data'!$E$4,0,10*ROW('Water Data'!E3))),'Data Summary'!BV9="Yes"),100-OFFSET('Water Data'!$E$4,0,10*ROW('Water Data'!E3)),NA())</f>
        <v>#N/A</v>
      </c>
      <c r="H9" s="490" t="e">
        <f ca="1">+IF(AND(ISNUMBER(OFFSET('Water Data'!$E$6,0,10*ROW('Water Data'!E3))),'Data Summary'!BW9="Yes"),OFFSET('Water Data'!$E$6,0,10*ROW('Water Data'!E3)),NA())</f>
        <v>#N/A</v>
      </c>
      <c r="I9" s="490" t="e">
        <f ca="1">+IF(AND(ISNUMBER(OFFSET('Water Data'!$E$9,0,10*ROW('Water Data'!E3))),'Data Summary'!BX9="Yes"),OFFSET('Water Data'!$E$9,0,10*ROW('Water Data'!E3)),NA())</f>
        <v>#N/A</v>
      </c>
      <c r="J9" s="490" t="e">
        <f ca="1">+IF(AND(ISNUMBER(OFFSET('Water Data'!$F$4,0,10*ROW('Water Data'!F3))),'Data Summary'!BY9="Yes"),100-OFFSET('Water Data'!$F$4,0,10*ROW('Water Data'!F3)),NA())</f>
        <v>#N/A</v>
      </c>
      <c r="K9" s="490" t="e">
        <f ca="1">+IF(AND(ISNUMBER(OFFSET('Water Data'!$F$6,0,10*ROW('Water Data'!F3))),'Data Summary'!BZ9="Yes"),OFFSET('Water Data'!$F$6,0,10*ROW('Water Data'!F3)),NA())</f>
        <v>#N/A</v>
      </c>
      <c r="L9" s="490" t="e">
        <f ca="1">+IF(AND(ISNUMBER(OFFSET('Water Data'!$F$9,0,10*ROW('Water Data'!F3))),'Data Summary'!CA9="Yes"),OFFSET('Water Data'!$F$9,0,10*ROW('Water Data'!F3)),NA())</f>
        <v>#N/A</v>
      </c>
      <c r="M9" s="490" t="e">
        <f ca="1">+IF(AND(ISNUMBER(OFFSET('Water Data'!$G$4,0,10*ROW('Water Data'!G3))),'Data Summary'!CB9="Yes"),100-OFFSET('Water Data'!$G$4,0,10*ROW('Water Data'!G3)),NA())</f>
        <v>#N/A</v>
      </c>
      <c r="N9" s="490" t="e">
        <f ca="1">+IF(AND(ISNUMBER(OFFSET('Water Data'!$G$6,0,10*ROW('Water Data'!G3))),'Data Summary'!CC9="Yes"),OFFSET('Water Data'!$G$6,0,10*ROW('Water Data'!G3)),NA())</f>
        <v>#N/A</v>
      </c>
      <c r="O9" s="490" t="e">
        <f ca="1">+IF(AND(ISNUMBER(OFFSET('Water Data'!$G$9,0,10*ROW('Water Data'!G3))),'Data Summary'!CD9="Yes"),OFFSET('Water Data'!$G$9,0,10*ROW('Water Data'!G3)),NA())</f>
        <v>#N/A</v>
      </c>
      <c r="P9" s="490" t="e">
        <f ca="1">+IF(AND(ISNUMBER(OFFSET('Water Data'!$H$4,0,10*ROW('Water Data'!H3))),'Data Summary'!CE9="Yes"),100-OFFSET('Water Data'!$H$4,0,10*ROW('Water Data'!H3)),NA())</f>
        <v>#N/A</v>
      </c>
      <c r="Q9" s="490" t="e">
        <f ca="1">+IF(AND(ISNUMBER(OFFSET('Water Data'!$H$6,0,10*ROW('Water Data'!H3))),'Data Summary'!CF9="Yes"),OFFSET('Water Data'!$H$6,0,10*ROW('Water Data'!H3)),NA())</f>
        <v>#N/A</v>
      </c>
      <c r="R9" s="490" t="e">
        <f ca="1">+IF(AND(ISNUMBER(OFFSET('Water Data'!$H$9,0,10*ROW('Water Data'!H3))),'Data Summary'!CG9="Yes"),OFFSET('Water Data'!$H$9,0,10*ROW('Water Data'!H3)),NA())</f>
        <v>#N/A</v>
      </c>
      <c r="S9" s="490" t="e">
        <f ca="1">+IF(AND(ISNUMBER(OFFSET('Water Data'!$I$4,0,10*ROW('Water Data'!I3))),'Data Summary'!CH9="Yes"),100-OFFSET('Water Data'!$I$4,0,10*ROW('Water Data'!I3)),NA())</f>
        <v>#N/A</v>
      </c>
      <c r="T9" s="490" t="e">
        <f ca="1">+IF(AND(ISNUMBER(OFFSET('Water Data'!$I$6,0,10*ROW('Water Data'!I3))),'Data Summary'!CI9="Yes"),OFFSET('Water Data'!$I$6,0,10*ROW('Water Data'!I3)),NA())</f>
        <v>#N/A</v>
      </c>
      <c r="U9" s="490" t="e">
        <f ca="1">+IF(AND(ISNUMBER(OFFSET('Water Data'!$I$9,0,10*ROW('Water Data'!I3))),'Data Summary'!CJ9="Yes"),OFFSET('Water Data'!$I$9,0,10*ROW('Water Data'!I3)),NA())</f>
        <v>#N/A</v>
      </c>
      <c r="V9" s="491">
        <f ca="1">+IF(AND(ISNUMBER(OFFSET('Sanitation Data'!$D$4,0,10*ROW('Sanitation Data'!D3))),'Data Summary'!CK9="Yes"),100-OFFSET('Sanitation Data'!$D$4,0,10*ROW('Sanitation Data'!D3)),NA())</f>
        <v>100</v>
      </c>
      <c r="W9" s="491">
        <f ca="1">+IF(AND(ISNUMBER(OFFSET('Sanitation Data'!$D$6,0,10*ROW('Sanitation Data'!D3))),'Data Summary'!CL9="Yes"),OFFSET('Sanitation Data'!$D$6,0,10*ROW('Sanitation Data'!D3)),NA())</f>
        <v>100</v>
      </c>
      <c r="X9" s="491" t="e">
        <f ca="1">+IF(AND(ISNUMBER(OFFSET('Sanitation Data'!$D$10,0,10*ROW('Sanitation Data'!D3))),'Data Summary'!CM9="Yes"),OFFSET('Sanitation Data'!$D$10,0,10*ROW('Sanitation Data'!D3)),NA())</f>
        <v>#N/A</v>
      </c>
      <c r="Y9" s="491" t="e">
        <f ca="1">+IF(AND(ISNUMBER(OFFSET('Sanitation Data'!$D$11,0,10*ROW('Sanitation Data'!D3))),'Data Summary'!CN9="Yes"),OFFSET('Sanitation Data'!$D$11,0,10*ROW('Sanitation Data'!D3)),NA())</f>
        <v>#N/A</v>
      </c>
      <c r="Z9" s="491">
        <f ca="1">+IF(AND(ISNUMBER(OFFSET('Sanitation Data'!$D$12,0,10*ROW('Sanitation Data'!D3))),'Data Summary'!CO9="Yes"),OFFSET('Sanitation Data'!$D$12,0,10*ROW('Sanitation Data'!D3)),NA())</f>
        <v>100</v>
      </c>
      <c r="AA9" s="491" t="e">
        <f ca="1">+IF(AND(ISNUMBER(OFFSET('Sanitation Data'!$E$4,0,10*ROW('Sanitation Data'!E3))),'Data Summary'!CP9="Yes"),100-OFFSET('Sanitation Data'!$E$4,0,10*ROW('Sanitation Data'!E3)),NA())</f>
        <v>#N/A</v>
      </c>
      <c r="AB9" s="491" t="e">
        <f ca="1">+IF(AND(ISNUMBER(OFFSET('Sanitation Data'!$E$6,0,10*ROW('Sanitation Data'!E3))),'Data Summary'!CQ9="Yes"),OFFSET('Sanitation Data'!$E$6,0,10*ROW('Sanitation Data'!E3)),NA())</f>
        <v>#N/A</v>
      </c>
      <c r="AC9" s="491" t="e">
        <f ca="1">+IF(AND(ISNUMBER(OFFSET('Sanitation Data'!$E$10,0,10*ROW('Sanitation Data'!E3))),'Data Summary'!CR9="Yes"),OFFSET('Sanitation Data'!$E$10,0,10*ROW('Sanitation Data'!E3)),NA())</f>
        <v>#N/A</v>
      </c>
      <c r="AD9" s="491" t="e">
        <f ca="1">+IF(AND(ISNUMBER(OFFSET('Sanitation Data'!$E$11,0,10*ROW('Sanitation Data'!E3))),'Data Summary'!CS9="Yes"),OFFSET('Sanitation Data'!$E$11,0,10*ROW('Sanitation Data'!E3)),NA())</f>
        <v>#N/A</v>
      </c>
      <c r="AE9" s="491" t="e">
        <f ca="1">+IF(AND(ISNUMBER(OFFSET('Sanitation Data'!$E$12,0,10*ROW('Sanitation Data'!E3))),'Data Summary'!CT9="Yes"),OFFSET('Sanitation Data'!$E$12,0,10*ROW('Sanitation Data'!E3)),NA())</f>
        <v>#N/A</v>
      </c>
      <c r="AF9" s="491" t="e">
        <f ca="1">+IF(AND(ISNUMBER(OFFSET('Sanitation Data'!$F$4,0,10*ROW('Sanitation Data'!F3))),'Data Summary'!CU9="Yes"),100-OFFSET('Sanitation Data'!$F$4,0,10*ROW('Sanitation Data'!F3)),NA())</f>
        <v>#N/A</v>
      </c>
      <c r="AG9" s="491" t="e">
        <f ca="1">+IF(AND(ISNUMBER(OFFSET('Sanitation Data'!$F$6,0,10*ROW('Sanitation Data'!F3))),'Data Summary'!CV9="Yes"),OFFSET('Sanitation Data'!$F$6,0,10*ROW('Sanitation Data'!F3)),NA())</f>
        <v>#N/A</v>
      </c>
      <c r="AH9" s="491" t="e">
        <f ca="1">+IF(AND(ISNUMBER(OFFSET('Sanitation Data'!$F$10,0,10*ROW('Sanitation Data'!F3))),'Data Summary'!CW9="Yes"),OFFSET('Sanitation Data'!$F$10,0,10*ROW('Sanitation Data'!F3)),NA())</f>
        <v>#N/A</v>
      </c>
      <c r="AI9" s="491" t="e">
        <f ca="1">+IF(AND(ISNUMBER(OFFSET('Sanitation Data'!$F$11,0,10*ROW('Sanitation Data'!F3))),'Data Summary'!CX9="Yes"),OFFSET('Sanitation Data'!$F$11,0,10*ROW('Sanitation Data'!F3)),NA())</f>
        <v>#N/A</v>
      </c>
      <c r="AJ9" s="491" t="e">
        <f ca="1">+IF(AND(ISNUMBER(OFFSET('Sanitation Data'!$F$12,0,10*ROW('Sanitation Data'!F3))),'Data Summary'!CY9="Yes"),OFFSET('Sanitation Data'!$F$12,0,10*ROW('Sanitation Data'!F3)),NA())</f>
        <v>#N/A</v>
      </c>
      <c r="AK9" s="491" t="e">
        <f ca="1">+IF(AND(ISNUMBER(OFFSET('Sanitation Data'!$G$4,0,10*ROW('Sanitation Data'!G3))),'Data Summary'!CZ9="Yes"),100-OFFSET('Sanitation Data'!$G$4,0,10*ROW('Sanitation Data'!G3)),NA())</f>
        <v>#N/A</v>
      </c>
      <c r="AL9" s="491" t="e">
        <f ca="1">+IF(AND(ISNUMBER(OFFSET('Sanitation Data'!$G$6,0,10*ROW('Sanitation Data'!G3))),'Data Summary'!DA9="Yes"),OFFSET('Sanitation Data'!$G$6,0,10*ROW('Sanitation Data'!G3)),NA())</f>
        <v>#N/A</v>
      </c>
      <c r="AM9" s="491" t="e">
        <f ca="1">+IF(AND(ISNUMBER(OFFSET('Sanitation Data'!$G$10,0,10*ROW('Sanitation Data'!G3))),'Data Summary'!DB9="Yes"),OFFSET('Sanitation Data'!$G$10,0,10*ROW('Sanitation Data'!G3)),NA())</f>
        <v>#N/A</v>
      </c>
      <c r="AN9" s="491" t="e">
        <f ca="1">+IF(AND(ISNUMBER(OFFSET('Sanitation Data'!$G$11,0,10*ROW('Sanitation Data'!G3))),'Data Summary'!DC9="Yes"),OFFSET('Sanitation Data'!$G$11,0,10*ROW('Sanitation Data'!G3)),NA())</f>
        <v>#N/A</v>
      </c>
      <c r="AO9" s="491" t="e">
        <f ca="1">+IF(AND(ISNUMBER(OFFSET('Sanitation Data'!$G$12,0,10*ROW('Sanitation Data'!G3))),'Data Summary'!DD9="Yes"),OFFSET('Sanitation Data'!$G$12,0,10*ROW('Sanitation Data'!G3)),NA())</f>
        <v>#N/A</v>
      </c>
      <c r="AP9" s="491" t="e">
        <f ca="1">+IF(AND(ISNUMBER(OFFSET('Sanitation Data'!$H$4,0,10*ROW('Sanitation Data'!H3))),'Data Summary'!DE9="Yes"),100-OFFSET('Sanitation Data'!$H$4,0,10*ROW('Sanitation Data'!H3)),NA())</f>
        <v>#N/A</v>
      </c>
      <c r="AQ9" s="491" t="e">
        <f ca="1">+IF(AND(ISNUMBER(OFFSET('Sanitation Data'!$H$6,0,10*ROW('Sanitation Data'!H3))),'Data Summary'!DF9="Yes"),OFFSET('Sanitation Data'!$H$6,0,10*ROW('Sanitation Data'!H3)),NA())</f>
        <v>#N/A</v>
      </c>
      <c r="AR9" s="491" t="e">
        <f ca="1">+IF(AND(ISNUMBER(OFFSET('Sanitation Data'!$H$10,0,10*ROW('Sanitation Data'!H3))),'Data Summary'!DG9="Yes"),OFFSET('Sanitation Data'!$H$10,0,10*ROW('Sanitation Data'!H3)),NA())</f>
        <v>#N/A</v>
      </c>
      <c r="AS9" s="491" t="e">
        <f ca="1">+IF(AND(ISNUMBER(OFFSET('Sanitation Data'!$H$11,0,10*ROW('Sanitation Data'!H3))),'Data Summary'!DH9="Yes"),OFFSET('Sanitation Data'!$H$11,0,10*ROW('Sanitation Data'!H3)),NA())</f>
        <v>#N/A</v>
      </c>
      <c r="AT9" s="491" t="e">
        <f ca="1">+IF(AND(ISNUMBER(OFFSET('Sanitation Data'!$H$12,0,10*ROW('Sanitation Data'!H3))),'Data Summary'!DI9="Yes"),OFFSET('Sanitation Data'!$H$12,0,10*ROW('Sanitation Data'!H3)),NA())</f>
        <v>#N/A</v>
      </c>
      <c r="AU9" s="491" t="e">
        <f ca="1">+IF(AND(ISNUMBER(OFFSET('Sanitation Data'!$I$4,0,10*ROW('Sanitation Data'!I3))),'Data Summary'!DJ9="Yes"),100-OFFSET('Sanitation Data'!$I$4,0,10*ROW('Sanitation Data'!I3)),NA())</f>
        <v>#N/A</v>
      </c>
      <c r="AV9" s="491" t="e">
        <f ca="1">+IF(AND(ISNUMBER(OFFSET('Sanitation Data'!$I$6,0,10*ROW('Sanitation Data'!I3))),'Data Summary'!DK9="Yes"),OFFSET('Sanitation Data'!$I$6,0,10*ROW('Sanitation Data'!I3)),NA())</f>
        <v>#N/A</v>
      </c>
      <c r="AW9" s="491" t="e">
        <f ca="1">+IF(AND(ISNUMBER(OFFSET('Sanitation Data'!$I$10,0,10*ROW('Sanitation Data'!I3))),'Data Summary'!DL9="Yes"),OFFSET('Sanitation Data'!$I$10,0,10*ROW('Sanitation Data'!I3)),NA())</f>
        <v>#N/A</v>
      </c>
      <c r="AX9" s="491" t="e">
        <f ca="1">+IF(AND(ISNUMBER(OFFSET('Sanitation Data'!$I$11,0,10*ROW('Sanitation Data'!I3))),'Data Summary'!DM9="Yes"),OFFSET('Sanitation Data'!$I$11,0,10*ROW('Sanitation Data'!I3)),NA())</f>
        <v>#N/A</v>
      </c>
      <c r="AY9" s="491" t="e">
        <f ca="1">+IF(AND(ISNUMBER(OFFSET('Sanitation Data'!$I$12,0,10*ROW('Sanitation Data'!I3))),'Data Summary'!DN9="Yes"),OFFSET('Sanitation Data'!$I$12,0,10*ROW('Sanitation Data'!I3)),NA())</f>
        <v>#N/A</v>
      </c>
      <c r="AZ9" s="492">
        <f ca="1">+IF(AND(ISNUMBER(OFFSET('Hygiene Data'!$D$5,0,10*ROW('Hygiene Data'!D3))),'Data Summary'!DO9="Yes"),OFFSET('Hygiene Data'!$D$5,0,10*ROW('Hygiene Data'!D3)),NA())</f>
        <v>100</v>
      </c>
      <c r="BA9" s="492">
        <f ca="1">+IF(AND(ISNUMBER(OFFSET('Hygiene Data'!$D$7,0,10*ROW('Hygiene Data'!D3))),'Data Summary'!DP9="Yes"),OFFSET('Hygiene Data'!$D$7,0,10*ROW('Hygiene Data'!D3)),NA())</f>
        <v>100</v>
      </c>
      <c r="BB9" s="492">
        <f ca="1">+IF(AND(ISNUMBER(OFFSET('Hygiene Data'!$D$9,0,10*ROW('Hygiene Data'!D3))),'Data Summary'!DQ9="Yes"),OFFSET('Hygiene Data'!$D$9,0,10*ROW('Hygiene Data'!D3)),NA())</f>
        <v>100</v>
      </c>
      <c r="BC9" s="492" t="e">
        <f ca="1">+IF(AND(ISNUMBER(OFFSET('Hygiene Data'!$E$5,0,10*ROW('Hygiene Data'!E3))),'Data Summary'!DR9="Yes"),OFFSET('Hygiene Data'!$E$5,0,10*ROW('Hygiene Data'!E3)),NA())</f>
        <v>#N/A</v>
      </c>
      <c r="BD9" s="492" t="e">
        <f ca="1">+IF(AND(ISNUMBER(OFFSET('Hygiene Data'!$E$7,0,10*ROW('Hygiene Data'!E3))),'Data Summary'!DS9="Yes"),OFFSET('Hygiene Data'!$E$7,0,10*ROW('Hygiene Data'!E3)),NA())</f>
        <v>#N/A</v>
      </c>
      <c r="BE9" s="492" t="e">
        <f ca="1">+IF(AND(ISNUMBER(OFFSET('Hygiene Data'!$E$9,0,10*ROW('Hygiene Data'!E3))),'Data Summary'!DT9="Yes"),OFFSET('Hygiene Data'!$E$9,0,10*ROW('Hygiene Data'!E3)),NA())</f>
        <v>#N/A</v>
      </c>
      <c r="BF9" s="492" t="e">
        <f ca="1">+IF(AND(ISNUMBER(OFFSET('Hygiene Data'!$F$5,0,10*ROW('Hygiene Data'!F3))),'Data Summary'!DU9="Yes"),OFFSET('Hygiene Data'!$F$5,0,10*ROW('Hygiene Data'!F3)),NA())</f>
        <v>#N/A</v>
      </c>
      <c r="BG9" s="492" t="e">
        <f ca="1">+IF(AND(ISNUMBER(OFFSET('Hygiene Data'!$F$7,0,10*ROW('Hygiene Data'!F3))),'Data Summary'!DV9="Yes"),OFFSET('Hygiene Data'!$F$7,0,10*ROW('Hygiene Data'!F3)),NA())</f>
        <v>#N/A</v>
      </c>
      <c r="BH9" s="492" t="e">
        <f ca="1">+IF(AND(ISNUMBER(OFFSET('Hygiene Data'!$F$9,0,10*ROW('Hygiene Data'!F3))),'Data Summary'!DW9="Yes"),OFFSET('Hygiene Data'!$F$9,0,10*ROW('Hygiene Data'!F3)),NA())</f>
        <v>#N/A</v>
      </c>
      <c r="BI9" s="492" t="e">
        <f ca="1">+IF(AND(ISNUMBER(OFFSET('Hygiene Data'!$G$5,0,10*ROW('Hygiene Data'!G3))),'Data Summary'!DX9="Yes"),OFFSET('Hygiene Data'!$G$5,0,10*ROW('Hygiene Data'!G3)),NA())</f>
        <v>#N/A</v>
      </c>
      <c r="BJ9" s="492" t="e">
        <f ca="1">+IF(AND(ISNUMBER(OFFSET('Hygiene Data'!$G$7,0,10*ROW('Hygiene Data'!G3))),'Data Summary'!DY9="Yes"),OFFSET('Hygiene Data'!$G$7,0,10*ROW('Hygiene Data'!G3)),NA())</f>
        <v>#N/A</v>
      </c>
      <c r="BK9" s="492" t="e">
        <f ca="1">+IF(AND(ISNUMBER(OFFSET('Hygiene Data'!$G$9,0,10*ROW('Hygiene Data'!G3))),'Data Summary'!DZ9="Yes"),OFFSET('Hygiene Data'!$G$9,0,10*ROW('Hygiene Data'!G3)),NA())</f>
        <v>#N/A</v>
      </c>
      <c r="BL9" s="492" t="e">
        <f ca="1">+IF(AND(ISNUMBER(OFFSET('Hygiene Data'!$H$5,0,10*ROW('Hygiene Data'!H3))),'Data Summary'!EA9="Yes"),OFFSET('Hygiene Data'!$H$5,0,10*ROW('Hygiene Data'!H3)),NA())</f>
        <v>#N/A</v>
      </c>
      <c r="BM9" s="492" t="e">
        <f ca="1">+IF(AND(ISNUMBER(OFFSET('Hygiene Data'!$H$7,0,10*ROW('Hygiene Data'!H3))),'Data Summary'!EB9="Yes"),OFFSET('Hygiene Data'!$H$7,0,10*ROW('Hygiene Data'!H3)),NA())</f>
        <v>#N/A</v>
      </c>
      <c r="BN9" s="492" t="e">
        <f ca="1">+IF(AND(ISNUMBER(OFFSET('Hygiene Data'!$H$9,0,10*ROW('Hygiene Data'!H3))),'Data Summary'!EC9="Yes"),OFFSET('Hygiene Data'!$H$9,0,10*ROW('Hygiene Data'!H3)),NA())</f>
        <v>#N/A</v>
      </c>
      <c r="BO9" s="492" t="e">
        <f ca="1">+IF(AND(ISNUMBER(OFFSET('Hygiene Data'!$I$5,0,10*ROW('Hygiene Data'!I3))),'Data Summary'!ED9="Yes"),OFFSET('Hygiene Data'!$I$5,0,10*ROW('Hygiene Data'!I3)),NA())</f>
        <v>#N/A</v>
      </c>
      <c r="BP9" s="492" t="e">
        <f ca="1">+IF(AND(ISNUMBER(OFFSET('Hygiene Data'!$I$7,0,10*ROW('Hygiene Data'!I3))),'Data Summary'!EE9="Yes"),OFFSET('Hygiene Data'!$I$7,0,10*ROW('Hygiene Data'!I3)),NA())</f>
        <v>#N/A</v>
      </c>
      <c r="BQ9" s="492" t="e">
        <f ca="1">+IF(AND(ISNUMBER(OFFSET('Hygiene Data'!$I$9,0,10*ROW('Hygiene Data'!I3))),'Data Summary'!EF9="Yes"),OFFSET('Hygiene Data'!$I$9,0,10*ROW('Hygiene Data'!I3)),NA())</f>
        <v>#N/A</v>
      </c>
    </row>
    <row r="10" spans="1:69" x14ac:dyDescent="0.25">
      <c r="A10" s="488" t="str">
        <f ca="1">+RIGHT('Data Summary'!A10,LEN('Data Summary'!A10)-9)</f>
        <v>UIS</v>
      </c>
      <c r="B10" s="462" t="str">
        <f ca="1">+IF(ISTEXT('Data Summary'!B10),'Data Summary'!B10,"")</f>
        <v>Other</v>
      </c>
      <c r="C10" s="489">
        <f ca="1">+VALUE('Data Summary'!C10)</f>
        <v>2021</v>
      </c>
      <c r="D10" s="490">
        <f ca="1">+IF(AND(ISNUMBER(OFFSET('Water Data'!$D$4,0,10*ROW('Water Data'!D4))),'Data Summary'!BS10="Yes"),100-OFFSET('Water Data'!$D$4,0,10*ROW('Water Data'!D4)),NA())</f>
        <v>100</v>
      </c>
      <c r="E10" s="490">
        <f ca="1">+IF(AND(ISNUMBER(OFFSET('Water Data'!$D$6,0,10*ROW('Water Data'!D4))),'Data Summary'!BT10="Yes"),OFFSET('Water Data'!$D$6,0,10*ROW('Water Data'!D4)),NA())</f>
        <v>100</v>
      </c>
      <c r="F10" s="490">
        <f ca="1">+IF(AND(ISNUMBER(OFFSET('Water Data'!$D$9,0,10*ROW('Water Data'!D4))),'Data Summary'!BU10="Yes"),OFFSET('Water Data'!$D$9,0,10*ROW('Water Data'!D4)),NA())</f>
        <v>100</v>
      </c>
      <c r="G10" s="490" t="e">
        <f ca="1">+IF(AND(ISNUMBER(OFFSET('Water Data'!$E$4,0,10*ROW('Water Data'!E4))),'Data Summary'!BV10="Yes"),100-OFFSET('Water Data'!$E$4,0,10*ROW('Water Data'!E4)),NA())</f>
        <v>#N/A</v>
      </c>
      <c r="H10" s="490" t="e">
        <f ca="1">+IF(AND(ISNUMBER(OFFSET('Water Data'!$E$6,0,10*ROW('Water Data'!E4))),'Data Summary'!BW10="Yes"),OFFSET('Water Data'!$E$6,0,10*ROW('Water Data'!E4)),NA())</f>
        <v>#N/A</v>
      </c>
      <c r="I10" s="490" t="e">
        <f ca="1">+IF(AND(ISNUMBER(OFFSET('Water Data'!$E$9,0,10*ROW('Water Data'!E4))),'Data Summary'!BX10="Yes"),OFFSET('Water Data'!$E$9,0,10*ROW('Water Data'!E4)),NA())</f>
        <v>#N/A</v>
      </c>
      <c r="J10" s="490" t="e">
        <f ca="1">+IF(AND(ISNUMBER(OFFSET('Water Data'!$F$4,0,10*ROW('Water Data'!F4))),'Data Summary'!BY10="Yes"),100-OFFSET('Water Data'!$F$4,0,10*ROW('Water Data'!F4)),NA())</f>
        <v>#N/A</v>
      </c>
      <c r="K10" s="490" t="e">
        <f ca="1">+IF(AND(ISNUMBER(OFFSET('Water Data'!$F$6,0,10*ROW('Water Data'!F4))),'Data Summary'!BZ10="Yes"),OFFSET('Water Data'!$F$6,0,10*ROW('Water Data'!F4)),NA())</f>
        <v>#N/A</v>
      </c>
      <c r="L10" s="490" t="e">
        <f ca="1">+IF(AND(ISNUMBER(OFFSET('Water Data'!$F$9,0,10*ROW('Water Data'!F4))),'Data Summary'!CA10="Yes"),OFFSET('Water Data'!$F$9,0,10*ROW('Water Data'!F4)),NA())</f>
        <v>#N/A</v>
      </c>
      <c r="M10" s="490" t="e">
        <f ca="1">+IF(AND(ISNUMBER(OFFSET('Water Data'!$G$4,0,10*ROW('Water Data'!G4))),'Data Summary'!CB10="Yes"),100-OFFSET('Water Data'!$G$4,0,10*ROW('Water Data'!G4)),NA())</f>
        <v>#N/A</v>
      </c>
      <c r="N10" s="490" t="e">
        <f ca="1">+IF(AND(ISNUMBER(OFFSET('Water Data'!$G$6,0,10*ROW('Water Data'!G4))),'Data Summary'!CC10="Yes"),OFFSET('Water Data'!$G$6,0,10*ROW('Water Data'!G4)),NA())</f>
        <v>#N/A</v>
      </c>
      <c r="O10" s="490" t="e">
        <f ca="1">+IF(AND(ISNUMBER(OFFSET('Water Data'!$G$9,0,10*ROW('Water Data'!G4))),'Data Summary'!CD10="Yes"),OFFSET('Water Data'!$G$9,0,10*ROW('Water Data'!G4)),NA())</f>
        <v>#N/A</v>
      </c>
      <c r="P10" s="490">
        <f ca="1">+IF(AND(ISNUMBER(OFFSET('Water Data'!$H$4,0,10*ROW('Water Data'!H4))),'Data Summary'!CE10="Yes"),100-OFFSET('Water Data'!$H$4,0,10*ROW('Water Data'!H4)),NA())</f>
        <v>100</v>
      </c>
      <c r="Q10" s="490">
        <f ca="1">+IF(AND(ISNUMBER(OFFSET('Water Data'!$H$6,0,10*ROW('Water Data'!H4))),'Data Summary'!CF10="Yes"),OFFSET('Water Data'!$H$6,0,10*ROW('Water Data'!H4)),NA())</f>
        <v>100</v>
      </c>
      <c r="R10" s="490">
        <f ca="1">+IF(AND(ISNUMBER(OFFSET('Water Data'!$H$9,0,10*ROW('Water Data'!H4))),'Data Summary'!CG10="Yes"),OFFSET('Water Data'!$H$9,0,10*ROW('Water Data'!H4)),NA())</f>
        <v>100</v>
      </c>
      <c r="S10" s="490">
        <f ca="1">+IF(AND(ISNUMBER(OFFSET('Water Data'!$I$4,0,10*ROW('Water Data'!I4))),'Data Summary'!CH10="Yes"),100-OFFSET('Water Data'!$I$4,0,10*ROW('Water Data'!I4)),NA())</f>
        <v>100</v>
      </c>
      <c r="T10" s="490">
        <f ca="1">+IF(AND(ISNUMBER(OFFSET('Water Data'!$I$6,0,10*ROW('Water Data'!I4))),'Data Summary'!CI10="Yes"),OFFSET('Water Data'!$I$6,0,10*ROW('Water Data'!I4)),NA())</f>
        <v>100</v>
      </c>
      <c r="U10" s="490">
        <f ca="1">+IF(AND(ISNUMBER(OFFSET('Water Data'!$I$9,0,10*ROW('Water Data'!I4))),'Data Summary'!CJ10="Yes"),OFFSET('Water Data'!$I$9,0,10*ROW('Water Data'!I4)),NA())</f>
        <v>100</v>
      </c>
      <c r="V10" s="491">
        <f ca="1">+IF(AND(ISNUMBER(OFFSET('Sanitation Data'!$D$4,0,10*ROW('Sanitation Data'!D4))),'Data Summary'!CK10="Yes"),100-OFFSET('Sanitation Data'!$D$4,0,10*ROW('Sanitation Data'!D4)),NA())</f>
        <v>100</v>
      </c>
      <c r="W10" s="491">
        <f ca="1">+IF(AND(ISNUMBER(OFFSET('Sanitation Data'!$D$6,0,10*ROW('Sanitation Data'!D4))),'Data Summary'!CL10="Yes"),OFFSET('Sanitation Data'!$D$6,0,10*ROW('Sanitation Data'!D4)),NA())</f>
        <v>100</v>
      </c>
      <c r="X10" s="491" t="e">
        <f ca="1">+IF(AND(ISNUMBER(OFFSET('Sanitation Data'!$D$10,0,10*ROW('Sanitation Data'!D4))),'Data Summary'!CM10="Yes"),OFFSET('Sanitation Data'!$D$10,0,10*ROW('Sanitation Data'!D4)),NA())</f>
        <v>#N/A</v>
      </c>
      <c r="Y10" s="491" t="e">
        <f ca="1">+IF(AND(ISNUMBER(OFFSET('Sanitation Data'!$D$11,0,10*ROW('Sanitation Data'!D4))),'Data Summary'!CN10="Yes"),OFFSET('Sanitation Data'!$D$11,0,10*ROW('Sanitation Data'!D4)),NA())</f>
        <v>#N/A</v>
      </c>
      <c r="Z10" s="491">
        <f ca="1">+IF(AND(ISNUMBER(OFFSET('Sanitation Data'!$D$12,0,10*ROW('Sanitation Data'!D4))),'Data Summary'!CO10="Yes"),OFFSET('Sanitation Data'!$D$12,0,10*ROW('Sanitation Data'!D4)),NA())</f>
        <v>100</v>
      </c>
      <c r="AA10" s="491" t="e">
        <f ca="1">+IF(AND(ISNUMBER(OFFSET('Sanitation Data'!$E$4,0,10*ROW('Sanitation Data'!E4))),'Data Summary'!CP10="Yes"),100-OFFSET('Sanitation Data'!$E$4,0,10*ROW('Sanitation Data'!E4)),NA())</f>
        <v>#N/A</v>
      </c>
      <c r="AB10" s="491" t="e">
        <f ca="1">+IF(AND(ISNUMBER(OFFSET('Sanitation Data'!$E$6,0,10*ROW('Sanitation Data'!E4))),'Data Summary'!CQ10="Yes"),OFFSET('Sanitation Data'!$E$6,0,10*ROW('Sanitation Data'!E4)),NA())</f>
        <v>#N/A</v>
      </c>
      <c r="AC10" s="491" t="e">
        <f ca="1">+IF(AND(ISNUMBER(OFFSET('Sanitation Data'!$E$10,0,10*ROW('Sanitation Data'!E4))),'Data Summary'!CR10="Yes"),OFFSET('Sanitation Data'!$E$10,0,10*ROW('Sanitation Data'!E4)),NA())</f>
        <v>#N/A</v>
      </c>
      <c r="AD10" s="491" t="e">
        <f ca="1">+IF(AND(ISNUMBER(OFFSET('Sanitation Data'!$E$11,0,10*ROW('Sanitation Data'!E4))),'Data Summary'!CS10="Yes"),OFFSET('Sanitation Data'!$E$11,0,10*ROW('Sanitation Data'!E4)),NA())</f>
        <v>#N/A</v>
      </c>
      <c r="AE10" s="491" t="e">
        <f ca="1">+IF(AND(ISNUMBER(OFFSET('Sanitation Data'!$E$12,0,10*ROW('Sanitation Data'!E4))),'Data Summary'!CT10="Yes"),OFFSET('Sanitation Data'!$E$12,0,10*ROW('Sanitation Data'!E4)),NA())</f>
        <v>#N/A</v>
      </c>
      <c r="AF10" s="491" t="e">
        <f ca="1">+IF(AND(ISNUMBER(OFFSET('Sanitation Data'!$F$4,0,10*ROW('Sanitation Data'!F4))),'Data Summary'!CU10="Yes"),100-OFFSET('Sanitation Data'!$F$4,0,10*ROW('Sanitation Data'!F4)),NA())</f>
        <v>#N/A</v>
      </c>
      <c r="AG10" s="491" t="e">
        <f ca="1">+IF(AND(ISNUMBER(OFFSET('Sanitation Data'!$F$6,0,10*ROW('Sanitation Data'!F4))),'Data Summary'!CV10="Yes"),OFFSET('Sanitation Data'!$F$6,0,10*ROW('Sanitation Data'!F4)),NA())</f>
        <v>#N/A</v>
      </c>
      <c r="AH10" s="491" t="e">
        <f ca="1">+IF(AND(ISNUMBER(OFFSET('Sanitation Data'!$F$10,0,10*ROW('Sanitation Data'!F4))),'Data Summary'!CW10="Yes"),OFFSET('Sanitation Data'!$F$10,0,10*ROW('Sanitation Data'!F4)),NA())</f>
        <v>#N/A</v>
      </c>
      <c r="AI10" s="491" t="e">
        <f ca="1">+IF(AND(ISNUMBER(OFFSET('Sanitation Data'!$F$11,0,10*ROW('Sanitation Data'!F4))),'Data Summary'!CX10="Yes"),OFFSET('Sanitation Data'!$F$11,0,10*ROW('Sanitation Data'!F4)),NA())</f>
        <v>#N/A</v>
      </c>
      <c r="AJ10" s="491" t="e">
        <f ca="1">+IF(AND(ISNUMBER(OFFSET('Sanitation Data'!$F$12,0,10*ROW('Sanitation Data'!F4))),'Data Summary'!CY10="Yes"),OFFSET('Sanitation Data'!$F$12,0,10*ROW('Sanitation Data'!F4)),NA())</f>
        <v>#N/A</v>
      </c>
      <c r="AK10" s="491" t="e">
        <f ca="1">+IF(AND(ISNUMBER(OFFSET('Sanitation Data'!$G$4,0,10*ROW('Sanitation Data'!G4))),'Data Summary'!CZ10="Yes"),100-OFFSET('Sanitation Data'!$G$4,0,10*ROW('Sanitation Data'!G4)),NA())</f>
        <v>#N/A</v>
      </c>
      <c r="AL10" s="491" t="e">
        <f ca="1">+IF(AND(ISNUMBER(OFFSET('Sanitation Data'!$G$6,0,10*ROW('Sanitation Data'!G4))),'Data Summary'!DA10="Yes"),OFFSET('Sanitation Data'!$G$6,0,10*ROW('Sanitation Data'!G4)),NA())</f>
        <v>#N/A</v>
      </c>
      <c r="AM10" s="491" t="e">
        <f ca="1">+IF(AND(ISNUMBER(OFFSET('Sanitation Data'!$G$10,0,10*ROW('Sanitation Data'!G4))),'Data Summary'!DB10="Yes"),OFFSET('Sanitation Data'!$G$10,0,10*ROW('Sanitation Data'!G4)),NA())</f>
        <v>#N/A</v>
      </c>
      <c r="AN10" s="491" t="e">
        <f ca="1">+IF(AND(ISNUMBER(OFFSET('Sanitation Data'!$G$11,0,10*ROW('Sanitation Data'!G4))),'Data Summary'!DC10="Yes"),OFFSET('Sanitation Data'!$G$11,0,10*ROW('Sanitation Data'!G4)),NA())</f>
        <v>#N/A</v>
      </c>
      <c r="AO10" s="491" t="e">
        <f ca="1">+IF(AND(ISNUMBER(OFFSET('Sanitation Data'!$G$12,0,10*ROW('Sanitation Data'!G4))),'Data Summary'!DD10="Yes"),OFFSET('Sanitation Data'!$G$12,0,10*ROW('Sanitation Data'!G4)),NA())</f>
        <v>#N/A</v>
      </c>
      <c r="AP10" s="491">
        <f ca="1">+IF(AND(ISNUMBER(OFFSET('Sanitation Data'!$H$4,0,10*ROW('Sanitation Data'!H4))),'Data Summary'!DE10="Yes"),100-OFFSET('Sanitation Data'!$H$4,0,10*ROW('Sanitation Data'!H4)),NA())</f>
        <v>100</v>
      </c>
      <c r="AQ10" s="491">
        <f ca="1">+IF(AND(ISNUMBER(OFFSET('Sanitation Data'!$H$6,0,10*ROW('Sanitation Data'!H4))),'Data Summary'!DF10="Yes"),OFFSET('Sanitation Data'!$H$6,0,10*ROW('Sanitation Data'!H4)),NA())</f>
        <v>100</v>
      </c>
      <c r="AR10" s="491" t="e">
        <f ca="1">+IF(AND(ISNUMBER(OFFSET('Sanitation Data'!$H$10,0,10*ROW('Sanitation Data'!H4))),'Data Summary'!DG10="Yes"),OFFSET('Sanitation Data'!$H$10,0,10*ROW('Sanitation Data'!H4)),NA())</f>
        <v>#N/A</v>
      </c>
      <c r="AS10" s="491" t="e">
        <f ca="1">+IF(AND(ISNUMBER(OFFSET('Sanitation Data'!$H$11,0,10*ROW('Sanitation Data'!H4))),'Data Summary'!DH10="Yes"),OFFSET('Sanitation Data'!$H$11,0,10*ROW('Sanitation Data'!H4)),NA())</f>
        <v>#N/A</v>
      </c>
      <c r="AT10" s="491">
        <f ca="1">+IF(AND(ISNUMBER(OFFSET('Sanitation Data'!$H$12,0,10*ROW('Sanitation Data'!H4))),'Data Summary'!DI10="Yes"),OFFSET('Sanitation Data'!$H$12,0,10*ROW('Sanitation Data'!H4)),NA())</f>
        <v>100</v>
      </c>
      <c r="AU10" s="491">
        <f ca="1">+IF(AND(ISNUMBER(OFFSET('Sanitation Data'!$I$4,0,10*ROW('Sanitation Data'!I4))),'Data Summary'!DJ10="Yes"),100-OFFSET('Sanitation Data'!$I$4,0,10*ROW('Sanitation Data'!I4)),NA())</f>
        <v>100</v>
      </c>
      <c r="AV10" s="491">
        <f ca="1">+IF(AND(ISNUMBER(OFFSET('Sanitation Data'!$I$6,0,10*ROW('Sanitation Data'!I4))),'Data Summary'!DK10="Yes"),OFFSET('Sanitation Data'!$I$6,0,10*ROW('Sanitation Data'!I4)),NA())</f>
        <v>100</v>
      </c>
      <c r="AW10" s="491" t="e">
        <f ca="1">+IF(AND(ISNUMBER(OFFSET('Sanitation Data'!$I$10,0,10*ROW('Sanitation Data'!I4))),'Data Summary'!DL10="Yes"),OFFSET('Sanitation Data'!$I$10,0,10*ROW('Sanitation Data'!I4)),NA())</f>
        <v>#N/A</v>
      </c>
      <c r="AX10" s="491" t="e">
        <f ca="1">+IF(AND(ISNUMBER(OFFSET('Sanitation Data'!$I$11,0,10*ROW('Sanitation Data'!I4))),'Data Summary'!DM10="Yes"),OFFSET('Sanitation Data'!$I$11,0,10*ROW('Sanitation Data'!I4)),NA())</f>
        <v>#N/A</v>
      </c>
      <c r="AY10" s="491">
        <f ca="1">+IF(AND(ISNUMBER(OFFSET('Sanitation Data'!$I$12,0,10*ROW('Sanitation Data'!I4))),'Data Summary'!DN10="Yes"),OFFSET('Sanitation Data'!$I$12,0,10*ROW('Sanitation Data'!I4)),NA())</f>
        <v>100</v>
      </c>
      <c r="AZ10" s="492">
        <f ca="1">+IF(AND(ISNUMBER(OFFSET('Hygiene Data'!$D$5,0,10*ROW('Hygiene Data'!D4))),'Data Summary'!DO10="Yes"),OFFSET('Hygiene Data'!$D$5,0,10*ROW('Hygiene Data'!D4)),NA())</f>
        <v>100</v>
      </c>
      <c r="BA10" s="492">
        <f ca="1">+IF(AND(ISNUMBER(OFFSET('Hygiene Data'!$D$7,0,10*ROW('Hygiene Data'!D4))),'Data Summary'!DP10="Yes"),OFFSET('Hygiene Data'!$D$7,0,10*ROW('Hygiene Data'!D4)),NA())</f>
        <v>100</v>
      </c>
      <c r="BB10" s="492">
        <f ca="1">+IF(AND(ISNUMBER(OFFSET('Hygiene Data'!$D$9,0,10*ROW('Hygiene Data'!D4))),'Data Summary'!DQ10="Yes"),OFFSET('Hygiene Data'!$D$9,0,10*ROW('Hygiene Data'!D4)),NA())</f>
        <v>100</v>
      </c>
      <c r="BC10" s="492" t="e">
        <f ca="1">+IF(AND(ISNUMBER(OFFSET('Hygiene Data'!$E$5,0,10*ROW('Hygiene Data'!E4))),'Data Summary'!DR10="Yes"),OFFSET('Hygiene Data'!$E$5,0,10*ROW('Hygiene Data'!E4)),NA())</f>
        <v>#N/A</v>
      </c>
      <c r="BD10" s="492" t="e">
        <f ca="1">+IF(AND(ISNUMBER(OFFSET('Hygiene Data'!$E$7,0,10*ROW('Hygiene Data'!E4))),'Data Summary'!DS10="Yes"),OFFSET('Hygiene Data'!$E$7,0,10*ROW('Hygiene Data'!E4)),NA())</f>
        <v>#N/A</v>
      </c>
      <c r="BE10" s="492" t="e">
        <f ca="1">+IF(AND(ISNUMBER(OFFSET('Hygiene Data'!$E$9,0,10*ROW('Hygiene Data'!E4))),'Data Summary'!DT10="Yes"),OFFSET('Hygiene Data'!$E$9,0,10*ROW('Hygiene Data'!E4)),NA())</f>
        <v>#N/A</v>
      </c>
      <c r="BF10" s="492" t="e">
        <f ca="1">+IF(AND(ISNUMBER(OFFSET('Hygiene Data'!$F$5,0,10*ROW('Hygiene Data'!F4))),'Data Summary'!DU10="Yes"),OFFSET('Hygiene Data'!$F$5,0,10*ROW('Hygiene Data'!F4)),NA())</f>
        <v>#N/A</v>
      </c>
      <c r="BG10" s="492" t="e">
        <f ca="1">+IF(AND(ISNUMBER(OFFSET('Hygiene Data'!$F$7,0,10*ROW('Hygiene Data'!F4))),'Data Summary'!DV10="Yes"),OFFSET('Hygiene Data'!$F$7,0,10*ROW('Hygiene Data'!F4)),NA())</f>
        <v>#N/A</v>
      </c>
      <c r="BH10" s="492" t="e">
        <f ca="1">+IF(AND(ISNUMBER(OFFSET('Hygiene Data'!$F$9,0,10*ROW('Hygiene Data'!F4))),'Data Summary'!DW10="Yes"),OFFSET('Hygiene Data'!$F$9,0,10*ROW('Hygiene Data'!F4)),NA())</f>
        <v>#N/A</v>
      </c>
      <c r="BI10" s="492" t="e">
        <f ca="1">+IF(AND(ISNUMBER(OFFSET('Hygiene Data'!$G$5,0,10*ROW('Hygiene Data'!G4))),'Data Summary'!DX10="Yes"),OFFSET('Hygiene Data'!$G$5,0,10*ROW('Hygiene Data'!G4)),NA())</f>
        <v>#N/A</v>
      </c>
      <c r="BJ10" s="492" t="e">
        <f ca="1">+IF(AND(ISNUMBER(OFFSET('Hygiene Data'!$G$7,0,10*ROW('Hygiene Data'!G4))),'Data Summary'!DY10="Yes"),OFFSET('Hygiene Data'!$G$7,0,10*ROW('Hygiene Data'!G4)),NA())</f>
        <v>#N/A</v>
      </c>
      <c r="BK10" s="492" t="e">
        <f ca="1">+IF(AND(ISNUMBER(OFFSET('Hygiene Data'!$G$9,0,10*ROW('Hygiene Data'!G4))),'Data Summary'!DZ10="Yes"),OFFSET('Hygiene Data'!$G$9,0,10*ROW('Hygiene Data'!G4)),NA())</f>
        <v>#N/A</v>
      </c>
      <c r="BL10" s="492">
        <f ca="1">+IF(AND(ISNUMBER(OFFSET('Hygiene Data'!$H$5,0,10*ROW('Hygiene Data'!H4))),'Data Summary'!EA10="Yes"),OFFSET('Hygiene Data'!$H$5,0,10*ROW('Hygiene Data'!H4)),NA())</f>
        <v>100</v>
      </c>
      <c r="BM10" s="492">
        <f ca="1">+IF(AND(ISNUMBER(OFFSET('Hygiene Data'!$H$7,0,10*ROW('Hygiene Data'!H4))),'Data Summary'!EB10="Yes"),OFFSET('Hygiene Data'!$H$7,0,10*ROW('Hygiene Data'!H4)),NA())</f>
        <v>100</v>
      </c>
      <c r="BN10" s="492">
        <f ca="1">+IF(AND(ISNUMBER(OFFSET('Hygiene Data'!$H$9,0,10*ROW('Hygiene Data'!H4))),'Data Summary'!EC10="Yes"),OFFSET('Hygiene Data'!$H$9,0,10*ROW('Hygiene Data'!H4)),NA())</f>
        <v>100</v>
      </c>
      <c r="BO10" s="492">
        <f ca="1">+IF(AND(ISNUMBER(OFFSET('Hygiene Data'!$I$5,0,10*ROW('Hygiene Data'!I4))),'Data Summary'!ED10="Yes"),OFFSET('Hygiene Data'!$I$5,0,10*ROW('Hygiene Data'!I4)),NA())</f>
        <v>100</v>
      </c>
      <c r="BP10" s="492">
        <f ca="1">+IF(AND(ISNUMBER(OFFSET('Hygiene Data'!$I$7,0,10*ROW('Hygiene Data'!I4))),'Data Summary'!EE10="Yes"),OFFSET('Hygiene Data'!$I$7,0,10*ROW('Hygiene Data'!I4)),NA())</f>
        <v>100</v>
      </c>
      <c r="BQ10" s="492">
        <f ca="1">+IF(AND(ISNUMBER(OFFSET('Hygiene Data'!$I$9,0,10*ROW('Hygiene Data'!I4))),'Data Summary'!EF10="Yes"),OFFSET('Hygiene Data'!$I$9,0,10*ROW('Hygiene Data'!I4)),NA())</f>
        <v>100</v>
      </c>
    </row>
    <row r="11" spans="1:69" x14ac:dyDescent="0.25">
      <c r="A11" s="488" t="str">
        <f ca="1">+RIGHT('Data Summary'!A11,LEN('Data Summary'!A11)-9)</f>
        <v>UIS</v>
      </c>
      <c r="B11" s="462" t="str">
        <f ca="1">+IF(ISTEXT('Data Summary'!B11),'Data Summary'!B11,"")</f>
        <v>Other</v>
      </c>
      <c r="C11" s="489">
        <f ca="1">+VALUE('Data Summary'!C11)</f>
        <v>2022</v>
      </c>
      <c r="D11" s="490">
        <f ca="1">+IF(AND(ISNUMBER(OFFSET('Water Data'!$D$4,0,10*ROW('Water Data'!D5))),'Data Summary'!BS11="Yes"),100-OFFSET('Water Data'!$D$4,0,10*ROW('Water Data'!D5)),NA())</f>
        <v>100</v>
      </c>
      <c r="E11" s="490">
        <f ca="1">+IF(AND(ISNUMBER(OFFSET('Water Data'!$D$6,0,10*ROW('Water Data'!D5))),'Data Summary'!BT11="Yes"),OFFSET('Water Data'!$D$6,0,10*ROW('Water Data'!D5)),NA())</f>
        <v>100</v>
      </c>
      <c r="F11" s="490">
        <f ca="1">+IF(AND(ISNUMBER(OFFSET('Water Data'!$D$9,0,10*ROW('Water Data'!D5))),'Data Summary'!BU11="Yes"),OFFSET('Water Data'!$D$9,0,10*ROW('Water Data'!D5)),NA())</f>
        <v>100</v>
      </c>
      <c r="G11" s="490" t="e">
        <f ca="1">+IF(AND(ISNUMBER(OFFSET('Water Data'!$E$4,0,10*ROW('Water Data'!E5))),'Data Summary'!BV11="Yes"),100-OFFSET('Water Data'!$E$4,0,10*ROW('Water Data'!E5)),NA())</f>
        <v>#N/A</v>
      </c>
      <c r="H11" s="490" t="e">
        <f ca="1">+IF(AND(ISNUMBER(OFFSET('Water Data'!$E$6,0,10*ROW('Water Data'!E5))),'Data Summary'!BW11="Yes"),OFFSET('Water Data'!$E$6,0,10*ROW('Water Data'!E5)),NA())</f>
        <v>#N/A</v>
      </c>
      <c r="I11" s="490" t="e">
        <f ca="1">+IF(AND(ISNUMBER(OFFSET('Water Data'!$E$9,0,10*ROW('Water Data'!E5))),'Data Summary'!BX11="Yes"),OFFSET('Water Data'!$E$9,0,10*ROW('Water Data'!E5)),NA())</f>
        <v>#N/A</v>
      </c>
      <c r="J11" s="490" t="e">
        <f ca="1">+IF(AND(ISNUMBER(OFFSET('Water Data'!$F$4,0,10*ROW('Water Data'!F5))),'Data Summary'!BY11="Yes"),100-OFFSET('Water Data'!$F$4,0,10*ROW('Water Data'!F5)),NA())</f>
        <v>#N/A</v>
      </c>
      <c r="K11" s="490" t="e">
        <f ca="1">+IF(AND(ISNUMBER(OFFSET('Water Data'!$F$6,0,10*ROW('Water Data'!F5))),'Data Summary'!BZ11="Yes"),OFFSET('Water Data'!$F$6,0,10*ROW('Water Data'!F5)),NA())</f>
        <v>#N/A</v>
      </c>
      <c r="L11" s="490" t="e">
        <f ca="1">+IF(AND(ISNUMBER(OFFSET('Water Data'!$F$9,0,10*ROW('Water Data'!F5))),'Data Summary'!CA11="Yes"),OFFSET('Water Data'!$F$9,0,10*ROW('Water Data'!F5)),NA())</f>
        <v>#N/A</v>
      </c>
      <c r="M11" s="490" t="e">
        <f ca="1">+IF(AND(ISNUMBER(OFFSET('Water Data'!$G$4,0,10*ROW('Water Data'!G5))),'Data Summary'!CB11="Yes"),100-OFFSET('Water Data'!$G$4,0,10*ROW('Water Data'!G5)),NA())</f>
        <v>#N/A</v>
      </c>
      <c r="N11" s="490" t="e">
        <f ca="1">+IF(AND(ISNUMBER(OFFSET('Water Data'!$G$6,0,10*ROW('Water Data'!G5))),'Data Summary'!CC11="Yes"),OFFSET('Water Data'!$G$6,0,10*ROW('Water Data'!G5)),NA())</f>
        <v>#N/A</v>
      </c>
      <c r="O11" s="490" t="e">
        <f ca="1">+IF(AND(ISNUMBER(OFFSET('Water Data'!$G$9,0,10*ROW('Water Data'!G5))),'Data Summary'!CD11="Yes"),OFFSET('Water Data'!$G$9,0,10*ROW('Water Data'!G5)),NA())</f>
        <v>#N/A</v>
      </c>
      <c r="P11" s="490">
        <f ca="1">+IF(AND(ISNUMBER(OFFSET('Water Data'!$H$4,0,10*ROW('Water Data'!H5))),'Data Summary'!CE11="Yes"),100-OFFSET('Water Data'!$H$4,0,10*ROW('Water Data'!H5)),NA())</f>
        <v>100</v>
      </c>
      <c r="Q11" s="490">
        <f ca="1">+IF(AND(ISNUMBER(OFFSET('Water Data'!$H$6,0,10*ROW('Water Data'!H5))),'Data Summary'!CF11="Yes"),OFFSET('Water Data'!$H$6,0,10*ROW('Water Data'!H5)),NA())</f>
        <v>100</v>
      </c>
      <c r="R11" s="490">
        <f ca="1">+IF(AND(ISNUMBER(OFFSET('Water Data'!$H$9,0,10*ROW('Water Data'!H5))),'Data Summary'!CG11="Yes"),OFFSET('Water Data'!$H$9,0,10*ROW('Water Data'!H5)),NA())</f>
        <v>100</v>
      </c>
      <c r="S11" s="490">
        <f ca="1">+IF(AND(ISNUMBER(OFFSET('Water Data'!$I$4,0,10*ROW('Water Data'!I5))),'Data Summary'!CH11="Yes"),100-OFFSET('Water Data'!$I$4,0,10*ROW('Water Data'!I5)),NA())</f>
        <v>100</v>
      </c>
      <c r="T11" s="490">
        <f ca="1">+IF(AND(ISNUMBER(OFFSET('Water Data'!$I$6,0,10*ROW('Water Data'!I5))),'Data Summary'!CI11="Yes"),OFFSET('Water Data'!$I$6,0,10*ROW('Water Data'!I5)),NA())</f>
        <v>100</v>
      </c>
      <c r="U11" s="490">
        <f ca="1">+IF(AND(ISNUMBER(OFFSET('Water Data'!$I$9,0,10*ROW('Water Data'!I5))),'Data Summary'!CJ11="Yes"),OFFSET('Water Data'!$I$9,0,10*ROW('Water Data'!I5)),NA())</f>
        <v>100</v>
      </c>
      <c r="V11" s="491">
        <f ca="1">+IF(AND(ISNUMBER(OFFSET('Sanitation Data'!$D$4,0,10*ROW('Sanitation Data'!D5))),'Data Summary'!CK11="Yes"),100-OFFSET('Sanitation Data'!$D$4,0,10*ROW('Sanitation Data'!D5)),NA())</f>
        <v>100</v>
      </c>
      <c r="W11" s="491">
        <f ca="1">+IF(AND(ISNUMBER(OFFSET('Sanitation Data'!$D$6,0,10*ROW('Sanitation Data'!D5))),'Data Summary'!CL11="Yes"),OFFSET('Sanitation Data'!$D$6,0,10*ROW('Sanitation Data'!D5)),NA())</f>
        <v>100</v>
      </c>
      <c r="X11" s="491" t="e">
        <f ca="1">+IF(AND(ISNUMBER(OFFSET('Sanitation Data'!$D$10,0,10*ROW('Sanitation Data'!D5))),'Data Summary'!CM11="Yes"),OFFSET('Sanitation Data'!$D$10,0,10*ROW('Sanitation Data'!D5)),NA())</f>
        <v>#N/A</v>
      </c>
      <c r="Y11" s="491" t="e">
        <f ca="1">+IF(AND(ISNUMBER(OFFSET('Sanitation Data'!$D$11,0,10*ROW('Sanitation Data'!D5))),'Data Summary'!CN11="Yes"),OFFSET('Sanitation Data'!$D$11,0,10*ROW('Sanitation Data'!D5)),NA())</f>
        <v>#N/A</v>
      </c>
      <c r="Z11" s="491">
        <f ca="1">+IF(AND(ISNUMBER(OFFSET('Sanitation Data'!$D$12,0,10*ROW('Sanitation Data'!D5))),'Data Summary'!CO11="Yes"),OFFSET('Sanitation Data'!$D$12,0,10*ROW('Sanitation Data'!D5)),NA())</f>
        <v>100</v>
      </c>
      <c r="AA11" s="491" t="e">
        <f ca="1">+IF(AND(ISNUMBER(OFFSET('Sanitation Data'!$E$4,0,10*ROW('Sanitation Data'!E5))),'Data Summary'!CP11="Yes"),100-OFFSET('Sanitation Data'!$E$4,0,10*ROW('Sanitation Data'!E5)),NA())</f>
        <v>#N/A</v>
      </c>
      <c r="AB11" s="491" t="e">
        <f ca="1">+IF(AND(ISNUMBER(OFFSET('Sanitation Data'!$E$6,0,10*ROW('Sanitation Data'!E5))),'Data Summary'!CQ11="Yes"),OFFSET('Sanitation Data'!$E$6,0,10*ROW('Sanitation Data'!E5)),NA())</f>
        <v>#N/A</v>
      </c>
      <c r="AC11" s="491" t="e">
        <f ca="1">+IF(AND(ISNUMBER(OFFSET('Sanitation Data'!$E$10,0,10*ROW('Sanitation Data'!E5))),'Data Summary'!CR11="Yes"),OFFSET('Sanitation Data'!$E$10,0,10*ROW('Sanitation Data'!E5)),NA())</f>
        <v>#N/A</v>
      </c>
      <c r="AD11" s="491" t="e">
        <f ca="1">+IF(AND(ISNUMBER(OFFSET('Sanitation Data'!$E$11,0,10*ROW('Sanitation Data'!E5))),'Data Summary'!CS11="Yes"),OFFSET('Sanitation Data'!$E$11,0,10*ROW('Sanitation Data'!E5)),NA())</f>
        <v>#N/A</v>
      </c>
      <c r="AE11" s="491" t="e">
        <f ca="1">+IF(AND(ISNUMBER(OFFSET('Sanitation Data'!$E$12,0,10*ROW('Sanitation Data'!E5))),'Data Summary'!CT11="Yes"),OFFSET('Sanitation Data'!$E$12,0,10*ROW('Sanitation Data'!E5)),NA())</f>
        <v>#N/A</v>
      </c>
      <c r="AF11" s="491" t="e">
        <f ca="1">+IF(AND(ISNUMBER(OFFSET('Sanitation Data'!$F$4,0,10*ROW('Sanitation Data'!F5))),'Data Summary'!CU11="Yes"),100-OFFSET('Sanitation Data'!$F$4,0,10*ROW('Sanitation Data'!F5)),NA())</f>
        <v>#N/A</v>
      </c>
      <c r="AG11" s="491" t="e">
        <f ca="1">+IF(AND(ISNUMBER(OFFSET('Sanitation Data'!$F$6,0,10*ROW('Sanitation Data'!F5))),'Data Summary'!CV11="Yes"),OFFSET('Sanitation Data'!$F$6,0,10*ROW('Sanitation Data'!F5)),NA())</f>
        <v>#N/A</v>
      </c>
      <c r="AH11" s="491" t="e">
        <f ca="1">+IF(AND(ISNUMBER(OFFSET('Sanitation Data'!$F$10,0,10*ROW('Sanitation Data'!F5))),'Data Summary'!CW11="Yes"),OFFSET('Sanitation Data'!$F$10,0,10*ROW('Sanitation Data'!F5)),NA())</f>
        <v>#N/A</v>
      </c>
      <c r="AI11" s="491" t="e">
        <f ca="1">+IF(AND(ISNUMBER(OFFSET('Sanitation Data'!$F$11,0,10*ROW('Sanitation Data'!F5))),'Data Summary'!CX11="Yes"),OFFSET('Sanitation Data'!$F$11,0,10*ROW('Sanitation Data'!F5)),NA())</f>
        <v>#N/A</v>
      </c>
      <c r="AJ11" s="491" t="e">
        <f ca="1">+IF(AND(ISNUMBER(OFFSET('Sanitation Data'!$F$12,0,10*ROW('Sanitation Data'!F5))),'Data Summary'!CY11="Yes"),OFFSET('Sanitation Data'!$F$12,0,10*ROW('Sanitation Data'!F5)),NA())</f>
        <v>#N/A</v>
      </c>
      <c r="AK11" s="491" t="e">
        <f ca="1">+IF(AND(ISNUMBER(OFFSET('Sanitation Data'!$G$4,0,10*ROW('Sanitation Data'!G5))),'Data Summary'!CZ11="Yes"),100-OFFSET('Sanitation Data'!$G$4,0,10*ROW('Sanitation Data'!G5)),NA())</f>
        <v>#N/A</v>
      </c>
      <c r="AL11" s="491" t="e">
        <f ca="1">+IF(AND(ISNUMBER(OFFSET('Sanitation Data'!$G$6,0,10*ROW('Sanitation Data'!G5))),'Data Summary'!DA11="Yes"),OFFSET('Sanitation Data'!$G$6,0,10*ROW('Sanitation Data'!G5)),NA())</f>
        <v>#N/A</v>
      </c>
      <c r="AM11" s="491" t="e">
        <f ca="1">+IF(AND(ISNUMBER(OFFSET('Sanitation Data'!$G$10,0,10*ROW('Sanitation Data'!G5))),'Data Summary'!DB11="Yes"),OFFSET('Sanitation Data'!$G$10,0,10*ROW('Sanitation Data'!G5)),NA())</f>
        <v>#N/A</v>
      </c>
      <c r="AN11" s="491" t="e">
        <f ca="1">+IF(AND(ISNUMBER(OFFSET('Sanitation Data'!$G$11,0,10*ROW('Sanitation Data'!G5))),'Data Summary'!DC11="Yes"),OFFSET('Sanitation Data'!$G$11,0,10*ROW('Sanitation Data'!G5)),NA())</f>
        <v>#N/A</v>
      </c>
      <c r="AO11" s="491" t="e">
        <f ca="1">+IF(AND(ISNUMBER(OFFSET('Sanitation Data'!$G$12,0,10*ROW('Sanitation Data'!G5))),'Data Summary'!DD11="Yes"),OFFSET('Sanitation Data'!$G$12,0,10*ROW('Sanitation Data'!G5)),NA())</f>
        <v>#N/A</v>
      </c>
      <c r="AP11" s="491">
        <f ca="1">+IF(AND(ISNUMBER(OFFSET('Sanitation Data'!$H$4,0,10*ROW('Sanitation Data'!H5))),'Data Summary'!DE11="Yes"),100-OFFSET('Sanitation Data'!$H$4,0,10*ROW('Sanitation Data'!H5)),NA())</f>
        <v>100</v>
      </c>
      <c r="AQ11" s="491">
        <f ca="1">+IF(AND(ISNUMBER(OFFSET('Sanitation Data'!$H$6,0,10*ROW('Sanitation Data'!H5))),'Data Summary'!DF11="Yes"),OFFSET('Sanitation Data'!$H$6,0,10*ROW('Sanitation Data'!H5)),NA())</f>
        <v>100</v>
      </c>
      <c r="AR11" s="491" t="e">
        <f ca="1">+IF(AND(ISNUMBER(OFFSET('Sanitation Data'!$H$10,0,10*ROW('Sanitation Data'!H5))),'Data Summary'!DG11="Yes"),OFFSET('Sanitation Data'!$H$10,0,10*ROW('Sanitation Data'!H5)),NA())</f>
        <v>#N/A</v>
      </c>
      <c r="AS11" s="491" t="e">
        <f ca="1">+IF(AND(ISNUMBER(OFFSET('Sanitation Data'!$H$11,0,10*ROW('Sanitation Data'!H5))),'Data Summary'!DH11="Yes"),OFFSET('Sanitation Data'!$H$11,0,10*ROW('Sanitation Data'!H5)),NA())</f>
        <v>#N/A</v>
      </c>
      <c r="AT11" s="491">
        <f ca="1">+IF(AND(ISNUMBER(OFFSET('Sanitation Data'!$H$12,0,10*ROW('Sanitation Data'!H5))),'Data Summary'!DI11="Yes"),OFFSET('Sanitation Data'!$H$12,0,10*ROW('Sanitation Data'!H5)),NA())</f>
        <v>100</v>
      </c>
      <c r="AU11" s="491">
        <f ca="1">+IF(AND(ISNUMBER(OFFSET('Sanitation Data'!$I$4,0,10*ROW('Sanitation Data'!I5))),'Data Summary'!DJ11="Yes"),100-OFFSET('Sanitation Data'!$I$4,0,10*ROW('Sanitation Data'!I5)),NA())</f>
        <v>100</v>
      </c>
      <c r="AV11" s="491">
        <f ca="1">+IF(AND(ISNUMBER(OFFSET('Sanitation Data'!$I$6,0,10*ROW('Sanitation Data'!I5))),'Data Summary'!DK11="Yes"),OFFSET('Sanitation Data'!$I$6,0,10*ROW('Sanitation Data'!I5)),NA())</f>
        <v>100</v>
      </c>
      <c r="AW11" s="491" t="e">
        <f ca="1">+IF(AND(ISNUMBER(OFFSET('Sanitation Data'!$I$10,0,10*ROW('Sanitation Data'!I5))),'Data Summary'!DL11="Yes"),OFFSET('Sanitation Data'!$I$10,0,10*ROW('Sanitation Data'!I5)),NA())</f>
        <v>#N/A</v>
      </c>
      <c r="AX11" s="491" t="e">
        <f ca="1">+IF(AND(ISNUMBER(OFFSET('Sanitation Data'!$I$11,0,10*ROW('Sanitation Data'!I5))),'Data Summary'!DM11="Yes"),OFFSET('Sanitation Data'!$I$11,0,10*ROW('Sanitation Data'!I5)),NA())</f>
        <v>#N/A</v>
      </c>
      <c r="AY11" s="491">
        <f ca="1">+IF(AND(ISNUMBER(OFFSET('Sanitation Data'!$I$12,0,10*ROW('Sanitation Data'!I5))),'Data Summary'!DN11="Yes"),OFFSET('Sanitation Data'!$I$12,0,10*ROW('Sanitation Data'!I5)),NA())</f>
        <v>100</v>
      </c>
      <c r="AZ11" s="492">
        <f ca="1">+IF(AND(ISNUMBER(OFFSET('Hygiene Data'!$D$5,0,10*ROW('Hygiene Data'!D5))),'Data Summary'!DO11="Yes"),OFFSET('Hygiene Data'!$D$5,0,10*ROW('Hygiene Data'!D5)),NA())</f>
        <v>100</v>
      </c>
      <c r="BA11" s="492">
        <f ca="1">+IF(AND(ISNUMBER(OFFSET('Hygiene Data'!$D$7,0,10*ROW('Hygiene Data'!D5))),'Data Summary'!DP11="Yes"),OFFSET('Hygiene Data'!$D$7,0,10*ROW('Hygiene Data'!D5)),NA())</f>
        <v>100</v>
      </c>
      <c r="BB11" s="492">
        <f ca="1">+IF(AND(ISNUMBER(OFFSET('Hygiene Data'!$D$9,0,10*ROW('Hygiene Data'!D5))),'Data Summary'!DQ11="Yes"),OFFSET('Hygiene Data'!$D$9,0,10*ROW('Hygiene Data'!D5)),NA())</f>
        <v>100</v>
      </c>
      <c r="BC11" s="492" t="e">
        <f ca="1">+IF(AND(ISNUMBER(OFFSET('Hygiene Data'!$E$5,0,10*ROW('Hygiene Data'!E5))),'Data Summary'!DR11="Yes"),OFFSET('Hygiene Data'!$E$5,0,10*ROW('Hygiene Data'!E5)),NA())</f>
        <v>#N/A</v>
      </c>
      <c r="BD11" s="492" t="e">
        <f ca="1">+IF(AND(ISNUMBER(OFFSET('Hygiene Data'!$E$7,0,10*ROW('Hygiene Data'!E5))),'Data Summary'!DS11="Yes"),OFFSET('Hygiene Data'!$E$7,0,10*ROW('Hygiene Data'!E5)),NA())</f>
        <v>#N/A</v>
      </c>
      <c r="BE11" s="492" t="e">
        <f ca="1">+IF(AND(ISNUMBER(OFFSET('Hygiene Data'!$E$9,0,10*ROW('Hygiene Data'!E5))),'Data Summary'!DT11="Yes"),OFFSET('Hygiene Data'!$E$9,0,10*ROW('Hygiene Data'!E5)),NA())</f>
        <v>#N/A</v>
      </c>
      <c r="BF11" s="492" t="e">
        <f ca="1">+IF(AND(ISNUMBER(OFFSET('Hygiene Data'!$F$5,0,10*ROW('Hygiene Data'!F5))),'Data Summary'!DU11="Yes"),OFFSET('Hygiene Data'!$F$5,0,10*ROW('Hygiene Data'!F5)),NA())</f>
        <v>#N/A</v>
      </c>
      <c r="BG11" s="492" t="e">
        <f ca="1">+IF(AND(ISNUMBER(OFFSET('Hygiene Data'!$F$7,0,10*ROW('Hygiene Data'!F5))),'Data Summary'!DV11="Yes"),OFFSET('Hygiene Data'!$F$7,0,10*ROW('Hygiene Data'!F5)),NA())</f>
        <v>#N/A</v>
      </c>
      <c r="BH11" s="492" t="e">
        <f ca="1">+IF(AND(ISNUMBER(OFFSET('Hygiene Data'!$F$9,0,10*ROW('Hygiene Data'!F5))),'Data Summary'!DW11="Yes"),OFFSET('Hygiene Data'!$F$9,0,10*ROW('Hygiene Data'!F5)),NA())</f>
        <v>#N/A</v>
      </c>
      <c r="BI11" s="492" t="e">
        <f ca="1">+IF(AND(ISNUMBER(OFFSET('Hygiene Data'!$G$5,0,10*ROW('Hygiene Data'!G5))),'Data Summary'!DX11="Yes"),OFFSET('Hygiene Data'!$G$5,0,10*ROW('Hygiene Data'!G5)),NA())</f>
        <v>#N/A</v>
      </c>
      <c r="BJ11" s="492" t="e">
        <f ca="1">+IF(AND(ISNUMBER(OFFSET('Hygiene Data'!$G$7,0,10*ROW('Hygiene Data'!G5))),'Data Summary'!DY11="Yes"),OFFSET('Hygiene Data'!$G$7,0,10*ROW('Hygiene Data'!G5)),NA())</f>
        <v>#N/A</v>
      </c>
      <c r="BK11" s="492" t="e">
        <f ca="1">+IF(AND(ISNUMBER(OFFSET('Hygiene Data'!$G$9,0,10*ROW('Hygiene Data'!G5))),'Data Summary'!DZ11="Yes"),OFFSET('Hygiene Data'!$G$9,0,10*ROW('Hygiene Data'!G5)),NA())</f>
        <v>#N/A</v>
      </c>
      <c r="BL11" s="492">
        <f ca="1">+IF(AND(ISNUMBER(OFFSET('Hygiene Data'!$H$5,0,10*ROW('Hygiene Data'!H5))),'Data Summary'!EA11="Yes"),OFFSET('Hygiene Data'!$H$5,0,10*ROW('Hygiene Data'!H5)),NA())</f>
        <v>100</v>
      </c>
      <c r="BM11" s="492">
        <f ca="1">+IF(AND(ISNUMBER(OFFSET('Hygiene Data'!$H$7,0,10*ROW('Hygiene Data'!H5))),'Data Summary'!EB11="Yes"),OFFSET('Hygiene Data'!$H$7,0,10*ROW('Hygiene Data'!H5)),NA())</f>
        <v>100</v>
      </c>
      <c r="BN11" s="492">
        <f ca="1">+IF(AND(ISNUMBER(OFFSET('Hygiene Data'!$H$9,0,10*ROW('Hygiene Data'!H5))),'Data Summary'!EC11="Yes"),OFFSET('Hygiene Data'!$H$9,0,10*ROW('Hygiene Data'!H5)),NA())</f>
        <v>100</v>
      </c>
      <c r="BO11" s="492">
        <f ca="1">+IF(AND(ISNUMBER(OFFSET('Hygiene Data'!$I$5,0,10*ROW('Hygiene Data'!I5))),'Data Summary'!ED11="Yes"),OFFSET('Hygiene Data'!$I$5,0,10*ROW('Hygiene Data'!I5)),NA())</f>
        <v>100</v>
      </c>
      <c r="BP11" s="492">
        <f ca="1">+IF(AND(ISNUMBER(OFFSET('Hygiene Data'!$I$7,0,10*ROW('Hygiene Data'!I5))),'Data Summary'!EE11="Yes"),OFFSET('Hygiene Data'!$I$7,0,10*ROW('Hygiene Data'!I5)),NA())</f>
        <v>100</v>
      </c>
      <c r="BQ11" s="492">
        <f ca="1">+IF(AND(ISNUMBER(OFFSET('Hygiene Data'!$I$9,0,10*ROW('Hygiene Data'!I5))),'Data Summary'!EF11="Yes"),OFFSET('Hygiene Data'!$I$9,0,10*ROW('Hygiene Data'!I5)),NA())</f>
        <v>100</v>
      </c>
    </row>
    <row r="12" spans="1:69" x14ac:dyDescent="0.25">
      <c r="A12" s="488" t="str">
        <f ca="1">+RIGHT('Data Summary'!A12,LEN('Data Summary'!A12)-9)</f>
        <v>UIS</v>
      </c>
      <c r="B12" s="462" t="str">
        <f ca="1">+IF(ISTEXT('Data Summary'!B12),'Data Summary'!B12,"")</f>
        <v>Other</v>
      </c>
      <c r="C12" s="489">
        <f ca="1">+VALUE('Data Summary'!C12)</f>
        <v>2023</v>
      </c>
      <c r="D12" s="490">
        <f ca="1">+IF(AND(ISNUMBER(OFFSET('Water Data'!$D$4,0,10*ROW('Water Data'!D6))),'Data Summary'!BS12="Yes"),100-OFFSET('Water Data'!$D$4,0,10*ROW('Water Data'!D6)),NA())</f>
        <v>100</v>
      </c>
      <c r="E12" s="490">
        <f ca="1">+IF(AND(ISNUMBER(OFFSET('Water Data'!$D$6,0,10*ROW('Water Data'!D6))),'Data Summary'!BT12="Yes"),OFFSET('Water Data'!$D$6,0,10*ROW('Water Data'!D6)),NA())</f>
        <v>100</v>
      </c>
      <c r="F12" s="490">
        <f ca="1">+IF(AND(ISNUMBER(OFFSET('Water Data'!$D$9,0,10*ROW('Water Data'!D6))),'Data Summary'!BU12="Yes"),OFFSET('Water Data'!$D$9,0,10*ROW('Water Data'!D6)),NA())</f>
        <v>100</v>
      </c>
      <c r="G12" s="490" t="e">
        <f ca="1">+IF(AND(ISNUMBER(OFFSET('Water Data'!$E$4,0,10*ROW('Water Data'!E6))),'Data Summary'!BV12="Yes"),100-OFFSET('Water Data'!$E$4,0,10*ROW('Water Data'!E6)),NA())</f>
        <v>#N/A</v>
      </c>
      <c r="H12" s="490" t="e">
        <f ca="1">+IF(AND(ISNUMBER(OFFSET('Water Data'!$E$6,0,10*ROW('Water Data'!E6))),'Data Summary'!BW12="Yes"),OFFSET('Water Data'!$E$6,0,10*ROW('Water Data'!E6)),NA())</f>
        <v>#N/A</v>
      </c>
      <c r="I12" s="490" t="e">
        <f ca="1">+IF(AND(ISNUMBER(OFFSET('Water Data'!$E$9,0,10*ROW('Water Data'!E6))),'Data Summary'!BX12="Yes"),OFFSET('Water Data'!$E$9,0,10*ROW('Water Data'!E6)),NA())</f>
        <v>#N/A</v>
      </c>
      <c r="J12" s="490" t="e">
        <f ca="1">+IF(AND(ISNUMBER(OFFSET('Water Data'!$F$4,0,10*ROW('Water Data'!F6))),'Data Summary'!BY12="Yes"),100-OFFSET('Water Data'!$F$4,0,10*ROW('Water Data'!F6)),NA())</f>
        <v>#N/A</v>
      </c>
      <c r="K12" s="490" t="e">
        <f ca="1">+IF(AND(ISNUMBER(OFFSET('Water Data'!$F$6,0,10*ROW('Water Data'!F6))),'Data Summary'!BZ12="Yes"),OFFSET('Water Data'!$F$6,0,10*ROW('Water Data'!F6)),NA())</f>
        <v>#N/A</v>
      </c>
      <c r="L12" s="490" t="e">
        <f ca="1">+IF(AND(ISNUMBER(OFFSET('Water Data'!$F$9,0,10*ROW('Water Data'!F6))),'Data Summary'!CA12="Yes"),OFFSET('Water Data'!$F$9,0,10*ROW('Water Data'!F6)),NA())</f>
        <v>#N/A</v>
      </c>
      <c r="M12" s="490" t="e">
        <f ca="1">+IF(AND(ISNUMBER(OFFSET('Water Data'!$G$4,0,10*ROW('Water Data'!G6))),'Data Summary'!CB12="Yes"),100-OFFSET('Water Data'!$G$4,0,10*ROW('Water Data'!G6)),NA())</f>
        <v>#N/A</v>
      </c>
      <c r="N12" s="490" t="e">
        <f ca="1">+IF(AND(ISNUMBER(OFFSET('Water Data'!$G$6,0,10*ROW('Water Data'!G6))),'Data Summary'!CC12="Yes"),OFFSET('Water Data'!$G$6,0,10*ROW('Water Data'!G6)),NA())</f>
        <v>#N/A</v>
      </c>
      <c r="O12" s="490" t="e">
        <f ca="1">+IF(AND(ISNUMBER(OFFSET('Water Data'!$G$9,0,10*ROW('Water Data'!G6))),'Data Summary'!CD12="Yes"),OFFSET('Water Data'!$G$9,0,10*ROW('Water Data'!G6)),NA())</f>
        <v>#N/A</v>
      </c>
      <c r="P12" s="490">
        <f ca="1">+IF(AND(ISNUMBER(OFFSET('Water Data'!$H$4,0,10*ROW('Water Data'!H6))),'Data Summary'!CE12="Yes"),100-OFFSET('Water Data'!$H$4,0,10*ROW('Water Data'!H6)),NA())</f>
        <v>100</v>
      </c>
      <c r="Q12" s="490">
        <f ca="1">+IF(AND(ISNUMBER(OFFSET('Water Data'!$H$6,0,10*ROW('Water Data'!H6))),'Data Summary'!CF12="Yes"),OFFSET('Water Data'!$H$6,0,10*ROW('Water Data'!H6)),NA())</f>
        <v>100</v>
      </c>
      <c r="R12" s="490">
        <f ca="1">+IF(AND(ISNUMBER(OFFSET('Water Data'!$H$9,0,10*ROW('Water Data'!H6))),'Data Summary'!CG12="Yes"),OFFSET('Water Data'!$H$9,0,10*ROW('Water Data'!H6)),NA())</f>
        <v>100</v>
      </c>
      <c r="S12" s="490">
        <f ca="1">+IF(AND(ISNUMBER(OFFSET('Water Data'!$I$4,0,10*ROW('Water Data'!I6))),'Data Summary'!CH12="Yes"),100-OFFSET('Water Data'!$I$4,0,10*ROW('Water Data'!I6)),NA())</f>
        <v>100</v>
      </c>
      <c r="T12" s="490">
        <f ca="1">+IF(AND(ISNUMBER(OFFSET('Water Data'!$I$6,0,10*ROW('Water Data'!I6))),'Data Summary'!CI12="Yes"),OFFSET('Water Data'!$I$6,0,10*ROW('Water Data'!I6)),NA())</f>
        <v>100</v>
      </c>
      <c r="U12" s="490">
        <f ca="1">+IF(AND(ISNUMBER(OFFSET('Water Data'!$I$9,0,10*ROW('Water Data'!I6))),'Data Summary'!CJ12="Yes"),OFFSET('Water Data'!$I$9,0,10*ROW('Water Data'!I6)),NA())</f>
        <v>100</v>
      </c>
      <c r="V12" s="491">
        <f ca="1">+IF(AND(ISNUMBER(OFFSET('Sanitation Data'!$D$4,0,10*ROW('Sanitation Data'!D6))),'Data Summary'!CK12="Yes"),100-OFFSET('Sanitation Data'!$D$4,0,10*ROW('Sanitation Data'!D6)),NA())</f>
        <v>100</v>
      </c>
      <c r="W12" s="491">
        <f ca="1">+IF(AND(ISNUMBER(OFFSET('Sanitation Data'!$D$6,0,10*ROW('Sanitation Data'!D6))),'Data Summary'!CL12="Yes"),OFFSET('Sanitation Data'!$D$6,0,10*ROW('Sanitation Data'!D6)),NA())</f>
        <v>100</v>
      </c>
      <c r="X12" s="491" t="e">
        <f ca="1">+IF(AND(ISNUMBER(OFFSET('Sanitation Data'!$D$10,0,10*ROW('Sanitation Data'!D6))),'Data Summary'!CM12="Yes"),OFFSET('Sanitation Data'!$D$10,0,10*ROW('Sanitation Data'!D6)),NA())</f>
        <v>#N/A</v>
      </c>
      <c r="Y12" s="491" t="e">
        <f ca="1">+IF(AND(ISNUMBER(OFFSET('Sanitation Data'!$D$11,0,10*ROW('Sanitation Data'!D6))),'Data Summary'!CN12="Yes"),OFFSET('Sanitation Data'!$D$11,0,10*ROW('Sanitation Data'!D6)),NA())</f>
        <v>#N/A</v>
      </c>
      <c r="Z12" s="491">
        <f ca="1">+IF(AND(ISNUMBER(OFFSET('Sanitation Data'!$D$12,0,10*ROW('Sanitation Data'!D6))),'Data Summary'!CO12="Yes"),OFFSET('Sanitation Data'!$D$12,0,10*ROW('Sanitation Data'!D6)),NA())</f>
        <v>100</v>
      </c>
      <c r="AA12" s="491" t="e">
        <f ca="1">+IF(AND(ISNUMBER(OFFSET('Sanitation Data'!$E$4,0,10*ROW('Sanitation Data'!E6))),'Data Summary'!CP12="Yes"),100-OFFSET('Sanitation Data'!$E$4,0,10*ROW('Sanitation Data'!E6)),NA())</f>
        <v>#N/A</v>
      </c>
      <c r="AB12" s="491" t="e">
        <f ca="1">+IF(AND(ISNUMBER(OFFSET('Sanitation Data'!$E$6,0,10*ROW('Sanitation Data'!E6))),'Data Summary'!CQ12="Yes"),OFFSET('Sanitation Data'!$E$6,0,10*ROW('Sanitation Data'!E6)),NA())</f>
        <v>#N/A</v>
      </c>
      <c r="AC12" s="491" t="e">
        <f ca="1">+IF(AND(ISNUMBER(OFFSET('Sanitation Data'!$E$10,0,10*ROW('Sanitation Data'!E6))),'Data Summary'!CR12="Yes"),OFFSET('Sanitation Data'!$E$10,0,10*ROW('Sanitation Data'!E6)),NA())</f>
        <v>#N/A</v>
      </c>
      <c r="AD12" s="491" t="e">
        <f ca="1">+IF(AND(ISNUMBER(OFFSET('Sanitation Data'!$E$11,0,10*ROW('Sanitation Data'!E6))),'Data Summary'!CS12="Yes"),OFFSET('Sanitation Data'!$E$11,0,10*ROW('Sanitation Data'!E6)),NA())</f>
        <v>#N/A</v>
      </c>
      <c r="AE12" s="491" t="e">
        <f ca="1">+IF(AND(ISNUMBER(OFFSET('Sanitation Data'!$E$12,0,10*ROW('Sanitation Data'!E6))),'Data Summary'!CT12="Yes"),OFFSET('Sanitation Data'!$E$12,0,10*ROW('Sanitation Data'!E6)),NA())</f>
        <v>#N/A</v>
      </c>
      <c r="AF12" s="491" t="e">
        <f ca="1">+IF(AND(ISNUMBER(OFFSET('Sanitation Data'!$F$4,0,10*ROW('Sanitation Data'!F6))),'Data Summary'!CU12="Yes"),100-OFFSET('Sanitation Data'!$F$4,0,10*ROW('Sanitation Data'!F6)),NA())</f>
        <v>#N/A</v>
      </c>
      <c r="AG12" s="491" t="e">
        <f ca="1">+IF(AND(ISNUMBER(OFFSET('Sanitation Data'!$F$6,0,10*ROW('Sanitation Data'!F6))),'Data Summary'!CV12="Yes"),OFFSET('Sanitation Data'!$F$6,0,10*ROW('Sanitation Data'!F6)),NA())</f>
        <v>#N/A</v>
      </c>
      <c r="AH12" s="491" t="e">
        <f ca="1">+IF(AND(ISNUMBER(OFFSET('Sanitation Data'!$F$10,0,10*ROW('Sanitation Data'!F6))),'Data Summary'!CW12="Yes"),OFFSET('Sanitation Data'!$F$10,0,10*ROW('Sanitation Data'!F6)),NA())</f>
        <v>#N/A</v>
      </c>
      <c r="AI12" s="491" t="e">
        <f ca="1">+IF(AND(ISNUMBER(OFFSET('Sanitation Data'!$F$11,0,10*ROW('Sanitation Data'!F6))),'Data Summary'!CX12="Yes"),OFFSET('Sanitation Data'!$F$11,0,10*ROW('Sanitation Data'!F6)),NA())</f>
        <v>#N/A</v>
      </c>
      <c r="AJ12" s="491" t="e">
        <f ca="1">+IF(AND(ISNUMBER(OFFSET('Sanitation Data'!$F$12,0,10*ROW('Sanitation Data'!F6))),'Data Summary'!CY12="Yes"),OFFSET('Sanitation Data'!$F$12,0,10*ROW('Sanitation Data'!F6)),NA())</f>
        <v>#N/A</v>
      </c>
      <c r="AK12" s="491" t="e">
        <f ca="1">+IF(AND(ISNUMBER(OFFSET('Sanitation Data'!$G$4,0,10*ROW('Sanitation Data'!G6))),'Data Summary'!CZ12="Yes"),100-OFFSET('Sanitation Data'!$G$4,0,10*ROW('Sanitation Data'!G6)),NA())</f>
        <v>#N/A</v>
      </c>
      <c r="AL12" s="491" t="e">
        <f ca="1">+IF(AND(ISNUMBER(OFFSET('Sanitation Data'!$G$6,0,10*ROW('Sanitation Data'!G6))),'Data Summary'!DA12="Yes"),OFFSET('Sanitation Data'!$G$6,0,10*ROW('Sanitation Data'!G6)),NA())</f>
        <v>#N/A</v>
      </c>
      <c r="AM12" s="491" t="e">
        <f ca="1">+IF(AND(ISNUMBER(OFFSET('Sanitation Data'!$G$10,0,10*ROW('Sanitation Data'!G6))),'Data Summary'!DB12="Yes"),OFFSET('Sanitation Data'!$G$10,0,10*ROW('Sanitation Data'!G6)),NA())</f>
        <v>#N/A</v>
      </c>
      <c r="AN12" s="491" t="e">
        <f ca="1">+IF(AND(ISNUMBER(OFFSET('Sanitation Data'!$G$11,0,10*ROW('Sanitation Data'!G6))),'Data Summary'!DC12="Yes"),OFFSET('Sanitation Data'!$G$11,0,10*ROW('Sanitation Data'!G6)),NA())</f>
        <v>#N/A</v>
      </c>
      <c r="AO12" s="491" t="e">
        <f ca="1">+IF(AND(ISNUMBER(OFFSET('Sanitation Data'!$G$12,0,10*ROW('Sanitation Data'!G6))),'Data Summary'!DD12="Yes"),OFFSET('Sanitation Data'!$G$12,0,10*ROW('Sanitation Data'!G6)),NA())</f>
        <v>#N/A</v>
      </c>
      <c r="AP12" s="491">
        <f ca="1">+IF(AND(ISNUMBER(OFFSET('Sanitation Data'!$H$4,0,10*ROW('Sanitation Data'!H6))),'Data Summary'!DE12="Yes"),100-OFFSET('Sanitation Data'!$H$4,0,10*ROW('Sanitation Data'!H6)),NA())</f>
        <v>100</v>
      </c>
      <c r="AQ12" s="491">
        <f ca="1">+IF(AND(ISNUMBER(OFFSET('Sanitation Data'!$H$6,0,10*ROW('Sanitation Data'!H6))),'Data Summary'!DF12="Yes"),OFFSET('Sanitation Data'!$H$6,0,10*ROW('Sanitation Data'!H6)),NA())</f>
        <v>100</v>
      </c>
      <c r="AR12" s="491" t="e">
        <f ca="1">+IF(AND(ISNUMBER(OFFSET('Sanitation Data'!$H$10,0,10*ROW('Sanitation Data'!H6))),'Data Summary'!DG12="Yes"),OFFSET('Sanitation Data'!$H$10,0,10*ROW('Sanitation Data'!H6)),NA())</f>
        <v>#N/A</v>
      </c>
      <c r="AS12" s="491" t="e">
        <f ca="1">+IF(AND(ISNUMBER(OFFSET('Sanitation Data'!$H$11,0,10*ROW('Sanitation Data'!H6))),'Data Summary'!DH12="Yes"),OFFSET('Sanitation Data'!$H$11,0,10*ROW('Sanitation Data'!H6)),NA())</f>
        <v>#N/A</v>
      </c>
      <c r="AT12" s="491">
        <f ca="1">+IF(AND(ISNUMBER(OFFSET('Sanitation Data'!$H$12,0,10*ROW('Sanitation Data'!H6))),'Data Summary'!DI12="Yes"),OFFSET('Sanitation Data'!$H$12,0,10*ROW('Sanitation Data'!H6)),NA())</f>
        <v>100</v>
      </c>
      <c r="AU12" s="491">
        <f ca="1">+IF(AND(ISNUMBER(OFFSET('Sanitation Data'!$I$4,0,10*ROW('Sanitation Data'!I6))),'Data Summary'!DJ12="Yes"),100-OFFSET('Sanitation Data'!$I$4,0,10*ROW('Sanitation Data'!I6)),NA())</f>
        <v>100</v>
      </c>
      <c r="AV12" s="491">
        <f ca="1">+IF(AND(ISNUMBER(OFFSET('Sanitation Data'!$I$6,0,10*ROW('Sanitation Data'!I6))),'Data Summary'!DK12="Yes"),OFFSET('Sanitation Data'!$I$6,0,10*ROW('Sanitation Data'!I6)),NA())</f>
        <v>100</v>
      </c>
      <c r="AW12" s="491" t="e">
        <f ca="1">+IF(AND(ISNUMBER(OFFSET('Sanitation Data'!$I$10,0,10*ROW('Sanitation Data'!I6))),'Data Summary'!DL12="Yes"),OFFSET('Sanitation Data'!$I$10,0,10*ROW('Sanitation Data'!I6)),NA())</f>
        <v>#N/A</v>
      </c>
      <c r="AX12" s="491" t="e">
        <f ca="1">+IF(AND(ISNUMBER(OFFSET('Sanitation Data'!$I$11,0,10*ROW('Sanitation Data'!I6))),'Data Summary'!DM12="Yes"),OFFSET('Sanitation Data'!$I$11,0,10*ROW('Sanitation Data'!I6)),NA())</f>
        <v>#N/A</v>
      </c>
      <c r="AY12" s="491">
        <f ca="1">+IF(AND(ISNUMBER(OFFSET('Sanitation Data'!$I$12,0,10*ROW('Sanitation Data'!I6))),'Data Summary'!DN12="Yes"),OFFSET('Sanitation Data'!$I$12,0,10*ROW('Sanitation Data'!I6)),NA())</f>
        <v>100</v>
      </c>
      <c r="AZ12" s="492">
        <f ca="1">+IF(AND(ISNUMBER(OFFSET('Hygiene Data'!$D$5,0,10*ROW('Hygiene Data'!D6))),'Data Summary'!DO12="Yes"),OFFSET('Hygiene Data'!$D$5,0,10*ROW('Hygiene Data'!D6)),NA())</f>
        <v>100</v>
      </c>
      <c r="BA12" s="492">
        <f ca="1">+IF(AND(ISNUMBER(OFFSET('Hygiene Data'!$D$7,0,10*ROW('Hygiene Data'!D6))),'Data Summary'!DP12="Yes"),OFFSET('Hygiene Data'!$D$7,0,10*ROW('Hygiene Data'!D6)),NA())</f>
        <v>100</v>
      </c>
      <c r="BB12" s="492">
        <f ca="1">+IF(AND(ISNUMBER(OFFSET('Hygiene Data'!$D$9,0,10*ROW('Hygiene Data'!D6))),'Data Summary'!DQ12="Yes"),OFFSET('Hygiene Data'!$D$9,0,10*ROW('Hygiene Data'!D6)),NA())</f>
        <v>100</v>
      </c>
      <c r="BC12" s="492" t="e">
        <f ca="1">+IF(AND(ISNUMBER(OFFSET('Hygiene Data'!$E$5,0,10*ROW('Hygiene Data'!E6))),'Data Summary'!DR12="Yes"),OFFSET('Hygiene Data'!$E$5,0,10*ROW('Hygiene Data'!E6)),NA())</f>
        <v>#N/A</v>
      </c>
      <c r="BD12" s="492" t="e">
        <f ca="1">+IF(AND(ISNUMBER(OFFSET('Hygiene Data'!$E$7,0,10*ROW('Hygiene Data'!E6))),'Data Summary'!DS12="Yes"),OFFSET('Hygiene Data'!$E$7,0,10*ROW('Hygiene Data'!E6)),NA())</f>
        <v>#N/A</v>
      </c>
      <c r="BE12" s="492" t="e">
        <f ca="1">+IF(AND(ISNUMBER(OFFSET('Hygiene Data'!$E$9,0,10*ROW('Hygiene Data'!E6))),'Data Summary'!DT12="Yes"),OFFSET('Hygiene Data'!$E$9,0,10*ROW('Hygiene Data'!E6)),NA())</f>
        <v>#N/A</v>
      </c>
      <c r="BF12" s="492" t="e">
        <f ca="1">+IF(AND(ISNUMBER(OFFSET('Hygiene Data'!$F$5,0,10*ROW('Hygiene Data'!F6))),'Data Summary'!DU12="Yes"),OFFSET('Hygiene Data'!$F$5,0,10*ROW('Hygiene Data'!F6)),NA())</f>
        <v>#N/A</v>
      </c>
      <c r="BG12" s="492" t="e">
        <f ca="1">+IF(AND(ISNUMBER(OFFSET('Hygiene Data'!$F$7,0,10*ROW('Hygiene Data'!F6))),'Data Summary'!DV12="Yes"),OFFSET('Hygiene Data'!$F$7,0,10*ROW('Hygiene Data'!F6)),NA())</f>
        <v>#N/A</v>
      </c>
      <c r="BH12" s="492" t="e">
        <f ca="1">+IF(AND(ISNUMBER(OFFSET('Hygiene Data'!$F$9,0,10*ROW('Hygiene Data'!F6))),'Data Summary'!DW12="Yes"),OFFSET('Hygiene Data'!$F$9,0,10*ROW('Hygiene Data'!F6)),NA())</f>
        <v>#N/A</v>
      </c>
      <c r="BI12" s="492" t="e">
        <f ca="1">+IF(AND(ISNUMBER(OFFSET('Hygiene Data'!$G$5,0,10*ROW('Hygiene Data'!G6))),'Data Summary'!DX12="Yes"),OFFSET('Hygiene Data'!$G$5,0,10*ROW('Hygiene Data'!G6)),NA())</f>
        <v>#N/A</v>
      </c>
      <c r="BJ12" s="492" t="e">
        <f ca="1">+IF(AND(ISNUMBER(OFFSET('Hygiene Data'!$G$7,0,10*ROW('Hygiene Data'!G6))),'Data Summary'!DY12="Yes"),OFFSET('Hygiene Data'!$G$7,0,10*ROW('Hygiene Data'!G6)),NA())</f>
        <v>#N/A</v>
      </c>
      <c r="BK12" s="492" t="e">
        <f ca="1">+IF(AND(ISNUMBER(OFFSET('Hygiene Data'!$G$9,0,10*ROW('Hygiene Data'!G6))),'Data Summary'!DZ12="Yes"),OFFSET('Hygiene Data'!$G$9,0,10*ROW('Hygiene Data'!G6)),NA())</f>
        <v>#N/A</v>
      </c>
      <c r="BL12" s="492">
        <f ca="1">+IF(AND(ISNUMBER(OFFSET('Hygiene Data'!$H$5,0,10*ROW('Hygiene Data'!H6))),'Data Summary'!EA12="Yes"),OFFSET('Hygiene Data'!$H$5,0,10*ROW('Hygiene Data'!H6)),NA())</f>
        <v>100</v>
      </c>
      <c r="BM12" s="492">
        <f ca="1">+IF(AND(ISNUMBER(OFFSET('Hygiene Data'!$H$7,0,10*ROW('Hygiene Data'!H6))),'Data Summary'!EB12="Yes"),OFFSET('Hygiene Data'!$H$7,0,10*ROW('Hygiene Data'!H6)),NA())</f>
        <v>100</v>
      </c>
      <c r="BN12" s="492">
        <f ca="1">+IF(AND(ISNUMBER(OFFSET('Hygiene Data'!$H$9,0,10*ROW('Hygiene Data'!H6))),'Data Summary'!EC12="Yes"),OFFSET('Hygiene Data'!$H$9,0,10*ROW('Hygiene Data'!H6)),NA())</f>
        <v>100</v>
      </c>
      <c r="BO12" s="492">
        <f ca="1">+IF(AND(ISNUMBER(OFFSET('Hygiene Data'!$I$5,0,10*ROW('Hygiene Data'!I6))),'Data Summary'!ED12="Yes"),OFFSET('Hygiene Data'!$I$5,0,10*ROW('Hygiene Data'!I6)),NA())</f>
        <v>100</v>
      </c>
      <c r="BP12" s="492">
        <f ca="1">+IF(AND(ISNUMBER(OFFSET('Hygiene Data'!$I$7,0,10*ROW('Hygiene Data'!I6))),'Data Summary'!EE12="Yes"),OFFSET('Hygiene Data'!$I$7,0,10*ROW('Hygiene Data'!I6)),NA())</f>
        <v>100</v>
      </c>
      <c r="BQ12" s="492">
        <f ca="1">+IF(AND(ISNUMBER(OFFSET('Hygiene Data'!$I$9,0,10*ROW('Hygiene Data'!I6))),'Data Summary'!EF12="Yes"),OFFSET('Hygiene Data'!$I$9,0,10*ROW('Hygiene Data'!I6)),NA())</f>
        <v>100</v>
      </c>
    </row>
    <row r="13" spans="1:69" x14ac:dyDescent="0.25">
      <c r="A13" s="488" t="str">
        <f ca="1">+RIGHT('Data Summary'!A13,LEN('Data Summary'!A13)-9)</f>
        <v>UIS</v>
      </c>
      <c r="B13" s="462" t="str">
        <f ca="1">+IF(ISTEXT('Data Summary'!B13),'Data Summary'!B13,"")</f>
        <v>Other</v>
      </c>
      <c r="C13" s="489">
        <f ca="1">+VALUE('Data Summary'!C13)</f>
        <v>2024</v>
      </c>
      <c r="D13" s="490">
        <f ca="1">+IF(AND(ISNUMBER(OFFSET('Water Data'!$D$4,0,10*ROW('Water Data'!D7))),'Data Summary'!BS13="Yes"),100-OFFSET('Water Data'!$D$4,0,10*ROW('Water Data'!D7)),NA())</f>
        <v>100</v>
      </c>
      <c r="E13" s="490">
        <f ca="1">+IF(AND(ISNUMBER(OFFSET('Water Data'!$D$6,0,10*ROW('Water Data'!D7))),'Data Summary'!BT13="Yes"),OFFSET('Water Data'!$D$6,0,10*ROW('Water Data'!D7)),NA())</f>
        <v>100</v>
      </c>
      <c r="F13" s="490">
        <f ca="1">+IF(AND(ISNUMBER(OFFSET('Water Data'!$D$9,0,10*ROW('Water Data'!D7))),'Data Summary'!BU13="Yes"),OFFSET('Water Data'!$D$9,0,10*ROW('Water Data'!D7)),NA())</f>
        <v>100</v>
      </c>
      <c r="G13" s="490" t="e">
        <f ca="1">+IF(AND(ISNUMBER(OFFSET('Water Data'!$E$4,0,10*ROW('Water Data'!E7))),'Data Summary'!BV13="Yes"),100-OFFSET('Water Data'!$E$4,0,10*ROW('Water Data'!E7)),NA())</f>
        <v>#N/A</v>
      </c>
      <c r="H13" s="490" t="e">
        <f ca="1">+IF(AND(ISNUMBER(OFFSET('Water Data'!$E$6,0,10*ROW('Water Data'!E7))),'Data Summary'!BW13="Yes"),OFFSET('Water Data'!$E$6,0,10*ROW('Water Data'!E7)),NA())</f>
        <v>#N/A</v>
      </c>
      <c r="I13" s="490" t="e">
        <f ca="1">+IF(AND(ISNUMBER(OFFSET('Water Data'!$E$9,0,10*ROW('Water Data'!E7))),'Data Summary'!BX13="Yes"),OFFSET('Water Data'!$E$9,0,10*ROW('Water Data'!E7)),NA())</f>
        <v>#N/A</v>
      </c>
      <c r="J13" s="490" t="e">
        <f ca="1">+IF(AND(ISNUMBER(OFFSET('Water Data'!$F$4,0,10*ROW('Water Data'!F7))),'Data Summary'!BY13="Yes"),100-OFFSET('Water Data'!$F$4,0,10*ROW('Water Data'!F7)),NA())</f>
        <v>#N/A</v>
      </c>
      <c r="K13" s="490" t="e">
        <f ca="1">+IF(AND(ISNUMBER(OFFSET('Water Data'!$F$6,0,10*ROW('Water Data'!F7))),'Data Summary'!BZ13="Yes"),OFFSET('Water Data'!$F$6,0,10*ROW('Water Data'!F7)),NA())</f>
        <v>#N/A</v>
      </c>
      <c r="L13" s="490" t="e">
        <f ca="1">+IF(AND(ISNUMBER(OFFSET('Water Data'!$F$9,0,10*ROW('Water Data'!F7))),'Data Summary'!CA13="Yes"),OFFSET('Water Data'!$F$9,0,10*ROW('Water Data'!F7)),NA())</f>
        <v>#N/A</v>
      </c>
      <c r="M13" s="490" t="e">
        <f ca="1">+IF(AND(ISNUMBER(OFFSET('Water Data'!$G$4,0,10*ROW('Water Data'!G7))),'Data Summary'!CB13="Yes"),100-OFFSET('Water Data'!$G$4,0,10*ROW('Water Data'!G7)),NA())</f>
        <v>#N/A</v>
      </c>
      <c r="N13" s="490" t="e">
        <f ca="1">+IF(AND(ISNUMBER(OFFSET('Water Data'!$G$6,0,10*ROW('Water Data'!G7))),'Data Summary'!CC13="Yes"),OFFSET('Water Data'!$G$6,0,10*ROW('Water Data'!G7)),NA())</f>
        <v>#N/A</v>
      </c>
      <c r="O13" s="490" t="e">
        <f ca="1">+IF(AND(ISNUMBER(OFFSET('Water Data'!$G$9,0,10*ROW('Water Data'!G7))),'Data Summary'!CD13="Yes"),OFFSET('Water Data'!$G$9,0,10*ROW('Water Data'!G7)),NA())</f>
        <v>#N/A</v>
      </c>
      <c r="P13" s="490">
        <f ca="1">+IF(AND(ISNUMBER(OFFSET('Water Data'!$H$4,0,10*ROW('Water Data'!H7))),'Data Summary'!CE13="Yes"),100-OFFSET('Water Data'!$H$4,0,10*ROW('Water Data'!H7)),NA())</f>
        <v>100</v>
      </c>
      <c r="Q13" s="490">
        <f ca="1">+IF(AND(ISNUMBER(OFFSET('Water Data'!$H$6,0,10*ROW('Water Data'!H7))),'Data Summary'!CF13="Yes"),OFFSET('Water Data'!$H$6,0,10*ROW('Water Data'!H7)),NA())</f>
        <v>100</v>
      </c>
      <c r="R13" s="490">
        <f ca="1">+IF(AND(ISNUMBER(OFFSET('Water Data'!$H$9,0,10*ROW('Water Data'!H7))),'Data Summary'!CG13="Yes"),OFFSET('Water Data'!$H$9,0,10*ROW('Water Data'!H7)),NA())</f>
        <v>100</v>
      </c>
      <c r="S13" s="490">
        <f ca="1">+IF(AND(ISNUMBER(OFFSET('Water Data'!$I$4,0,10*ROW('Water Data'!I7))),'Data Summary'!CH13="Yes"),100-OFFSET('Water Data'!$I$4,0,10*ROW('Water Data'!I7)),NA())</f>
        <v>100</v>
      </c>
      <c r="T13" s="490">
        <f ca="1">+IF(AND(ISNUMBER(OFFSET('Water Data'!$I$6,0,10*ROW('Water Data'!I7))),'Data Summary'!CI13="Yes"),OFFSET('Water Data'!$I$6,0,10*ROW('Water Data'!I7)),NA())</f>
        <v>100</v>
      </c>
      <c r="U13" s="490">
        <f ca="1">+IF(AND(ISNUMBER(OFFSET('Water Data'!$I$9,0,10*ROW('Water Data'!I7))),'Data Summary'!CJ13="Yes"),OFFSET('Water Data'!$I$9,0,10*ROW('Water Data'!I7)),NA())</f>
        <v>100</v>
      </c>
      <c r="V13" s="491">
        <f ca="1">+IF(AND(ISNUMBER(OFFSET('Sanitation Data'!$D$4,0,10*ROW('Sanitation Data'!D7))),'Data Summary'!CK13="Yes"),100-OFFSET('Sanitation Data'!$D$4,0,10*ROW('Sanitation Data'!D7)),NA())</f>
        <v>100</v>
      </c>
      <c r="W13" s="491">
        <f ca="1">+IF(AND(ISNUMBER(OFFSET('Sanitation Data'!$D$6,0,10*ROW('Sanitation Data'!D7))),'Data Summary'!CL13="Yes"),OFFSET('Sanitation Data'!$D$6,0,10*ROW('Sanitation Data'!D7)),NA())</f>
        <v>100</v>
      </c>
      <c r="X13" s="491" t="e">
        <f ca="1">+IF(AND(ISNUMBER(OFFSET('Sanitation Data'!$D$10,0,10*ROW('Sanitation Data'!D7))),'Data Summary'!CM13="Yes"),OFFSET('Sanitation Data'!$D$10,0,10*ROW('Sanitation Data'!D7)),NA())</f>
        <v>#N/A</v>
      </c>
      <c r="Y13" s="491" t="e">
        <f ca="1">+IF(AND(ISNUMBER(OFFSET('Sanitation Data'!$D$11,0,10*ROW('Sanitation Data'!D7))),'Data Summary'!CN13="Yes"),OFFSET('Sanitation Data'!$D$11,0,10*ROW('Sanitation Data'!D7)),NA())</f>
        <v>#N/A</v>
      </c>
      <c r="Z13" s="491">
        <f ca="1">+IF(AND(ISNUMBER(OFFSET('Sanitation Data'!$D$12,0,10*ROW('Sanitation Data'!D7))),'Data Summary'!CO13="Yes"),OFFSET('Sanitation Data'!$D$12,0,10*ROW('Sanitation Data'!D7)),NA())</f>
        <v>100</v>
      </c>
      <c r="AA13" s="491" t="e">
        <f ca="1">+IF(AND(ISNUMBER(OFFSET('Sanitation Data'!$E$4,0,10*ROW('Sanitation Data'!E7))),'Data Summary'!CP13="Yes"),100-OFFSET('Sanitation Data'!$E$4,0,10*ROW('Sanitation Data'!E7)),NA())</f>
        <v>#N/A</v>
      </c>
      <c r="AB13" s="491" t="e">
        <f ca="1">+IF(AND(ISNUMBER(OFFSET('Sanitation Data'!$E$6,0,10*ROW('Sanitation Data'!E7))),'Data Summary'!CQ13="Yes"),OFFSET('Sanitation Data'!$E$6,0,10*ROW('Sanitation Data'!E7)),NA())</f>
        <v>#N/A</v>
      </c>
      <c r="AC13" s="491" t="e">
        <f ca="1">+IF(AND(ISNUMBER(OFFSET('Sanitation Data'!$E$10,0,10*ROW('Sanitation Data'!E7))),'Data Summary'!CR13="Yes"),OFFSET('Sanitation Data'!$E$10,0,10*ROW('Sanitation Data'!E7)),NA())</f>
        <v>#N/A</v>
      </c>
      <c r="AD13" s="491" t="e">
        <f ca="1">+IF(AND(ISNUMBER(OFFSET('Sanitation Data'!$E$11,0,10*ROW('Sanitation Data'!E7))),'Data Summary'!CS13="Yes"),OFFSET('Sanitation Data'!$E$11,0,10*ROW('Sanitation Data'!E7)),NA())</f>
        <v>#N/A</v>
      </c>
      <c r="AE13" s="491" t="e">
        <f ca="1">+IF(AND(ISNUMBER(OFFSET('Sanitation Data'!$E$12,0,10*ROW('Sanitation Data'!E7))),'Data Summary'!CT13="Yes"),OFFSET('Sanitation Data'!$E$12,0,10*ROW('Sanitation Data'!E7)),NA())</f>
        <v>#N/A</v>
      </c>
      <c r="AF13" s="491" t="e">
        <f ca="1">+IF(AND(ISNUMBER(OFFSET('Sanitation Data'!$F$4,0,10*ROW('Sanitation Data'!F7))),'Data Summary'!CU13="Yes"),100-OFFSET('Sanitation Data'!$F$4,0,10*ROW('Sanitation Data'!F7)),NA())</f>
        <v>#N/A</v>
      </c>
      <c r="AG13" s="491" t="e">
        <f ca="1">+IF(AND(ISNUMBER(OFFSET('Sanitation Data'!$F$6,0,10*ROW('Sanitation Data'!F7))),'Data Summary'!CV13="Yes"),OFFSET('Sanitation Data'!$F$6,0,10*ROW('Sanitation Data'!F7)),NA())</f>
        <v>#N/A</v>
      </c>
      <c r="AH13" s="491" t="e">
        <f ca="1">+IF(AND(ISNUMBER(OFFSET('Sanitation Data'!$F$10,0,10*ROW('Sanitation Data'!F7))),'Data Summary'!CW13="Yes"),OFFSET('Sanitation Data'!$F$10,0,10*ROW('Sanitation Data'!F7)),NA())</f>
        <v>#N/A</v>
      </c>
      <c r="AI13" s="491" t="e">
        <f ca="1">+IF(AND(ISNUMBER(OFFSET('Sanitation Data'!$F$11,0,10*ROW('Sanitation Data'!F7))),'Data Summary'!CX13="Yes"),OFFSET('Sanitation Data'!$F$11,0,10*ROW('Sanitation Data'!F7)),NA())</f>
        <v>#N/A</v>
      </c>
      <c r="AJ13" s="491" t="e">
        <f ca="1">+IF(AND(ISNUMBER(OFFSET('Sanitation Data'!$F$12,0,10*ROW('Sanitation Data'!F7))),'Data Summary'!CY13="Yes"),OFFSET('Sanitation Data'!$F$12,0,10*ROW('Sanitation Data'!F7)),NA())</f>
        <v>#N/A</v>
      </c>
      <c r="AK13" s="491" t="e">
        <f ca="1">+IF(AND(ISNUMBER(OFFSET('Sanitation Data'!$G$4,0,10*ROW('Sanitation Data'!G7))),'Data Summary'!CZ13="Yes"),100-OFFSET('Sanitation Data'!$G$4,0,10*ROW('Sanitation Data'!G7)),NA())</f>
        <v>#N/A</v>
      </c>
      <c r="AL13" s="491" t="e">
        <f ca="1">+IF(AND(ISNUMBER(OFFSET('Sanitation Data'!$G$6,0,10*ROW('Sanitation Data'!G7))),'Data Summary'!DA13="Yes"),OFFSET('Sanitation Data'!$G$6,0,10*ROW('Sanitation Data'!G7)),NA())</f>
        <v>#N/A</v>
      </c>
      <c r="AM13" s="491" t="e">
        <f ca="1">+IF(AND(ISNUMBER(OFFSET('Sanitation Data'!$G$10,0,10*ROW('Sanitation Data'!G7))),'Data Summary'!DB13="Yes"),OFFSET('Sanitation Data'!$G$10,0,10*ROW('Sanitation Data'!G7)),NA())</f>
        <v>#N/A</v>
      </c>
      <c r="AN13" s="491" t="e">
        <f ca="1">+IF(AND(ISNUMBER(OFFSET('Sanitation Data'!$G$11,0,10*ROW('Sanitation Data'!G7))),'Data Summary'!DC13="Yes"),OFFSET('Sanitation Data'!$G$11,0,10*ROW('Sanitation Data'!G7)),NA())</f>
        <v>#N/A</v>
      </c>
      <c r="AO13" s="491" t="e">
        <f ca="1">+IF(AND(ISNUMBER(OFFSET('Sanitation Data'!$G$12,0,10*ROW('Sanitation Data'!G7))),'Data Summary'!DD13="Yes"),OFFSET('Sanitation Data'!$G$12,0,10*ROW('Sanitation Data'!G7)),NA())</f>
        <v>#N/A</v>
      </c>
      <c r="AP13" s="491">
        <f ca="1">+IF(AND(ISNUMBER(OFFSET('Sanitation Data'!$H$4,0,10*ROW('Sanitation Data'!H7))),'Data Summary'!DE13="Yes"),100-OFFSET('Sanitation Data'!$H$4,0,10*ROW('Sanitation Data'!H7)),NA())</f>
        <v>100</v>
      </c>
      <c r="AQ13" s="491">
        <f ca="1">+IF(AND(ISNUMBER(OFFSET('Sanitation Data'!$H$6,0,10*ROW('Sanitation Data'!H7))),'Data Summary'!DF13="Yes"),OFFSET('Sanitation Data'!$H$6,0,10*ROW('Sanitation Data'!H7)),NA())</f>
        <v>100</v>
      </c>
      <c r="AR13" s="491" t="e">
        <f ca="1">+IF(AND(ISNUMBER(OFFSET('Sanitation Data'!$H$10,0,10*ROW('Sanitation Data'!H7))),'Data Summary'!DG13="Yes"),OFFSET('Sanitation Data'!$H$10,0,10*ROW('Sanitation Data'!H7)),NA())</f>
        <v>#N/A</v>
      </c>
      <c r="AS13" s="491" t="e">
        <f ca="1">+IF(AND(ISNUMBER(OFFSET('Sanitation Data'!$H$11,0,10*ROW('Sanitation Data'!H7))),'Data Summary'!DH13="Yes"),OFFSET('Sanitation Data'!$H$11,0,10*ROW('Sanitation Data'!H7)),NA())</f>
        <v>#N/A</v>
      </c>
      <c r="AT13" s="491">
        <f ca="1">+IF(AND(ISNUMBER(OFFSET('Sanitation Data'!$H$12,0,10*ROW('Sanitation Data'!H7))),'Data Summary'!DI13="Yes"),OFFSET('Sanitation Data'!$H$12,0,10*ROW('Sanitation Data'!H7)),NA())</f>
        <v>100</v>
      </c>
      <c r="AU13" s="491">
        <f ca="1">+IF(AND(ISNUMBER(OFFSET('Sanitation Data'!$I$4,0,10*ROW('Sanitation Data'!I7))),'Data Summary'!DJ13="Yes"),100-OFFSET('Sanitation Data'!$I$4,0,10*ROW('Sanitation Data'!I7)),NA())</f>
        <v>100</v>
      </c>
      <c r="AV13" s="491">
        <f ca="1">+IF(AND(ISNUMBER(OFFSET('Sanitation Data'!$I$6,0,10*ROW('Sanitation Data'!I7))),'Data Summary'!DK13="Yes"),OFFSET('Sanitation Data'!$I$6,0,10*ROW('Sanitation Data'!I7)),NA())</f>
        <v>100</v>
      </c>
      <c r="AW13" s="491" t="e">
        <f ca="1">+IF(AND(ISNUMBER(OFFSET('Sanitation Data'!$I$10,0,10*ROW('Sanitation Data'!I7))),'Data Summary'!DL13="Yes"),OFFSET('Sanitation Data'!$I$10,0,10*ROW('Sanitation Data'!I7)),NA())</f>
        <v>#N/A</v>
      </c>
      <c r="AX13" s="491" t="e">
        <f ca="1">+IF(AND(ISNUMBER(OFFSET('Sanitation Data'!$I$11,0,10*ROW('Sanitation Data'!I7))),'Data Summary'!DM13="Yes"),OFFSET('Sanitation Data'!$I$11,0,10*ROW('Sanitation Data'!I7)),NA())</f>
        <v>#N/A</v>
      </c>
      <c r="AY13" s="491">
        <f ca="1">+IF(AND(ISNUMBER(OFFSET('Sanitation Data'!$I$12,0,10*ROW('Sanitation Data'!I7))),'Data Summary'!DN13="Yes"),OFFSET('Sanitation Data'!$I$12,0,10*ROW('Sanitation Data'!I7)),NA())</f>
        <v>100</v>
      </c>
      <c r="AZ13" s="492">
        <f ca="1">+IF(AND(ISNUMBER(OFFSET('Hygiene Data'!$D$5,0,10*ROW('Hygiene Data'!D7))),'Data Summary'!DO13="Yes"),OFFSET('Hygiene Data'!$D$5,0,10*ROW('Hygiene Data'!D7)),NA())</f>
        <v>100</v>
      </c>
      <c r="BA13" s="492">
        <f ca="1">+IF(AND(ISNUMBER(OFFSET('Hygiene Data'!$D$7,0,10*ROW('Hygiene Data'!D7))),'Data Summary'!DP13="Yes"),OFFSET('Hygiene Data'!$D$7,0,10*ROW('Hygiene Data'!D7)),NA())</f>
        <v>100</v>
      </c>
      <c r="BB13" s="492">
        <f ca="1">+IF(AND(ISNUMBER(OFFSET('Hygiene Data'!$D$9,0,10*ROW('Hygiene Data'!D7))),'Data Summary'!DQ13="Yes"),OFFSET('Hygiene Data'!$D$9,0,10*ROW('Hygiene Data'!D7)),NA())</f>
        <v>100</v>
      </c>
      <c r="BC13" s="492" t="e">
        <f ca="1">+IF(AND(ISNUMBER(OFFSET('Hygiene Data'!$E$5,0,10*ROW('Hygiene Data'!E7))),'Data Summary'!DR13="Yes"),OFFSET('Hygiene Data'!$E$5,0,10*ROW('Hygiene Data'!E7)),NA())</f>
        <v>#N/A</v>
      </c>
      <c r="BD13" s="492" t="e">
        <f ca="1">+IF(AND(ISNUMBER(OFFSET('Hygiene Data'!$E$7,0,10*ROW('Hygiene Data'!E7))),'Data Summary'!DS13="Yes"),OFFSET('Hygiene Data'!$E$7,0,10*ROW('Hygiene Data'!E7)),NA())</f>
        <v>#N/A</v>
      </c>
      <c r="BE13" s="492" t="e">
        <f ca="1">+IF(AND(ISNUMBER(OFFSET('Hygiene Data'!$E$9,0,10*ROW('Hygiene Data'!E7))),'Data Summary'!DT13="Yes"),OFFSET('Hygiene Data'!$E$9,0,10*ROW('Hygiene Data'!E7)),NA())</f>
        <v>#N/A</v>
      </c>
      <c r="BF13" s="492" t="e">
        <f ca="1">+IF(AND(ISNUMBER(OFFSET('Hygiene Data'!$F$5,0,10*ROW('Hygiene Data'!F7))),'Data Summary'!DU13="Yes"),OFFSET('Hygiene Data'!$F$5,0,10*ROW('Hygiene Data'!F7)),NA())</f>
        <v>#N/A</v>
      </c>
      <c r="BG13" s="492" t="e">
        <f ca="1">+IF(AND(ISNUMBER(OFFSET('Hygiene Data'!$F$7,0,10*ROW('Hygiene Data'!F7))),'Data Summary'!DV13="Yes"),OFFSET('Hygiene Data'!$F$7,0,10*ROW('Hygiene Data'!F7)),NA())</f>
        <v>#N/A</v>
      </c>
      <c r="BH13" s="492" t="e">
        <f ca="1">+IF(AND(ISNUMBER(OFFSET('Hygiene Data'!$F$9,0,10*ROW('Hygiene Data'!F7))),'Data Summary'!DW13="Yes"),OFFSET('Hygiene Data'!$F$9,0,10*ROW('Hygiene Data'!F7)),NA())</f>
        <v>#N/A</v>
      </c>
      <c r="BI13" s="492" t="e">
        <f ca="1">+IF(AND(ISNUMBER(OFFSET('Hygiene Data'!$G$5,0,10*ROW('Hygiene Data'!G7))),'Data Summary'!DX13="Yes"),OFFSET('Hygiene Data'!$G$5,0,10*ROW('Hygiene Data'!G7)),NA())</f>
        <v>#N/A</v>
      </c>
      <c r="BJ13" s="492" t="e">
        <f ca="1">+IF(AND(ISNUMBER(OFFSET('Hygiene Data'!$G$7,0,10*ROW('Hygiene Data'!G7))),'Data Summary'!DY13="Yes"),OFFSET('Hygiene Data'!$G$7,0,10*ROW('Hygiene Data'!G7)),NA())</f>
        <v>#N/A</v>
      </c>
      <c r="BK13" s="492" t="e">
        <f ca="1">+IF(AND(ISNUMBER(OFFSET('Hygiene Data'!$G$9,0,10*ROW('Hygiene Data'!G7))),'Data Summary'!DZ13="Yes"),OFFSET('Hygiene Data'!$G$9,0,10*ROW('Hygiene Data'!G7)),NA())</f>
        <v>#N/A</v>
      </c>
      <c r="BL13" s="492">
        <f ca="1">+IF(AND(ISNUMBER(OFFSET('Hygiene Data'!$H$5,0,10*ROW('Hygiene Data'!H7))),'Data Summary'!EA13="Yes"),OFFSET('Hygiene Data'!$H$5,0,10*ROW('Hygiene Data'!H7)),NA())</f>
        <v>100</v>
      </c>
      <c r="BM13" s="492">
        <f ca="1">+IF(AND(ISNUMBER(OFFSET('Hygiene Data'!$H$7,0,10*ROW('Hygiene Data'!H7))),'Data Summary'!EB13="Yes"),OFFSET('Hygiene Data'!$H$7,0,10*ROW('Hygiene Data'!H7)),NA())</f>
        <v>100</v>
      </c>
      <c r="BN13" s="492">
        <f ca="1">+IF(AND(ISNUMBER(OFFSET('Hygiene Data'!$H$9,0,10*ROW('Hygiene Data'!H7))),'Data Summary'!EC13="Yes"),OFFSET('Hygiene Data'!$H$9,0,10*ROW('Hygiene Data'!H7)),NA())</f>
        <v>100</v>
      </c>
      <c r="BO13" s="492">
        <f ca="1">+IF(AND(ISNUMBER(OFFSET('Hygiene Data'!$I$5,0,10*ROW('Hygiene Data'!I7))),'Data Summary'!ED13="Yes"),OFFSET('Hygiene Data'!$I$5,0,10*ROW('Hygiene Data'!I7)),NA())</f>
        <v>100</v>
      </c>
      <c r="BP13" s="492">
        <f ca="1">+IF(AND(ISNUMBER(OFFSET('Hygiene Data'!$I$7,0,10*ROW('Hygiene Data'!I7))),'Data Summary'!EE13="Yes"),OFFSET('Hygiene Data'!$I$7,0,10*ROW('Hygiene Data'!I7)),NA())</f>
        <v>100</v>
      </c>
      <c r="BQ13" s="492">
        <f ca="1">+IF(AND(ISNUMBER(OFFSET('Hygiene Data'!$I$9,0,10*ROW('Hygiene Data'!I7))),'Data Summary'!EF13="Yes"),OFFSET('Hygiene Data'!$I$9,0,10*ROW('Hygiene Data'!I7)),NA())</f>
        <v>100</v>
      </c>
    </row>
    <row r="14" spans="1:69" x14ac:dyDescent="0.25">
      <c r="A14" s="488" t="e">
        <f ca="1">+RIGHT('Data Summary'!A14,LEN('Data Summary'!A14)-9)</f>
        <v>#VALUE!</v>
      </c>
      <c r="B14" s="462" t="str">
        <f ca="1">+IF(ISTEXT('Data Summary'!B14),'Data Summary'!B14,"")</f>
        <v/>
      </c>
      <c r="C14" s="489" t="e">
        <f ca="1">+VALUE('Data Summary'!C14)</f>
        <v>#VALUE!</v>
      </c>
      <c r="D14" s="490" t="e">
        <f ca="1">+IF(AND(ISNUMBER(OFFSET('Water Data'!$D$4,0,10*ROW('Water Data'!D8))),'Data Summary'!BS14="Yes"),100-OFFSET('Water Data'!$D$4,0,10*ROW('Water Data'!D8)),NA())</f>
        <v>#N/A</v>
      </c>
      <c r="E14" s="490" t="e">
        <f ca="1">+IF(AND(ISNUMBER(OFFSET('Water Data'!$D$6,0,10*ROW('Water Data'!D8))),'Data Summary'!BT14="Yes"),OFFSET('Water Data'!$D$6,0,10*ROW('Water Data'!D8)),NA())</f>
        <v>#N/A</v>
      </c>
      <c r="F14" s="490" t="e">
        <f ca="1">+IF(AND(ISNUMBER(OFFSET('Water Data'!$D$9,0,10*ROW('Water Data'!D8))),'Data Summary'!BU14="Yes"),OFFSET('Water Data'!$D$9,0,10*ROW('Water Data'!D8)),NA())</f>
        <v>#N/A</v>
      </c>
      <c r="G14" s="490" t="e">
        <f ca="1">+IF(AND(ISNUMBER(OFFSET('Water Data'!$E$4,0,10*ROW('Water Data'!E8))),'Data Summary'!BV14="Yes"),100-OFFSET('Water Data'!$E$4,0,10*ROW('Water Data'!E8)),NA())</f>
        <v>#N/A</v>
      </c>
      <c r="H14" s="490" t="e">
        <f ca="1">+IF(AND(ISNUMBER(OFFSET('Water Data'!$E$6,0,10*ROW('Water Data'!E8))),'Data Summary'!BW14="Yes"),OFFSET('Water Data'!$E$6,0,10*ROW('Water Data'!E8)),NA())</f>
        <v>#N/A</v>
      </c>
      <c r="I14" s="490" t="e">
        <f ca="1">+IF(AND(ISNUMBER(OFFSET('Water Data'!$E$9,0,10*ROW('Water Data'!E8))),'Data Summary'!BX14="Yes"),OFFSET('Water Data'!$E$9,0,10*ROW('Water Data'!E8)),NA())</f>
        <v>#N/A</v>
      </c>
      <c r="J14" s="490" t="e">
        <f ca="1">+IF(AND(ISNUMBER(OFFSET('Water Data'!$F$4,0,10*ROW('Water Data'!F8))),'Data Summary'!BY14="Yes"),100-OFFSET('Water Data'!$F$4,0,10*ROW('Water Data'!F8)),NA())</f>
        <v>#N/A</v>
      </c>
      <c r="K14" s="490" t="e">
        <f ca="1">+IF(AND(ISNUMBER(OFFSET('Water Data'!$F$6,0,10*ROW('Water Data'!F8))),'Data Summary'!BZ14="Yes"),OFFSET('Water Data'!$F$6,0,10*ROW('Water Data'!F8)),NA())</f>
        <v>#N/A</v>
      </c>
      <c r="L14" s="490" t="e">
        <f ca="1">+IF(AND(ISNUMBER(OFFSET('Water Data'!$F$9,0,10*ROW('Water Data'!F8))),'Data Summary'!CA14="Yes"),OFFSET('Water Data'!$F$9,0,10*ROW('Water Data'!F8)),NA())</f>
        <v>#N/A</v>
      </c>
      <c r="M14" s="490" t="e">
        <f ca="1">+IF(AND(ISNUMBER(OFFSET('Water Data'!$G$4,0,10*ROW('Water Data'!G8))),'Data Summary'!CB14="Yes"),100-OFFSET('Water Data'!$G$4,0,10*ROW('Water Data'!G8)),NA())</f>
        <v>#N/A</v>
      </c>
      <c r="N14" s="490" t="e">
        <f ca="1">+IF(AND(ISNUMBER(OFFSET('Water Data'!$G$6,0,10*ROW('Water Data'!G8))),'Data Summary'!CC14="Yes"),OFFSET('Water Data'!$G$6,0,10*ROW('Water Data'!G8)),NA())</f>
        <v>#N/A</v>
      </c>
      <c r="O14" s="490" t="e">
        <f ca="1">+IF(AND(ISNUMBER(OFFSET('Water Data'!$G$9,0,10*ROW('Water Data'!G8))),'Data Summary'!CD14="Yes"),OFFSET('Water Data'!$G$9,0,10*ROW('Water Data'!G8)),NA())</f>
        <v>#N/A</v>
      </c>
      <c r="P14" s="490" t="e">
        <f ca="1">+IF(AND(ISNUMBER(OFFSET('Water Data'!$H$4,0,10*ROW('Water Data'!H8))),'Data Summary'!CE14="Yes"),100-OFFSET('Water Data'!$H$4,0,10*ROW('Water Data'!H8)),NA())</f>
        <v>#N/A</v>
      </c>
      <c r="Q14" s="490" t="e">
        <f ca="1">+IF(AND(ISNUMBER(OFFSET('Water Data'!$H$6,0,10*ROW('Water Data'!H8))),'Data Summary'!CF14="Yes"),OFFSET('Water Data'!$H$6,0,10*ROW('Water Data'!H8)),NA())</f>
        <v>#N/A</v>
      </c>
      <c r="R14" s="490" t="e">
        <f ca="1">+IF(AND(ISNUMBER(OFFSET('Water Data'!$H$9,0,10*ROW('Water Data'!H8))),'Data Summary'!CG14="Yes"),OFFSET('Water Data'!$H$9,0,10*ROW('Water Data'!H8)),NA())</f>
        <v>#N/A</v>
      </c>
      <c r="S14" s="490" t="e">
        <f ca="1">+IF(AND(ISNUMBER(OFFSET('Water Data'!$I$4,0,10*ROW('Water Data'!I8))),'Data Summary'!CH14="Yes"),100-OFFSET('Water Data'!$I$4,0,10*ROW('Water Data'!I8)),NA())</f>
        <v>#N/A</v>
      </c>
      <c r="T14" s="490" t="e">
        <f ca="1">+IF(AND(ISNUMBER(OFFSET('Water Data'!$I$6,0,10*ROW('Water Data'!I8))),'Data Summary'!CI14="Yes"),OFFSET('Water Data'!$I$6,0,10*ROW('Water Data'!I8)),NA())</f>
        <v>#N/A</v>
      </c>
      <c r="U14" s="490" t="e">
        <f ca="1">+IF(AND(ISNUMBER(OFFSET('Water Data'!$I$9,0,10*ROW('Water Data'!I8))),'Data Summary'!CJ14="Yes"),OFFSET('Water Data'!$I$9,0,10*ROW('Water Data'!I8)),NA())</f>
        <v>#N/A</v>
      </c>
      <c r="V14" s="491" t="e">
        <f ca="1">+IF(AND(ISNUMBER(OFFSET('Sanitation Data'!$D$4,0,10*ROW('Sanitation Data'!D8))),'Data Summary'!CK14="Yes"),100-OFFSET('Sanitation Data'!$D$4,0,10*ROW('Sanitation Data'!D8)),NA())</f>
        <v>#N/A</v>
      </c>
      <c r="W14" s="491" t="e">
        <f ca="1">+IF(AND(ISNUMBER(OFFSET('Sanitation Data'!$D$6,0,10*ROW('Sanitation Data'!D8))),'Data Summary'!CL14="Yes"),OFFSET('Sanitation Data'!$D$6,0,10*ROW('Sanitation Data'!D8)),NA())</f>
        <v>#N/A</v>
      </c>
      <c r="X14" s="491" t="e">
        <f ca="1">+IF(AND(ISNUMBER(OFFSET('Sanitation Data'!$D$10,0,10*ROW('Sanitation Data'!D8))),'Data Summary'!CM14="Yes"),OFFSET('Sanitation Data'!$D$10,0,10*ROW('Sanitation Data'!D8)),NA())</f>
        <v>#N/A</v>
      </c>
      <c r="Y14" s="491" t="e">
        <f ca="1">+IF(AND(ISNUMBER(OFFSET('Sanitation Data'!$D$11,0,10*ROW('Sanitation Data'!D8))),'Data Summary'!CN14="Yes"),OFFSET('Sanitation Data'!$D$11,0,10*ROW('Sanitation Data'!D8)),NA())</f>
        <v>#N/A</v>
      </c>
      <c r="Z14" s="491" t="e">
        <f ca="1">+IF(AND(ISNUMBER(OFFSET('Sanitation Data'!$D$12,0,10*ROW('Sanitation Data'!D8))),'Data Summary'!CO14="Yes"),OFFSET('Sanitation Data'!$D$12,0,10*ROW('Sanitation Data'!D8)),NA())</f>
        <v>#N/A</v>
      </c>
      <c r="AA14" s="491" t="e">
        <f ca="1">+IF(AND(ISNUMBER(OFFSET('Sanitation Data'!$E$4,0,10*ROW('Sanitation Data'!E8))),'Data Summary'!CP14="Yes"),100-OFFSET('Sanitation Data'!$E$4,0,10*ROW('Sanitation Data'!E8)),NA())</f>
        <v>#N/A</v>
      </c>
      <c r="AB14" s="491" t="e">
        <f ca="1">+IF(AND(ISNUMBER(OFFSET('Sanitation Data'!$E$6,0,10*ROW('Sanitation Data'!E8))),'Data Summary'!CQ14="Yes"),OFFSET('Sanitation Data'!$E$6,0,10*ROW('Sanitation Data'!E8)),NA())</f>
        <v>#N/A</v>
      </c>
      <c r="AC14" s="491" t="e">
        <f ca="1">+IF(AND(ISNUMBER(OFFSET('Sanitation Data'!$E$10,0,10*ROW('Sanitation Data'!E8))),'Data Summary'!CR14="Yes"),OFFSET('Sanitation Data'!$E$10,0,10*ROW('Sanitation Data'!E8)),NA())</f>
        <v>#N/A</v>
      </c>
      <c r="AD14" s="491" t="e">
        <f ca="1">+IF(AND(ISNUMBER(OFFSET('Sanitation Data'!$E$11,0,10*ROW('Sanitation Data'!E8))),'Data Summary'!CS14="Yes"),OFFSET('Sanitation Data'!$E$11,0,10*ROW('Sanitation Data'!E8)),NA())</f>
        <v>#N/A</v>
      </c>
      <c r="AE14" s="491" t="e">
        <f ca="1">+IF(AND(ISNUMBER(OFFSET('Sanitation Data'!$E$12,0,10*ROW('Sanitation Data'!E8))),'Data Summary'!CT14="Yes"),OFFSET('Sanitation Data'!$E$12,0,10*ROW('Sanitation Data'!E8)),NA())</f>
        <v>#N/A</v>
      </c>
      <c r="AF14" s="491" t="e">
        <f ca="1">+IF(AND(ISNUMBER(OFFSET('Sanitation Data'!$F$4,0,10*ROW('Sanitation Data'!F8))),'Data Summary'!CU14="Yes"),100-OFFSET('Sanitation Data'!$F$4,0,10*ROW('Sanitation Data'!F8)),NA())</f>
        <v>#N/A</v>
      </c>
      <c r="AG14" s="491" t="e">
        <f ca="1">+IF(AND(ISNUMBER(OFFSET('Sanitation Data'!$F$6,0,10*ROW('Sanitation Data'!F8))),'Data Summary'!CV14="Yes"),OFFSET('Sanitation Data'!$F$6,0,10*ROW('Sanitation Data'!F8)),NA())</f>
        <v>#N/A</v>
      </c>
      <c r="AH14" s="491" t="e">
        <f ca="1">+IF(AND(ISNUMBER(OFFSET('Sanitation Data'!$F$10,0,10*ROW('Sanitation Data'!F8))),'Data Summary'!CW14="Yes"),OFFSET('Sanitation Data'!$F$10,0,10*ROW('Sanitation Data'!F8)),NA())</f>
        <v>#N/A</v>
      </c>
      <c r="AI14" s="491" t="e">
        <f ca="1">+IF(AND(ISNUMBER(OFFSET('Sanitation Data'!$F$11,0,10*ROW('Sanitation Data'!F8))),'Data Summary'!CX14="Yes"),OFFSET('Sanitation Data'!$F$11,0,10*ROW('Sanitation Data'!F8)),NA())</f>
        <v>#N/A</v>
      </c>
      <c r="AJ14" s="491" t="e">
        <f ca="1">+IF(AND(ISNUMBER(OFFSET('Sanitation Data'!$F$12,0,10*ROW('Sanitation Data'!F8))),'Data Summary'!CY14="Yes"),OFFSET('Sanitation Data'!$F$12,0,10*ROW('Sanitation Data'!F8)),NA())</f>
        <v>#N/A</v>
      </c>
      <c r="AK14" s="491" t="e">
        <f ca="1">+IF(AND(ISNUMBER(OFFSET('Sanitation Data'!$G$4,0,10*ROW('Sanitation Data'!G8))),'Data Summary'!CZ14="Yes"),100-OFFSET('Sanitation Data'!$G$4,0,10*ROW('Sanitation Data'!G8)),NA())</f>
        <v>#N/A</v>
      </c>
      <c r="AL14" s="491" t="e">
        <f ca="1">+IF(AND(ISNUMBER(OFFSET('Sanitation Data'!$G$6,0,10*ROW('Sanitation Data'!G8))),'Data Summary'!DA14="Yes"),OFFSET('Sanitation Data'!$G$6,0,10*ROW('Sanitation Data'!G8)),NA())</f>
        <v>#N/A</v>
      </c>
      <c r="AM14" s="491" t="e">
        <f ca="1">+IF(AND(ISNUMBER(OFFSET('Sanitation Data'!$G$10,0,10*ROW('Sanitation Data'!G8))),'Data Summary'!DB14="Yes"),OFFSET('Sanitation Data'!$G$10,0,10*ROW('Sanitation Data'!G8)),NA())</f>
        <v>#N/A</v>
      </c>
      <c r="AN14" s="491" t="e">
        <f ca="1">+IF(AND(ISNUMBER(OFFSET('Sanitation Data'!$G$11,0,10*ROW('Sanitation Data'!G8))),'Data Summary'!DC14="Yes"),OFFSET('Sanitation Data'!$G$11,0,10*ROW('Sanitation Data'!G8)),NA())</f>
        <v>#N/A</v>
      </c>
      <c r="AO14" s="491" t="e">
        <f ca="1">+IF(AND(ISNUMBER(OFFSET('Sanitation Data'!$G$12,0,10*ROW('Sanitation Data'!G8))),'Data Summary'!DD14="Yes"),OFFSET('Sanitation Data'!$G$12,0,10*ROW('Sanitation Data'!G8)),NA())</f>
        <v>#N/A</v>
      </c>
      <c r="AP14" s="491" t="e">
        <f ca="1">+IF(AND(ISNUMBER(OFFSET('Sanitation Data'!$H$4,0,10*ROW('Sanitation Data'!H8))),'Data Summary'!DE14="Yes"),100-OFFSET('Sanitation Data'!$H$4,0,10*ROW('Sanitation Data'!H8)),NA())</f>
        <v>#N/A</v>
      </c>
      <c r="AQ14" s="491" t="e">
        <f ca="1">+IF(AND(ISNUMBER(OFFSET('Sanitation Data'!$H$6,0,10*ROW('Sanitation Data'!H8))),'Data Summary'!DF14="Yes"),OFFSET('Sanitation Data'!$H$6,0,10*ROW('Sanitation Data'!H8)),NA())</f>
        <v>#N/A</v>
      </c>
      <c r="AR14" s="491" t="e">
        <f ca="1">+IF(AND(ISNUMBER(OFFSET('Sanitation Data'!$H$10,0,10*ROW('Sanitation Data'!H8))),'Data Summary'!DG14="Yes"),OFFSET('Sanitation Data'!$H$10,0,10*ROW('Sanitation Data'!H8)),NA())</f>
        <v>#N/A</v>
      </c>
      <c r="AS14" s="491" t="e">
        <f ca="1">+IF(AND(ISNUMBER(OFFSET('Sanitation Data'!$H$11,0,10*ROW('Sanitation Data'!H8))),'Data Summary'!DH14="Yes"),OFFSET('Sanitation Data'!$H$11,0,10*ROW('Sanitation Data'!H8)),NA())</f>
        <v>#N/A</v>
      </c>
      <c r="AT14" s="491" t="e">
        <f ca="1">+IF(AND(ISNUMBER(OFFSET('Sanitation Data'!$H$12,0,10*ROW('Sanitation Data'!H8))),'Data Summary'!DI14="Yes"),OFFSET('Sanitation Data'!$H$12,0,10*ROW('Sanitation Data'!H8)),NA())</f>
        <v>#N/A</v>
      </c>
      <c r="AU14" s="491" t="e">
        <f ca="1">+IF(AND(ISNUMBER(OFFSET('Sanitation Data'!$I$4,0,10*ROW('Sanitation Data'!I8))),'Data Summary'!DJ14="Yes"),100-OFFSET('Sanitation Data'!$I$4,0,10*ROW('Sanitation Data'!I8)),NA())</f>
        <v>#N/A</v>
      </c>
      <c r="AV14" s="491" t="e">
        <f ca="1">+IF(AND(ISNUMBER(OFFSET('Sanitation Data'!$I$6,0,10*ROW('Sanitation Data'!I8))),'Data Summary'!DK14="Yes"),OFFSET('Sanitation Data'!$I$6,0,10*ROW('Sanitation Data'!I8)),NA())</f>
        <v>#N/A</v>
      </c>
      <c r="AW14" s="491" t="e">
        <f ca="1">+IF(AND(ISNUMBER(OFFSET('Sanitation Data'!$I$10,0,10*ROW('Sanitation Data'!I8))),'Data Summary'!DL14="Yes"),OFFSET('Sanitation Data'!$I$10,0,10*ROW('Sanitation Data'!I8)),NA())</f>
        <v>#N/A</v>
      </c>
      <c r="AX14" s="491" t="e">
        <f ca="1">+IF(AND(ISNUMBER(OFFSET('Sanitation Data'!$I$11,0,10*ROW('Sanitation Data'!I8))),'Data Summary'!DM14="Yes"),OFFSET('Sanitation Data'!$I$11,0,10*ROW('Sanitation Data'!I8)),NA())</f>
        <v>#N/A</v>
      </c>
      <c r="AY14" s="491" t="e">
        <f ca="1">+IF(AND(ISNUMBER(OFFSET('Sanitation Data'!$I$12,0,10*ROW('Sanitation Data'!I8))),'Data Summary'!DN14="Yes"),OFFSET('Sanitation Data'!$I$12,0,10*ROW('Sanitation Data'!I8)),NA())</f>
        <v>#N/A</v>
      </c>
      <c r="AZ14" s="492" t="e">
        <f ca="1">+IF(AND(ISNUMBER(OFFSET('Hygiene Data'!$D$5,0,10*ROW('Hygiene Data'!D8))),'Data Summary'!DO14="Yes"),OFFSET('Hygiene Data'!$D$5,0,10*ROW('Hygiene Data'!D8)),NA())</f>
        <v>#N/A</v>
      </c>
      <c r="BA14" s="492" t="e">
        <f ca="1">+IF(AND(ISNUMBER(OFFSET('Hygiene Data'!$D$7,0,10*ROW('Hygiene Data'!D8))),'Data Summary'!DP14="Yes"),OFFSET('Hygiene Data'!$D$7,0,10*ROW('Hygiene Data'!D8)),NA())</f>
        <v>#N/A</v>
      </c>
      <c r="BB14" s="492" t="e">
        <f ca="1">+IF(AND(ISNUMBER(OFFSET('Hygiene Data'!$D$9,0,10*ROW('Hygiene Data'!D8))),'Data Summary'!DQ14="Yes"),OFFSET('Hygiene Data'!$D$9,0,10*ROW('Hygiene Data'!D8)),NA())</f>
        <v>#N/A</v>
      </c>
      <c r="BC14" s="492" t="e">
        <f ca="1">+IF(AND(ISNUMBER(OFFSET('Hygiene Data'!$E$5,0,10*ROW('Hygiene Data'!E8))),'Data Summary'!DR14="Yes"),OFFSET('Hygiene Data'!$E$5,0,10*ROW('Hygiene Data'!E8)),NA())</f>
        <v>#N/A</v>
      </c>
      <c r="BD14" s="492" t="e">
        <f ca="1">+IF(AND(ISNUMBER(OFFSET('Hygiene Data'!$E$7,0,10*ROW('Hygiene Data'!E8))),'Data Summary'!DS14="Yes"),OFFSET('Hygiene Data'!$E$7,0,10*ROW('Hygiene Data'!E8)),NA())</f>
        <v>#N/A</v>
      </c>
      <c r="BE14" s="492" t="e">
        <f ca="1">+IF(AND(ISNUMBER(OFFSET('Hygiene Data'!$E$9,0,10*ROW('Hygiene Data'!E8))),'Data Summary'!DT14="Yes"),OFFSET('Hygiene Data'!$E$9,0,10*ROW('Hygiene Data'!E8)),NA())</f>
        <v>#N/A</v>
      </c>
      <c r="BF14" s="492" t="e">
        <f ca="1">+IF(AND(ISNUMBER(OFFSET('Hygiene Data'!$F$5,0,10*ROW('Hygiene Data'!F8))),'Data Summary'!DU14="Yes"),OFFSET('Hygiene Data'!$F$5,0,10*ROW('Hygiene Data'!F8)),NA())</f>
        <v>#N/A</v>
      </c>
      <c r="BG14" s="492" t="e">
        <f ca="1">+IF(AND(ISNUMBER(OFFSET('Hygiene Data'!$F$7,0,10*ROW('Hygiene Data'!F8))),'Data Summary'!DV14="Yes"),OFFSET('Hygiene Data'!$F$7,0,10*ROW('Hygiene Data'!F8)),NA())</f>
        <v>#N/A</v>
      </c>
      <c r="BH14" s="492" t="e">
        <f ca="1">+IF(AND(ISNUMBER(OFFSET('Hygiene Data'!$F$9,0,10*ROW('Hygiene Data'!F8))),'Data Summary'!DW14="Yes"),OFFSET('Hygiene Data'!$F$9,0,10*ROW('Hygiene Data'!F8)),NA())</f>
        <v>#N/A</v>
      </c>
      <c r="BI14" s="492" t="e">
        <f ca="1">+IF(AND(ISNUMBER(OFFSET('Hygiene Data'!$G$5,0,10*ROW('Hygiene Data'!G8))),'Data Summary'!DX14="Yes"),OFFSET('Hygiene Data'!$G$5,0,10*ROW('Hygiene Data'!G8)),NA())</f>
        <v>#N/A</v>
      </c>
      <c r="BJ14" s="492" t="e">
        <f ca="1">+IF(AND(ISNUMBER(OFFSET('Hygiene Data'!$G$7,0,10*ROW('Hygiene Data'!G8))),'Data Summary'!DY14="Yes"),OFFSET('Hygiene Data'!$G$7,0,10*ROW('Hygiene Data'!G8)),NA())</f>
        <v>#N/A</v>
      </c>
      <c r="BK14" s="492" t="e">
        <f ca="1">+IF(AND(ISNUMBER(OFFSET('Hygiene Data'!$G$9,0,10*ROW('Hygiene Data'!G8))),'Data Summary'!DZ14="Yes"),OFFSET('Hygiene Data'!$G$9,0,10*ROW('Hygiene Data'!G8)),NA())</f>
        <v>#N/A</v>
      </c>
      <c r="BL14" s="492" t="e">
        <f ca="1">+IF(AND(ISNUMBER(OFFSET('Hygiene Data'!$H$5,0,10*ROW('Hygiene Data'!H8))),'Data Summary'!EA14="Yes"),OFFSET('Hygiene Data'!$H$5,0,10*ROW('Hygiene Data'!H8)),NA())</f>
        <v>#N/A</v>
      </c>
      <c r="BM14" s="492" t="e">
        <f ca="1">+IF(AND(ISNUMBER(OFFSET('Hygiene Data'!$H$7,0,10*ROW('Hygiene Data'!H8))),'Data Summary'!EB14="Yes"),OFFSET('Hygiene Data'!$H$7,0,10*ROW('Hygiene Data'!H8)),NA())</f>
        <v>#N/A</v>
      </c>
      <c r="BN14" s="492" t="e">
        <f ca="1">+IF(AND(ISNUMBER(OFFSET('Hygiene Data'!$H$9,0,10*ROW('Hygiene Data'!H8))),'Data Summary'!EC14="Yes"),OFFSET('Hygiene Data'!$H$9,0,10*ROW('Hygiene Data'!H8)),NA())</f>
        <v>#N/A</v>
      </c>
      <c r="BO14" s="492" t="e">
        <f ca="1">+IF(AND(ISNUMBER(OFFSET('Hygiene Data'!$I$5,0,10*ROW('Hygiene Data'!I8))),'Data Summary'!ED14="Yes"),OFFSET('Hygiene Data'!$I$5,0,10*ROW('Hygiene Data'!I8)),NA())</f>
        <v>#N/A</v>
      </c>
      <c r="BP14" s="492" t="e">
        <f ca="1">+IF(AND(ISNUMBER(OFFSET('Hygiene Data'!$I$7,0,10*ROW('Hygiene Data'!I8))),'Data Summary'!EE14="Yes"),OFFSET('Hygiene Data'!$I$7,0,10*ROW('Hygiene Data'!I8)),NA())</f>
        <v>#N/A</v>
      </c>
      <c r="BQ14" s="492" t="e">
        <f ca="1">+IF(AND(ISNUMBER(OFFSET('Hygiene Data'!$I$9,0,10*ROW('Hygiene Data'!I8))),'Data Summary'!EF14="Yes"),OFFSET('Hygiene Data'!$I$9,0,10*ROW('Hygiene Data'!I8)),NA())</f>
        <v>#N/A</v>
      </c>
    </row>
    <row r="15" spans="1:69" x14ac:dyDescent="0.25">
      <c r="A15" s="488" t="e">
        <f ca="1">+RIGHT('Data Summary'!A15,LEN('Data Summary'!A15)-9)</f>
        <v>#VALUE!</v>
      </c>
      <c r="B15" s="462" t="str">
        <f ca="1">+IF(ISTEXT('Data Summary'!B15),'Data Summary'!B15,"")</f>
        <v/>
      </c>
      <c r="C15" s="489" t="e">
        <f ca="1">+VALUE('Data Summary'!C15)</f>
        <v>#VALUE!</v>
      </c>
      <c r="D15" s="490" t="e">
        <f ca="1">+IF(AND(ISNUMBER(OFFSET('Water Data'!$D$4,0,10*ROW('Water Data'!D9))),'Data Summary'!BS15="Yes"),100-OFFSET('Water Data'!$D$4,0,10*ROW('Water Data'!D9)),NA())</f>
        <v>#N/A</v>
      </c>
      <c r="E15" s="490" t="e">
        <f ca="1">+IF(AND(ISNUMBER(OFFSET('Water Data'!$D$6,0,10*ROW('Water Data'!D9))),'Data Summary'!BT15="Yes"),OFFSET('Water Data'!$D$6,0,10*ROW('Water Data'!D9)),NA())</f>
        <v>#N/A</v>
      </c>
      <c r="F15" s="490" t="e">
        <f ca="1">+IF(AND(ISNUMBER(OFFSET('Water Data'!$D$9,0,10*ROW('Water Data'!D9))),'Data Summary'!BU15="Yes"),OFFSET('Water Data'!$D$9,0,10*ROW('Water Data'!D9)),NA())</f>
        <v>#N/A</v>
      </c>
      <c r="G15" s="490" t="e">
        <f ca="1">+IF(AND(ISNUMBER(OFFSET('Water Data'!$E$4,0,10*ROW('Water Data'!E9))),'Data Summary'!BV15="Yes"),100-OFFSET('Water Data'!$E$4,0,10*ROW('Water Data'!E9)),NA())</f>
        <v>#N/A</v>
      </c>
      <c r="H15" s="490" t="e">
        <f ca="1">+IF(AND(ISNUMBER(OFFSET('Water Data'!$E$6,0,10*ROW('Water Data'!E9))),'Data Summary'!BW15="Yes"),OFFSET('Water Data'!$E$6,0,10*ROW('Water Data'!E9)),NA())</f>
        <v>#N/A</v>
      </c>
      <c r="I15" s="490" t="e">
        <f ca="1">+IF(AND(ISNUMBER(OFFSET('Water Data'!$E$9,0,10*ROW('Water Data'!E9))),'Data Summary'!BX15="Yes"),OFFSET('Water Data'!$E$9,0,10*ROW('Water Data'!E9)),NA())</f>
        <v>#N/A</v>
      </c>
      <c r="J15" s="490" t="e">
        <f ca="1">+IF(AND(ISNUMBER(OFFSET('Water Data'!$F$4,0,10*ROW('Water Data'!F9))),'Data Summary'!BY15="Yes"),100-OFFSET('Water Data'!$F$4,0,10*ROW('Water Data'!F9)),NA())</f>
        <v>#N/A</v>
      </c>
      <c r="K15" s="490" t="e">
        <f ca="1">+IF(AND(ISNUMBER(OFFSET('Water Data'!$F$6,0,10*ROW('Water Data'!F9))),'Data Summary'!BZ15="Yes"),OFFSET('Water Data'!$F$6,0,10*ROW('Water Data'!F9)),NA())</f>
        <v>#N/A</v>
      </c>
      <c r="L15" s="490" t="e">
        <f ca="1">+IF(AND(ISNUMBER(OFFSET('Water Data'!$F$9,0,10*ROW('Water Data'!F9))),'Data Summary'!CA15="Yes"),OFFSET('Water Data'!$F$9,0,10*ROW('Water Data'!F9)),NA())</f>
        <v>#N/A</v>
      </c>
      <c r="M15" s="490" t="e">
        <f ca="1">+IF(AND(ISNUMBER(OFFSET('Water Data'!$G$4,0,10*ROW('Water Data'!G9))),'Data Summary'!CB15="Yes"),100-OFFSET('Water Data'!$G$4,0,10*ROW('Water Data'!G9)),NA())</f>
        <v>#N/A</v>
      </c>
      <c r="N15" s="490" t="e">
        <f ca="1">+IF(AND(ISNUMBER(OFFSET('Water Data'!$G$6,0,10*ROW('Water Data'!G9))),'Data Summary'!CC15="Yes"),OFFSET('Water Data'!$G$6,0,10*ROW('Water Data'!G9)),NA())</f>
        <v>#N/A</v>
      </c>
      <c r="O15" s="490" t="e">
        <f ca="1">+IF(AND(ISNUMBER(OFFSET('Water Data'!$G$9,0,10*ROW('Water Data'!G9))),'Data Summary'!CD15="Yes"),OFFSET('Water Data'!$G$9,0,10*ROW('Water Data'!G9)),NA())</f>
        <v>#N/A</v>
      </c>
      <c r="P15" s="490" t="e">
        <f ca="1">+IF(AND(ISNUMBER(OFFSET('Water Data'!$H$4,0,10*ROW('Water Data'!H9))),'Data Summary'!CE15="Yes"),100-OFFSET('Water Data'!$H$4,0,10*ROW('Water Data'!H9)),NA())</f>
        <v>#N/A</v>
      </c>
      <c r="Q15" s="490" t="e">
        <f ca="1">+IF(AND(ISNUMBER(OFFSET('Water Data'!$H$6,0,10*ROW('Water Data'!H9))),'Data Summary'!CF15="Yes"),OFFSET('Water Data'!$H$6,0,10*ROW('Water Data'!H9)),NA())</f>
        <v>#N/A</v>
      </c>
      <c r="R15" s="490" t="e">
        <f ca="1">+IF(AND(ISNUMBER(OFFSET('Water Data'!$H$9,0,10*ROW('Water Data'!H9))),'Data Summary'!CG15="Yes"),OFFSET('Water Data'!$H$9,0,10*ROW('Water Data'!H9)),NA())</f>
        <v>#N/A</v>
      </c>
      <c r="S15" s="490" t="e">
        <f ca="1">+IF(AND(ISNUMBER(OFFSET('Water Data'!$I$4,0,10*ROW('Water Data'!I9))),'Data Summary'!CH15="Yes"),100-OFFSET('Water Data'!$I$4,0,10*ROW('Water Data'!I9)),NA())</f>
        <v>#N/A</v>
      </c>
      <c r="T15" s="490" t="e">
        <f ca="1">+IF(AND(ISNUMBER(OFFSET('Water Data'!$I$6,0,10*ROW('Water Data'!I9))),'Data Summary'!CI15="Yes"),OFFSET('Water Data'!$I$6,0,10*ROW('Water Data'!I9)),NA())</f>
        <v>#N/A</v>
      </c>
      <c r="U15" s="490" t="e">
        <f ca="1">+IF(AND(ISNUMBER(OFFSET('Water Data'!$I$9,0,10*ROW('Water Data'!I9))),'Data Summary'!CJ15="Yes"),OFFSET('Water Data'!$I$9,0,10*ROW('Water Data'!I9)),NA())</f>
        <v>#N/A</v>
      </c>
      <c r="V15" s="491" t="e">
        <f ca="1">+IF(AND(ISNUMBER(OFFSET('Sanitation Data'!$D$4,0,10*ROW('Sanitation Data'!D9))),'Data Summary'!CK15="Yes"),100-OFFSET('Sanitation Data'!$D$4,0,10*ROW('Sanitation Data'!D9)),NA())</f>
        <v>#N/A</v>
      </c>
      <c r="W15" s="491" t="e">
        <f ca="1">+IF(AND(ISNUMBER(OFFSET('Sanitation Data'!$D$6,0,10*ROW('Sanitation Data'!D9))),'Data Summary'!CL15="Yes"),OFFSET('Sanitation Data'!$D$6,0,10*ROW('Sanitation Data'!D9)),NA())</f>
        <v>#N/A</v>
      </c>
      <c r="X15" s="491" t="e">
        <f ca="1">+IF(AND(ISNUMBER(OFFSET('Sanitation Data'!$D$10,0,10*ROW('Sanitation Data'!D9))),'Data Summary'!CM15="Yes"),OFFSET('Sanitation Data'!$D$10,0,10*ROW('Sanitation Data'!D9)),NA())</f>
        <v>#N/A</v>
      </c>
      <c r="Y15" s="491" t="e">
        <f ca="1">+IF(AND(ISNUMBER(OFFSET('Sanitation Data'!$D$11,0,10*ROW('Sanitation Data'!D9))),'Data Summary'!CN15="Yes"),OFFSET('Sanitation Data'!$D$11,0,10*ROW('Sanitation Data'!D9)),NA())</f>
        <v>#N/A</v>
      </c>
      <c r="Z15" s="491" t="e">
        <f ca="1">+IF(AND(ISNUMBER(OFFSET('Sanitation Data'!$D$12,0,10*ROW('Sanitation Data'!D9))),'Data Summary'!CO15="Yes"),OFFSET('Sanitation Data'!$D$12,0,10*ROW('Sanitation Data'!D9)),NA())</f>
        <v>#N/A</v>
      </c>
      <c r="AA15" s="491" t="e">
        <f ca="1">+IF(AND(ISNUMBER(OFFSET('Sanitation Data'!$E$4,0,10*ROW('Sanitation Data'!E9))),'Data Summary'!CP15="Yes"),100-OFFSET('Sanitation Data'!$E$4,0,10*ROW('Sanitation Data'!E9)),NA())</f>
        <v>#N/A</v>
      </c>
      <c r="AB15" s="491" t="e">
        <f ca="1">+IF(AND(ISNUMBER(OFFSET('Sanitation Data'!$E$6,0,10*ROW('Sanitation Data'!E9))),'Data Summary'!CQ15="Yes"),OFFSET('Sanitation Data'!$E$6,0,10*ROW('Sanitation Data'!E9)),NA())</f>
        <v>#N/A</v>
      </c>
      <c r="AC15" s="491" t="e">
        <f ca="1">+IF(AND(ISNUMBER(OFFSET('Sanitation Data'!$E$10,0,10*ROW('Sanitation Data'!E9))),'Data Summary'!CR15="Yes"),OFFSET('Sanitation Data'!$E$10,0,10*ROW('Sanitation Data'!E9)),NA())</f>
        <v>#N/A</v>
      </c>
      <c r="AD15" s="491" t="e">
        <f ca="1">+IF(AND(ISNUMBER(OFFSET('Sanitation Data'!$E$11,0,10*ROW('Sanitation Data'!E9))),'Data Summary'!CS15="Yes"),OFFSET('Sanitation Data'!$E$11,0,10*ROW('Sanitation Data'!E9)),NA())</f>
        <v>#N/A</v>
      </c>
      <c r="AE15" s="491" t="e">
        <f ca="1">+IF(AND(ISNUMBER(OFFSET('Sanitation Data'!$E$12,0,10*ROW('Sanitation Data'!E9))),'Data Summary'!CT15="Yes"),OFFSET('Sanitation Data'!$E$12,0,10*ROW('Sanitation Data'!E9)),NA())</f>
        <v>#N/A</v>
      </c>
      <c r="AF15" s="491" t="e">
        <f ca="1">+IF(AND(ISNUMBER(OFFSET('Sanitation Data'!$F$4,0,10*ROW('Sanitation Data'!F9))),'Data Summary'!CU15="Yes"),100-OFFSET('Sanitation Data'!$F$4,0,10*ROW('Sanitation Data'!F9)),NA())</f>
        <v>#N/A</v>
      </c>
      <c r="AG15" s="491" t="e">
        <f ca="1">+IF(AND(ISNUMBER(OFFSET('Sanitation Data'!$F$6,0,10*ROW('Sanitation Data'!F9))),'Data Summary'!CV15="Yes"),OFFSET('Sanitation Data'!$F$6,0,10*ROW('Sanitation Data'!F9)),NA())</f>
        <v>#N/A</v>
      </c>
      <c r="AH15" s="491" t="e">
        <f ca="1">+IF(AND(ISNUMBER(OFFSET('Sanitation Data'!$F$10,0,10*ROW('Sanitation Data'!F9))),'Data Summary'!CW15="Yes"),OFFSET('Sanitation Data'!$F$10,0,10*ROW('Sanitation Data'!F9)),NA())</f>
        <v>#N/A</v>
      </c>
      <c r="AI15" s="491" t="e">
        <f ca="1">+IF(AND(ISNUMBER(OFFSET('Sanitation Data'!$F$11,0,10*ROW('Sanitation Data'!F9))),'Data Summary'!CX15="Yes"),OFFSET('Sanitation Data'!$F$11,0,10*ROW('Sanitation Data'!F9)),NA())</f>
        <v>#N/A</v>
      </c>
      <c r="AJ15" s="491" t="e">
        <f ca="1">+IF(AND(ISNUMBER(OFFSET('Sanitation Data'!$F$12,0,10*ROW('Sanitation Data'!F9))),'Data Summary'!CY15="Yes"),OFFSET('Sanitation Data'!$F$12,0,10*ROW('Sanitation Data'!F9)),NA())</f>
        <v>#N/A</v>
      </c>
      <c r="AK15" s="491" t="e">
        <f ca="1">+IF(AND(ISNUMBER(OFFSET('Sanitation Data'!$G$4,0,10*ROW('Sanitation Data'!G9))),'Data Summary'!CZ15="Yes"),100-OFFSET('Sanitation Data'!$G$4,0,10*ROW('Sanitation Data'!G9)),NA())</f>
        <v>#N/A</v>
      </c>
      <c r="AL15" s="491" t="e">
        <f ca="1">+IF(AND(ISNUMBER(OFFSET('Sanitation Data'!$G$6,0,10*ROW('Sanitation Data'!G9))),'Data Summary'!DA15="Yes"),OFFSET('Sanitation Data'!$G$6,0,10*ROW('Sanitation Data'!G9)),NA())</f>
        <v>#N/A</v>
      </c>
      <c r="AM15" s="491" t="e">
        <f ca="1">+IF(AND(ISNUMBER(OFFSET('Sanitation Data'!$G$10,0,10*ROW('Sanitation Data'!G9))),'Data Summary'!DB15="Yes"),OFFSET('Sanitation Data'!$G$10,0,10*ROW('Sanitation Data'!G9)),NA())</f>
        <v>#N/A</v>
      </c>
      <c r="AN15" s="491" t="e">
        <f ca="1">+IF(AND(ISNUMBER(OFFSET('Sanitation Data'!$G$11,0,10*ROW('Sanitation Data'!G9))),'Data Summary'!DC15="Yes"),OFFSET('Sanitation Data'!$G$11,0,10*ROW('Sanitation Data'!G9)),NA())</f>
        <v>#N/A</v>
      </c>
      <c r="AO15" s="491" t="e">
        <f ca="1">+IF(AND(ISNUMBER(OFFSET('Sanitation Data'!$G$12,0,10*ROW('Sanitation Data'!G9))),'Data Summary'!DD15="Yes"),OFFSET('Sanitation Data'!$G$12,0,10*ROW('Sanitation Data'!G9)),NA())</f>
        <v>#N/A</v>
      </c>
      <c r="AP15" s="491" t="e">
        <f ca="1">+IF(AND(ISNUMBER(OFFSET('Sanitation Data'!$H$4,0,10*ROW('Sanitation Data'!H9))),'Data Summary'!DE15="Yes"),100-OFFSET('Sanitation Data'!$H$4,0,10*ROW('Sanitation Data'!H9)),NA())</f>
        <v>#N/A</v>
      </c>
      <c r="AQ15" s="491" t="e">
        <f ca="1">+IF(AND(ISNUMBER(OFFSET('Sanitation Data'!$H$6,0,10*ROW('Sanitation Data'!H9))),'Data Summary'!DF15="Yes"),OFFSET('Sanitation Data'!$H$6,0,10*ROW('Sanitation Data'!H9)),NA())</f>
        <v>#N/A</v>
      </c>
      <c r="AR15" s="491" t="e">
        <f ca="1">+IF(AND(ISNUMBER(OFFSET('Sanitation Data'!$H$10,0,10*ROW('Sanitation Data'!H9))),'Data Summary'!DG15="Yes"),OFFSET('Sanitation Data'!$H$10,0,10*ROW('Sanitation Data'!H9)),NA())</f>
        <v>#N/A</v>
      </c>
      <c r="AS15" s="491" t="e">
        <f ca="1">+IF(AND(ISNUMBER(OFFSET('Sanitation Data'!$H$11,0,10*ROW('Sanitation Data'!H9))),'Data Summary'!DH15="Yes"),OFFSET('Sanitation Data'!$H$11,0,10*ROW('Sanitation Data'!H9)),NA())</f>
        <v>#N/A</v>
      </c>
      <c r="AT15" s="491" t="e">
        <f ca="1">+IF(AND(ISNUMBER(OFFSET('Sanitation Data'!$H$12,0,10*ROW('Sanitation Data'!H9))),'Data Summary'!DI15="Yes"),OFFSET('Sanitation Data'!$H$12,0,10*ROW('Sanitation Data'!H9)),NA())</f>
        <v>#N/A</v>
      </c>
      <c r="AU15" s="491" t="e">
        <f ca="1">+IF(AND(ISNUMBER(OFFSET('Sanitation Data'!$I$4,0,10*ROW('Sanitation Data'!I9))),'Data Summary'!DJ15="Yes"),100-OFFSET('Sanitation Data'!$I$4,0,10*ROW('Sanitation Data'!I9)),NA())</f>
        <v>#N/A</v>
      </c>
      <c r="AV15" s="491" t="e">
        <f ca="1">+IF(AND(ISNUMBER(OFFSET('Sanitation Data'!$I$6,0,10*ROW('Sanitation Data'!I9))),'Data Summary'!DK15="Yes"),OFFSET('Sanitation Data'!$I$6,0,10*ROW('Sanitation Data'!I9)),NA())</f>
        <v>#N/A</v>
      </c>
      <c r="AW15" s="491" t="e">
        <f ca="1">+IF(AND(ISNUMBER(OFFSET('Sanitation Data'!$I$10,0,10*ROW('Sanitation Data'!I9))),'Data Summary'!DL15="Yes"),OFFSET('Sanitation Data'!$I$10,0,10*ROW('Sanitation Data'!I9)),NA())</f>
        <v>#N/A</v>
      </c>
      <c r="AX15" s="491" t="e">
        <f ca="1">+IF(AND(ISNUMBER(OFFSET('Sanitation Data'!$I$11,0,10*ROW('Sanitation Data'!I9))),'Data Summary'!DM15="Yes"),OFFSET('Sanitation Data'!$I$11,0,10*ROW('Sanitation Data'!I9)),NA())</f>
        <v>#N/A</v>
      </c>
      <c r="AY15" s="491" t="e">
        <f ca="1">+IF(AND(ISNUMBER(OFFSET('Sanitation Data'!$I$12,0,10*ROW('Sanitation Data'!I9))),'Data Summary'!DN15="Yes"),OFFSET('Sanitation Data'!$I$12,0,10*ROW('Sanitation Data'!I9)),NA())</f>
        <v>#N/A</v>
      </c>
      <c r="AZ15" s="492" t="e">
        <f ca="1">+IF(AND(ISNUMBER(OFFSET('Hygiene Data'!$D$5,0,10*ROW('Hygiene Data'!D9))),'Data Summary'!DO15="Yes"),OFFSET('Hygiene Data'!$D$5,0,10*ROW('Hygiene Data'!D9)),NA())</f>
        <v>#N/A</v>
      </c>
      <c r="BA15" s="492" t="e">
        <f ca="1">+IF(AND(ISNUMBER(OFFSET('Hygiene Data'!$D$7,0,10*ROW('Hygiene Data'!D9))),'Data Summary'!DP15="Yes"),OFFSET('Hygiene Data'!$D$7,0,10*ROW('Hygiene Data'!D9)),NA())</f>
        <v>#N/A</v>
      </c>
      <c r="BB15" s="492" t="e">
        <f ca="1">+IF(AND(ISNUMBER(OFFSET('Hygiene Data'!$D$9,0,10*ROW('Hygiene Data'!D9))),'Data Summary'!DQ15="Yes"),OFFSET('Hygiene Data'!$D$9,0,10*ROW('Hygiene Data'!D9)),NA())</f>
        <v>#N/A</v>
      </c>
      <c r="BC15" s="492" t="e">
        <f ca="1">+IF(AND(ISNUMBER(OFFSET('Hygiene Data'!$E$5,0,10*ROW('Hygiene Data'!E9))),'Data Summary'!DR15="Yes"),OFFSET('Hygiene Data'!$E$5,0,10*ROW('Hygiene Data'!E9)),NA())</f>
        <v>#N/A</v>
      </c>
      <c r="BD15" s="492" t="e">
        <f ca="1">+IF(AND(ISNUMBER(OFFSET('Hygiene Data'!$E$7,0,10*ROW('Hygiene Data'!E9))),'Data Summary'!DS15="Yes"),OFFSET('Hygiene Data'!$E$7,0,10*ROW('Hygiene Data'!E9)),NA())</f>
        <v>#N/A</v>
      </c>
      <c r="BE15" s="492" t="e">
        <f ca="1">+IF(AND(ISNUMBER(OFFSET('Hygiene Data'!$E$9,0,10*ROW('Hygiene Data'!E9))),'Data Summary'!DT15="Yes"),OFFSET('Hygiene Data'!$E$9,0,10*ROW('Hygiene Data'!E9)),NA())</f>
        <v>#N/A</v>
      </c>
      <c r="BF15" s="492" t="e">
        <f ca="1">+IF(AND(ISNUMBER(OFFSET('Hygiene Data'!$F$5,0,10*ROW('Hygiene Data'!F9))),'Data Summary'!DU15="Yes"),OFFSET('Hygiene Data'!$F$5,0,10*ROW('Hygiene Data'!F9)),NA())</f>
        <v>#N/A</v>
      </c>
      <c r="BG15" s="492" t="e">
        <f ca="1">+IF(AND(ISNUMBER(OFFSET('Hygiene Data'!$F$7,0,10*ROW('Hygiene Data'!F9))),'Data Summary'!DV15="Yes"),OFFSET('Hygiene Data'!$F$7,0,10*ROW('Hygiene Data'!F9)),NA())</f>
        <v>#N/A</v>
      </c>
      <c r="BH15" s="492" t="e">
        <f ca="1">+IF(AND(ISNUMBER(OFFSET('Hygiene Data'!$F$9,0,10*ROW('Hygiene Data'!F9))),'Data Summary'!DW15="Yes"),OFFSET('Hygiene Data'!$F$9,0,10*ROW('Hygiene Data'!F9)),NA())</f>
        <v>#N/A</v>
      </c>
      <c r="BI15" s="492" t="e">
        <f ca="1">+IF(AND(ISNUMBER(OFFSET('Hygiene Data'!$G$5,0,10*ROW('Hygiene Data'!G9))),'Data Summary'!DX15="Yes"),OFFSET('Hygiene Data'!$G$5,0,10*ROW('Hygiene Data'!G9)),NA())</f>
        <v>#N/A</v>
      </c>
      <c r="BJ15" s="492" t="e">
        <f ca="1">+IF(AND(ISNUMBER(OFFSET('Hygiene Data'!$G$7,0,10*ROW('Hygiene Data'!G9))),'Data Summary'!DY15="Yes"),OFFSET('Hygiene Data'!$G$7,0,10*ROW('Hygiene Data'!G9)),NA())</f>
        <v>#N/A</v>
      </c>
      <c r="BK15" s="492" t="e">
        <f ca="1">+IF(AND(ISNUMBER(OFFSET('Hygiene Data'!$G$9,0,10*ROW('Hygiene Data'!G9))),'Data Summary'!DZ15="Yes"),OFFSET('Hygiene Data'!$G$9,0,10*ROW('Hygiene Data'!G9)),NA())</f>
        <v>#N/A</v>
      </c>
      <c r="BL15" s="492" t="e">
        <f ca="1">+IF(AND(ISNUMBER(OFFSET('Hygiene Data'!$H$5,0,10*ROW('Hygiene Data'!H9))),'Data Summary'!EA15="Yes"),OFFSET('Hygiene Data'!$H$5,0,10*ROW('Hygiene Data'!H9)),NA())</f>
        <v>#N/A</v>
      </c>
      <c r="BM15" s="492" t="e">
        <f ca="1">+IF(AND(ISNUMBER(OFFSET('Hygiene Data'!$H$7,0,10*ROW('Hygiene Data'!H9))),'Data Summary'!EB15="Yes"),OFFSET('Hygiene Data'!$H$7,0,10*ROW('Hygiene Data'!H9)),NA())</f>
        <v>#N/A</v>
      </c>
      <c r="BN15" s="492" t="e">
        <f ca="1">+IF(AND(ISNUMBER(OFFSET('Hygiene Data'!$H$9,0,10*ROW('Hygiene Data'!H9))),'Data Summary'!EC15="Yes"),OFFSET('Hygiene Data'!$H$9,0,10*ROW('Hygiene Data'!H9)),NA())</f>
        <v>#N/A</v>
      </c>
      <c r="BO15" s="492" t="e">
        <f ca="1">+IF(AND(ISNUMBER(OFFSET('Hygiene Data'!$I$5,0,10*ROW('Hygiene Data'!I9))),'Data Summary'!ED15="Yes"),OFFSET('Hygiene Data'!$I$5,0,10*ROW('Hygiene Data'!I9)),NA())</f>
        <v>#N/A</v>
      </c>
      <c r="BP15" s="492" t="e">
        <f ca="1">+IF(AND(ISNUMBER(OFFSET('Hygiene Data'!$I$7,0,10*ROW('Hygiene Data'!I9))),'Data Summary'!EE15="Yes"),OFFSET('Hygiene Data'!$I$7,0,10*ROW('Hygiene Data'!I9)),NA())</f>
        <v>#N/A</v>
      </c>
      <c r="BQ15" s="492" t="e">
        <f ca="1">+IF(AND(ISNUMBER(OFFSET('Hygiene Data'!$I$9,0,10*ROW('Hygiene Data'!I9))),'Data Summary'!EF15="Yes"),OFFSET('Hygiene Data'!$I$9,0,10*ROW('Hygiene Data'!I9)),NA())</f>
        <v>#N/A</v>
      </c>
    </row>
    <row r="16" spans="1:69" x14ac:dyDescent="0.25">
      <c r="A16" s="488" t="e">
        <f ca="1">+RIGHT('Data Summary'!A16,LEN('Data Summary'!A16)-9)</f>
        <v>#VALUE!</v>
      </c>
      <c r="B16" s="462" t="str">
        <f ca="1">+IF(ISTEXT('Data Summary'!B16),'Data Summary'!B16,"")</f>
        <v/>
      </c>
      <c r="C16" s="489" t="e">
        <f ca="1">+VALUE('Data Summary'!C16)</f>
        <v>#VALUE!</v>
      </c>
      <c r="D16" s="490" t="e">
        <f ca="1">+IF(AND(ISNUMBER(OFFSET('Water Data'!$D$4,0,10*ROW('Water Data'!D10))),'Data Summary'!BS16="Yes"),100-OFFSET('Water Data'!$D$4,0,10*ROW('Water Data'!D10)),NA())</f>
        <v>#N/A</v>
      </c>
      <c r="E16" s="490" t="e">
        <f ca="1">+IF(AND(ISNUMBER(OFFSET('Water Data'!$D$6,0,10*ROW('Water Data'!D10))),'Data Summary'!BT16="Yes"),OFFSET('Water Data'!$D$6,0,10*ROW('Water Data'!D10)),NA())</f>
        <v>#N/A</v>
      </c>
      <c r="F16" s="490" t="e">
        <f ca="1">+IF(AND(ISNUMBER(OFFSET('Water Data'!$D$9,0,10*ROW('Water Data'!D10))),'Data Summary'!BU16="Yes"),OFFSET('Water Data'!$D$9,0,10*ROW('Water Data'!D10)),NA())</f>
        <v>#N/A</v>
      </c>
      <c r="G16" s="490" t="e">
        <f ca="1">+IF(AND(ISNUMBER(OFFSET('Water Data'!$E$4,0,10*ROW('Water Data'!E10))),'Data Summary'!BV16="Yes"),100-OFFSET('Water Data'!$E$4,0,10*ROW('Water Data'!E10)),NA())</f>
        <v>#N/A</v>
      </c>
      <c r="H16" s="490" t="e">
        <f ca="1">+IF(AND(ISNUMBER(OFFSET('Water Data'!$E$6,0,10*ROW('Water Data'!E10))),'Data Summary'!BW16="Yes"),OFFSET('Water Data'!$E$6,0,10*ROW('Water Data'!E10)),NA())</f>
        <v>#N/A</v>
      </c>
      <c r="I16" s="490" t="e">
        <f ca="1">+IF(AND(ISNUMBER(OFFSET('Water Data'!$E$9,0,10*ROW('Water Data'!E10))),'Data Summary'!BX16="Yes"),OFFSET('Water Data'!$E$9,0,10*ROW('Water Data'!E10)),NA())</f>
        <v>#N/A</v>
      </c>
      <c r="J16" s="490" t="e">
        <f ca="1">+IF(AND(ISNUMBER(OFFSET('Water Data'!$F$4,0,10*ROW('Water Data'!F10))),'Data Summary'!BY16="Yes"),100-OFFSET('Water Data'!$F$4,0,10*ROW('Water Data'!F10)),NA())</f>
        <v>#N/A</v>
      </c>
      <c r="K16" s="490" t="e">
        <f ca="1">+IF(AND(ISNUMBER(OFFSET('Water Data'!$F$6,0,10*ROW('Water Data'!F10))),'Data Summary'!BZ16="Yes"),OFFSET('Water Data'!$F$6,0,10*ROW('Water Data'!F10)),NA())</f>
        <v>#N/A</v>
      </c>
      <c r="L16" s="490" t="e">
        <f ca="1">+IF(AND(ISNUMBER(OFFSET('Water Data'!$F$9,0,10*ROW('Water Data'!F10))),'Data Summary'!CA16="Yes"),OFFSET('Water Data'!$F$9,0,10*ROW('Water Data'!F10)),NA())</f>
        <v>#N/A</v>
      </c>
      <c r="M16" s="490" t="e">
        <f ca="1">+IF(AND(ISNUMBER(OFFSET('Water Data'!$G$4,0,10*ROW('Water Data'!G10))),'Data Summary'!CB16="Yes"),100-OFFSET('Water Data'!$G$4,0,10*ROW('Water Data'!G10)),NA())</f>
        <v>#N/A</v>
      </c>
      <c r="N16" s="490" t="e">
        <f ca="1">+IF(AND(ISNUMBER(OFFSET('Water Data'!$G$6,0,10*ROW('Water Data'!G10))),'Data Summary'!CC16="Yes"),OFFSET('Water Data'!$G$6,0,10*ROW('Water Data'!G10)),NA())</f>
        <v>#N/A</v>
      </c>
      <c r="O16" s="490" t="e">
        <f ca="1">+IF(AND(ISNUMBER(OFFSET('Water Data'!$G$9,0,10*ROW('Water Data'!G10))),'Data Summary'!CD16="Yes"),OFFSET('Water Data'!$G$9,0,10*ROW('Water Data'!G10)),NA())</f>
        <v>#N/A</v>
      </c>
      <c r="P16" s="490" t="e">
        <f ca="1">+IF(AND(ISNUMBER(OFFSET('Water Data'!$H$4,0,10*ROW('Water Data'!H10))),'Data Summary'!CE16="Yes"),100-OFFSET('Water Data'!$H$4,0,10*ROW('Water Data'!H10)),NA())</f>
        <v>#N/A</v>
      </c>
      <c r="Q16" s="490" t="e">
        <f ca="1">+IF(AND(ISNUMBER(OFFSET('Water Data'!$H$6,0,10*ROW('Water Data'!H10))),'Data Summary'!CF16="Yes"),OFFSET('Water Data'!$H$6,0,10*ROW('Water Data'!H10)),NA())</f>
        <v>#N/A</v>
      </c>
      <c r="R16" s="490" t="e">
        <f ca="1">+IF(AND(ISNUMBER(OFFSET('Water Data'!$H$9,0,10*ROW('Water Data'!H10))),'Data Summary'!CG16="Yes"),OFFSET('Water Data'!$H$9,0,10*ROW('Water Data'!H10)),NA())</f>
        <v>#N/A</v>
      </c>
      <c r="S16" s="490" t="e">
        <f ca="1">+IF(AND(ISNUMBER(OFFSET('Water Data'!$I$4,0,10*ROW('Water Data'!I10))),'Data Summary'!CH16="Yes"),100-OFFSET('Water Data'!$I$4,0,10*ROW('Water Data'!I10)),NA())</f>
        <v>#N/A</v>
      </c>
      <c r="T16" s="490" t="e">
        <f ca="1">+IF(AND(ISNUMBER(OFFSET('Water Data'!$I$6,0,10*ROW('Water Data'!I10))),'Data Summary'!CI16="Yes"),OFFSET('Water Data'!$I$6,0,10*ROW('Water Data'!I10)),NA())</f>
        <v>#N/A</v>
      </c>
      <c r="U16" s="490" t="e">
        <f ca="1">+IF(AND(ISNUMBER(OFFSET('Water Data'!$I$9,0,10*ROW('Water Data'!I10))),'Data Summary'!CJ16="Yes"),OFFSET('Water Data'!$I$9,0,10*ROW('Water Data'!I10)),NA())</f>
        <v>#N/A</v>
      </c>
      <c r="V16" s="491" t="e">
        <f ca="1">+IF(AND(ISNUMBER(OFFSET('Sanitation Data'!$D$4,0,10*ROW('Sanitation Data'!D10))),'Data Summary'!CK16="Yes"),100-OFFSET('Sanitation Data'!$D$4,0,10*ROW('Sanitation Data'!D10)),NA())</f>
        <v>#N/A</v>
      </c>
      <c r="W16" s="491" t="e">
        <f ca="1">+IF(AND(ISNUMBER(OFFSET('Sanitation Data'!$D$6,0,10*ROW('Sanitation Data'!D10))),'Data Summary'!CL16="Yes"),OFFSET('Sanitation Data'!$D$6,0,10*ROW('Sanitation Data'!D10)),NA())</f>
        <v>#N/A</v>
      </c>
      <c r="X16" s="491" t="e">
        <f ca="1">+IF(AND(ISNUMBER(OFFSET('Sanitation Data'!$D$10,0,10*ROW('Sanitation Data'!D10))),'Data Summary'!CM16="Yes"),OFFSET('Sanitation Data'!$D$10,0,10*ROW('Sanitation Data'!D10)),NA())</f>
        <v>#N/A</v>
      </c>
      <c r="Y16" s="491" t="e">
        <f ca="1">+IF(AND(ISNUMBER(OFFSET('Sanitation Data'!$D$11,0,10*ROW('Sanitation Data'!D10))),'Data Summary'!CN16="Yes"),OFFSET('Sanitation Data'!$D$11,0,10*ROW('Sanitation Data'!D10)),NA())</f>
        <v>#N/A</v>
      </c>
      <c r="Z16" s="491" t="e">
        <f ca="1">+IF(AND(ISNUMBER(OFFSET('Sanitation Data'!$D$12,0,10*ROW('Sanitation Data'!D10))),'Data Summary'!CO16="Yes"),OFFSET('Sanitation Data'!$D$12,0,10*ROW('Sanitation Data'!D10)),NA())</f>
        <v>#N/A</v>
      </c>
      <c r="AA16" s="491" t="e">
        <f ca="1">+IF(AND(ISNUMBER(OFFSET('Sanitation Data'!$E$4,0,10*ROW('Sanitation Data'!E10))),'Data Summary'!CP16="Yes"),100-OFFSET('Sanitation Data'!$E$4,0,10*ROW('Sanitation Data'!E10)),NA())</f>
        <v>#N/A</v>
      </c>
      <c r="AB16" s="491" t="e">
        <f ca="1">+IF(AND(ISNUMBER(OFFSET('Sanitation Data'!$E$6,0,10*ROW('Sanitation Data'!E10))),'Data Summary'!CQ16="Yes"),OFFSET('Sanitation Data'!$E$6,0,10*ROW('Sanitation Data'!E10)),NA())</f>
        <v>#N/A</v>
      </c>
      <c r="AC16" s="491" t="e">
        <f ca="1">+IF(AND(ISNUMBER(OFFSET('Sanitation Data'!$E$10,0,10*ROW('Sanitation Data'!E10))),'Data Summary'!CR16="Yes"),OFFSET('Sanitation Data'!$E$10,0,10*ROW('Sanitation Data'!E10)),NA())</f>
        <v>#N/A</v>
      </c>
      <c r="AD16" s="491" t="e">
        <f ca="1">+IF(AND(ISNUMBER(OFFSET('Sanitation Data'!$E$11,0,10*ROW('Sanitation Data'!E10))),'Data Summary'!CS16="Yes"),OFFSET('Sanitation Data'!$E$11,0,10*ROW('Sanitation Data'!E10)),NA())</f>
        <v>#N/A</v>
      </c>
      <c r="AE16" s="491" t="e">
        <f ca="1">+IF(AND(ISNUMBER(OFFSET('Sanitation Data'!$E$12,0,10*ROW('Sanitation Data'!E10))),'Data Summary'!CT16="Yes"),OFFSET('Sanitation Data'!$E$12,0,10*ROW('Sanitation Data'!E10)),NA())</f>
        <v>#N/A</v>
      </c>
      <c r="AF16" s="491" t="e">
        <f ca="1">+IF(AND(ISNUMBER(OFFSET('Sanitation Data'!$F$4,0,10*ROW('Sanitation Data'!F10))),'Data Summary'!CU16="Yes"),100-OFFSET('Sanitation Data'!$F$4,0,10*ROW('Sanitation Data'!F10)),NA())</f>
        <v>#N/A</v>
      </c>
      <c r="AG16" s="491" t="e">
        <f ca="1">+IF(AND(ISNUMBER(OFFSET('Sanitation Data'!$F$6,0,10*ROW('Sanitation Data'!F10))),'Data Summary'!CV16="Yes"),OFFSET('Sanitation Data'!$F$6,0,10*ROW('Sanitation Data'!F10)),NA())</f>
        <v>#N/A</v>
      </c>
      <c r="AH16" s="491" t="e">
        <f ca="1">+IF(AND(ISNUMBER(OFFSET('Sanitation Data'!$F$10,0,10*ROW('Sanitation Data'!F10))),'Data Summary'!CW16="Yes"),OFFSET('Sanitation Data'!$F$10,0,10*ROW('Sanitation Data'!F10)),NA())</f>
        <v>#N/A</v>
      </c>
      <c r="AI16" s="491" t="e">
        <f ca="1">+IF(AND(ISNUMBER(OFFSET('Sanitation Data'!$F$11,0,10*ROW('Sanitation Data'!F10))),'Data Summary'!CX16="Yes"),OFFSET('Sanitation Data'!$F$11,0,10*ROW('Sanitation Data'!F10)),NA())</f>
        <v>#N/A</v>
      </c>
      <c r="AJ16" s="491" t="e">
        <f ca="1">+IF(AND(ISNUMBER(OFFSET('Sanitation Data'!$F$12,0,10*ROW('Sanitation Data'!F10))),'Data Summary'!CY16="Yes"),OFFSET('Sanitation Data'!$F$12,0,10*ROW('Sanitation Data'!F10)),NA())</f>
        <v>#N/A</v>
      </c>
      <c r="AK16" s="491" t="e">
        <f ca="1">+IF(AND(ISNUMBER(OFFSET('Sanitation Data'!$G$4,0,10*ROW('Sanitation Data'!G10))),'Data Summary'!CZ16="Yes"),100-OFFSET('Sanitation Data'!$G$4,0,10*ROW('Sanitation Data'!G10)),NA())</f>
        <v>#N/A</v>
      </c>
      <c r="AL16" s="491" t="e">
        <f ca="1">+IF(AND(ISNUMBER(OFFSET('Sanitation Data'!$G$6,0,10*ROW('Sanitation Data'!G10))),'Data Summary'!DA16="Yes"),OFFSET('Sanitation Data'!$G$6,0,10*ROW('Sanitation Data'!G10)),NA())</f>
        <v>#N/A</v>
      </c>
      <c r="AM16" s="491" t="e">
        <f ca="1">+IF(AND(ISNUMBER(OFFSET('Sanitation Data'!$G$10,0,10*ROW('Sanitation Data'!G10))),'Data Summary'!DB16="Yes"),OFFSET('Sanitation Data'!$G$10,0,10*ROW('Sanitation Data'!G10)),NA())</f>
        <v>#N/A</v>
      </c>
      <c r="AN16" s="491" t="e">
        <f ca="1">+IF(AND(ISNUMBER(OFFSET('Sanitation Data'!$G$11,0,10*ROW('Sanitation Data'!G10))),'Data Summary'!DC16="Yes"),OFFSET('Sanitation Data'!$G$11,0,10*ROW('Sanitation Data'!G10)),NA())</f>
        <v>#N/A</v>
      </c>
      <c r="AO16" s="491" t="e">
        <f ca="1">+IF(AND(ISNUMBER(OFFSET('Sanitation Data'!$G$12,0,10*ROW('Sanitation Data'!G10))),'Data Summary'!DD16="Yes"),OFFSET('Sanitation Data'!$G$12,0,10*ROW('Sanitation Data'!G10)),NA())</f>
        <v>#N/A</v>
      </c>
      <c r="AP16" s="491" t="e">
        <f ca="1">+IF(AND(ISNUMBER(OFFSET('Sanitation Data'!$H$4,0,10*ROW('Sanitation Data'!H10))),'Data Summary'!DE16="Yes"),100-OFFSET('Sanitation Data'!$H$4,0,10*ROW('Sanitation Data'!H10)),NA())</f>
        <v>#N/A</v>
      </c>
      <c r="AQ16" s="491" t="e">
        <f ca="1">+IF(AND(ISNUMBER(OFFSET('Sanitation Data'!$H$6,0,10*ROW('Sanitation Data'!H10))),'Data Summary'!DF16="Yes"),OFFSET('Sanitation Data'!$H$6,0,10*ROW('Sanitation Data'!H10)),NA())</f>
        <v>#N/A</v>
      </c>
      <c r="AR16" s="491" t="e">
        <f ca="1">+IF(AND(ISNUMBER(OFFSET('Sanitation Data'!$H$10,0,10*ROW('Sanitation Data'!H10))),'Data Summary'!DG16="Yes"),OFFSET('Sanitation Data'!$H$10,0,10*ROW('Sanitation Data'!H10)),NA())</f>
        <v>#N/A</v>
      </c>
      <c r="AS16" s="491" t="e">
        <f ca="1">+IF(AND(ISNUMBER(OFFSET('Sanitation Data'!$H$11,0,10*ROW('Sanitation Data'!H10))),'Data Summary'!DH16="Yes"),OFFSET('Sanitation Data'!$H$11,0,10*ROW('Sanitation Data'!H10)),NA())</f>
        <v>#N/A</v>
      </c>
      <c r="AT16" s="491" t="e">
        <f ca="1">+IF(AND(ISNUMBER(OFFSET('Sanitation Data'!$H$12,0,10*ROW('Sanitation Data'!H10))),'Data Summary'!DI16="Yes"),OFFSET('Sanitation Data'!$H$12,0,10*ROW('Sanitation Data'!H10)),NA())</f>
        <v>#N/A</v>
      </c>
      <c r="AU16" s="491" t="e">
        <f ca="1">+IF(AND(ISNUMBER(OFFSET('Sanitation Data'!$I$4,0,10*ROW('Sanitation Data'!I10))),'Data Summary'!DJ16="Yes"),100-OFFSET('Sanitation Data'!$I$4,0,10*ROW('Sanitation Data'!I10)),NA())</f>
        <v>#N/A</v>
      </c>
      <c r="AV16" s="491" t="e">
        <f ca="1">+IF(AND(ISNUMBER(OFFSET('Sanitation Data'!$I$6,0,10*ROW('Sanitation Data'!I10))),'Data Summary'!DK16="Yes"),OFFSET('Sanitation Data'!$I$6,0,10*ROW('Sanitation Data'!I10)),NA())</f>
        <v>#N/A</v>
      </c>
      <c r="AW16" s="491" t="e">
        <f ca="1">+IF(AND(ISNUMBER(OFFSET('Sanitation Data'!$I$10,0,10*ROW('Sanitation Data'!I10))),'Data Summary'!DL16="Yes"),OFFSET('Sanitation Data'!$I$10,0,10*ROW('Sanitation Data'!I10)),NA())</f>
        <v>#N/A</v>
      </c>
      <c r="AX16" s="491" t="e">
        <f ca="1">+IF(AND(ISNUMBER(OFFSET('Sanitation Data'!$I$11,0,10*ROW('Sanitation Data'!I10))),'Data Summary'!DM16="Yes"),OFFSET('Sanitation Data'!$I$11,0,10*ROW('Sanitation Data'!I10)),NA())</f>
        <v>#N/A</v>
      </c>
      <c r="AY16" s="491" t="e">
        <f ca="1">+IF(AND(ISNUMBER(OFFSET('Sanitation Data'!$I$12,0,10*ROW('Sanitation Data'!I10))),'Data Summary'!DN16="Yes"),OFFSET('Sanitation Data'!$I$12,0,10*ROW('Sanitation Data'!I10)),NA())</f>
        <v>#N/A</v>
      </c>
      <c r="AZ16" s="492" t="e">
        <f ca="1">+IF(AND(ISNUMBER(OFFSET('Hygiene Data'!$D$5,0,10*ROW('Hygiene Data'!D10))),'Data Summary'!DO16="Yes"),OFFSET('Hygiene Data'!$D$5,0,10*ROW('Hygiene Data'!D10)),NA())</f>
        <v>#N/A</v>
      </c>
      <c r="BA16" s="492" t="e">
        <f ca="1">+IF(AND(ISNUMBER(OFFSET('Hygiene Data'!$D$7,0,10*ROW('Hygiene Data'!D10))),'Data Summary'!DP16="Yes"),OFFSET('Hygiene Data'!$D$7,0,10*ROW('Hygiene Data'!D10)),NA())</f>
        <v>#N/A</v>
      </c>
      <c r="BB16" s="492" t="e">
        <f ca="1">+IF(AND(ISNUMBER(OFFSET('Hygiene Data'!$D$9,0,10*ROW('Hygiene Data'!D10))),'Data Summary'!DQ16="Yes"),OFFSET('Hygiene Data'!$D$9,0,10*ROW('Hygiene Data'!D10)),NA())</f>
        <v>#N/A</v>
      </c>
      <c r="BC16" s="492" t="e">
        <f ca="1">+IF(AND(ISNUMBER(OFFSET('Hygiene Data'!$E$5,0,10*ROW('Hygiene Data'!E10))),'Data Summary'!DR16="Yes"),OFFSET('Hygiene Data'!$E$5,0,10*ROW('Hygiene Data'!E10)),NA())</f>
        <v>#N/A</v>
      </c>
      <c r="BD16" s="492" t="e">
        <f ca="1">+IF(AND(ISNUMBER(OFFSET('Hygiene Data'!$E$7,0,10*ROW('Hygiene Data'!E10))),'Data Summary'!DS16="Yes"),OFFSET('Hygiene Data'!$E$7,0,10*ROW('Hygiene Data'!E10)),NA())</f>
        <v>#N/A</v>
      </c>
      <c r="BE16" s="492" t="e">
        <f ca="1">+IF(AND(ISNUMBER(OFFSET('Hygiene Data'!$E$9,0,10*ROW('Hygiene Data'!E10))),'Data Summary'!DT16="Yes"),OFFSET('Hygiene Data'!$E$9,0,10*ROW('Hygiene Data'!E10)),NA())</f>
        <v>#N/A</v>
      </c>
      <c r="BF16" s="492" t="e">
        <f ca="1">+IF(AND(ISNUMBER(OFFSET('Hygiene Data'!$F$5,0,10*ROW('Hygiene Data'!F10))),'Data Summary'!DU16="Yes"),OFFSET('Hygiene Data'!$F$5,0,10*ROW('Hygiene Data'!F10)),NA())</f>
        <v>#N/A</v>
      </c>
      <c r="BG16" s="492" t="e">
        <f ca="1">+IF(AND(ISNUMBER(OFFSET('Hygiene Data'!$F$7,0,10*ROW('Hygiene Data'!F10))),'Data Summary'!DV16="Yes"),OFFSET('Hygiene Data'!$F$7,0,10*ROW('Hygiene Data'!F10)),NA())</f>
        <v>#N/A</v>
      </c>
      <c r="BH16" s="492" t="e">
        <f ca="1">+IF(AND(ISNUMBER(OFFSET('Hygiene Data'!$F$9,0,10*ROW('Hygiene Data'!F10))),'Data Summary'!DW16="Yes"),OFFSET('Hygiene Data'!$F$9,0,10*ROW('Hygiene Data'!F10)),NA())</f>
        <v>#N/A</v>
      </c>
      <c r="BI16" s="492" t="e">
        <f ca="1">+IF(AND(ISNUMBER(OFFSET('Hygiene Data'!$G$5,0,10*ROW('Hygiene Data'!G10))),'Data Summary'!DX16="Yes"),OFFSET('Hygiene Data'!$G$5,0,10*ROW('Hygiene Data'!G10)),NA())</f>
        <v>#N/A</v>
      </c>
      <c r="BJ16" s="492" t="e">
        <f ca="1">+IF(AND(ISNUMBER(OFFSET('Hygiene Data'!$G$7,0,10*ROW('Hygiene Data'!G10))),'Data Summary'!DY16="Yes"),OFFSET('Hygiene Data'!$G$7,0,10*ROW('Hygiene Data'!G10)),NA())</f>
        <v>#N/A</v>
      </c>
      <c r="BK16" s="492" t="e">
        <f ca="1">+IF(AND(ISNUMBER(OFFSET('Hygiene Data'!$G$9,0,10*ROW('Hygiene Data'!G10))),'Data Summary'!DZ16="Yes"),OFFSET('Hygiene Data'!$G$9,0,10*ROW('Hygiene Data'!G10)),NA())</f>
        <v>#N/A</v>
      </c>
      <c r="BL16" s="492" t="e">
        <f ca="1">+IF(AND(ISNUMBER(OFFSET('Hygiene Data'!$H$5,0,10*ROW('Hygiene Data'!H10))),'Data Summary'!EA16="Yes"),OFFSET('Hygiene Data'!$H$5,0,10*ROW('Hygiene Data'!H10)),NA())</f>
        <v>#N/A</v>
      </c>
      <c r="BM16" s="492" t="e">
        <f ca="1">+IF(AND(ISNUMBER(OFFSET('Hygiene Data'!$H$7,0,10*ROW('Hygiene Data'!H10))),'Data Summary'!EB16="Yes"),OFFSET('Hygiene Data'!$H$7,0,10*ROW('Hygiene Data'!H10)),NA())</f>
        <v>#N/A</v>
      </c>
      <c r="BN16" s="492" t="e">
        <f ca="1">+IF(AND(ISNUMBER(OFFSET('Hygiene Data'!$H$9,0,10*ROW('Hygiene Data'!H10))),'Data Summary'!EC16="Yes"),OFFSET('Hygiene Data'!$H$9,0,10*ROW('Hygiene Data'!H10)),NA())</f>
        <v>#N/A</v>
      </c>
      <c r="BO16" s="492" t="e">
        <f ca="1">+IF(AND(ISNUMBER(OFFSET('Hygiene Data'!$I$5,0,10*ROW('Hygiene Data'!I10))),'Data Summary'!ED16="Yes"),OFFSET('Hygiene Data'!$I$5,0,10*ROW('Hygiene Data'!I10)),NA())</f>
        <v>#N/A</v>
      </c>
      <c r="BP16" s="492" t="e">
        <f ca="1">+IF(AND(ISNUMBER(OFFSET('Hygiene Data'!$I$7,0,10*ROW('Hygiene Data'!I10))),'Data Summary'!EE16="Yes"),OFFSET('Hygiene Data'!$I$7,0,10*ROW('Hygiene Data'!I10)),NA())</f>
        <v>#N/A</v>
      </c>
      <c r="BQ16" s="492" t="e">
        <f ca="1">+IF(AND(ISNUMBER(OFFSET('Hygiene Data'!$I$9,0,10*ROW('Hygiene Data'!I10))),'Data Summary'!EF16="Yes"),OFFSET('Hygiene Data'!$I$9,0,10*ROW('Hygiene Data'!I10)),NA())</f>
        <v>#N/A</v>
      </c>
    </row>
    <row r="17" spans="1:69" x14ac:dyDescent="0.25">
      <c r="A17" s="488" t="e">
        <f ca="1">+RIGHT('Data Summary'!A17,LEN('Data Summary'!A17)-9)</f>
        <v>#VALUE!</v>
      </c>
      <c r="B17" s="462" t="str">
        <f ca="1">+IF(ISTEXT('Data Summary'!B17),'Data Summary'!B17,"")</f>
        <v/>
      </c>
      <c r="C17" s="489" t="e">
        <f ca="1">+VALUE('Data Summary'!C17)</f>
        <v>#VALUE!</v>
      </c>
      <c r="D17" s="490" t="e">
        <f ca="1">+IF(AND(ISNUMBER(OFFSET('Water Data'!$D$4,0,10*ROW('Water Data'!D11))),'Data Summary'!BS17="Yes"),100-OFFSET('Water Data'!$D$4,0,10*ROW('Water Data'!D11)),NA())</f>
        <v>#N/A</v>
      </c>
      <c r="E17" s="490" t="e">
        <f ca="1">+IF(AND(ISNUMBER(OFFSET('Water Data'!$D$6,0,10*ROW('Water Data'!D11))),'Data Summary'!BT17="Yes"),OFFSET('Water Data'!$D$6,0,10*ROW('Water Data'!D11)),NA())</f>
        <v>#N/A</v>
      </c>
      <c r="F17" s="490" t="e">
        <f ca="1">+IF(AND(ISNUMBER(OFFSET('Water Data'!$D$9,0,10*ROW('Water Data'!D11))),'Data Summary'!BU17="Yes"),OFFSET('Water Data'!$D$9,0,10*ROW('Water Data'!D11)),NA())</f>
        <v>#N/A</v>
      </c>
      <c r="G17" s="490" t="e">
        <f ca="1">+IF(AND(ISNUMBER(OFFSET('Water Data'!$E$4,0,10*ROW('Water Data'!E11))),'Data Summary'!BV17="Yes"),100-OFFSET('Water Data'!$E$4,0,10*ROW('Water Data'!E11)),NA())</f>
        <v>#N/A</v>
      </c>
      <c r="H17" s="490" t="e">
        <f ca="1">+IF(AND(ISNUMBER(OFFSET('Water Data'!$E$6,0,10*ROW('Water Data'!E11))),'Data Summary'!BW17="Yes"),OFFSET('Water Data'!$E$6,0,10*ROW('Water Data'!E11)),NA())</f>
        <v>#N/A</v>
      </c>
      <c r="I17" s="490" t="e">
        <f ca="1">+IF(AND(ISNUMBER(OFFSET('Water Data'!$E$9,0,10*ROW('Water Data'!E11))),'Data Summary'!BX17="Yes"),OFFSET('Water Data'!$E$9,0,10*ROW('Water Data'!E11)),NA())</f>
        <v>#N/A</v>
      </c>
      <c r="J17" s="490" t="e">
        <f ca="1">+IF(AND(ISNUMBER(OFFSET('Water Data'!$F$4,0,10*ROW('Water Data'!F11))),'Data Summary'!BY17="Yes"),100-OFFSET('Water Data'!$F$4,0,10*ROW('Water Data'!F11)),NA())</f>
        <v>#N/A</v>
      </c>
      <c r="K17" s="490" t="e">
        <f ca="1">+IF(AND(ISNUMBER(OFFSET('Water Data'!$F$6,0,10*ROW('Water Data'!F11))),'Data Summary'!BZ17="Yes"),OFFSET('Water Data'!$F$6,0,10*ROW('Water Data'!F11)),NA())</f>
        <v>#N/A</v>
      </c>
      <c r="L17" s="490" t="e">
        <f ca="1">+IF(AND(ISNUMBER(OFFSET('Water Data'!$F$9,0,10*ROW('Water Data'!F11))),'Data Summary'!CA17="Yes"),OFFSET('Water Data'!$F$9,0,10*ROW('Water Data'!F11)),NA())</f>
        <v>#N/A</v>
      </c>
      <c r="M17" s="490" t="e">
        <f ca="1">+IF(AND(ISNUMBER(OFFSET('Water Data'!$G$4,0,10*ROW('Water Data'!G11))),'Data Summary'!CB17="Yes"),100-OFFSET('Water Data'!$G$4,0,10*ROW('Water Data'!G11)),NA())</f>
        <v>#N/A</v>
      </c>
      <c r="N17" s="490" t="e">
        <f ca="1">+IF(AND(ISNUMBER(OFFSET('Water Data'!$G$6,0,10*ROW('Water Data'!G11))),'Data Summary'!CC17="Yes"),OFFSET('Water Data'!$G$6,0,10*ROW('Water Data'!G11)),NA())</f>
        <v>#N/A</v>
      </c>
      <c r="O17" s="490" t="e">
        <f ca="1">+IF(AND(ISNUMBER(OFFSET('Water Data'!$G$9,0,10*ROW('Water Data'!G11))),'Data Summary'!CD17="Yes"),OFFSET('Water Data'!$G$9,0,10*ROW('Water Data'!G11)),NA())</f>
        <v>#N/A</v>
      </c>
      <c r="P17" s="490" t="e">
        <f ca="1">+IF(AND(ISNUMBER(OFFSET('Water Data'!$H$4,0,10*ROW('Water Data'!H11))),'Data Summary'!CE17="Yes"),100-OFFSET('Water Data'!$H$4,0,10*ROW('Water Data'!H11)),NA())</f>
        <v>#N/A</v>
      </c>
      <c r="Q17" s="490" t="e">
        <f ca="1">+IF(AND(ISNUMBER(OFFSET('Water Data'!$H$6,0,10*ROW('Water Data'!H11))),'Data Summary'!CF17="Yes"),OFFSET('Water Data'!$H$6,0,10*ROW('Water Data'!H11)),NA())</f>
        <v>#N/A</v>
      </c>
      <c r="R17" s="490" t="e">
        <f ca="1">+IF(AND(ISNUMBER(OFFSET('Water Data'!$H$9,0,10*ROW('Water Data'!H11))),'Data Summary'!CG17="Yes"),OFFSET('Water Data'!$H$9,0,10*ROW('Water Data'!H11)),NA())</f>
        <v>#N/A</v>
      </c>
      <c r="S17" s="490" t="e">
        <f ca="1">+IF(AND(ISNUMBER(OFFSET('Water Data'!$I$4,0,10*ROW('Water Data'!I11))),'Data Summary'!CH17="Yes"),100-OFFSET('Water Data'!$I$4,0,10*ROW('Water Data'!I11)),NA())</f>
        <v>#N/A</v>
      </c>
      <c r="T17" s="490" t="e">
        <f ca="1">+IF(AND(ISNUMBER(OFFSET('Water Data'!$I$6,0,10*ROW('Water Data'!I11))),'Data Summary'!CI17="Yes"),OFFSET('Water Data'!$I$6,0,10*ROW('Water Data'!I11)),NA())</f>
        <v>#N/A</v>
      </c>
      <c r="U17" s="490" t="e">
        <f ca="1">+IF(AND(ISNUMBER(OFFSET('Water Data'!$I$9,0,10*ROW('Water Data'!I11))),'Data Summary'!CJ17="Yes"),OFFSET('Water Data'!$I$9,0,10*ROW('Water Data'!I11)),NA())</f>
        <v>#N/A</v>
      </c>
      <c r="V17" s="491" t="e">
        <f ca="1">+IF(AND(ISNUMBER(OFFSET('Sanitation Data'!$D$4,0,10*ROW('Sanitation Data'!D11))),'Data Summary'!CK17="Yes"),100-OFFSET('Sanitation Data'!$D$4,0,10*ROW('Sanitation Data'!D11)),NA())</f>
        <v>#N/A</v>
      </c>
      <c r="W17" s="491" t="e">
        <f ca="1">+IF(AND(ISNUMBER(OFFSET('Sanitation Data'!$D$6,0,10*ROW('Sanitation Data'!D11))),'Data Summary'!CL17="Yes"),OFFSET('Sanitation Data'!$D$6,0,10*ROW('Sanitation Data'!D11)),NA())</f>
        <v>#N/A</v>
      </c>
      <c r="X17" s="491" t="e">
        <f ca="1">+IF(AND(ISNUMBER(OFFSET('Sanitation Data'!$D$10,0,10*ROW('Sanitation Data'!D11))),'Data Summary'!CM17="Yes"),OFFSET('Sanitation Data'!$D$10,0,10*ROW('Sanitation Data'!D11)),NA())</f>
        <v>#N/A</v>
      </c>
      <c r="Y17" s="491" t="e">
        <f ca="1">+IF(AND(ISNUMBER(OFFSET('Sanitation Data'!$D$11,0,10*ROW('Sanitation Data'!D11))),'Data Summary'!CN17="Yes"),OFFSET('Sanitation Data'!$D$11,0,10*ROW('Sanitation Data'!D11)),NA())</f>
        <v>#N/A</v>
      </c>
      <c r="Z17" s="491" t="e">
        <f ca="1">+IF(AND(ISNUMBER(OFFSET('Sanitation Data'!$D$12,0,10*ROW('Sanitation Data'!D11))),'Data Summary'!CO17="Yes"),OFFSET('Sanitation Data'!$D$12,0,10*ROW('Sanitation Data'!D11)),NA())</f>
        <v>#N/A</v>
      </c>
      <c r="AA17" s="491" t="e">
        <f ca="1">+IF(AND(ISNUMBER(OFFSET('Sanitation Data'!$E$4,0,10*ROW('Sanitation Data'!E11))),'Data Summary'!CP17="Yes"),100-OFFSET('Sanitation Data'!$E$4,0,10*ROW('Sanitation Data'!E11)),NA())</f>
        <v>#N/A</v>
      </c>
      <c r="AB17" s="491" t="e">
        <f ca="1">+IF(AND(ISNUMBER(OFFSET('Sanitation Data'!$E$6,0,10*ROW('Sanitation Data'!E11))),'Data Summary'!CQ17="Yes"),OFFSET('Sanitation Data'!$E$6,0,10*ROW('Sanitation Data'!E11)),NA())</f>
        <v>#N/A</v>
      </c>
      <c r="AC17" s="491" t="e">
        <f ca="1">+IF(AND(ISNUMBER(OFFSET('Sanitation Data'!$E$10,0,10*ROW('Sanitation Data'!E11))),'Data Summary'!CR17="Yes"),OFFSET('Sanitation Data'!$E$10,0,10*ROW('Sanitation Data'!E11)),NA())</f>
        <v>#N/A</v>
      </c>
      <c r="AD17" s="491" t="e">
        <f ca="1">+IF(AND(ISNUMBER(OFFSET('Sanitation Data'!$E$11,0,10*ROW('Sanitation Data'!E11))),'Data Summary'!CS17="Yes"),OFFSET('Sanitation Data'!$E$11,0,10*ROW('Sanitation Data'!E11)),NA())</f>
        <v>#N/A</v>
      </c>
      <c r="AE17" s="491" t="e">
        <f ca="1">+IF(AND(ISNUMBER(OFFSET('Sanitation Data'!$E$12,0,10*ROW('Sanitation Data'!E11))),'Data Summary'!CT17="Yes"),OFFSET('Sanitation Data'!$E$12,0,10*ROW('Sanitation Data'!E11)),NA())</f>
        <v>#N/A</v>
      </c>
      <c r="AF17" s="491" t="e">
        <f ca="1">+IF(AND(ISNUMBER(OFFSET('Sanitation Data'!$F$4,0,10*ROW('Sanitation Data'!F11))),'Data Summary'!CU17="Yes"),100-OFFSET('Sanitation Data'!$F$4,0,10*ROW('Sanitation Data'!F11)),NA())</f>
        <v>#N/A</v>
      </c>
      <c r="AG17" s="491" t="e">
        <f ca="1">+IF(AND(ISNUMBER(OFFSET('Sanitation Data'!$F$6,0,10*ROW('Sanitation Data'!F11))),'Data Summary'!CV17="Yes"),OFFSET('Sanitation Data'!$F$6,0,10*ROW('Sanitation Data'!F11)),NA())</f>
        <v>#N/A</v>
      </c>
      <c r="AH17" s="491" t="e">
        <f ca="1">+IF(AND(ISNUMBER(OFFSET('Sanitation Data'!$F$10,0,10*ROW('Sanitation Data'!F11))),'Data Summary'!CW17="Yes"),OFFSET('Sanitation Data'!$F$10,0,10*ROW('Sanitation Data'!F11)),NA())</f>
        <v>#N/A</v>
      </c>
      <c r="AI17" s="491" t="e">
        <f ca="1">+IF(AND(ISNUMBER(OFFSET('Sanitation Data'!$F$11,0,10*ROW('Sanitation Data'!F11))),'Data Summary'!CX17="Yes"),OFFSET('Sanitation Data'!$F$11,0,10*ROW('Sanitation Data'!F11)),NA())</f>
        <v>#N/A</v>
      </c>
      <c r="AJ17" s="491" t="e">
        <f ca="1">+IF(AND(ISNUMBER(OFFSET('Sanitation Data'!$F$12,0,10*ROW('Sanitation Data'!F11))),'Data Summary'!CY17="Yes"),OFFSET('Sanitation Data'!$F$12,0,10*ROW('Sanitation Data'!F11)),NA())</f>
        <v>#N/A</v>
      </c>
      <c r="AK17" s="491" t="e">
        <f ca="1">+IF(AND(ISNUMBER(OFFSET('Sanitation Data'!$G$4,0,10*ROW('Sanitation Data'!G11))),'Data Summary'!CZ17="Yes"),100-OFFSET('Sanitation Data'!$G$4,0,10*ROW('Sanitation Data'!G11)),NA())</f>
        <v>#N/A</v>
      </c>
      <c r="AL17" s="491" t="e">
        <f ca="1">+IF(AND(ISNUMBER(OFFSET('Sanitation Data'!$G$6,0,10*ROW('Sanitation Data'!G11))),'Data Summary'!DA17="Yes"),OFFSET('Sanitation Data'!$G$6,0,10*ROW('Sanitation Data'!G11)),NA())</f>
        <v>#N/A</v>
      </c>
      <c r="AM17" s="491" t="e">
        <f ca="1">+IF(AND(ISNUMBER(OFFSET('Sanitation Data'!$G$10,0,10*ROW('Sanitation Data'!G11))),'Data Summary'!DB17="Yes"),OFFSET('Sanitation Data'!$G$10,0,10*ROW('Sanitation Data'!G11)),NA())</f>
        <v>#N/A</v>
      </c>
      <c r="AN17" s="491" t="e">
        <f ca="1">+IF(AND(ISNUMBER(OFFSET('Sanitation Data'!$G$11,0,10*ROW('Sanitation Data'!G11))),'Data Summary'!DC17="Yes"),OFFSET('Sanitation Data'!$G$11,0,10*ROW('Sanitation Data'!G11)),NA())</f>
        <v>#N/A</v>
      </c>
      <c r="AO17" s="491" t="e">
        <f ca="1">+IF(AND(ISNUMBER(OFFSET('Sanitation Data'!$G$12,0,10*ROW('Sanitation Data'!G11))),'Data Summary'!DD17="Yes"),OFFSET('Sanitation Data'!$G$12,0,10*ROW('Sanitation Data'!G11)),NA())</f>
        <v>#N/A</v>
      </c>
      <c r="AP17" s="491" t="e">
        <f ca="1">+IF(AND(ISNUMBER(OFFSET('Sanitation Data'!$H$4,0,10*ROW('Sanitation Data'!H11))),'Data Summary'!DE17="Yes"),100-OFFSET('Sanitation Data'!$H$4,0,10*ROW('Sanitation Data'!H11)),NA())</f>
        <v>#N/A</v>
      </c>
      <c r="AQ17" s="491" t="e">
        <f ca="1">+IF(AND(ISNUMBER(OFFSET('Sanitation Data'!$H$6,0,10*ROW('Sanitation Data'!H11))),'Data Summary'!DF17="Yes"),OFFSET('Sanitation Data'!$H$6,0,10*ROW('Sanitation Data'!H11)),NA())</f>
        <v>#N/A</v>
      </c>
      <c r="AR17" s="491" t="e">
        <f ca="1">+IF(AND(ISNUMBER(OFFSET('Sanitation Data'!$H$10,0,10*ROW('Sanitation Data'!H11))),'Data Summary'!DG17="Yes"),OFFSET('Sanitation Data'!$H$10,0,10*ROW('Sanitation Data'!H11)),NA())</f>
        <v>#N/A</v>
      </c>
      <c r="AS17" s="491" t="e">
        <f ca="1">+IF(AND(ISNUMBER(OFFSET('Sanitation Data'!$H$11,0,10*ROW('Sanitation Data'!H11))),'Data Summary'!DH17="Yes"),OFFSET('Sanitation Data'!$H$11,0,10*ROW('Sanitation Data'!H11)),NA())</f>
        <v>#N/A</v>
      </c>
      <c r="AT17" s="491" t="e">
        <f ca="1">+IF(AND(ISNUMBER(OFFSET('Sanitation Data'!$H$12,0,10*ROW('Sanitation Data'!H11))),'Data Summary'!DI17="Yes"),OFFSET('Sanitation Data'!$H$12,0,10*ROW('Sanitation Data'!H11)),NA())</f>
        <v>#N/A</v>
      </c>
      <c r="AU17" s="491" t="e">
        <f ca="1">+IF(AND(ISNUMBER(OFFSET('Sanitation Data'!$I$4,0,10*ROW('Sanitation Data'!I11))),'Data Summary'!DJ17="Yes"),100-OFFSET('Sanitation Data'!$I$4,0,10*ROW('Sanitation Data'!I11)),NA())</f>
        <v>#N/A</v>
      </c>
      <c r="AV17" s="491" t="e">
        <f ca="1">+IF(AND(ISNUMBER(OFFSET('Sanitation Data'!$I$6,0,10*ROW('Sanitation Data'!I11))),'Data Summary'!DK17="Yes"),OFFSET('Sanitation Data'!$I$6,0,10*ROW('Sanitation Data'!I11)),NA())</f>
        <v>#N/A</v>
      </c>
      <c r="AW17" s="491" t="e">
        <f ca="1">+IF(AND(ISNUMBER(OFFSET('Sanitation Data'!$I$10,0,10*ROW('Sanitation Data'!I11))),'Data Summary'!DL17="Yes"),OFFSET('Sanitation Data'!$I$10,0,10*ROW('Sanitation Data'!I11)),NA())</f>
        <v>#N/A</v>
      </c>
      <c r="AX17" s="491" t="e">
        <f ca="1">+IF(AND(ISNUMBER(OFFSET('Sanitation Data'!$I$11,0,10*ROW('Sanitation Data'!I11))),'Data Summary'!DM17="Yes"),OFFSET('Sanitation Data'!$I$11,0,10*ROW('Sanitation Data'!I11)),NA())</f>
        <v>#N/A</v>
      </c>
      <c r="AY17" s="491" t="e">
        <f ca="1">+IF(AND(ISNUMBER(OFFSET('Sanitation Data'!$I$12,0,10*ROW('Sanitation Data'!I11))),'Data Summary'!DN17="Yes"),OFFSET('Sanitation Data'!$I$12,0,10*ROW('Sanitation Data'!I11)),NA())</f>
        <v>#N/A</v>
      </c>
      <c r="AZ17" s="492" t="e">
        <f ca="1">+IF(AND(ISNUMBER(OFFSET('Hygiene Data'!$D$5,0,10*ROW('Hygiene Data'!D11))),'Data Summary'!DO17="Yes"),OFFSET('Hygiene Data'!$D$5,0,10*ROW('Hygiene Data'!D11)),NA())</f>
        <v>#N/A</v>
      </c>
      <c r="BA17" s="492" t="e">
        <f ca="1">+IF(AND(ISNUMBER(OFFSET('Hygiene Data'!$D$7,0,10*ROW('Hygiene Data'!D11))),'Data Summary'!DP17="Yes"),OFFSET('Hygiene Data'!$D$7,0,10*ROW('Hygiene Data'!D11)),NA())</f>
        <v>#N/A</v>
      </c>
      <c r="BB17" s="492" t="e">
        <f ca="1">+IF(AND(ISNUMBER(OFFSET('Hygiene Data'!$D$9,0,10*ROW('Hygiene Data'!D11))),'Data Summary'!DQ17="Yes"),OFFSET('Hygiene Data'!$D$9,0,10*ROW('Hygiene Data'!D11)),NA())</f>
        <v>#N/A</v>
      </c>
      <c r="BC17" s="492" t="e">
        <f ca="1">+IF(AND(ISNUMBER(OFFSET('Hygiene Data'!$E$5,0,10*ROW('Hygiene Data'!E11))),'Data Summary'!DR17="Yes"),OFFSET('Hygiene Data'!$E$5,0,10*ROW('Hygiene Data'!E11)),NA())</f>
        <v>#N/A</v>
      </c>
      <c r="BD17" s="492" t="e">
        <f ca="1">+IF(AND(ISNUMBER(OFFSET('Hygiene Data'!$E$7,0,10*ROW('Hygiene Data'!E11))),'Data Summary'!DS17="Yes"),OFFSET('Hygiene Data'!$E$7,0,10*ROW('Hygiene Data'!E11)),NA())</f>
        <v>#N/A</v>
      </c>
      <c r="BE17" s="492" t="e">
        <f ca="1">+IF(AND(ISNUMBER(OFFSET('Hygiene Data'!$E$9,0,10*ROW('Hygiene Data'!E11))),'Data Summary'!DT17="Yes"),OFFSET('Hygiene Data'!$E$9,0,10*ROW('Hygiene Data'!E11)),NA())</f>
        <v>#N/A</v>
      </c>
      <c r="BF17" s="492" t="e">
        <f ca="1">+IF(AND(ISNUMBER(OFFSET('Hygiene Data'!$F$5,0,10*ROW('Hygiene Data'!F11))),'Data Summary'!DU17="Yes"),OFFSET('Hygiene Data'!$F$5,0,10*ROW('Hygiene Data'!F11)),NA())</f>
        <v>#N/A</v>
      </c>
      <c r="BG17" s="492" t="e">
        <f ca="1">+IF(AND(ISNUMBER(OFFSET('Hygiene Data'!$F$7,0,10*ROW('Hygiene Data'!F11))),'Data Summary'!DV17="Yes"),OFFSET('Hygiene Data'!$F$7,0,10*ROW('Hygiene Data'!F11)),NA())</f>
        <v>#N/A</v>
      </c>
      <c r="BH17" s="492" t="e">
        <f ca="1">+IF(AND(ISNUMBER(OFFSET('Hygiene Data'!$F$9,0,10*ROW('Hygiene Data'!F11))),'Data Summary'!DW17="Yes"),OFFSET('Hygiene Data'!$F$9,0,10*ROW('Hygiene Data'!F11)),NA())</f>
        <v>#N/A</v>
      </c>
      <c r="BI17" s="492" t="e">
        <f ca="1">+IF(AND(ISNUMBER(OFFSET('Hygiene Data'!$G$5,0,10*ROW('Hygiene Data'!G11))),'Data Summary'!DX17="Yes"),OFFSET('Hygiene Data'!$G$5,0,10*ROW('Hygiene Data'!G11)),NA())</f>
        <v>#N/A</v>
      </c>
      <c r="BJ17" s="492" t="e">
        <f ca="1">+IF(AND(ISNUMBER(OFFSET('Hygiene Data'!$G$7,0,10*ROW('Hygiene Data'!G11))),'Data Summary'!DY17="Yes"),OFFSET('Hygiene Data'!$G$7,0,10*ROW('Hygiene Data'!G11)),NA())</f>
        <v>#N/A</v>
      </c>
      <c r="BK17" s="492" t="e">
        <f ca="1">+IF(AND(ISNUMBER(OFFSET('Hygiene Data'!$G$9,0,10*ROW('Hygiene Data'!G11))),'Data Summary'!DZ17="Yes"),OFFSET('Hygiene Data'!$G$9,0,10*ROW('Hygiene Data'!G11)),NA())</f>
        <v>#N/A</v>
      </c>
      <c r="BL17" s="492" t="e">
        <f ca="1">+IF(AND(ISNUMBER(OFFSET('Hygiene Data'!$H$5,0,10*ROW('Hygiene Data'!H11))),'Data Summary'!EA17="Yes"),OFFSET('Hygiene Data'!$H$5,0,10*ROW('Hygiene Data'!H11)),NA())</f>
        <v>#N/A</v>
      </c>
      <c r="BM17" s="492" t="e">
        <f ca="1">+IF(AND(ISNUMBER(OFFSET('Hygiene Data'!$H$7,0,10*ROW('Hygiene Data'!H11))),'Data Summary'!EB17="Yes"),OFFSET('Hygiene Data'!$H$7,0,10*ROW('Hygiene Data'!H11)),NA())</f>
        <v>#N/A</v>
      </c>
      <c r="BN17" s="492" t="e">
        <f ca="1">+IF(AND(ISNUMBER(OFFSET('Hygiene Data'!$H$9,0,10*ROW('Hygiene Data'!H11))),'Data Summary'!EC17="Yes"),OFFSET('Hygiene Data'!$H$9,0,10*ROW('Hygiene Data'!H11)),NA())</f>
        <v>#N/A</v>
      </c>
      <c r="BO17" s="492" t="e">
        <f ca="1">+IF(AND(ISNUMBER(OFFSET('Hygiene Data'!$I$5,0,10*ROW('Hygiene Data'!I11))),'Data Summary'!ED17="Yes"),OFFSET('Hygiene Data'!$I$5,0,10*ROW('Hygiene Data'!I11)),NA())</f>
        <v>#N/A</v>
      </c>
      <c r="BP17" s="492" t="e">
        <f ca="1">+IF(AND(ISNUMBER(OFFSET('Hygiene Data'!$I$7,0,10*ROW('Hygiene Data'!I11))),'Data Summary'!EE17="Yes"),OFFSET('Hygiene Data'!$I$7,0,10*ROW('Hygiene Data'!I11)),NA())</f>
        <v>#N/A</v>
      </c>
      <c r="BQ17" s="492" t="e">
        <f ca="1">+IF(AND(ISNUMBER(OFFSET('Hygiene Data'!$I$9,0,10*ROW('Hygiene Data'!I11))),'Data Summary'!EF17="Yes"),OFFSET('Hygiene Data'!$I$9,0,10*ROW('Hygiene Data'!I11)),NA())</f>
        <v>#N/A</v>
      </c>
    </row>
    <row r="18" spans="1:69" x14ac:dyDescent="0.25">
      <c r="A18" s="488" t="e">
        <f ca="1">+RIGHT('Data Summary'!A18,LEN('Data Summary'!A18)-9)</f>
        <v>#VALUE!</v>
      </c>
      <c r="B18" s="462" t="str">
        <f ca="1">+IF(ISTEXT('Data Summary'!B18),'Data Summary'!B18,"")</f>
        <v/>
      </c>
      <c r="C18" s="489" t="e">
        <f ca="1">+VALUE('Data Summary'!C18)</f>
        <v>#VALUE!</v>
      </c>
      <c r="D18" s="490" t="e">
        <f ca="1">+IF(AND(ISNUMBER(OFFSET('Water Data'!$D$4,0,10*ROW('Water Data'!D12))),'Data Summary'!BS18="Yes"),100-OFFSET('Water Data'!$D$4,0,10*ROW('Water Data'!D12)),NA())</f>
        <v>#N/A</v>
      </c>
      <c r="E18" s="490" t="e">
        <f ca="1">+IF(AND(ISNUMBER(OFFSET('Water Data'!$D$6,0,10*ROW('Water Data'!D12))),'Data Summary'!BT18="Yes"),OFFSET('Water Data'!$D$6,0,10*ROW('Water Data'!D12)),NA())</f>
        <v>#N/A</v>
      </c>
      <c r="F18" s="490" t="e">
        <f ca="1">+IF(AND(ISNUMBER(OFFSET('Water Data'!$D$9,0,10*ROW('Water Data'!D12))),'Data Summary'!BU18="Yes"),OFFSET('Water Data'!$D$9,0,10*ROW('Water Data'!D12)),NA())</f>
        <v>#N/A</v>
      </c>
      <c r="G18" s="490" t="e">
        <f ca="1">+IF(AND(ISNUMBER(OFFSET('Water Data'!$E$4,0,10*ROW('Water Data'!E12))),'Data Summary'!BV18="Yes"),100-OFFSET('Water Data'!$E$4,0,10*ROW('Water Data'!E12)),NA())</f>
        <v>#N/A</v>
      </c>
      <c r="H18" s="490" t="e">
        <f ca="1">+IF(AND(ISNUMBER(OFFSET('Water Data'!$E$6,0,10*ROW('Water Data'!E12))),'Data Summary'!BW18="Yes"),OFFSET('Water Data'!$E$6,0,10*ROW('Water Data'!E12)),NA())</f>
        <v>#N/A</v>
      </c>
      <c r="I18" s="490" t="e">
        <f ca="1">+IF(AND(ISNUMBER(OFFSET('Water Data'!$E$9,0,10*ROW('Water Data'!E12))),'Data Summary'!BX18="Yes"),OFFSET('Water Data'!$E$9,0,10*ROW('Water Data'!E12)),NA())</f>
        <v>#N/A</v>
      </c>
      <c r="J18" s="490" t="e">
        <f ca="1">+IF(AND(ISNUMBER(OFFSET('Water Data'!$F$4,0,10*ROW('Water Data'!F12))),'Data Summary'!BY18="Yes"),100-OFFSET('Water Data'!$F$4,0,10*ROW('Water Data'!F12)),NA())</f>
        <v>#N/A</v>
      </c>
      <c r="K18" s="490" t="e">
        <f ca="1">+IF(AND(ISNUMBER(OFFSET('Water Data'!$F$6,0,10*ROW('Water Data'!F12))),'Data Summary'!BZ18="Yes"),OFFSET('Water Data'!$F$6,0,10*ROW('Water Data'!F12)),NA())</f>
        <v>#N/A</v>
      </c>
      <c r="L18" s="490" t="e">
        <f ca="1">+IF(AND(ISNUMBER(OFFSET('Water Data'!$F$9,0,10*ROW('Water Data'!F12))),'Data Summary'!CA18="Yes"),OFFSET('Water Data'!$F$9,0,10*ROW('Water Data'!F12)),NA())</f>
        <v>#N/A</v>
      </c>
      <c r="M18" s="490" t="e">
        <f ca="1">+IF(AND(ISNUMBER(OFFSET('Water Data'!$G$4,0,10*ROW('Water Data'!G12))),'Data Summary'!CB18="Yes"),100-OFFSET('Water Data'!$G$4,0,10*ROW('Water Data'!G12)),NA())</f>
        <v>#N/A</v>
      </c>
      <c r="N18" s="490" t="e">
        <f ca="1">+IF(AND(ISNUMBER(OFFSET('Water Data'!$G$6,0,10*ROW('Water Data'!G12))),'Data Summary'!CC18="Yes"),OFFSET('Water Data'!$G$6,0,10*ROW('Water Data'!G12)),NA())</f>
        <v>#N/A</v>
      </c>
      <c r="O18" s="490" t="e">
        <f ca="1">+IF(AND(ISNUMBER(OFFSET('Water Data'!$G$9,0,10*ROW('Water Data'!G12))),'Data Summary'!CD18="Yes"),OFFSET('Water Data'!$G$9,0,10*ROW('Water Data'!G12)),NA())</f>
        <v>#N/A</v>
      </c>
      <c r="P18" s="490" t="e">
        <f ca="1">+IF(AND(ISNUMBER(OFFSET('Water Data'!$H$4,0,10*ROW('Water Data'!H12))),'Data Summary'!CE18="Yes"),100-OFFSET('Water Data'!$H$4,0,10*ROW('Water Data'!H12)),NA())</f>
        <v>#N/A</v>
      </c>
      <c r="Q18" s="490" t="e">
        <f ca="1">+IF(AND(ISNUMBER(OFFSET('Water Data'!$H$6,0,10*ROW('Water Data'!H12))),'Data Summary'!CF18="Yes"),OFFSET('Water Data'!$H$6,0,10*ROW('Water Data'!H12)),NA())</f>
        <v>#N/A</v>
      </c>
      <c r="R18" s="490" t="e">
        <f ca="1">+IF(AND(ISNUMBER(OFFSET('Water Data'!$H$9,0,10*ROW('Water Data'!H12))),'Data Summary'!CG18="Yes"),OFFSET('Water Data'!$H$9,0,10*ROW('Water Data'!H12)),NA())</f>
        <v>#N/A</v>
      </c>
      <c r="S18" s="490" t="e">
        <f ca="1">+IF(AND(ISNUMBER(OFFSET('Water Data'!$I$4,0,10*ROW('Water Data'!I12))),'Data Summary'!CH18="Yes"),100-OFFSET('Water Data'!$I$4,0,10*ROW('Water Data'!I12)),NA())</f>
        <v>#N/A</v>
      </c>
      <c r="T18" s="490" t="e">
        <f ca="1">+IF(AND(ISNUMBER(OFFSET('Water Data'!$I$6,0,10*ROW('Water Data'!I12))),'Data Summary'!CI18="Yes"),OFFSET('Water Data'!$I$6,0,10*ROW('Water Data'!I12)),NA())</f>
        <v>#N/A</v>
      </c>
      <c r="U18" s="490" t="e">
        <f ca="1">+IF(AND(ISNUMBER(OFFSET('Water Data'!$I$9,0,10*ROW('Water Data'!I12))),'Data Summary'!CJ18="Yes"),OFFSET('Water Data'!$I$9,0,10*ROW('Water Data'!I12)),NA())</f>
        <v>#N/A</v>
      </c>
      <c r="V18" s="491" t="e">
        <f ca="1">+IF(AND(ISNUMBER(OFFSET('Sanitation Data'!$D$4,0,10*ROW('Sanitation Data'!D12))),'Data Summary'!CK18="Yes"),100-OFFSET('Sanitation Data'!$D$4,0,10*ROW('Sanitation Data'!D12)),NA())</f>
        <v>#N/A</v>
      </c>
      <c r="W18" s="491" t="e">
        <f ca="1">+IF(AND(ISNUMBER(OFFSET('Sanitation Data'!$D$6,0,10*ROW('Sanitation Data'!D12))),'Data Summary'!CL18="Yes"),OFFSET('Sanitation Data'!$D$6,0,10*ROW('Sanitation Data'!D12)),NA())</f>
        <v>#N/A</v>
      </c>
      <c r="X18" s="491" t="e">
        <f ca="1">+IF(AND(ISNUMBER(OFFSET('Sanitation Data'!$D$10,0,10*ROW('Sanitation Data'!D12))),'Data Summary'!CM18="Yes"),OFFSET('Sanitation Data'!$D$10,0,10*ROW('Sanitation Data'!D12)),NA())</f>
        <v>#N/A</v>
      </c>
      <c r="Y18" s="491" t="e">
        <f ca="1">+IF(AND(ISNUMBER(OFFSET('Sanitation Data'!$D$11,0,10*ROW('Sanitation Data'!D12))),'Data Summary'!CN18="Yes"),OFFSET('Sanitation Data'!$D$11,0,10*ROW('Sanitation Data'!D12)),NA())</f>
        <v>#N/A</v>
      </c>
      <c r="Z18" s="491" t="e">
        <f ca="1">+IF(AND(ISNUMBER(OFFSET('Sanitation Data'!$D$12,0,10*ROW('Sanitation Data'!D12))),'Data Summary'!CO18="Yes"),OFFSET('Sanitation Data'!$D$12,0,10*ROW('Sanitation Data'!D12)),NA())</f>
        <v>#N/A</v>
      </c>
      <c r="AA18" s="491" t="e">
        <f ca="1">+IF(AND(ISNUMBER(OFFSET('Sanitation Data'!$E$4,0,10*ROW('Sanitation Data'!E12))),'Data Summary'!CP18="Yes"),100-OFFSET('Sanitation Data'!$E$4,0,10*ROW('Sanitation Data'!E12)),NA())</f>
        <v>#N/A</v>
      </c>
      <c r="AB18" s="491" t="e">
        <f ca="1">+IF(AND(ISNUMBER(OFFSET('Sanitation Data'!$E$6,0,10*ROW('Sanitation Data'!E12))),'Data Summary'!CQ18="Yes"),OFFSET('Sanitation Data'!$E$6,0,10*ROW('Sanitation Data'!E12)),NA())</f>
        <v>#N/A</v>
      </c>
      <c r="AC18" s="491" t="e">
        <f ca="1">+IF(AND(ISNUMBER(OFFSET('Sanitation Data'!$E$10,0,10*ROW('Sanitation Data'!E12))),'Data Summary'!CR18="Yes"),OFFSET('Sanitation Data'!$E$10,0,10*ROW('Sanitation Data'!E12)),NA())</f>
        <v>#N/A</v>
      </c>
      <c r="AD18" s="491" t="e">
        <f ca="1">+IF(AND(ISNUMBER(OFFSET('Sanitation Data'!$E$11,0,10*ROW('Sanitation Data'!E12))),'Data Summary'!CS18="Yes"),OFFSET('Sanitation Data'!$E$11,0,10*ROW('Sanitation Data'!E12)),NA())</f>
        <v>#N/A</v>
      </c>
      <c r="AE18" s="491" t="e">
        <f ca="1">+IF(AND(ISNUMBER(OFFSET('Sanitation Data'!$E$12,0,10*ROW('Sanitation Data'!E12))),'Data Summary'!CT18="Yes"),OFFSET('Sanitation Data'!$E$12,0,10*ROW('Sanitation Data'!E12)),NA())</f>
        <v>#N/A</v>
      </c>
      <c r="AF18" s="491" t="e">
        <f ca="1">+IF(AND(ISNUMBER(OFFSET('Sanitation Data'!$F$4,0,10*ROW('Sanitation Data'!F12))),'Data Summary'!CU18="Yes"),100-OFFSET('Sanitation Data'!$F$4,0,10*ROW('Sanitation Data'!F12)),NA())</f>
        <v>#N/A</v>
      </c>
      <c r="AG18" s="491" t="e">
        <f ca="1">+IF(AND(ISNUMBER(OFFSET('Sanitation Data'!$F$6,0,10*ROW('Sanitation Data'!F12))),'Data Summary'!CV18="Yes"),OFFSET('Sanitation Data'!$F$6,0,10*ROW('Sanitation Data'!F12)),NA())</f>
        <v>#N/A</v>
      </c>
      <c r="AH18" s="491" t="e">
        <f ca="1">+IF(AND(ISNUMBER(OFFSET('Sanitation Data'!$F$10,0,10*ROW('Sanitation Data'!F12))),'Data Summary'!CW18="Yes"),OFFSET('Sanitation Data'!$F$10,0,10*ROW('Sanitation Data'!F12)),NA())</f>
        <v>#N/A</v>
      </c>
      <c r="AI18" s="491" t="e">
        <f ca="1">+IF(AND(ISNUMBER(OFFSET('Sanitation Data'!$F$11,0,10*ROW('Sanitation Data'!F12))),'Data Summary'!CX18="Yes"),OFFSET('Sanitation Data'!$F$11,0,10*ROW('Sanitation Data'!F12)),NA())</f>
        <v>#N/A</v>
      </c>
      <c r="AJ18" s="491" t="e">
        <f ca="1">+IF(AND(ISNUMBER(OFFSET('Sanitation Data'!$F$12,0,10*ROW('Sanitation Data'!F12))),'Data Summary'!CY18="Yes"),OFFSET('Sanitation Data'!$F$12,0,10*ROW('Sanitation Data'!F12)),NA())</f>
        <v>#N/A</v>
      </c>
      <c r="AK18" s="491" t="e">
        <f ca="1">+IF(AND(ISNUMBER(OFFSET('Sanitation Data'!$G$4,0,10*ROW('Sanitation Data'!G12))),'Data Summary'!CZ18="Yes"),100-OFFSET('Sanitation Data'!$G$4,0,10*ROW('Sanitation Data'!G12)),NA())</f>
        <v>#N/A</v>
      </c>
      <c r="AL18" s="491" t="e">
        <f ca="1">+IF(AND(ISNUMBER(OFFSET('Sanitation Data'!$G$6,0,10*ROW('Sanitation Data'!G12))),'Data Summary'!DA18="Yes"),OFFSET('Sanitation Data'!$G$6,0,10*ROW('Sanitation Data'!G12)),NA())</f>
        <v>#N/A</v>
      </c>
      <c r="AM18" s="491" t="e">
        <f ca="1">+IF(AND(ISNUMBER(OFFSET('Sanitation Data'!$G$10,0,10*ROW('Sanitation Data'!G12))),'Data Summary'!DB18="Yes"),OFFSET('Sanitation Data'!$G$10,0,10*ROW('Sanitation Data'!G12)),NA())</f>
        <v>#N/A</v>
      </c>
      <c r="AN18" s="491" t="e">
        <f ca="1">+IF(AND(ISNUMBER(OFFSET('Sanitation Data'!$G$11,0,10*ROW('Sanitation Data'!G12))),'Data Summary'!DC18="Yes"),OFFSET('Sanitation Data'!$G$11,0,10*ROW('Sanitation Data'!G12)),NA())</f>
        <v>#N/A</v>
      </c>
      <c r="AO18" s="491" t="e">
        <f ca="1">+IF(AND(ISNUMBER(OFFSET('Sanitation Data'!$G$12,0,10*ROW('Sanitation Data'!G12))),'Data Summary'!DD18="Yes"),OFFSET('Sanitation Data'!$G$12,0,10*ROW('Sanitation Data'!G12)),NA())</f>
        <v>#N/A</v>
      </c>
      <c r="AP18" s="491" t="e">
        <f ca="1">+IF(AND(ISNUMBER(OFFSET('Sanitation Data'!$H$4,0,10*ROW('Sanitation Data'!H12))),'Data Summary'!DE18="Yes"),100-OFFSET('Sanitation Data'!$H$4,0,10*ROW('Sanitation Data'!H12)),NA())</f>
        <v>#N/A</v>
      </c>
      <c r="AQ18" s="491" t="e">
        <f ca="1">+IF(AND(ISNUMBER(OFFSET('Sanitation Data'!$H$6,0,10*ROW('Sanitation Data'!H12))),'Data Summary'!DF18="Yes"),OFFSET('Sanitation Data'!$H$6,0,10*ROW('Sanitation Data'!H12)),NA())</f>
        <v>#N/A</v>
      </c>
      <c r="AR18" s="491" t="e">
        <f ca="1">+IF(AND(ISNUMBER(OFFSET('Sanitation Data'!$H$10,0,10*ROW('Sanitation Data'!H12))),'Data Summary'!DG18="Yes"),OFFSET('Sanitation Data'!$H$10,0,10*ROW('Sanitation Data'!H12)),NA())</f>
        <v>#N/A</v>
      </c>
      <c r="AS18" s="491" t="e">
        <f ca="1">+IF(AND(ISNUMBER(OFFSET('Sanitation Data'!$H$11,0,10*ROW('Sanitation Data'!H12))),'Data Summary'!DH18="Yes"),OFFSET('Sanitation Data'!$H$11,0,10*ROW('Sanitation Data'!H12)),NA())</f>
        <v>#N/A</v>
      </c>
      <c r="AT18" s="491" t="e">
        <f ca="1">+IF(AND(ISNUMBER(OFFSET('Sanitation Data'!$H$12,0,10*ROW('Sanitation Data'!H12))),'Data Summary'!DI18="Yes"),OFFSET('Sanitation Data'!$H$12,0,10*ROW('Sanitation Data'!H12)),NA())</f>
        <v>#N/A</v>
      </c>
      <c r="AU18" s="491" t="e">
        <f ca="1">+IF(AND(ISNUMBER(OFFSET('Sanitation Data'!$I$4,0,10*ROW('Sanitation Data'!I12))),'Data Summary'!DJ18="Yes"),100-OFFSET('Sanitation Data'!$I$4,0,10*ROW('Sanitation Data'!I12)),NA())</f>
        <v>#N/A</v>
      </c>
      <c r="AV18" s="491" t="e">
        <f ca="1">+IF(AND(ISNUMBER(OFFSET('Sanitation Data'!$I$6,0,10*ROW('Sanitation Data'!I12))),'Data Summary'!DK18="Yes"),OFFSET('Sanitation Data'!$I$6,0,10*ROW('Sanitation Data'!I12)),NA())</f>
        <v>#N/A</v>
      </c>
      <c r="AW18" s="491" t="e">
        <f ca="1">+IF(AND(ISNUMBER(OFFSET('Sanitation Data'!$I$10,0,10*ROW('Sanitation Data'!I12))),'Data Summary'!DL18="Yes"),OFFSET('Sanitation Data'!$I$10,0,10*ROW('Sanitation Data'!I12)),NA())</f>
        <v>#N/A</v>
      </c>
      <c r="AX18" s="491" t="e">
        <f ca="1">+IF(AND(ISNUMBER(OFFSET('Sanitation Data'!$I$11,0,10*ROW('Sanitation Data'!I12))),'Data Summary'!DM18="Yes"),OFFSET('Sanitation Data'!$I$11,0,10*ROW('Sanitation Data'!I12)),NA())</f>
        <v>#N/A</v>
      </c>
      <c r="AY18" s="491" t="e">
        <f ca="1">+IF(AND(ISNUMBER(OFFSET('Sanitation Data'!$I$12,0,10*ROW('Sanitation Data'!I12))),'Data Summary'!DN18="Yes"),OFFSET('Sanitation Data'!$I$12,0,10*ROW('Sanitation Data'!I12)),NA())</f>
        <v>#N/A</v>
      </c>
      <c r="AZ18" s="492" t="e">
        <f ca="1">+IF(AND(ISNUMBER(OFFSET('Hygiene Data'!$D$5,0,10*ROW('Hygiene Data'!D12))),'Data Summary'!DO18="Yes"),OFFSET('Hygiene Data'!$D$5,0,10*ROW('Hygiene Data'!D12)),NA())</f>
        <v>#N/A</v>
      </c>
      <c r="BA18" s="492" t="e">
        <f ca="1">+IF(AND(ISNUMBER(OFFSET('Hygiene Data'!$D$7,0,10*ROW('Hygiene Data'!D12))),'Data Summary'!DP18="Yes"),OFFSET('Hygiene Data'!$D$7,0,10*ROW('Hygiene Data'!D12)),NA())</f>
        <v>#N/A</v>
      </c>
      <c r="BB18" s="492" t="e">
        <f ca="1">+IF(AND(ISNUMBER(OFFSET('Hygiene Data'!$D$9,0,10*ROW('Hygiene Data'!D12))),'Data Summary'!DQ18="Yes"),OFFSET('Hygiene Data'!$D$9,0,10*ROW('Hygiene Data'!D12)),NA())</f>
        <v>#N/A</v>
      </c>
      <c r="BC18" s="492" t="e">
        <f ca="1">+IF(AND(ISNUMBER(OFFSET('Hygiene Data'!$E$5,0,10*ROW('Hygiene Data'!E12))),'Data Summary'!DR18="Yes"),OFFSET('Hygiene Data'!$E$5,0,10*ROW('Hygiene Data'!E12)),NA())</f>
        <v>#N/A</v>
      </c>
      <c r="BD18" s="492" t="e">
        <f ca="1">+IF(AND(ISNUMBER(OFFSET('Hygiene Data'!$E$7,0,10*ROW('Hygiene Data'!E12))),'Data Summary'!DS18="Yes"),OFFSET('Hygiene Data'!$E$7,0,10*ROW('Hygiene Data'!E12)),NA())</f>
        <v>#N/A</v>
      </c>
      <c r="BE18" s="492" t="e">
        <f ca="1">+IF(AND(ISNUMBER(OFFSET('Hygiene Data'!$E$9,0,10*ROW('Hygiene Data'!E12))),'Data Summary'!DT18="Yes"),OFFSET('Hygiene Data'!$E$9,0,10*ROW('Hygiene Data'!E12)),NA())</f>
        <v>#N/A</v>
      </c>
      <c r="BF18" s="492" t="e">
        <f ca="1">+IF(AND(ISNUMBER(OFFSET('Hygiene Data'!$F$5,0,10*ROW('Hygiene Data'!F12))),'Data Summary'!DU18="Yes"),OFFSET('Hygiene Data'!$F$5,0,10*ROW('Hygiene Data'!F12)),NA())</f>
        <v>#N/A</v>
      </c>
      <c r="BG18" s="492" t="e">
        <f ca="1">+IF(AND(ISNUMBER(OFFSET('Hygiene Data'!$F$7,0,10*ROW('Hygiene Data'!F12))),'Data Summary'!DV18="Yes"),OFFSET('Hygiene Data'!$F$7,0,10*ROW('Hygiene Data'!F12)),NA())</f>
        <v>#N/A</v>
      </c>
      <c r="BH18" s="492" t="e">
        <f ca="1">+IF(AND(ISNUMBER(OFFSET('Hygiene Data'!$F$9,0,10*ROW('Hygiene Data'!F12))),'Data Summary'!DW18="Yes"),OFFSET('Hygiene Data'!$F$9,0,10*ROW('Hygiene Data'!F12)),NA())</f>
        <v>#N/A</v>
      </c>
      <c r="BI18" s="492" t="e">
        <f ca="1">+IF(AND(ISNUMBER(OFFSET('Hygiene Data'!$G$5,0,10*ROW('Hygiene Data'!G12))),'Data Summary'!DX18="Yes"),OFFSET('Hygiene Data'!$G$5,0,10*ROW('Hygiene Data'!G12)),NA())</f>
        <v>#N/A</v>
      </c>
      <c r="BJ18" s="492" t="e">
        <f ca="1">+IF(AND(ISNUMBER(OFFSET('Hygiene Data'!$G$7,0,10*ROW('Hygiene Data'!G12))),'Data Summary'!DY18="Yes"),OFFSET('Hygiene Data'!$G$7,0,10*ROW('Hygiene Data'!G12)),NA())</f>
        <v>#N/A</v>
      </c>
      <c r="BK18" s="492" t="e">
        <f ca="1">+IF(AND(ISNUMBER(OFFSET('Hygiene Data'!$G$9,0,10*ROW('Hygiene Data'!G12))),'Data Summary'!DZ18="Yes"),OFFSET('Hygiene Data'!$G$9,0,10*ROW('Hygiene Data'!G12)),NA())</f>
        <v>#N/A</v>
      </c>
      <c r="BL18" s="492" t="e">
        <f ca="1">+IF(AND(ISNUMBER(OFFSET('Hygiene Data'!$H$5,0,10*ROW('Hygiene Data'!H12))),'Data Summary'!EA18="Yes"),OFFSET('Hygiene Data'!$H$5,0,10*ROW('Hygiene Data'!H12)),NA())</f>
        <v>#N/A</v>
      </c>
      <c r="BM18" s="492" t="e">
        <f ca="1">+IF(AND(ISNUMBER(OFFSET('Hygiene Data'!$H$7,0,10*ROW('Hygiene Data'!H12))),'Data Summary'!EB18="Yes"),OFFSET('Hygiene Data'!$H$7,0,10*ROW('Hygiene Data'!H12)),NA())</f>
        <v>#N/A</v>
      </c>
      <c r="BN18" s="492" t="e">
        <f ca="1">+IF(AND(ISNUMBER(OFFSET('Hygiene Data'!$H$9,0,10*ROW('Hygiene Data'!H12))),'Data Summary'!EC18="Yes"),OFFSET('Hygiene Data'!$H$9,0,10*ROW('Hygiene Data'!H12)),NA())</f>
        <v>#N/A</v>
      </c>
      <c r="BO18" s="492" t="e">
        <f ca="1">+IF(AND(ISNUMBER(OFFSET('Hygiene Data'!$I$5,0,10*ROW('Hygiene Data'!I12))),'Data Summary'!ED18="Yes"),OFFSET('Hygiene Data'!$I$5,0,10*ROW('Hygiene Data'!I12)),NA())</f>
        <v>#N/A</v>
      </c>
      <c r="BP18" s="492" t="e">
        <f ca="1">+IF(AND(ISNUMBER(OFFSET('Hygiene Data'!$I$7,0,10*ROW('Hygiene Data'!I12))),'Data Summary'!EE18="Yes"),OFFSET('Hygiene Data'!$I$7,0,10*ROW('Hygiene Data'!I12)),NA())</f>
        <v>#N/A</v>
      </c>
      <c r="BQ18" s="492" t="e">
        <f ca="1">+IF(AND(ISNUMBER(OFFSET('Hygiene Data'!$I$9,0,10*ROW('Hygiene Data'!I12))),'Data Summary'!EF18="Yes"),OFFSET('Hygiene Data'!$I$9,0,10*ROW('Hygiene Data'!I12)),NA())</f>
        <v>#N/A</v>
      </c>
    </row>
    <row r="19" spans="1:69" x14ac:dyDescent="0.25">
      <c r="A19" s="488" t="e">
        <f ca="1">+RIGHT('Data Summary'!A19,LEN('Data Summary'!A19)-9)</f>
        <v>#VALUE!</v>
      </c>
      <c r="B19" s="462" t="str">
        <f ca="1">+IF(ISTEXT('Data Summary'!B19),'Data Summary'!B19,"")</f>
        <v/>
      </c>
      <c r="C19" s="489" t="e">
        <f ca="1">+VALUE('Data Summary'!C19)</f>
        <v>#VALUE!</v>
      </c>
      <c r="D19" s="490" t="e">
        <f ca="1">+IF(AND(ISNUMBER(OFFSET('Water Data'!$D$4,0,10*ROW('Water Data'!D13))),'Data Summary'!BS19="Yes"),100-OFFSET('Water Data'!$D$4,0,10*ROW('Water Data'!D13)),NA())</f>
        <v>#N/A</v>
      </c>
      <c r="E19" s="490" t="e">
        <f ca="1">+IF(AND(ISNUMBER(OFFSET('Water Data'!$D$6,0,10*ROW('Water Data'!D13))),'Data Summary'!BT19="Yes"),OFFSET('Water Data'!$D$6,0,10*ROW('Water Data'!D13)),NA())</f>
        <v>#N/A</v>
      </c>
      <c r="F19" s="490" t="e">
        <f ca="1">+IF(AND(ISNUMBER(OFFSET('Water Data'!$D$9,0,10*ROW('Water Data'!D13))),'Data Summary'!BU19="Yes"),OFFSET('Water Data'!$D$9,0,10*ROW('Water Data'!D13)),NA())</f>
        <v>#N/A</v>
      </c>
      <c r="G19" s="490" t="e">
        <f ca="1">+IF(AND(ISNUMBER(OFFSET('Water Data'!$E$4,0,10*ROW('Water Data'!E13))),'Data Summary'!BV19="Yes"),100-OFFSET('Water Data'!$E$4,0,10*ROW('Water Data'!E13)),NA())</f>
        <v>#N/A</v>
      </c>
      <c r="H19" s="490" t="e">
        <f ca="1">+IF(AND(ISNUMBER(OFFSET('Water Data'!$E$6,0,10*ROW('Water Data'!E13))),'Data Summary'!BW19="Yes"),OFFSET('Water Data'!$E$6,0,10*ROW('Water Data'!E13)),NA())</f>
        <v>#N/A</v>
      </c>
      <c r="I19" s="490" t="e">
        <f ca="1">+IF(AND(ISNUMBER(OFFSET('Water Data'!$E$9,0,10*ROW('Water Data'!E13))),'Data Summary'!BX19="Yes"),OFFSET('Water Data'!$E$9,0,10*ROW('Water Data'!E13)),NA())</f>
        <v>#N/A</v>
      </c>
      <c r="J19" s="490" t="e">
        <f ca="1">+IF(AND(ISNUMBER(OFFSET('Water Data'!$F$4,0,10*ROW('Water Data'!F13))),'Data Summary'!BY19="Yes"),100-OFFSET('Water Data'!$F$4,0,10*ROW('Water Data'!F13)),NA())</f>
        <v>#N/A</v>
      </c>
      <c r="K19" s="490" t="e">
        <f ca="1">+IF(AND(ISNUMBER(OFFSET('Water Data'!$F$6,0,10*ROW('Water Data'!F13))),'Data Summary'!BZ19="Yes"),OFFSET('Water Data'!$F$6,0,10*ROW('Water Data'!F13)),NA())</f>
        <v>#N/A</v>
      </c>
      <c r="L19" s="490" t="e">
        <f ca="1">+IF(AND(ISNUMBER(OFFSET('Water Data'!$F$9,0,10*ROW('Water Data'!F13))),'Data Summary'!CA19="Yes"),OFFSET('Water Data'!$F$9,0,10*ROW('Water Data'!F13)),NA())</f>
        <v>#N/A</v>
      </c>
      <c r="M19" s="490" t="e">
        <f ca="1">+IF(AND(ISNUMBER(OFFSET('Water Data'!$G$4,0,10*ROW('Water Data'!G13))),'Data Summary'!CB19="Yes"),100-OFFSET('Water Data'!$G$4,0,10*ROW('Water Data'!G13)),NA())</f>
        <v>#N/A</v>
      </c>
      <c r="N19" s="490" t="e">
        <f ca="1">+IF(AND(ISNUMBER(OFFSET('Water Data'!$G$6,0,10*ROW('Water Data'!G13))),'Data Summary'!CC19="Yes"),OFFSET('Water Data'!$G$6,0,10*ROW('Water Data'!G13)),NA())</f>
        <v>#N/A</v>
      </c>
      <c r="O19" s="490" t="e">
        <f ca="1">+IF(AND(ISNUMBER(OFFSET('Water Data'!$G$9,0,10*ROW('Water Data'!G13))),'Data Summary'!CD19="Yes"),OFFSET('Water Data'!$G$9,0,10*ROW('Water Data'!G13)),NA())</f>
        <v>#N/A</v>
      </c>
      <c r="P19" s="490" t="e">
        <f ca="1">+IF(AND(ISNUMBER(OFFSET('Water Data'!$H$4,0,10*ROW('Water Data'!H13))),'Data Summary'!CE19="Yes"),100-OFFSET('Water Data'!$H$4,0,10*ROW('Water Data'!H13)),NA())</f>
        <v>#N/A</v>
      </c>
      <c r="Q19" s="490" t="e">
        <f ca="1">+IF(AND(ISNUMBER(OFFSET('Water Data'!$H$6,0,10*ROW('Water Data'!H13))),'Data Summary'!CF19="Yes"),OFFSET('Water Data'!$H$6,0,10*ROW('Water Data'!H13)),NA())</f>
        <v>#N/A</v>
      </c>
      <c r="R19" s="490" t="e">
        <f ca="1">+IF(AND(ISNUMBER(OFFSET('Water Data'!$H$9,0,10*ROW('Water Data'!H13))),'Data Summary'!CG19="Yes"),OFFSET('Water Data'!$H$9,0,10*ROW('Water Data'!H13)),NA())</f>
        <v>#N/A</v>
      </c>
      <c r="S19" s="490" t="e">
        <f ca="1">+IF(AND(ISNUMBER(OFFSET('Water Data'!$I$4,0,10*ROW('Water Data'!I13))),'Data Summary'!CH19="Yes"),100-OFFSET('Water Data'!$I$4,0,10*ROW('Water Data'!I13)),NA())</f>
        <v>#N/A</v>
      </c>
      <c r="T19" s="490" t="e">
        <f ca="1">+IF(AND(ISNUMBER(OFFSET('Water Data'!$I$6,0,10*ROW('Water Data'!I13))),'Data Summary'!CI19="Yes"),OFFSET('Water Data'!$I$6,0,10*ROW('Water Data'!I13)),NA())</f>
        <v>#N/A</v>
      </c>
      <c r="U19" s="490" t="e">
        <f ca="1">+IF(AND(ISNUMBER(OFFSET('Water Data'!$I$9,0,10*ROW('Water Data'!I13))),'Data Summary'!CJ19="Yes"),OFFSET('Water Data'!$I$9,0,10*ROW('Water Data'!I13)),NA())</f>
        <v>#N/A</v>
      </c>
      <c r="V19" s="491" t="e">
        <f ca="1">+IF(AND(ISNUMBER(OFFSET('Sanitation Data'!$D$4,0,10*ROW('Sanitation Data'!D13))),'Data Summary'!CK19="Yes"),100-OFFSET('Sanitation Data'!$D$4,0,10*ROW('Sanitation Data'!D13)),NA())</f>
        <v>#N/A</v>
      </c>
      <c r="W19" s="491" t="e">
        <f ca="1">+IF(AND(ISNUMBER(OFFSET('Sanitation Data'!$D$6,0,10*ROW('Sanitation Data'!D13))),'Data Summary'!CL19="Yes"),OFFSET('Sanitation Data'!$D$6,0,10*ROW('Sanitation Data'!D13)),NA())</f>
        <v>#N/A</v>
      </c>
      <c r="X19" s="491" t="e">
        <f ca="1">+IF(AND(ISNUMBER(OFFSET('Sanitation Data'!$D$10,0,10*ROW('Sanitation Data'!D13))),'Data Summary'!CM19="Yes"),OFFSET('Sanitation Data'!$D$10,0,10*ROW('Sanitation Data'!D13)),NA())</f>
        <v>#N/A</v>
      </c>
      <c r="Y19" s="491" t="e">
        <f ca="1">+IF(AND(ISNUMBER(OFFSET('Sanitation Data'!$D$11,0,10*ROW('Sanitation Data'!D13))),'Data Summary'!CN19="Yes"),OFFSET('Sanitation Data'!$D$11,0,10*ROW('Sanitation Data'!D13)),NA())</f>
        <v>#N/A</v>
      </c>
      <c r="Z19" s="491" t="e">
        <f ca="1">+IF(AND(ISNUMBER(OFFSET('Sanitation Data'!$D$12,0,10*ROW('Sanitation Data'!D13))),'Data Summary'!CO19="Yes"),OFFSET('Sanitation Data'!$D$12,0,10*ROW('Sanitation Data'!D13)),NA())</f>
        <v>#N/A</v>
      </c>
      <c r="AA19" s="491" t="e">
        <f ca="1">+IF(AND(ISNUMBER(OFFSET('Sanitation Data'!$E$4,0,10*ROW('Sanitation Data'!E13))),'Data Summary'!CP19="Yes"),100-OFFSET('Sanitation Data'!$E$4,0,10*ROW('Sanitation Data'!E13)),NA())</f>
        <v>#N/A</v>
      </c>
      <c r="AB19" s="491" t="e">
        <f ca="1">+IF(AND(ISNUMBER(OFFSET('Sanitation Data'!$E$6,0,10*ROW('Sanitation Data'!E13))),'Data Summary'!CQ19="Yes"),OFFSET('Sanitation Data'!$E$6,0,10*ROW('Sanitation Data'!E13)),NA())</f>
        <v>#N/A</v>
      </c>
      <c r="AC19" s="491" t="e">
        <f ca="1">+IF(AND(ISNUMBER(OFFSET('Sanitation Data'!$E$10,0,10*ROW('Sanitation Data'!E13))),'Data Summary'!CR19="Yes"),OFFSET('Sanitation Data'!$E$10,0,10*ROW('Sanitation Data'!E13)),NA())</f>
        <v>#N/A</v>
      </c>
      <c r="AD19" s="491" t="e">
        <f ca="1">+IF(AND(ISNUMBER(OFFSET('Sanitation Data'!$E$11,0,10*ROW('Sanitation Data'!E13))),'Data Summary'!CS19="Yes"),OFFSET('Sanitation Data'!$E$11,0,10*ROW('Sanitation Data'!E13)),NA())</f>
        <v>#N/A</v>
      </c>
      <c r="AE19" s="491" t="e">
        <f ca="1">+IF(AND(ISNUMBER(OFFSET('Sanitation Data'!$E$12,0,10*ROW('Sanitation Data'!E13))),'Data Summary'!CT19="Yes"),OFFSET('Sanitation Data'!$E$12,0,10*ROW('Sanitation Data'!E13)),NA())</f>
        <v>#N/A</v>
      </c>
      <c r="AF19" s="491" t="e">
        <f ca="1">+IF(AND(ISNUMBER(OFFSET('Sanitation Data'!$F$4,0,10*ROW('Sanitation Data'!F13))),'Data Summary'!CU19="Yes"),100-OFFSET('Sanitation Data'!$F$4,0,10*ROW('Sanitation Data'!F13)),NA())</f>
        <v>#N/A</v>
      </c>
      <c r="AG19" s="491" t="e">
        <f ca="1">+IF(AND(ISNUMBER(OFFSET('Sanitation Data'!$F$6,0,10*ROW('Sanitation Data'!F13))),'Data Summary'!CV19="Yes"),OFFSET('Sanitation Data'!$F$6,0,10*ROW('Sanitation Data'!F13)),NA())</f>
        <v>#N/A</v>
      </c>
      <c r="AH19" s="491" t="e">
        <f ca="1">+IF(AND(ISNUMBER(OFFSET('Sanitation Data'!$F$10,0,10*ROW('Sanitation Data'!F13))),'Data Summary'!CW19="Yes"),OFFSET('Sanitation Data'!$F$10,0,10*ROW('Sanitation Data'!F13)),NA())</f>
        <v>#N/A</v>
      </c>
      <c r="AI19" s="491" t="e">
        <f ca="1">+IF(AND(ISNUMBER(OFFSET('Sanitation Data'!$F$11,0,10*ROW('Sanitation Data'!F13))),'Data Summary'!CX19="Yes"),OFFSET('Sanitation Data'!$F$11,0,10*ROW('Sanitation Data'!F13)),NA())</f>
        <v>#N/A</v>
      </c>
      <c r="AJ19" s="491" t="e">
        <f ca="1">+IF(AND(ISNUMBER(OFFSET('Sanitation Data'!$F$12,0,10*ROW('Sanitation Data'!F13))),'Data Summary'!CY19="Yes"),OFFSET('Sanitation Data'!$F$12,0,10*ROW('Sanitation Data'!F13)),NA())</f>
        <v>#N/A</v>
      </c>
      <c r="AK19" s="491" t="e">
        <f ca="1">+IF(AND(ISNUMBER(OFFSET('Sanitation Data'!$G$4,0,10*ROW('Sanitation Data'!G13))),'Data Summary'!CZ19="Yes"),100-OFFSET('Sanitation Data'!$G$4,0,10*ROW('Sanitation Data'!G13)),NA())</f>
        <v>#N/A</v>
      </c>
      <c r="AL19" s="491" t="e">
        <f ca="1">+IF(AND(ISNUMBER(OFFSET('Sanitation Data'!$G$6,0,10*ROW('Sanitation Data'!G13))),'Data Summary'!DA19="Yes"),OFFSET('Sanitation Data'!$G$6,0,10*ROW('Sanitation Data'!G13)),NA())</f>
        <v>#N/A</v>
      </c>
      <c r="AM19" s="491" t="e">
        <f ca="1">+IF(AND(ISNUMBER(OFFSET('Sanitation Data'!$G$10,0,10*ROW('Sanitation Data'!G13))),'Data Summary'!DB19="Yes"),OFFSET('Sanitation Data'!$G$10,0,10*ROW('Sanitation Data'!G13)),NA())</f>
        <v>#N/A</v>
      </c>
      <c r="AN19" s="491" t="e">
        <f ca="1">+IF(AND(ISNUMBER(OFFSET('Sanitation Data'!$G$11,0,10*ROW('Sanitation Data'!G13))),'Data Summary'!DC19="Yes"),OFFSET('Sanitation Data'!$G$11,0,10*ROW('Sanitation Data'!G13)),NA())</f>
        <v>#N/A</v>
      </c>
      <c r="AO19" s="491" t="e">
        <f ca="1">+IF(AND(ISNUMBER(OFFSET('Sanitation Data'!$G$12,0,10*ROW('Sanitation Data'!G13))),'Data Summary'!DD19="Yes"),OFFSET('Sanitation Data'!$G$12,0,10*ROW('Sanitation Data'!G13)),NA())</f>
        <v>#N/A</v>
      </c>
      <c r="AP19" s="491" t="e">
        <f ca="1">+IF(AND(ISNUMBER(OFFSET('Sanitation Data'!$H$4,0,10*ROW('Sanitation Data'!H13))),'Data Summary'!DE19="Yes"),100-OFFSET('Sanitation Data'!$H$4,0,10*ROW('Sanitation Data'!H13)),NA())</f>
        <v>#N/A</v>
      </c>
      <c r="AQ19" s="491" t="e">
        <f ca="1">+IF(AND(ISNUMBER(OFFSET('Sanitation Data'!$H$6,0,10*ROW('Sanitation Data'!H13))),'Data Summary'!DF19="Yes"),OFFSET('Sanitation Data'!$H$6,0,10*ROW('Sanitation Data'!H13)),NA())</f>
        <v>#N/A</v>
      </c>
      <c r="AR19" s="491" t="e">
        <f ca="1">+IF(AND(ISNUMBER(OFFSET('Sanitation Data'!$H$10,0,10*ROW('Sanitation Data'!H13))),'Data Summary'!DG19="Yes"),OFFSET('Sanitation Data'!$H$10,0,10*ROW('Sanitation Data'!H13)),NA())</f>
        <v>#N/A</v>
      </c>
      <c r="AS19" s="491" t="e">
        <f ca="1">+IF(AND(ISNUMBER(OFFSET('Sanitation Data'!$H$11,0,10*ROW('Sanitation Data'!H13))),'Data Summary'!DH19="Yes"),OFFSET('Sanitation Data'!$H$11,0,10*ROW('Sanitation Data'!H13)),NA())</f>
        <v>#N/A</v>
      </c>
      <c r="AT19" s="491" t="e">
        <f ca="1">+IF(AND(ISNUMBER(OFFSET('Sanitation Data'!$H$12,0,10*ROW('Sanitation Data'!H13))),'Data Summary'!DI19="Yes"),OFFSET('Sanitation Data'!$H$12,0,10*ROW('Sanitation Data'!H13)),NA())</f>
        <v>#N/A</v>
      </c>
      <c r="AU19" s="491" t="e">
        <f ca="1">+IF(AND(ISNUMBER(OFFSET('Sanitation Data'!$I$4,0,10*ROW('Sanitation Data'!I13))),'Data Summary'!DJ19="Yes"),100-OFFSET('Sanitation Data'!$I$4,0,10*ROW('Sanitation Data'!I13)),NA())</f>
        <v>#N/A</v>
      </c>
      <c r="AV19" s="491" t="e">
        <f ca="1">+IF(AND(ISNUMBER(OFFSET('Sanitation Data'!$I$6,0,10*ROW('Sanitation Data'!I13))),'Data Summary'!DK19="Yes"),OFFSET('Sanitation Data'!$I$6,0,10*ROW('Sanitation Data'!I13)),NA())</f>
        <v>#N/A</v>
      </c>
      <c r="AW19" s="491" t="e">
        <f ca="1">+IF(AND(ISNUMBER(OFFSET('Sanitation Data'!$I$10,0,10*ROW('Sanitation Data'!I13))),'Data Summary'!DL19="Yes"),OFFSET('Sanitation Data'!$I$10,0,10*ROW('Sanitation Data'!I13)),NA())</f>
        <v>#N/A</v>
      </c>
      <c r="AX19" s="491" t="e">
        <f ca="1">+IF(AND(ISNUMBER(OFFSET('Sanitation Data'!$I$11,0,10*ROW('Sanitation Data'!I13))),'Data Summary'!DM19="Yes"),OFFSET('Sanitation Data'!$I$11,0,10*ROW('Sanitation Data'!I13)),NA())</f>
        <v>#N/A</v>
      </c>
      <c r="AY19" s="491" t="e">
        <f ca="1">+IF(AND(ISNUMBER(OFFSET('Sanitation Data'!$I$12,0,10*ROW('Sanitation Data'!I13))),'Data Summary'!DN19="Yes"),OFFSET('Sanitation Data'!$I$12,0,10*ROW('Sanitation Data'!I13)),NA())</f>
        <v>#N/A</v>
      </c>
      <c r="AZ19" s="492" t="e">
        <f ca="1">+IF(AND(ISNUMBER(OFFSET('Hygiene Data'!$D$5,0,10*ROW('Hygiene Data'!D13))),'Data Summary'!DO19="Yes"),OFFSET('Hygiene Data'!$D$5,0,10*ROW('Hygiene Data'!D13)),NA())</f>
        <v>#N/A</v>
      </c>
      <c r="BA19" s="492" t="e">
        <f ca="1">+IF(AND(ISNUMBER(OFFSET('Hygiene Data'!$D$7,0,10*ROW('Hygiene Data'!D13))),'Data Summary'!DP19="Yes"),OFFSET('Hygiene Data'!$D$7,0,10*ROW('Hygiene Data'!D13)),NA())</f>
        <v>#N/A</v>
      </c>
      <c r="BB19" s="492" t="e">
        <f ca="1">+IF(AND(ISNUMBER(OFFSET('Hygiene Data'!$D$9,0,10*ROW('Hygiene Data'!D13))),'Data Summary'!DQ19="Yes"),OFFSET('Hygiene Data'!$D$9,0,10*ROW('Hygiene Data'!D13)),NA())</f>
        <v>#N/A</v>
      </c>
      <c r="BC19" s="492" t="e">
        <f ca="1">+IF(AND(ISNUMBER(OFFSET('Hygiene Data'!$E$5,0,10*ROW('Hygiene Data'!E13))),'Data Summary'!DR19="Yes"),OFFSET('Hygiene Data'!$E$5,0,10*ROW('Hygiene Data'!E13)),NA())</f>
        <v>#N/A</v>
      </c>
      <c r="BD19" s="492" t="e">
        <f ca="1">+IF(AND(ISNUMBER(OFFSET('Hygiene Data'!$E$7,0,10*ROW('Hygiene Data'!E13))),'Data Summary'!DS19="Yes"),OFFSET('Hygiene Data'!$E$7,0,10*ROW('Hygiene Data'!E13)),NA())</f>
        <v>#N/A</v>
      </c>
      <c r="BE19" s="492" t="e">
        <f ca="1">+IF(AND(ISNUMBER(OFFSET('Hygiene Data'!$E$9,0,10*ROW('Hygiene Data'!E13))),'Data Summary'!DT19="Yes"),OFFSET('Hygiene Data'!$E$9,0,10*ROW('Hygiene Data'!E13)),NA())</f>
        <v>#N/A</v>
      </c>
      <c r="BF19" s="492" t="e">
        <f ca="1">+IF(AND(ISNUMBER(OFFSET('Hygiene Data'!$F$5,0,10*ROW('Hygiene Data'!F13))),'Data Summary'!DU19="Yes"),OFFSET('Hygiene Data'!$F$5,0,10*ROW('Hygiene Data'!F13)),NA())</f>
        <v>#N/A</v>
      </c>
      <c r="BG19" s="492" t="e">
        <f ca="1">+IF(AND(ISNUMBER(OFFSET('Hygiene Data'!$F$7,0,10*ROW('Hygiene Data'!F13))),'Data Summary'!DV19="Yes"),OFFSET('Hygiene Data'!$F$7,0,10*ROW('Hygiene Data'!F13)),NA())</f>
        <v>#N/A</v>
      </c>
      <c r="BH19" s="492" t="e">
        <f ca="1">+IF(AND(ISNUMBER(OFFSET('Hygiene Data'!$F$9,0,10*ROW('Hygiene Data'!F13))),'Data Summary'!DW19="Yes"),OFFSET('Hygiene Data'!$F$9,0,10*ROW('Hygiene Data'!F13)),NA())</f>
        <v>#N/A</v>
      </c>
      <c r="BI19" s="492" t="e">
        <f ca="1">+IF(AND(ISNUMBER(OFFSET('Hygiene Data'!$G$5,0,10*ROW('Hygiene Data'!G13))),'Data Summary'!DX19="Yes"),OFFSET('Hygiene Data'!$G$5,0,10*ROW('Hygiene Data'!G13)),NA())</f>
        <v>#N/A</v>
      </c>
      <c r="BJ19" s="492" t="e">
        <f ca="1">+IF(AND(ISNUMBER(OFFSET('Hygiene Data'!$G$7,0,10*ROW('Hygiene Data'!G13))),'Data Summary'!DY19="Yes"),OFFSET('Hygiene Data'!$G$7,0,10*ROW('Hygiene Data'!G13)),NA())</f>
        <v>#N/A</v>
      </c>
      <c r="BK19" s="492" t="e">
        <f ca="1">+IF(AND(ISNUMBER(OFFSET('Hygiene Data'!$G$9,0,10*ROW('Hygiene Data'!G13))),'Data Summary'!DZ19="Yes"),OFFSET('Hygiene Data'!$G$9,0,10*ROW('Hygiene Data'!G13)),NA())</f>
        <v>#N/A</v>
      </c>
      <c r="BL19" s="492" t="e">
        <f ca="1">+IF(AND(ISNUMBER(OFFSET('Hygiene Data'!$H$5,0,10*ROW('Hygiene Data'!H13))),'Data Summary'!EA19="Yes"),OFFSET('Hygiene Data'!$H$5,0,10*ROW('Hygiene Data'!H13)),NA())</f>
        <v>#N/A</v>
      </c>
      <c r="BM19" s="492" t="e">
        <f ca="1">+IF(AND(ISNUMBER(OFFSET('Hygiene Data'!$H$7,0,10*ROW('Hygiene Data'!H13))),'Data Summary'!EB19="Yes"),OFFSET('Hygiene Data'!$H$7,0,10*ROW('Hygiene Data'!H13)),NA())</f>
        <v>#N/A</v>
      </c>
      <c r="BN19" s="492" t="e">
        <f ca="1">+IF(AND(ISNUMBER(OFFSET('Hygiene Data'!$H$9,0,10*ROW('Hygiene Data'!H13))),'Data Summary'!EC19="Yes"),OFFSET('Hygiene Data'!$H$9,0,10*ROW('Hygiene Data'!H13)),NA())</f>
        <v>#N/A</v>
      </c>
      <c r="BO19" s="492" t="e">
        <f ca="1">+IF(AND(ISNUMBER(OFFSET('Hygiene Data'!$I$5,0,10*ROW('Hygiene Data'!I13))),'Data Summary'!ED19="Yes"),OFFSET('Hygiene Data'!$I$5,0,10*ROW('Hygiene Data'!I13)),NA())</f>
        <v>#N/A</v>
      </c>
      <c r="BP19" s="492" t="e">
        <f ca="1">+IF(AND(ISNUMBER(OFFSET('Hygiene Data'!$I$7,0,10*ROW('Hygiene Data'!I13))),'Data Summary'!EE19="Yes"),OFFSET('Hygiene Data'!$I$7,0,10*ROW('Hygiene Data'!I13)),NA())</f>
        <v>#N/A</v>
      </c>
      <c r="BQ19" s="492" t="e">
        <f ca="1">+IF(AND(ISNUMBER(OFFSET('Hygiene Data'!$I$9,0,10*ROW('Hygiene Data'!I13))),'Data Summary'!EF19="Yes"),OFFSET('Hygiene Data'!$I$9,0,10*ROW('Hygiene Data'!I13)),NA())</f>
        <v>#N/A</v>
      </c>
    </row>
    <row r="20" spans="1:69" x14ac:dyDescent="0.25">
      <c r="A20" s="488" t="e">
        <f ca="1">+RIGHT('Data Summary'!A20,LEN('Data Summary'!A20)-9)</f>
        <v>#VALUE!</v>
      </c>
      <c r="B20" s="462" t="str">
        <f ca="1">+IF(ISTEXT('Data Summary'!B20),'Data Summary'!B20,"")</f>
        <v/>
      </c>
      <c r="C20" s="489" t="e">
        <f ca="1">+VALUE('Data Summary'!C20)</f>
        <v>#VALUE!</v>
      </c>
      <c r="D20" s="490" t="e">
        <f ca="1">+IF(AND(ISNUMBER(OFFSET('Water Data'!$D$4,0,10*ROW('Water Data'!D14))),'Data Summary'!BS20="Yes"),100-OFFSET('Water Data'!$D$4,0,10*ROW('Water Data'!D14)),NA())</f>
        <v>#N/A</v>
      </c>
      <c r="E20" s="490" t="e">
        <f ca="1">+IF(AND(ISNUMBER(OFFSET('Water Data'!$D$6,0,10*ROW('Water Data'!D14))),'Data Summary'!BT20="Yes"),OFFSET('Water Data'!$D$6,0,10*ROW('Water Data'!D14)),NA())</f>
        <v>#N/A</v>
      </c>
      <c r="F20" s="490" t="e">
        <f ca="1">+IF(AND(ISNUMBER(OFFSET('Water Data'!$D$9,0,10*ROW('Water Data'!D14))),'Data Summary'!BU20="Yes"),OFFSET('Water Data'!$D$9,0,10*ROW('Water Data'!D14)),NA())</f>
        <v>#N/A</v>
      </c>
      <c r="G20" s="490" t="e">
        <f ca="1">+IF(AND(ISNUMBER(OFFSET('Water Data'!$E$4,0,10*ROW('Water Data'!E14))),'Data Summary'!BV20="Yes"),100-OFFSET('Water Data'!$E$4,0,10*ROW('Water Data'!E14)),NA())</f>
        <v>#N/A</v>
      </c>
      <c r="H20" s="490" t="e">
        <f ca="1">+IF(AND(ISNUMBER(OFFSET('Water Data'!$E$6,0,10*ROW('Water Data'!E14))),'Data Summary'!BW20="Yes"),OFFSET('Water Data'!$E$6,0,10*ROW('Water Data'!E14)),NA())</f>
        <v>#N/A</v>
      </c>
      <c r="I20" s="490" t="e">
        <f ca="1">+IF(AND(ISNUMBER(OFFSET('Water Data'!$E$9,0,10*ROW('Water Data'!E14))),'Data Summary'!BX20="Yes"),OFFSET('Water Data'!$E$9,0,10*ROW('Water Data'!E14)),NA())</f>
        <v>#N/A</v>
      </c>
      <c r="J20" s="490" t="e">
        <f ca="1">+IF(AND(ISNUMBER(OFFSET('Water Data'!$F$4,0,10*ROW('Water Data'!F14))),'Data Summary'!BY20="Yes"),100-OFFSET('Water Data'!$F$4,0,10*ROW('Water Data'!F14)),NA())</f>
        <v>#N/A</v>
      </c>
      <c r="K20" s="490" t="e">
        <f ca="1">+IF(AND(ISNUMBER(OFFSET('Water Data'!$F$6,0,10*ROW('Water Data'!F14))),'Data Summary'!BZ20="Yes"),OFFSET('Water Data'!$F$6,0,10*ROW('Water Data'!F14)),NA())</f>
        <v>#N/A</v>
      </c>
      <c r="L20" s="490" t="e">
        <f ca="1">+IF(AND(ISNUMBER(OFFSET('Water Data'!$F$9,0,10*ROW('Water Data'!F14))),'Data Summary'!CA20="Yes"),OFFSET('Water Data'!$F$9,0,10*ROW('Water Data'!F14)),NA())</f>
        <v>#N/A</v>
      </c>
      <c r="M20" s="490" t="e">
        <f ca="1">+IF(AND(ISNUMBER(OFFSET('Water Data'!$G$4,0,10*ROW('Water Data'!G14))),'Data Summary'!CB20="Yes"),100-OFFSET('Water Data'!$G$4,0,10*ROW('Water Data'!G14)),NA())</f>
        <v>#N/A</v>
      </c>
      <c r="N20" s="490" t="e">
        <f ca="1">+IF(AND(ISNUMBER(OFFSET('Water Data'!$G$6,0,10*ROW('Water Data'!G14))),'Data Summary'!CC20="Yes"),OFFSET('Water Data'!$G$6,0,10*ROW('Water Data'!G14)),NA())</f>
        <v>#N/A</v>
      </c>
      <c r="O20" s="490" t="e">
        <f ca="1">+IF(AND(ISNUMBER(OFFSET('Water Data'!$G$9,0,10*ROW('Water Data'!G14))),'Data Summary'!CD20="Yes"),OFFSET('Water Data'!$G$9,0,10*ROW('Water Data'!G14)),NA())</f>
        <v>#N/A</v>
      </c>
      <c r="P20" s="490" t="e">
        <f ca="1">+IF(AND(ISNUMBER(OFFSET('Water Data'!$H$4,0,10*ROW('Water Data'!H14))),'Data Summary'!CE20="Yes"),100-OFFSET('Water Data'!$H$4,0,10*ROW('Water Data'!H14)),NA())</f>
        <v>#N/A</v>
      </c>
      <c r="Q20" s="490" t="e">
        <f ca="1">+IF(AND(ISNUMBER(OFFSET('Water Data'!$H$6,0,10*ROW('Water Data'!H14))),'Data Summary'!CF20="Yes"),OFFSET('Water Data'!$H$6,0,10*ROW('Water Data'!H14)),NA())</f>
        <v>#N/A</v>
      </c>
      <c r="R20" s="490" t="e">
        <f ca="1">+IF(AND(ISNUMBER(OFFSET('Water Data'!$H$9,0,10*ROW('Water Data'!H14))),'Data Summary'!CG20="Yes"),OFFSET('Water Data'!$H$9,0,10*ROW('Water Data'!H14)),NA())</f>
        <v>#N/A</v>
      </c>
      <c r="S20" s="490" t="e">
        <f ca="1">+IF(AND(ISNUMBER(OFFSET('Water Data'!$I$4,0,10*ROW('Water Data'!I14))),'Data Summary'!CH20="Yes"),100-OFFSET('Water Data'!$I$4,0,10*ROW('Water Data'!I14)),NA())</f>
        <v>#N/A</v>
      </c>
      <c r="T20" s="490" t="e">
        <f ca="1">+IF(AND(ISNUMBER(OFFSET('Water Data'!$I$6,0,10*ROW('Water Data'!I14))),'Data Summary'!CI20="Yes"),OFFSET('Water Data'!$I$6,0,10*ROW('Water Data'!I14)),NA())</f>
        <v>#N/A</v>
      </c>
      <c r="U20" s="490" t="e">
        <f ca="1">+IF(AND(ISNUMBER(OFFSET('Water Data'!$I$9,0,10*ROW('Water Data'!I14))),'Data Summary'!CJ20="Yes"),OFFSET('Water Data'!$I$9,0,10*ROW('Water Data'!I14)),NA())</f>
        <v>#N/A</v>
      </c>
      <c r="V20" s="491" t="e">
        <f ca="1">+IF(AND(ISNUMBER(OFFSET('Sanitation Data'!$D$4,0,10*ROW('Sanitation Data'!D14))),'Data Summary'!CK20="Yes"),100-OFFSET('Sanitation Data'!$D$4,0,10*ROW('Sanitation Data'!D14)),NA())</f>
        <v>#N/A</v>
      </c>
      <c r="W20" s="491" t="e">
        <f ca="1">+IF(AND(ISNUMBER(OFFSET('Sanitation Data'!$D$6,0,10*ROW('Sanitation Data'!D14))),'Data Summary'!CL20="Yes"),OFFSET('Sanitation Data'!$D$6,0,10*ROW('Sanitation Data'!D14)),NA())</f>
        <v>#N/A</v>
      </c>
      <c r="X20" s="491" t="e">
        <f ca="1">+IF(AND(ISNUMBER(OFFSET('Sanitation Data'!$D$10,0,10*ROW('Sanitation Data'!D14))),'Data Summary'!CM20="Yes"),OFFSET('Sanitation Data'!$D$10,0,10*ROW('Sanitation Data'!D14)),NA())</f>
        <v>#N/A</v>
      </c>
      <c r="Y20" s="491" t="e">
        <f ca="1">+IF(AND(ISNUMBER(OFFSET('Sanitation Data'!$D$11,0,10*ROW('Sanitation Data'!D14))),'Data Summary'!CN20="Yes"),OFFSET('Sanitation Data'!$D$11,0,10*ROW('Sanitation Data'!D14)),NA())</f>
        <v>#N/A</v>
      </c>
      <c r="Z20" s="491" t="e">
        <f ca="1">+IF(AND(ISNUMBER(OFFSET('Sanitation Data'!$D$12,0,10*ROW('Sanitation Data'!D14))),'Data Summary'!CO20="Yes"),OFFSET('Sanitation Data'!$D$12,0,10*ROW('Sanitation Data'!D14)),NA())</f>
        <v>#N/A</v>
      </c>
      <c r="AA20" s="491" t="e">
        <f ca="1">+IF(AND(ISNUMBER(OFFSET('Sanitation Data'!$E$4,0,10*ROW('Sanitation Data'!E14))),'Data Summary'!CP20="Yes"),100-OFFSET('Sanitation Data'!$E$4,0,10*ROW('Sanitation Data'!E14)),NA())</f>
        <v>#N/A</v>
      </c>
      <c r="AB20" s="491" t="e">
        <f ca="1">+IF(AND(ISNUMBER(OFFSET('Sanitation Data'!$E$6,0,10*ROW('Sanitation Data'!E14))),'Data Summary'!CQ20="Yes"),OFFSET('Sanitation Data'!$E$6,0,10*ROW('Sanitation Data'!E14)),NA())</f>
        <v>#N/A</v>
      </c>
      <c r="AC20" s="491" t="e">
        <f ca="1">+IF(AND(ISNUMBER(OFFSET('Sanitation Data'!$E$10,0,10*ROW('Sanitation Data'!E14))),'Data Summary'!CR20="Yes"),OFFSET('Sanitation Data'!$E$10,0,10*ROW('Sanitation Data'!E14)),NA())</f>
        <v>#N/A</v>
      </c>
      <c r="AD20" s="491" t="e">
        <f ca="1">+IF(AND(ISNUMBER(OFFSET('Sanitation Data'!$E$11,0,10*ROW('Sanitation Data'!E14))),'Data Summary'!CS20="Yes"),OFFSET('Sanitation Data'!$E$11,0,10*ROW('Sanitation Data'!E14)),NA())</f>
        <v>#N/A</v>
      </c>
      <c r="AE20" s="491" t="e">
        <f ca="1">+IF(AND(ISNUMBER(OFFSET('Sanitation Data'!$E$12,0,10*ROW('Sanitation Data'!E14))),'Data Summary'!CT20="Yes"),OFFSET('Sanitation Data'!$E$12,0,10*ROW('Sanitation Data'!E14)),NA())</f>
        <v>#N/A</v>
      </c>
      <c r="AF20" s="491" t="e">
        <f ca="1">+IF(AND(ISNUMBER(OFFSET('Sanitation Data'!$F$4,0,10*ROW('Sanitation Data'!F14))),'Data Summary'!CU20="Yes"),100-OFFSET('Sanitation Data'!$F$4,0,10*ROW('Sanitation Data'!F14)),NA())</f>
        <v>#N/A</v>
      </c>
      <c r="AG20" s="491" t="e">
        <f ca="1">+IF(AND(ISNUMBER(OFFSET('Sanitation Data'!$F$6,0,10*ROW('Sanitation Data'!F14))),'Data Summary'!CV20="Yes"),OFFSET('Sanitation Data'!$F$6,0,10*ROW('Sanitation Data'!F14)),NA())</f>
        <v>#N/A</v>
      </c>
      <c r="AH20" s="491" t="e">
        <f ca="1">+IF(AND(ISNUMBER(OFFSET('Sanitation Data'!$F$10,0,10*ROW('Sanitation Data'!F14))),'Data Summary'!CW20="Yes"),OFFSET('Sanitation Data'!$F$10,0,10*ROW('Sanitation Data'!F14)),NA())</f>
        <v>#N/A</v>
      </c>
      <c r="AI20" s="491" t="e">
        <f ca="1">+IF(AND(ISNUMBER(OFFSET('Sanitation Data'!$F$11,0,10*ROW('Sanitation Data'!F14))),'Data Summary'!CX20="Yes"),OFFSET('Sanitation Data'!$F$11,0,10*ROW('Sanitation Data'!F14)),NA())</f>
        <v>#N/A</v>
      </c>
      <c r="AJ20" s="491" t="e">
        <f ca="1">+IF(AND(ISNUMBER(OFFSET('Sanitation Data'!$F$12,0,10*ROW('Sanitation Data'!F14))),'Data Summary'!CY20="Yes"),OFFSET('Sanitation Data'!$F$12,0,10*ROW('Sanitation Data'!F14)),NA())</f>
        <v>#N/A</v>
      </c>
      <c r="AK20" s="491" t="e">
        <f ca="1">+IF(AND(ISNUMBER(OFFSET('Sanitation Data'!$G$4,0,10*ROW('Sanitation Data'!G14))),'Data Summary'!CZ20="Yes"),100-OFFSET('Sanitation Data'!$G$4,0,10*ROW('Sanitation Data'!G14)),NA())</f>
        <v>#N/A</v>
      </c>
      <c r="AL20" s="491" t="e">
        <f ca="1">+IF(AND(ISNUMBER(OFFSET('Sanitation Data'!$G$6,0,10*ROW('Sanitation Data'!G14))),'Data Summary'!DA20="Yes"),OFFSET('Sanitation Data'!$G$6,0,10*ROW('Sanitation Data'!G14)),NA())</f>
        <v>#N/A</v>
      </c>
      <c r="AM20" s="491" t="e">
        <f ca="1">+IF(AND(ISNUMBER(OFFSET('Sanitation Data'!$G$10,0,10*ROW('Sanitation Data'!G14))),'Data Summary'!DB20="Yes"),OFFSET('Sanitation Data'!$G$10,0,10*ROW('Sanitation Data'!G14)),NA())</f>
        <v>#N/A</v>
      </c>
      <c r="AN20" s="491" t="e">
        <f ca="1">+IF(AND(ISNUMBER(OFFSET('Sanitation Data'!$G$11,0,10*ROW('Sanitation Data'!G14))),'Data Summary'!DC20="Yes"),OFFSET('Sanitation Data'!$G$11,0,10*ROW('Sanitation Data'!G14)),NA())</f>
        <v>#N/A</v>
      </c>
      <c r="AO20" s="491" t="e">
        <f ca="1">+IF(AND(ISNUMBER(OFFSET('Sanitation Data'!$G$12,0,10*ROW('Sanitation Data'!G14))),'Data Summary'!DD20="Yes"),OFFSET('Sanitation Data'!$G$12,0,10*ROW('Sanitation Data'!G14)),NA())</f>
        <v>#N/A</v>
      </c>
      <c r="AP20" s="491" t="e">
        <f ca="1">+IF(AND(ISNUMBER(OFFSET('Sanitation Data'!$H$4,0,10*ROW('Sanitation Data'!H14))),'Data Summary'!DE20="Yes"),100-OFFSET('Sanitation Data'!$H$4,0,10*ROW('Sanitation Data'!H14)),NA())</f>
        <v>#N/A</v>
      </c>
      <c r="AQ20" s="491" t="e">
        <f ca="1">+IF(AND(ISNUMBER(OFFSET('Sanitation Data'!$H$6,0,10*ROW('Sanitation Data'!H14))),'Data Summary'!DF20="Yes"),OFFSET('Sanitation Data'!$H$6,0,10*ROW('Sanitation Data'!H14)),NA())</f>
        <v>#N/A</v>
      </c>
      <c r="AR20" s="491" t="e">
        <f ca="1">+IF(AND(ISNUMBER(OFFSET('Sanitation Data'!$H$10,0,10*ROW('Sanitation Data'!H14))),'Data Summary'!DG20="Yes"),OFFSET('Sanitation Data'!$H$10,0,10*ROW('Sanitation Data'!H14)),NA())</f>
        <v>#N/A</v>
      </c>
      <c r="AS20" s="491" t="e">
        <f ca="1">+IF(AND(ISNUMBER(OFFSET('Sanitation Data'!$H$11,0,10*ROW('Sanitation Data'!H14))),'Data Summary'!DH20="Yes"),OFFSET('Sanitation Data'!$H$11,0,10*ROW('Sanitation Data'!H14)),NA())</f>
        <v>#N/A</v>
      </c>
      <c r="AT20" s="491" t="e">
        <f ca="1">+IF(AND(ISNUMBER(OFFSET('Sanitation Data'!$H$12,0,10*ROW('Sanitation Data'!H14))),'Data Summary'!DI20="Yes"),OFFSET('Sanitation Data'!$H$12,0,10*ROW('Sanitation Data'!H14)),NA())</f>
        <v>#N/A</v>
      </c>
      <c r="AU20" s="491" t="e">
        <f ca="1">+IF(AND(ISNUMBER(OFFSET('Sanitation Data'!$I$4,0,10*ROW('Sanitation Data'!I14))),'Data Summary'!DJ20="Yes"),100-OFFSET('Sanitation Data'!$I$4,0,10*ROW('Sanitation Data'!I14)),NA())</f>
        <v>#N/A</v>
      </c>
      <c r="AV20" s="491" t="e">
        <f ca="1">+IF(AND(ISNUMBER(OFFSET('Sanitation Data'!$I$6,0,10*ROW('Sanitation Data'!I14))),'Data Summary'!DK20="Yes"),OFFSET('Sanitation Data'!$I$6,0,10*ROW('Sanitation Data'!I14)),NA())</f>
        <v>#N/A</v>
      </c>
      <c r="AW20" s="491" t="e">
        <f ca="1">+IF(AND(ISNUMBER(OFFSET('Sanitation Data'!$I$10,0,10*ROW('Sanitation Data'!I14))),'Data Summary'!DL20="Yes"),OFFSET('Sanitation Data'!$I$10,0,10*ROW('Sanitation Data'!I14)),NA())</f>
        <v>#N/A</v>
      </c>
      <c r="AX20" s="491" t="e">
        <f ca="1">+IF(AND(ISNUMBER(OFFSET('Sanitation Data'!$I$11,0,10*ROW('Sanitation Data'!I14))),'Data Summary'!DM20="Yes"),OFFSET('Sanitation Data'!$I$11,0,10*ROW('Sanitation Data'!I14)),NA())</f>
        <v>#N/A</v>
      </c>
      <c r="AY20" s="491" t="e">
        <f ca="1">+IF(AND(ISNUMBER(OFFSET('Sanitation Data'!$I$12,0,10*ROW('Sanitation Data'!I14))),'Data Summary'!DN20="Yes"),OFFSET('Sanitation Data'!$I$12,0,10*ROW('Sanitation Data'!I14)),NA())</f>
        <v>#N/A</v>
      </c>
      <c r="AZ20" s="492" t="e">
        <f ca="1">+IF(AND(ISNUMBER(OFFSET('Hygiene Data'!$D$5,0,10*ROW('Hygiene Data'!D14))),'Data Summary'!DO20="Yes"),OFFSET('Hygiene Data'!$D$5,0,10*ROW('Hygiene Data'!D14)),NA())</f>
        <v>#N/A</v>
      </c>
      <c r="BA20" s="492" t="e">
        <f ca="1">+IF(AND(ISNUMBER(OFFSET('Hygiene Data'!$D$7,0,10*ROW('Hygiene Data'!D14))),'Data Summary'!DP20="Yes"),OFFSET('Hygiene Data'!$D$7,0,10*ROW('Hygiene Data'!D14)),NA())</f>
        <v>#N/A</v>
      </c>
      <c r="BB20" s="492" t="e">
        <f ca="1">+IF(AND(ISNUMBER(OFFSET('Hygiene Data'!$D$9,0,10*ROW('Hygiene Data'!D14))),'Data Summary'!DQ20="Yes"),OFFSET('Hygiene Data'!$D$9,0,10*ROW('Hygiene Data'!D14)),NA())</f>
        <v>#N/A</v>
      </c>
      <c r="BC20" s="492" t="e">
        <f ca="1">+IF(AND(ISNUMBER(OFFSET('Hygiene Data'!$E$5,0,10*ROW('Hygiene Data'!E14))),'Data Summary'!DR20="Yes"),OFFSET('Hygiene Data'!$E$5,0,10*ROW('Hygiene Data'!E14)),NA())</f>
        <v>#N/A</v>
      </c>
      <c r="BD20" s="492" t="e">
        <f ca="1">+IF(AND(ISNUMBER(OFFSET('Hygiene Data'!$E$7,0,10*ROW('Hygiene Data'!E14))),'Data Summary'!DS20="Yes"),OFFSET('Hygiene Data'!$E$7,0,10*ROW('Hygiene Data'!E14)),NA())</f>
        <v>#N/A</v>
      </c>
      <c r="BE20" s="492" t="e">
        <f ca="1">+IF(AND(ISNUMBER(OFFSET('Hygiene Data'!$E$9,0,10*ROW('Hygiene Data'!E14))),'Data Summary'!DT20="Yes"),OFFSET('Hygiene Data'!$E$9,0,10*ROW('Hygiene Data'!E14)),NA())</f>
        <v>#N/A</v>
      </c>
      <c r="BF20" s="492" t="e">
        <f ca="1">+IF(AND(ISNUMBER(OFFSET('Hygiene Data'!$F$5,0,10*ROW('Hygiene Data'!F14))),'Data Summary'!DU20="Yes"),OFFSET('Hygiene Data'!$F$5,0,10*ROW('Hygiene Data'!F14)),NA())</f>
        <v>#N/A</v>
      </c>
      <c r="BG20" s="492" t="e">
        <f ca="1">+IF(AND(ISNUMBER(OFFSET('Hygiene Data'!$F$7,0,10*ROW('Hygiene Data'!F14))),'Data Summary'!DV20="Yes"),OFFSET('Hygiene Data'!$F$7,0,10*ROW('Hygiene Data'!F14)),NA())</f>
        <v>#N/A</v>
      </c>
      <c r="BH20" s="492" t="e">
        <f ca="1">+IF(AND(ISNUMBER(OFFSET('Hygiene Data'!$F$9,0,10*ROW('Hygiene Data'!F14))),'Data Summary'!DW20="Yes"),OFFSET('Hygiene Data'!$F$9,0,10*ROW('Hygiene Data'!F14)),NA())</f>
        <v>#N/A</v>
      </c>
      <c r="BI20" s="492" t="e">
        <f ca="1">+IF(AND(ISNUMBER(OFFSET('Hygiene Data'!$G$5,0,10*ROW('Hygiene Data'!G14))),'Data Summary'!DX20="Yes"),OFFSET('Hygiene Data'!$G$5,0,10*ROW('Hygiene Data'!G14)),NA())</f>
        <v>#N/A</v>
      </c>
      <c r="BJ20" s="492" t="e">
        <f ca="1">+IF(AND(ISNUMBER(OFFSET('Hygiene Data'!$G$7,0,10*ROW('Hygiene Data'!G14))),'Data Summary'!DY20="Yes"),OFFSET('Hygiene Data'!$G$7,0,10*ROW('Hygiene Data'!G14)),NA())</f>
        <v>#N/A</v>
      </c>
      <c r="BK20" s="492" t="e">
        <f ca="1">+IF(AND(ISNUMBER(OFFSET('Hygiene Data'!$G$9,0,10*ROW('Hygiene Data'!G14))),'Data Summary'!DZ20="Yes"),OFFSET('Hygiene Data'!$G$9,0,10*ROW('Hygiene Data'!G14)),NA())</f>
        <v>#N/A</v>
      </c>
      <c r="BL20" s="492" t="e">
        <f ca="1">+IF(AND(ISNUMBER(OFFSET('Hygiene Data'!$H$5,0,10*ROW('Hygiene Data'!H14))),'Data Summary'!EA20="Yes"),OFFSET('Hygiene Data'!$H$5,0,10*ROW('Hygiene Data'!H14)),NA())</f>
        <v>#N/A</v>
      </c>
      <c r="BM20" s="492" t="e">
        <f ca="1">+IF(AND(ISNUMBER(OFFSET('Hygiene Data'!$H$7,0,10*ROW('Hygiene Data'!H14))),'Data Summary'!EB20="Yes"),OFFSET('Hygiene Data'!$H$7,0,10*ROW('Hygiene Data'!H14)),NA())</f>
        <v>#N/A</v>
      </c>
      <c r="BN20" s="492" t="e">
        <f ca="1">+IF(AND(ISNUMBER(OFFSET('Hygiene Data'!$H$9,0,10*ROW('Hygiene Data'!H14))),'Data Summary'!EC20="Yes"),OFFSET('Hygiene Data'!$H$9,0,10*ROW('Hygiene Data'!H14)),NA())</f>
        <v>#N/A</v>
      </c>
      <c r="BO20" s="492" t="e">
        <f ca="1">+IF(AND(ISNUMBER(OFFSET('Hygiene Data'!$I$5,0,10*ROW('Hygiene Data'!I14))),'Data Summary'!ED20="Yes"),OFFSET('Hygiene Data'!$I$5,0,10*ROW('Hygiene Data'!I14)),NA())</f>
        <v>#N/A</v>
      </c>
      <c r="BP20" s="492" t="e">
        <f ca="1">+IF(AND(ISNUMBER(OFFSET('Hygiene Data'!$I$7,0,10*ROW('Hygiene Data'!I14))),'Data Summary'!EE20="Yes"),OFFSET('Hygiene Data'!$I$7,0,10*ROW('Hygiene Data'!I14)),NA())</f>
        <v>#N/A</v>
      </c>
      <c r="BQ20" s="492" t="e">
        <f ca="1">+IF(AND(ISNUMBER(OFFSET('Hygiene Data'!$I$9,0,10*ROW('Hygiene Data'!I14))),'Data Summary'!EF20="Yes"),OFFSET('Hygiene Data'!$I$9,0,10*ROW('Hygiene Data'!I14)),NA())</f>
        <v>#N/A</v>
      </c>
    </row>
    <row r="21" spans="1:69" x14ac:dyDescent="0.25">
      <c r="A21" s="488" t="e">
        <f ca="1">+RIGHT('Data Summary'!A21,LEN('Data Summary'!A21)-9)</f>
        <v>#VALUE!</v>
      </c>
      <c r="B21" s="462" t="str">
        <f ca="1">+IF(ISTEXT('Data Summary'!B21),'Data Summary'!B21,"")</f>
        <v/>
      </c>
      <c r="C21" s="489" t="e">
        <f ca="1">+VALUE('Data Summary'!C21)</f>
        <v>#VALUE!</v>
      </c>
      <c r="D21" s="490" t="e">
        <f ca="1">+IF(AND(ISNUMBER(OFFSET('Water Data'!$D$4,0,10*ROW('Water Data'!D15))),'Data Summary'!BS21="Yes"),100-OFFSET('Water Data'!$D$4,0,10*ROW('Water Data'!D15)),NA())</f>
        <v>#N/A</v>
      </c>
      <c r="E21" s="490" t="e">
        <f ca="1">+IF(AND(ISNUMBER(OFFSET('Water Data'!$D$6,0,10*ROW('Water Data'!D15))),'Data Summary'!BT21="Yes"),OFFSET('Water Data'!$D$6,0,10*ROW('Water Data'!D15)),NA())</f>
        <v>#N/A</v>
      </c>
      <c r="F21" s="490" t="e">
        <f ca="1">+IF(AND(ISNUMBER(OFFSET('Water Data'!$D$9,0,10*ROW('Water Data'!D15))),'Data Summary'!BU21="Yes"),OFFSET('Water Data'!$D$9,0,10*ROW('Water Data'!D15)),NA())</f>
        <v>#N/A</v>
      </c>
      <c r="G21" s="490" t="e">
        <f ca="1">+IF(AND(ISNUMBER(OFFSET('Water Data'!$E$4,0,10*ROW('Water Data'!E15))),'Data Summary'!BV21="Yes"),100-OFFSET('Water Data'!$E$4,0,10*ROW('Water Data'!E15)),NA())</f>
        <v>#N/A</v>
      </c>
      <c r="H21" s="490" t="e">
        <f ca="1">+IF(AND(ISNUMBER(OFFSET('Water Data'!$E$6,0,10*ROW('Water Data'!E15))),'Data Summary'!BW21="Yes"),OFFSET('Water Data'!$E$6,0,10*ROW('Water Data'!E15)),NA())</f>
        <v>#N/A</v>
      </c>
      <c r="I21" s="490" t="e">
        <f ca="1">+IF(AND(ISNUMBER(OFFSET('Water Data'!$E$9,0,10*ROW('Water Data'!E15))),'Data Summary'!BX21="Yes"),OFFSET('Water Data'!$E$9,0,10*ROW('Water Data'!E15)),NA())</f>
        <v>#N/A</v>
      </c>
      <c r="J21" s="490" t="e">
        <f ca="1">+IF(AND(ISNUMBER(OFFSET('Water Data'!$F$4,0,10*ROW('Water Data'!F15))),'Data Summary'!BY21="Yes"),100-OFFSET('Water Data'!$F$4,0,10*ROW('Water Data'!F15)),NA())</f>
        <v>#N/A</v>
      </c>
      <c r="K21" s="490" t="e">
        <f ca="1">+IF(AND(ISNUMBER(OFFSET('Water Data'!$F$6,0,10*ROW('Water Data'!F15))),'Data Summary'!BZ21="Yes"),OFFSET('Water Data'!$F$6,0,10*ROW('Water Data'!F15)),NA())</f>
        <v>#N/A</v>
      </c>
      <c r="L21" s="490" t="e">
        <f ca="1">+IF(AND(ISNUMBER(OFFSET('Water Data'!$F$9,0,10*ROW('Water Data'!F15))),'Data Summary'!CA21="Yes"),OFFSET('Water Data'!$F$9,0,10*ROW('Water Data'!F15)),NA())</f>
        <v>#N/A</v>
      </c>
      <c r="M21" s="490" t="e">
        <f ca="1">+IF(AND(ISNUMBER(OFFSET('Water Data'!$G$4,0,10*ROW('Water Data'!G15))),'Data Summary'!CB21="Yes"),100-OFFSET('Water Data'!$G$4,0,10*ROW('Water Data'!G15)),NA())</f>
        <v>#N/A</v>
      </c>
      <c r="N21" s="490" t="e">
        <f ca="1">+IF(AND(ISNUMBER(OFFSET('Water Data'!$G$6,0,10*ROW('Water Data'!G15))),'Data Summary'!CC21="Yes"),OFFSET('Water Data'!$G$6,0,10*ROW('Water Data'!G15)),NA())</f>
        <v>#N/A</v>
      </c>
      <c r="O21" s="490" t="e">
        <f ca="1">+IF(AND(ISNUMBER(OFFSET('Water Data'!$G$9,0,10*ROW('Water Data'!G15))),'Data Summary'!CD21="Yes"),OFFSET('Water Data'!$G$9,0,10*ROW('Water Data'!G15)),NA())</f>
        <v>#N/A</v>
      </c>
      <c r="P21" s="490" t="e">
        <f ca="1">+IF(AND(ISNUMBER(OFFSET('Water Data'!$H$4,0,10*ROW('Water Data'!H15))),'Data Summary'!CE21="Yes"),100-OFFSET('Water Data'!$H$4,0,10*ROW('Water Data'!H15)),NA())</f>
        <v>#N/A</v>
      </c>
      <c r="Q21" s="490" t="e">
        <f ca="1">+IF(AND(ISNUMBER(OFFSET('Water Data'!$H$6,0,10*ROW('Water Data'!H15))),'Data Summary'!CF21="Yes"),OFFSET('Water Data'!$H$6,0,10*ROW('Water Data'!H15)),NA())</f>
        <v>#N/A</v>
      </c>
      <c r="R21" s="490" t="e">
        <f ca="1">+IF(AND(ISNUMBER(OFFSET('Water Data'!$H$9,0,10*ROW('Water Data'!H15))),'Data Summary'!CG21="Yes"),OFFSET('Water Data'!$H$9,0,10*ROW('Water Data'!H15)),NA())</f>
        <v>#N/A</v>
      </c>
      <c r="S21" s="490" t="e">
        <f ca="1">+IF(AND(ISNUMBER(OFFSET('Water Data'!$I$4,0,10*ROW('Water Data'!I15))),'Data Summary'!CH21="Yes"),100-OFFSET('Water Data'!$I$4,0,10*ROW('Water Data'!I15)),NA())</f>
        <v>#N/A</v>
      </c>
      <c r="T21" s="490" t="e">
        <f ca="1">+IF(AND(ISNUMBER(OFFSET('Water Data'!$I$6,0,10*ROW('Water Data'!I15))),'Data Summary'!CI21="Yes"),OFFSET('Water Data'!$I$6,0,10*ROW('Water Data'!I15)),NA())</f>
        <v>#N/A</v>
      </c>
      <c r="U21" s="490" t="e">
        <f ca="1">+IF(AND(ISNUMBER(OFFSET('Water Data'!$I$9,0,10*ROW('Water Data'!I15))),'Data Summary'!CJ21="Yes"),OFFSET('Water Data'!$I$9,0,10*ROW('Water Data'!I15)),NA())</f>
        <v>#N/A</v>
      </c>
      <c r="V21" s="491" t="e">
        <f ca="1">+IF(AND(ISNUMBER(OFFSET('Sanitation Data'!$D$4,0,10*ROW('Sanitation Data'!D15))),'Data Summary'!CK21="Yes"),100-OFFSET('Sanitation Data'!$D$4,0,10*ROW('Sanitation Data'!D15)),NA())</f>
        <v>#N/A</v>
      </c>
      <c r="W21" s="491" t="e">
        <f ca="1">+IF(AND(ISNUMBER(OFFSET('Sanitation Data'!$D$6,0,10*ROW('Sanitation Data'!D15))),'Data Summary'!CL21="Yes"),OFFSET('Sanitation Data'!$D$6,0,10*ROW('Sanitation Data'!D15)),NA())</f>
        <v>#N/A</v>
      </c>
      <c r="X21" s="491" t="e">
        <f ca="1">+IF(AND(ISNUMBER(OFFSET('Sanitation Data'!$D$10,0,10*ROW('Sanitation Data'!D15))),'Data Summary'!CM21="Yes"),OFFSET('Sanitation Data'!$D$10,0,10*ROW('Sanitation Data'!D15)),NA())</f>
        <v>#N/A</v>
      </c>
      <c r="Y21" s="491" t="e">
        <f ca="1">+IF(AND(ISNUMBER(OFFSET('Sanitation Data'!$D$11,0,10*ROW('Sanitation Data'!D15))),'Data Summary'!CN21="Yes"),OFFSET('Sanitation Data'!$D$11,0,10*ROW('Sanitation Data'!D15)),NA())</f>
        <v>#N/A</v>
      </c>
      <c r="Z21" s="491" t="e">
        <f ca="1">+IF(AND(ISNUMBER(OFFSET('Sanitation Data'!$D$12,0,10*ROW('Sanitation Data'!D15))),'Data Summary'!CO21="Yes"),OFFSET('Sanitation Data'!$D$12,0,10*ROW('Sanitation Data'!D15)),NA())</f>
        <v>#N/A</v>
      </c>
      <c r="AA21" s="491" t="e">
        <f ca="1">+IF(AND(ISNUMBER(OFFSET('Sanitation Data'!$E$4,0,10*ROW('Sanitation Data'!E15))),'Data Summary'!CP21="Yes"),100-OFFSET('Sanitation Data'!$E$4,0,10*ROW('Sanitation Data'!E15)),NA())</f>
        <v>#N/A</v>
      </c>
      <c r="AB21" s="491" t="e">
        <f ca="1">+IF(AND(ISNUMBER(OFFSET('Sanitation Data'!$E$6,0,10*ROW('Sanitation Data'!E15))),'Data Summary'!CQ21="Yes"),OFFSET('Sanitation Data'!$E$6,0,10*ROW('Sanitation Data'!E15)),NA())</f>
        <v>#N/A</v>
      </c>
      <c r="AC21" s="491" t="e">
        <f ca="1">+IF(AND(ISNUMBER(OFFSET('Sanitation Data'!$E$10,0,10*ROW('Sanitation Data'!E15))),'Data Summary'!CR21="Yes"),OFFSET('Sanitation Data'!$E$10,0,10*ROW('Sanitation Data'!E15)),NA())</f>
        <v>#N/A</v>
      </c>
      <c r="AD21" s="491" t="e">
        <f ca="1">+IF(AND(ISNUMBER(OFFSET('Sanitation Data'!$E$11,0,10*ROW('Sanitation Data'!E15))),'Data Summary'!CS21="Yes"),OFFSET('Sanitation Data'!$E$11,0,10*ROW('Sanitation Data'!E15)),NA())</f>
        <v>#N/A</v>
      </c>
      <c r="AE21" s="491" t="e">
        <f ca="1">+IF(AND(ISNUMBER(OFFSET('Sanitation Data'!$E$12,0,10*ROW('Sanitation Data'!E15))),'Data Summary'!CT21="Yes"),OFFSET('Sanitation Data'!$E$12,0,10*ROW('Sanitation Data'!E15)),NA())</f>
        <v>#N/A</v>
      </c>
      <c r="AF21" s="491" t="e">
        <f ca="1">+IF(AND(ISNUMBER(OFFSET('Sanitation Data'!$F$4,0,10*ROW('Sanitation Data'!F15))),'Data Summary'!CU21="Yes"),100-OFFSET('Sanitation Data'!$F$4,0,10*ROW('Sanitation Data'!F15)),NA())</f>
        <v>#N/A</v>
      </c>
      <c r="AG21" s="491" t="e">
        <f ca="1">+IF(AND(ISNUMBER(OFFSET('Sanitation Data'!$F$6,0,10*ROW('Sanitation Data'!F15))),'Data Summary'!CV21="Yes"),OFFSET('Sanitation Data'!$F$6,0,10*ROW('Sanitation Data'!F15)),NA())</f>
        <v>#N/A</v>
      </c>
      <c r="AH21" s="491" t="e">
        <f ca="1">+IF(AND(ISNUMBER(OFFSET('Sanitation Data'!$F$10,0,10*ROW('Sanitation Data'!F15))),'Data Summary'!CW21="Yes"),OFFSET('Sanitation Data'!$F$10,0,10*ROW('Sanitation Data'!F15)),NA())</f>
        <v>#N/A</v>
      </c>
      <c r="AI21" s="491" t="e">
        <f ca="1">+IF(AND(ISNUMBER(OFFSET('Sanitation Data'!$F$11,0,10*ROW('Sanitation Data'!F15))),'Data Summary'!CX21="Yes"),OFFSET('Sanitation Data'!$F$11,0,10*ROW('Sanitation Data'!F15)),NA())</f>
        <v>#N/A</v>
      </c>
      <c r="AJ21" s="491" t="e">
        <f ca="1">+IF(AND(ISNUMBER(OFFSET('Sanitation Data'!$F$12,0,10*ROW('Sanitation Data'!F15))),'Data Summary'!CY21="Yes"),OFFSET('Sanitation Data'!$F$12,0,10*ROW('Sanitation Data'!F15)),NA())</f>
        <v>#N/A</v>
      </c>
      <c r="AK21" s="491" t="e">
        <f ca="1">+IF(AND(ISNUMBER(OFFSET('Sanitation Data'!$G$4,0,10*ROW('Sanitation Data'!G15))),'Data Summary'!CZ21="Yes"),100-OFFSET('Sanitation Data'!$G$4,0,10*ROW('Sanitation Data'!G15)),NA())</f>
        <v>#N/A</v>
      </c>
      <c r="AL21" s="491" t="e">
        <f ca="1">+IF(AND(ISNUMBER(OFFSET('Sanitation Data'!$G$6,0,10*ROW('Sanitation Data'!G15))),'Data Summary'!DA21="Yes"),OFFSET('Sanitation Data'!$G$6,0,10*ROW('Sanitation Data'!G15)),NA())</f>
        <v>#N/A</v>
      </c>
      <c r="AM21" s="491" t="e">
        <f ca="1">+IF(AND(ISNUMBER(OFFSET('Sanitation Data'!$G$10,0,10*ROW('Sanitation Data'!G15))),'Data Summary'!DB21="Yes"),OFFSET('Sanitation Data'!$G$10,0,10*ROW('Sanitation Data'!G15)),NA())</f>
        <v>#N/A</v>
      </c>
      <c r="AN21" s="491" t="e">
        <f ca="1">+IF(AND(ISNUMBER(OFFSET('Sanitation Data'!$G$11,0,10*ROW('Sanitation Data'!G15))),'Data Summary'!DC21="Yes"),OFFSET('Sanitation Data'!$G$11,0,10*ROW('Sanitation Data'!G15)),NA())</f>
        <v>#N/A</v>
      </c>
      <c r="AO21" s="491" t="e">
        <f ca="1">+IF(AND(ISNUMBER(OFFSET('Sanitation Data'!$G$12,0,10*ROW('Sanitation Data'!G15))),'Data Summary'!DD21="Yes"),OFFSET('Sanitation Data'!$G$12,0,10*ROW('Sanitation Data'!G15)),NA())</f>
        <v>#N/A</v>
      </c>
      <c r="AP21" s="491" t="e">
        <f ca="1">+IF(AND(ISNUMBER(OFFSET('Sanitation Data'!$H$4,0,10*ROW('Sanitation Data'!H15))),'Data Summary'!DE21="Yes"),100-OFFSET('Sanitation Data'!$H$4,0,10*ROW('Sanitation Data'!H15)),NA())</f>
        <v>#N/A</v>
      </c>
      <c r="AQ21" s="491" t="e">
        <f ca="1">+IF(AND(ISNUMBER(OFFSET('Sanitation Data'!$H$6,0,10*ROW('Sanitation Data'!H15))),'Data Summary'!DF21="Yes"),OFFSET('Sanitation Data'!$H$6,0,10*ROW('Sanitation Data'!H15)),NA())</f>
        <v>#N/A</v>
      </c>
      <c r="AR21" s="491" t="e">
        <f ca="1">+IF(AND(ISNUMBER(OFFSET('Sanitation Data'!$H$10,0,10*ROW('Sanitation Data'!H15))),'Data Summary'!DG21="Yes"),OFFSET('Sanitation Data'!$H$10,0,10*ROW('Sanitation Data'!H15)),NA())</f>
        <v>#N/A</v>
      </c>
      <c r="AS21" s="491" t="e">
        <f ca="1">+IF(AND(ISNUMBER(OFFSET('Sanitation Data'!$H$11,0,10*ROW('Sanitation Data'!H15))),'Data Summary'!DH21="Yes"),OFFSET('Sanitation Data'!$H$11,0,10*ROW('Sanitation Data'!H15)),NA())</f>
        <v>#N/A</v>
      </c>
      <c r="AT21" s="491" t="e">
        <f ca="1">+IF(AND(ISNUMBER(OFFSET('Sanitation Data'!$H$12,0,10*ROW('Sanitation Data'!H15))),'Data Summary'!DI21="Yes"),OFFSET('Sanitation Data'!$H$12,0,10*ROW('Sanitation Data'!H15)),NA())</f>
        <v>#N/A</v>
      </c>
      <c r="AU21" s="491" t="e">
        <f ca="1">+IF(AND(ISNUMBER(OFFSET('Sanitation Data'!$I$4,0,10*ROW('Sanitation Data'!I15))),'Data Summary'!DJ21="Yes"),100-OFFSET('Sanitation Data'!$I$4,0,10*ROW('Sanitation Data'!I15)),NA())</f>
        <v>#N/A</v>
      </c>
      <c r="AV21" s="491" t="e">
        <f ca="1">+IF(AND(ISNUMBER(OFFSET('Sanitation Data'!$I$6,0,10*ROW('Sanitation Data'!I15))),'Data Summary'!DK21="Yes"),OFFSET('Sanitation Data'!$I$6,0,10*ROW('Sanitation Data'!I15)),NA())</f>
        <v>#N/A</v>
      </c>
      <c r="AW21" s="491" t="e">
        <f ca="1">+IF(AND(ISNUMBER(OFFSET('Sanitation Data'!$I$10,0,10*ROW('Sanitation Data'!I15))),'Data Summary'!DL21="Yes"),OFFSET('Sanitation Data'!$I$10,0,10*ROW('Sanitation Data'!I15)),NA())</f>
        <v>#N/A</v>
      </c>
      <c r="AX21" s="491" t="e">
        <f ca="1">+IF(AND(ISNUMBER(OFFSET('Sanitation Data'!$I$11,0,10*ROW('Sanitation Data'!I15))),'Data Summary'!DM21="Yes"),OFFSET('Sanitation Data'!$I$11,0,10*ROW('Sanitation Data'!I15)),NA())</f>
        <v>#N/A</v>
      </c>
      <c r="AY21" s="491" t="e">
        <f ca="1">+IF(AND(ISNUMBER(OFFSET('Sanitation Data'!$I$12,0,10*ROW('Sanitation Data'!I15))),'Data Summary'!DN21="Yes"),OFFSET('Sanitation Data'!$I$12,0,10*ROW('Sanitation Data'!I15)),NA())</f>
        <v>#N/A</v>
      </c>
      <c r="AZ21" s="492" t="e">
        <f ca="1">+IF(AND(ISNUMBER(OFFSET('Hygiene Data'!$D$5,0,10*ROW('Hygiene Data'!D15))),'Data Summary'!DO21="Yes"),OFFSET('Hygiene Data'!$D$5,0,10*ROW('Hygiene Data'!D15)),NA())</f>
        <v>#N/A</v>
      </c>
      <c r="BA21" s="492" t="e">
        <f ca="1">+IF(AND(ISNUMBER(OFFSET('Hygiene Data'!$D$7,0,10*ROW('Hygiene Data'!D15))),'Data Summary'!DP21="Yes"),OFFSET('Hygiene Data'!$D$7,0,10*ROW('Hygiene Data'!D15)),NA())</f>
        <v>#N/A</v>
      </c>
      <c r="BB21" s="492" t="e">
        <f ca="1">+IF(AND(ISNUMBER(OFFSET('Hygiene Data'!$D$9,0,10*ROW('Hygiene Data'!D15))),'Data Summary'!DQ21="Yes"),OFFSET('Hygiene Data'!$D$9,0,10*ROW('Hygiene Data'!D15)),NA())</f>
        <v>#N/A</v>
      </c>
      <c r="BC21" s="492" t="e">
        <f ca="1">+IF(AND(ISNUMBER(OFFSET('Hygiene Data'!$E$5,0,10*ROW('Hygiene Data'!E15))),'Data Summary'!DR21="Yes"),OFFSET('Hygiene Data'!$E$5,0,10*ROW('Hygiene Data'!E15)),NA())</f>
        <v>#N/A</v>
      </c>
      <c r="BD21" s="492" t="e">
        <f ca="1">+IF(AND(ISNUMBER(OFFSET('Hygiene Data'!$E$7,0,10*ROW('Hygiene Data'!E15))),'Data Summary'!DS21="Yes"),OFFSET('Hygiene Data'!$E$7,0,10*ROW('Hygiene Data'!E15)),NA())</f>
        <v>#N/A</v>
      </c>
      <c r="BE21" s="492" t="e">
        <f ca="1">+IF(AND(ISNUMBER(OFFSET('Hygiene Data'!$E$9,0,10*ROW('Hygiene Data'!E15))),'Data Summary'!DT21="Yes"),OFFSET('Hygiene Data'!$E$9,0,10*ROW('Hygiene Data'!E15)),NA())</f>
        <v>#N/A</v>
      </c>
      <c r="BF21" s="492" t="e">
        <f ca="1">+IF(AND(ISNUMBER(OFFSET('Hygiene Data'!$F$5,0,10*ROW('Hygiene Data'!F15))),'Data Summary'!DU21="Yes"),OFFSET('Hygiene Data'!$F$5,0,10*ROW('Hygiene Data'!F15)),NA())</f>
        <v>#N/A</v>
      </c>
      <c r="BG21" s="492" t="e">
        <f ca="1">+IF(AND(ISNUMBER(OFFSET('Hygiene Data'!$F$7,0,10*ROW('Hygiene Data'!F15))),'Data Summary'!DV21="Yes"),OFFSET('Hygiene Data'!$F$7,0,10*ROW('Hygiene Data'!F15)),NA())</f>
        <v>#N/A</v>
      </c>
      <c r="BH21" s="492" t="e">
        <f ca="1">+IF(AND(ISNUMBER(OFFSET('Hygiene Data'!$F$9,0,10*ROW('Hygiene Data'!F15))),'Data Summary'!DW21="Yes"),OFFSET('Hygiene Data'!$F$9,0,10*ROW('Hygiene Data'!F15)),NA())</f>
        <v>#N/A</v>
      </c>
      <c r="BI21" s="492" t="e">
        <f ca="1">+IF(AND(ISNUMBER(OFFSET('Hygiene Data'!$G$5,0,10*ROW('Hygiene Data'!G15))),'Data Summary'!DX21="Yes"),OFFSET('Hygiene Data'!$G$5,0,10*ROW('Hygiene Data'!G15)),NA())</f>
        <v>#N/A</v>
      </c>
      <c r="BJ21" s="492" t="e">
        <f ca="1">+IF(AND(ISNUMBER(OFFSET('Hygiene Data'!$G$7,0,10*ROW('Hygiene Data'!G15))),'Data Summary'!DY21="Yes"),OFFSET('Hygiene Data'!$G$7,0,10*ROW('Hygiene Data'!G15)),NA())</f>
        <v>#N/A</v>
      </c>
      <c r="BK21" s="492" t="e">
        <f ca="1">+IF(AND(ISNUMBER(OFFSET('Hygiene Data'!$G$9,0,10*ROW('Hygiene Data'!G15))),'Data Summary'!DZ21="Yes"),OFFSET('Hygiene Data'!$G$9,0,10*ROW('Hygiene Data'!G15)),NA())</f>
        <v>#N/A</v>
      </c>
      <c r="BL21" s="492" t="e">
        <f ca="1">+IF(AND(ISNUMBER(OFFSET('Hygiene Data'!$H$5,0,10*ROW('Hygiene Data'!H15))),'Data Summary'!EA21="Yes"),OFFSET('Hygiene Data'!$H$5,0,10*ROW('Hygiene Data'!H15)),NA())</f>
        <v>#N/A</v>
      </c>
      <c r="BM21" s="492" t="e">
        <f ca="1">+IF(AND(ISNUMBER(OFFSET('Hygiene Data'!$H$7,0,10*ROW('Hygiene Data'!H15))),'Data Summary'!EB21="Yes"),OFFSET('Hygiene Data'!$H$7,0,10*ROW('Hygiene Data'!H15)),NA())</f>
        <v>#N/A</v>
      </c>
      <c r="BN21" s="492" t="e">
        <f ca="1">+IF(AND(ISNUMBER(OFFSET('Hygiene Data'!$H$9,0,10*ROW('Hygiene Data'!H15))),'Data Summary'!EC21="Yes"),OFFSET('Hygiene Data'!$H$9,0,10*ROW('Hygiene Data'!H15)),NA())</f>
        <v>#N/A</v>
      </c>
      <c r="BO21" s="492" t="e">
        <f ca="1">+IF(AND(ISNUMBER(OFFSET('Hygiene Data'!$I$5,0,10*ROW('Hygiene Data'!I15))),'Data Summary'!ED21="Yes"),OFFSET('Hygiene Data'!$I$5,0,10*ROW('Hygiene Data'!I15)),NA())</f>
        <v>#N/A</v>
      </c>
      <c r="BP21" s="492" t="e">
        <f ca="1">+IF(AND(ISNUMBER(OFFSET('Hygiene Data'!$I$7,0,10*ROW('Hygiene Data'!I15))),'Data Summary'!EE21="Yes"),OFFSET('Hygiene Data'!$I$7,0,10*ROW('Hygiene Data'!I15)),NA())</f>
        <v>#N/A</v>
      </c>
      <c r="BQ21" s="492" t="e">
        <f ca="1">+IF(AND(ISNUMBER(OFFSET('Hygiene Data'!$I$9,0,10*ROW('Hygiene Data'!I15))),'Data Summary'!EF21="Yes"),OFFSET('Hygiene Data'!$I$9,0,10*ROW('Hygiene Data'!I15)),NA())</f>
        <v>#N/A</v>
      </c>
    </row>
    <row r="22" spans="1:69" x14ac:dyDescent="0.25">
      <c r="A22" s="488" t="e">
        <f ca="1">+RIGHT('Data Summary'!A22,LEN('Data Summary'!A22)-9)</f>
        <v>#VALUE!</v>
      </c>
      <c r="B22" s="462" t="str">
        <f ca="1">+IF(ISTEXT('Data Summary'!B22),'Data Summary'!B22,"")</f>
        <v/>
      </c>
      <c r="C22" s="489" t="e">
        <f ca="1">+VALUE('Data Summary'!C22)</f>
        <v>#VALUE!</v>
      </c>
      <c r="D22" s="490" t="e">
        <f ca="1">+IF(AND(ISNUMBER(OFFSET('Water Data'!$D$4,0,10*ROW('Water Data'!D16))),'Data Summary'!BS22="Yes"),100-OFFSET('Water Data'!$D$4,0,10*ROW('Water Data'!D16)),NA())</f>
        <v>#N/A</v>
      </c>
      <c r="E22" s="490" t="e">
        <f ca="1">+IF(AND(ISNUMBER(OFFSET('Water Data'!$D$6,0,10*ROW('Water Data'!D16))),'Data Summary'!BT22="Yes"),OFFSET('Water Data'!$D$6,0,10*ROW('Water Data'!D16)),NA())</f>
        <v>#N/A</v>
      </c>
      <c r="F22" s="490" t="e">
        <f ca="1">+IF(AND(ISNUMBER(OFFSET('Water Data'!$D$9,0,10*ROW('Water Data'!D16))),'Data Summary'!BU22="Yes"),OFFSET('Water Data'!$D$9,0,10*ROW('Water Data'!D16)),NA())</f>
        <v>#N/A</v>
      </c>
      <c r="G22" s="490" t="e">
        <f ca="1">+IF(AND(ISNUMBER(OFFSET('Water Data'!$E$4,0,10*ROW('Water Data'!E16))),'Data Summary'!BV22="Yes"),100-OFFSET('Water Data'!$E$4,0,10*ROW('Water Data'!E16)),NA())</f>
        <v>#N/A</v>
      </c>
      <c r="H22" s="490" t="e">
        <f ca="1">+IF(AND(ISNUMBER(OFFSET('Water Data'!$E$6,0,10*ROW('Water Data'!E16))),'Data Summary'!BW22="Yes"),OFFSET('Water Data'!$E$6,0,10*ROW('Water Data'!E16)),NA())</f>
        <v>#N/A</v>
      </c>
      <c r="I22" s="490" t="e">
        <f ca="1">+IF(AND(ISNUMBER(OFFSET('Water Data'!$E$9,0,10*ROW('Water Data'!E16))),'Data Summary'!BX22="Yes"),OFFSET('Water Data'!$E$9,0,10*ROW('Water Data'!E16)),NA())</f>
        <v>#N/A</v>
      </c>
      <c r="J22" s="490" t="e">
        <f ca="1">+IF(AND(ISNUMBER(OFFSET('Water Data'!$F$4,0,10*ROW('Water Data'!F16))),'Data Summary'!BY22="Yes"),100-OFFSET('Water Data'!$F$4,0,10*ROW('Water Data'!F16)),NA())</f>
        <v>#N/A</v>
      </c>
      <c r="K22" s="490" t="e">
        <f ca="1">+IF(AND(ISNUMBER(OFFSET('Water Data'!$F$6,0,10*ROW('Water Data'!F16))),'Data Summary'!BZ22="Yes"),OFFSET('Water Data'!$F$6,0,10*ROW('Water Data'!F16)),NA())</f>
        <v>#N/A</v>
      </c>
      <c r="L22" s="490" t="e">
        <f ca="1">+IF(AND(ISNUMBER(OFFSET('Water Data'!$F$9,0,10*ROW('Water Data'!F16))),'Data Summary'!CA22="Yes"),OFFSET('Water Data'!$F$9,0,10*ROW('Water Data'!F16)),NA())</f>
        <v>#N/A</v>
      </c>
      <c r="M22" s="490" t="e">
        <f ca="1">+IF(AND(ISNUMBER(OFFSET('Water Data'!$G$4,0,10*ROW('Water Data'!G16))),'Data Summary'!CB22="Yes"),100-OFFSET('Water Data'!$G$4,0,10*ROW('Water Data'!G16)),NA())</f>
        <v>#N/A</v>
      </c>
      <c r="N22" s="490" t="e">
        <f ca="1">+IF(AND(ISNUMBER(OFFSET('Water Data'!$G$6,0,10*ROW('Water Data'!G16))),'Data Summary'!CC22="Yes"),OFFSET('Water Data'!$G$6,0,10*ROW('Water Data'!G16)),NA())</f>
        <v>#N/A</v>
      </c>
      <c r="O22" s="490" t="e">
        <f ca="1">+IF(AND(ISNUMBER(OFFSET('Water Data'!$G$9,0,10*ROW('Water Data'!G16))),'Data Summary'!CD22="Yes"),OFFSET('Water Data'!$G$9,0,10*ROW('Water Data'!G16)),NA())</f>
        <v>#N/A</v>
      </c>
      <c r="P22" s="490" t="e">
        <f ca="1">+IF(AND(ISNUMBER(OFFSET('Water Data'!$H$4,0,10*ROW('Water Data'!H16))),'Data Summary'!CE22="Yes"),100-OFFSET('Water Data'!$H$4,0,10*ROW('Water Data'!H16)),NA())</f>
        <v>#N/A</v>
      </c>
      <c r="Q22" s="490" t="e">
        <f ca="1">+IF(AND(ISNUMBER(OFFSET('Water Data'!$H$6,0,10*ROW('Water Data'!H16))),'Data Summary'!CF22="Yes"),OFFSET('Water Data'!$H$6,0,10*ROW('Water Data'!H16)),NA())</f>
        <v>#N/A</v>
      </c>
      <c r="R22" s="490" t="e">
        <f ca="1">+IF(AND(ISNUMBER(OFFSET('Water Data'!$H$9,0,10*ROW('Water Data'!H16))),'Data Summary'!CG22="Yes"),OFFSET('Water Data'!$H$9,0,10*ROW('Water Data'!H16)),NA())</f>
        <v>#N/A</v>
      </c>
      <c r="S22" s="490" t="e">
        <f ca="1">+IF(AND(ISNUMBER(OFFSET('Water Data'!$I$4,0,10*ROW('Water Data'!I16))),'Data Summary'!CH22="Yes"),100-OFFSET('Water Data'!$I$4,0,10*ROW('Water Data'!I16)),NA())</f>
        <v>#N/A</v>
      </c>
      <c r="T22" s="490" t="e">
        <f ca="1">+IF(AND(ISNUMBER(OFFSET('Water Data'!$I$6,0,10*ROW('Water Data'!I16))),'Data Summary'!CI22="Yes"),OFFSET('Water Data'!$I$6,0,10*ROW('Water Data'!I16)),NA())</f>
        <v>#N/A</v>
      </c>
      <c r="U22" s="490" t="e">
        <f ca="1">+IF(AND(ISNUMBER(OFFSET('Water Data'!$I$9,0,10*ROW('Water Data'!I16))),'Data Summary'!CJ22="Yes"),OFFSET('Water Data'!$I$9,0,10*ROW('Water Data'!I16)),NA())</f>
        <v>#N/A</v>
      </c>
      <c r="V22" s="491" t="e">
        <f ca="1">+IF(AND(ISNUMBER(OFFSET('Sanitation Data'!$D$4,0,10*ROW('Sanitation Data'!D16))),'Data Summary'!CK22="Yes"),100-OFFSET('Sanitation Data'!$D$4,0,10*ROW('Sanitation Data'!D16)),NA())</f>
        <v>#N/A</v>
      </c>
      <c r="W22" s="491" t="e">
        <f ca="1">+IF(AND(ISNUMBER(OFFSET('Sanitation Data'!$D$6,0,10*ROW('Sanitation Data'!D16))),'Data Summary'!CL22="Yes"),OFFSET('Sanitation Data'!$D$6,0,10*ROW('Sanitation Data'!D16)),NA())</f>
        <v>#N/A</v>
      </c>
      <c r="X22" s="491" t="e">
        <f ca="1">+IF(AND(ISNUMBER(OFFSET('Sanitation Data'!$D$10,0,10*ROW('Sanitation Data'!D16))),'Data Summary'!CM22="Yes"),OFFSET('Sanitation Data'!$D$10,0,10*ROW('Sanitation Data'!D16)),NA())</f>
        <v>#N/A</v>
      </c>
      <c r="Y22" s="491" t="e">
        <f ca="1">+IF(AND(ISNUMBER(OFFSET('Sanitation Data'!$D$11,0,10*ROW('Sanitation Data'!D16))),'Data Summary'!CN22="Yes"),OFFSET('Sanitation Data'!$D$11,0,10*ROW('Sanitation Data'!D16)),NA())</f>
        <v>#N/A</v>
      </c>
      <c r="Z22" s="491" t="e">
        <f ca="1">+IF(AND(ISNUMBER(OFFSET('Sanitation Data'!$D$12,0,10*ROW('Sanitation Data'!D16))),'Data Summary'!CO22="Yes"),OFFSET('Sanitation Data'!$D$12,0,10*ROW('Sanitation Data'!D16)),NA())</f>
        <v>#N/A</v>
      </c>
      <c r="AA22" s="491" t="e">
        <f ca="1">+IF(AND(ISNUMBER(OFFSET('Sanitation Data'!$E$4,0,10*ROW('Sanitation Data'!E16))),'Data Summary'!CP22="Yes"),100-OFFSET('Sanitation Data'!$E$4,0,10*ROW('Sanitation Data'!E16)),NA())</f>
        <v>#N/A</v>
      </c>
      <c r="AB22" s="491" t="e">
        <f ca="1">+IF(AND(ISNUMBER(OFFSET('Sanitation Data'!$E$6,0,10*ROW('Sanitation Data'!E16))),'Data Summary'!CQ22="Yes"),OFFSET('Sanitation Data'!$E$6,0,10*ROW('Sanitation Data'!E16)),NA())</f>
        <v>#N/A</v>
      </c>
      <c r="AC22" s="491" t="e">
        <f ca="1">+IF(AND(ISNUMBER(OFFSET('Sanitation Data'!$E$10,0,10*ROW('Sanitation Data'!E16))),'Data Summary'!CR22="Yes"),OFFSET('Sanitation Data'!$E$10,0,10*ROW('Sanitation Data'!E16)),NA())</f>
        <v>#N/A</v>
      </c>
      <c r="AD22" s="491" t="e">
        <f ca="1">+IF(AND(ISNUMBER(OFFSET('Sanitation Data'!$E$11,0,10*ROW('Sanitation Data'!E16))),'Data Summary'!CS22="Yes"),OFFSET('Sanitation Data'!$E$11,0,10*ROW('Sanitation Data'!E16)),NA())</f>
        <v>#N/A</v>
      </c>
      <c r="AE22" s="491" t="e">
        <f ca="1">+IF(AND(ISNUMBER(OFFSET('Sanitation Data'!$E$12,0,10*ROW('Sanitation Data'!E16))),'Data Summary'!CT22="Yes"),OFFSET('Sanitation Data'!$E$12,0,10*ROW('Sanitation Data'!E16)),NA())</f>
        <v>#N/A</v>
      </c>
      <c r="AF22" s="491" t="e">
        <f ca="1">+IF(AND(ISNUMBER(OFFSET('Sanitation Data'!$F$4,0,10*ROW('Sanitation Data'!F16))),'Data Summary'!CU22="Yes"),100-OFFSET('Sanitation Data'!$F$4,0,10*ROW('Sanitation Data'!F16)),NA())</f>
        <v>#N/A</v>
      </c>
      <c r="AG22" s="491" t="e">
        <f ca="1">+IF(AND(ISNUMBER(OFFSET('Sanitation Data'!$F$6,0,10*ROW('Sanitation Data'!F16))),'Data Summary'!CV22="Yes"),OFFSET('Sanitation Data'!$F$6,0,10*ROW('Sanitation Data'!F16)),NA())</f>
        <v>#N/A</v>
      </c>
      <c r="AH22" s="491" t="e">
        <f ca="1">+IF(AND(ISNUMBER(OFFSET('Sanitation Data'!$F$10,0,10*ROW('Sanitation Data'!F16))),'Data Summary'!CW22="Yes"),OFFSET('Sanitation Data'!$F$10,0,10*ROW('Sanitation Data'!F16)),NA())</f>
        <v>#N/A</v>
      </c>
      <c r="AI22" s="491" t="e">
        <f ca="1">+IF(AND(ISNUMBER(OFFSET('Sanitation Data'!$F$11,0,10*ROW('Sanitation Data'!F16))),'Data Summary'!CX22="Yes"),OFFSET('Sanitation Data'!$F$11,0,10*ROW('Sanitation Data'!F16)),NA())</f>
        <v>#N/A</v>
      </c>
      <c r="AJ22" s="491" t="e">
        <f ca="1">+IF(AND(ISNUMBER(OFFSET('Sanitation Data'!$F$12,0,10*ROW('Sanitation Data'!F16))),'Data Summary'!CY22="Yes"),OFFSET('Sanitation Data'!$F$12,0,10*ROW('Sanitation Data'!F16)),NA())</f>
        <v>#N/A</v>
      </c>
      <c r="AK22" s="491" t="e">
        <f ca="1">+IF(AND(ISNUMBER(OFFSET('Sanitation Data'!$G$4,0,10*ROW('Sanitation Data'!G16))),'Data Summary'!CZ22="Yes"),100-OFFSET('Sanitation Data'!$G$4,0,10*ROW('Sanitation Data'!G16)),NA())</f>
        <v>#N/A</v>
      </c>
      <c r="AL22" s="491" t="e">
        <f ca="1">+IF(AND(ISNUMBER(OFFSET('Sanitation Data'!$G$6,0,10*ROW('Sanitation Data'!G16))),'Data Summary'!DA22="Yes"),OFFSET('Sanitation Data'!$G$6,0,10*ROW('Sanitation Data'!G16)),NA())</f>
        <v>#N/A</v>
      </c>
      <c r="AM22" s="491" t="e">
        <f ca="1">+IF(AND(ISNUMBER(OFFSET('Sanitation Data'!$G$10,0,10*ROW('Sanitation Data'!G16))),'Data Summary'!DB22="Yes"),OFFSET('Sanitation Data'!$G$10,0,10*ROW('Sanitation Data'!G16)),NA())</f>
        <v>#N/A</v>
      </c>
      <c r="AN22" s="491" t="e">
        <f ca="1">+IF(AND(ISNUMBER(OFFSET('Sanitation Data'!$G$11,0,10*ROW('Sanitation Data'!G16))),'Data Summary'!DC22="Yes"),OFFSET('Sanitation Data'!$G$11,0,10*ROW('Sanitation Data'!G16)),NA())</f>
        <v>#N/A</v>
      </c>
      <c r="AO22" s="491" t="e">
        <f ca="1">+IF(AND(ISNUMBER(OFFSET('Sanitation Data'!$G$12,0,10*ROW('Sanitation Data'!G16))),'Data Summary'!DD22="Yes"),OFFSET('Sanitation Data'!$G$12,0,10*ROW('Sanitation Data'!G16)),NA())</f>
        <v>#N/A</v>
      </c>
      <c r="AP22" s="491" t="e">
        <f ca="1">+IF(AND(ISNUMBER(OFFSET('Sanitation Data'!$H$4,0,10*ROW('Sanitation Data'!H16))),'Data Summary'!DE22="Yes"),100-OFFSET('Sanitation Data'!$H$4,0,10*ROW('Sanitation Data'!H16)),NA())</f>
        <v>#N/A</v>
      </c>
      <c r="AQ22" s="491" t="e">
        <f ca="1">+IF(AND(ISNUMBER(OFFSET('Sanitation Data'!$H$6,0,10*ROW('Sanitation Data'!H16))),'Data Summary'!DF22="Yes"),OFFSET('Sanitation Data'!$H$6,0,10*ROW('Sanitation Data'!H16)),NA())</f>
        <v>#N/A</v>
      </c>
      <c r="AR22" s="491" t="e">
        <f ca="1">+IF(AND(ISNUMBER(OFFSET('Sanitation Data'!$H$10,0,10*ROW('Sanitation Data'!H16))),'Data Summary'!DG22="Yes"),OFFSET('Sanitation Data'!$H$10,0,10*ROW('Sanitation Data'!H16)),NA())</f>
        <v>#N/A</v>
      </c>
      <c r="AS22" s="491" t="e">
        <f ca="1">+IF(AND(ISNUMBER(OFFSET('Sanitation Data'!$H$11,0,10*ROW('Sanitation Data'!H16))),'Data Summary'!DH22="Yes"),OFFSET('Sanitation Data'!$H$11,0,10*ROW('Sanitation Data'!H16)),NA())</f>
        <v>#N/A</v>
      </c>
      <c r="AT22" s="491" t="e">
        <f ca="1">+IF(AND(ISNUMBER(OFFSET('Sanitation Data'!$H$12,0,10*ROW('Sanitation Data'!H16))),'Data Summary'!DI22="Yes"),OFFSET('Sanitation Data'!$H$12,0,10*ROW('Sanitation Data'!H16)),NA())</f>
        <v>#N/A</v>
      </c>
      <c r="AU22" s="491" t="e">
        <f ca="1">+IF(AND(ISNUMBER(OFFSET('Sanitation Data'!$I$4,0,10*ROW('Sanitation Data'!I16))),'Data Summary'!DJ22="Yes"),100-OFFSET('Sanitation Data'!$I$4,0,10*ROW('Sanitation Data'!I16)),NA())</f>
        <v>#N/A</v>
      </c>
      <c r="AV22" s="491" t="e">
        <f ca="1">+IF(AND(ISNUMBER(OFFSET('Sanitation Data'!$I$6,0,10*ROW('Sanitation Data'!I16))),'Data Summary'!DK22="Yes"),OFFSET('Sanitation Data'!$I$6,0,10*ROW('Sanitation Data'!I16)),NA())</f>
        <v>#N/A</v>
      </c>
      <c r="AW22" s="491" t="e">
        <f ca="1">+IF(AND(ISNUMBER(OFFSET('Sanitation Data'!$I$10,0,10*ROW('Sanitation Data'!I16))),'Data Summary'!DL22="Yes"),OFFSET('Sanitation Data'!$I$10,0,10*ROW('Sanitation Data'!I16)),NA())</f>
        <v>#N/A</v>
      </c>
      <c r="AX22" s="491" t="e">
        <f ca="1">+IF(AND(ISNUMBER(OFFSET('Sanitation Data'!$I$11,0,10*ROW('Sanitation Data'!I16))),'Data Summary'!DM22="Yes"),OFFSET('Sanitation Data'!$I$11,0,10*ROW('Sanitation Data'!I16)),NA())</f>
        <v>#N/A</v>
      </c>
      <c r="AY22" s="491" t="e">
        <f ca="1">+IF(AND(ISNUMBER(OFFSET('Sanitation Data'!$I$12,0,10*ROW('Sanitation Data'!I16))),'Data Summary'!DN22="Yes"),OFFSET('Sanitation Data'!$I$12,0,10*ROW('Sanitation Data'!I16)),NA())</f>
        <v>#N/A</v>
      </c>
      <c r="AZ22" s="492" t="e">
        <f ca="1">+IF(AND(ISNUMBER(OFFSET('Hygiene Data'!$D$5,0,10*ROW('Hygiene Data'!D16))),'Data Summary'!DO22="Yes"),OFFSET('Hygiene Data'!$D$5,0,10*ROW('Hygiene Data'!D16)),NA())</f>
        <v>#N/A</v>
      </c>
      <c r="BA22" s="492" t="e">
        <f ca="1">+IF(AND(ISNUMBER(OFFSET('Hygiene Data'!$D$7,0,10*ROW('Hygiene Data'!D16))),'Data Summary'!DP22="Yes"),OFFSET('Hygiene Data'!$D$7,0,10*ROW('Hygiene Data'!D16)),NA())</f>
        <v>#N/A</v>
      </c>
      <c r="BB22" s="492" t="e">
        <f ca="1">+IF(AND(ISNUMBER(OFFSET('Hygiene Data'!$D$9,0,10*ROW('Hygiene Data'!D16))),'Data Summary'!DQ22="Yes"),OFFSET('Hygiene Data'!$D$9,0,10*ROW('Hygiene Data'!D16)),NA())</f>
        <v>#N/A</v>
      </c>
      <c r="BC22" s="492" t="e">
        <f ca="1">+IF(AND(ISNUMBER(OFFSET('Hygiene Data'!$E$5,0,10*ROW('Hygiene Data'!E16))),'Data Summary'!DR22="Yes"),OFFSET('Hygiene Data'!$E$5,0,10*ROW('Hygiene Data'!E16)),NA())</f>
        <v>#N/A</v>
      </c>
      <c r="BD22" s="492" t="e">
        <f ca="1">+IF(AND(ISNUMBER(OFFSET('Hygiene Data'!$E$7,0,10*ROW('Hygiene Data'!E16))),'Data Summary'!DS22="Yes"),OFFSET('Hygiene Data'!$E$7,0,10*ROW('Hygiene Data'!E16)),NA())</f>
        <v>#N/A</v>
      </c>
      <c r="BE22" s="492" t="e">
        <f ca="1">+IF(AND(ISNUMBER(OFFSET('Hygiene Data'!$E$9,0,10*ROW('Hygiene Data'!E16))),'Data Summary'!DT22="Yes"),OFFSET('Hygiene Data'!$E$9,0,10*ROW('Hygiene Data'!E16)),NA())</f>
        <v>#N/A</v>
      </c>
      <c r="BF22" s="492" t="e">
        <f ca="1">+IF(AND(ISNUMBER(OFFSET('Hygiene Data'!$F$5,0,10*ROW('Hygiene Data'!F16))),'Data Summary'!DU22="Yes"),OFFSET('Hygiene Data'!$F$5,0,10*ROW('Hygiene Data'!F16)),NA())</f>
        <v>#N/A</v>
      </c>
      <c r="BG22" s="492" t="e">
        <f ca="1">+IF(AND(ISNUMBER(OFFSET('Hygiene Data'!$F$7,0,10*ROW('Hygiene Data'!F16))),'Data Summary'!DV22="Yes"),OFFSET('Hygiene Data'!$F$7,0,10*ROW('Hygiene Data'!F16)),NA())</f>
        <v>#N/A</v>
      </c>
      <c r="BH22" s="492" t="e">
        <f ca="1">+IF(AND(ISNUMBER(OFFSET('Hygiene Data'!$F$9,0,10*ROW('Hygiene Data'!F16))),'Data Summary'!DW22="Yes"),OFFSET('Hygiene Data'!$F$9,0,10*ROW('Hygiene Data'!F16)),NA())</f>
        <v>#N/A</v>
      </c>
      <c r="BI22" s="492" t="e">
        <f ca="1">+IF(AND(ISNUMBER(OFFSET('Hygiene Data'!$G$5,0,10*ROW('Hygiene Data'!G16))),'Data Summary'!DX22="Yes"),OFFSET('Hygiene Data'!$G$5,0,10*ROW('Hygiene Data'!G16)),NA())</f>
        <v>#N/A</v>
      </c>
      <c r="BJ22" s="492" t="e">
        <f ca="1">+IF(AND(ISNUMBER(OFFSET('Hygiene Data'!$G$7,0,10*ROW('Hygiene Data'!G16))),'Data Summary'!DY22="Yes"),OFFSET('Hygiene Data'!$G$7,0,10*ROW('Hygiene Data'!G16)),NA())</f>
        <v>#N/A</v>
      </c>
      <c r="BK22" s="492" t="e">
        <f ca="1">+IF(AND(ISNUMBER(OFFSET('Hygiene Data'!$G$9,0,10*ROW('Hygiene Data'!G16))),'Data Summary'!DZ22="Yes"),OFFSET('Hygiene Data'!$G$9,0,10*ROW('Hygiene Data'!G16)),NA())</f>
        <v>#N/A</v>
      </c>
      <c r="BL22" s="492" t="e">
        <f ca="1">+IF(AND(ISNUMBER(OFFSET('Hygiene Data'!$H$5,0,10*ROW('Hygiene Data'!H16))),'Data Summary'!EA22="Yes"),OFFSET('Hygiene Data'!$H$5,0,10*ROW('Hygiene Data'!H16)),NA())</f>
        <v>#N/A</v>
      </c>
      <c r="BM22" s="492" t="e">
        <f ca="1">+IF(AND(ISNUMBER(OFFSET('Hygiene Data'!$H$7,0,10*ROW('Hygiene Data'!H16))),'Data Summary'!EB22="Yes"),OFFSET('Hygiene Data'!$H$7,0,10*ROW('Hygiene Data'!H16)),NA())</f>
        <v>#N/A</v>
      </c>
      <c r="BN22" s="492" t="e">
        <f ca="1">+IF(AND(ISNUMBER(OFFSET('Hygiene Data'!$H$9,0,10*ROW('Hygiene Data'!H16))),'Data Summary'!EC22="Yes"),OFFSET('Hygiene Data'!$H$9,0,10*ROW('Hygiene Data'!H16)),NA())</f>
        <v>#N/A</v>
      </c>
      <c r="BO22" s="492" t="e">
        <f ca="1">+IF(AND(ISNUMBER(OFFSET('Hygiene Data'!$I$5,0,10*ROW('Hygiene Data'!I16))),'Data Summary'!ED22="Yes"),OFFSET('Hygiene Data'!$I$5,0,10*ROW('Hygiene Data'!I16)),NA())</f>
        <v>#N/A</v>
      </c>
      <c r="BP22" s="492" t="e">
        <f ca="1">+IF(AND(ISNUMBER(OFFSET('Hygiene Data'!$I$7,0,10*ROW('Hygiene Data'!I16))),'Data Summary'!EE22="Yes"),OFFSET('Hygiene Data'!$I$7,0,10*ROW('Hygiene Data'!I16)),NA())</f>
        <v>#N/A</v>
      </c>
      <c r="BQ22" s="492" t="e">
        <f ca="1">+IF(AND(ISNUMBER(OFFSET('Hygiene Data'!$I$9,0,10*ROW('Hygiene Data'!I16))),'Data Summary'!EF22="Yes"),OFFSET('Hygiene Data'!$I$9,0,10*ROW('Hygiene Data'!I16)),NA())</f>
        <v>#N/A</v>
      </c>
    </row>
    <row r="23" spans="1:69" x14ac:dyDescent="0.25">
      <c r="A23" s="488" t="e">
        <f ca="1">+RIGHT('Data Summary'!A23,LEN('Data Summary'!A23)-9)</f>
        <v>#VALUE!</v>
      </c>
      <c r="B23" s="462" t="str">
        <f ca="1">+IF(ISTEXT('Data Summary'!B23),'Data Summary'!B23,"")</f>
        <v/>
      </c>
      <c r="C23" s="489" t="e">
        <f ca="1">+VALUE('Data Summary'!C23)</f>
        <v>#VALUE!</v>
      </c>
      <c r="D23" s="490" t="e">
        <f ca="1">+IF(AND(ISNUMBER(OFFSET('Water Data'!$D$4,0,10*ROW('Water Data'!D17))),'Data Summary'!BS23="Yes"),100-OFFSET('Water Data'!$D$4,0,10*ROW('Water Data'!D17)),NA())</f>
        <v>#N/A</v>
      </c>
      <c r="E23" s="490" t="e">
        <f ca="1">+IF(AND(ISNUMBER(OFFSET('Water Data'!$D$6,0,10*ROW('Water Data'!D17))),'Data Summary'!BT23="Yes"),OFFSET('Water Data'!$D$6,0,10*ROW('Water Data'!D17)),NA())</f>
        <v>#N/A</v>
      </c>
      <c r="F23" s="490" t="e">
        <f ca="1">+IF(AND(ISNUMBER(OFFSET('Water Data'!$D$9,0,10*ROW('Water Data'!D17))),'Data Summary'!BU23="Yes"),OFFSET('Water Data'!$D$9,0,10*ROW('Water Data'!D17)),NA())</f>
        <v>#N/A</v>
      </c>
      <c r="G23" s="490" t="e">
        <f ca="1">+IF(AND(ISNUMBER(OFFSET('Water Data'!$E$4,0,10*ROW('Water Data'!E17))),'Data Summary'!BV23="Yes"),100-OFFSET('Water Data'!$E$4,0,10*ROW('Water Data'!E17)),NA())</f>
        <v>#N/A</v>
      </c>
      <c r="H23" s="490" t="e">
        <f ca="1">+IF(AND(ISNUMBER(OFFSET('Water Data'!$E$6,0,10*ROW('Water Data'!E17))),'Data Summary'!BW23="Yes"),OFFSET('Water Data'!$E$6,0,10*ROW('Water Data'!E17)),NA())</f>
        <v>#N/A</v>
      </c>
      <c r="I23" s="490" t="e">
        <f ca="1">+IF(AND(ISNUMBER(OFFSET('Water Data'!$E$9,0,10*ROW('Water Data'!E17))),'Data Summary'!BX23="Yes"),OFFSET('Water Data'!$E$9,0,10*ROW('Water Data'!E17)),NA())</f>
        <v>#N/A</v>
      </c>
      <c r="J23" s="490" t="e">
        <f ca="1">+IF(AND(ISNUMBER(OFFSET('Water Data'!$F$4,0,10*ROW('Water Data'!F17))),'Data Summary'!BY23="Yes"),100-OFFSET('Water Data'!$F$4,0,10*ROW('Water Data'!F17)),NA())</f>
        <v>#N/A</v>
      </c>
      <c r="K23" s="490" t="e">
        <f ca="1">+IF(AND(ISNUMBER(OFFSET('Water Data'!$F$6,0,10*ROW('Water Data'!F17))),'Data Summary'!BZ23="Yes"),OFFSET('Water Data'!$F$6,0,10*ROW('Water Data'!F17)),NA())</f>
        <v>#N/A</v>
      </c>
      <c r="L23" s="490" t="e">
        <f ca="1">+IF(AND(ISNUMBER(OFFSET('Water Data'!$F$9,0,10*ROW('Water Data'!F17))),'Data Summary'!CA23="Yes"),OFFSET('Water Data'!$F$9,0,10*ROW('Water Data'!F17)),NA())</f>
        <v>#N/A</v>
      </c>
      <c r="M23" s="490" t="e">
        <f ca="1">+IF(AND(ISNUMBER(OFFSET('Water Data'!$G$4,0,10*ROW('Water Data'!G17))),'Data Summary'!CB23="Yes"),100-OFFSET('Water Data'!$G$4,0,10*ROW('Water Data'!G17)),NA())</f>
        <v>#N/A</v>
      </c>
      <c r="N23" s="490" t="e">
        <f ca="1">+IF(AND(ISNUMBER(OFFSET('Water Data'!$G$6,0,10*ROW('Water Data'!G17))),'Data Summary'!CC23="Yes"),OFFSET('Water Data'!$G$6,0,10*ROW('Water Data'!G17)),NA())</f>
        <v>#N/A</v>
      </c>
      <c r="O23" s="490" t="e">
        <f ca="1">+IF(AND(ISNUMBER(OFFSET('Water Data'!$G$9,0,10*ROW('Water Data'!G17))),'Data Summary'!CD23="Yes"),OFFSET('Water Data'!$G$9,0,10*ROW('Water Data'!G17)),NA())</f>
        <v>#N/A</v>
      </c>
      <c r="P23" s="490" t="e">
        <f ca="1">+IF(AND(ISNUMBER(OFFSET('Water Data'!$H$4,0,10*ROW('Water Data'!H17))),'Data Summary'!CE23="Yes"),100-OFFSET('Water Data'!$H$4,0,10*ROW('Water Data'!H17)),NA())</f>
        <v>#N/A</v>
      </c>
      <c r="Q23" s="490" t="e">
        <f ca="1">+IF(AND(ISNUMBER(OFFSET('Water Data'!$H$6,0,10*ROW('Water Data'!H17))),'Data Summary'!CF23="Yes"),OFFSET('Water Data'!$H$6,0,10*ROW('Water Data'!H17)),NA())</f>
        <v>#N/A</v>
      </c>
      <c r="R23" s="490" t="e">
        <f ca="1">+IF(AND(ISNUMBER(OFFSET('Water Data'!$H$9,0,10*ROW('Water Data'!H17))),'Data Summary'!CG23="Yes"),OFFSET('Water Data'!$H$9,0,10*ROW('Water Data'!H17)),NA())</f>
        <v>#N/A</v>
      </c>
      <c r="S23" s="490" t="e">
        <f ca="1">+IF(AND(ISNUMBER(OFFSET('Water Data'!$I$4,0,10*ROW('Water Data'!I17))),'Data Summary'!CH23="Yes"),100-OFFSET('Water Data'!$I$4,0,10*ROW('Water Data'!I17)),NA())</f>
        <v>#N/A</v>
      </c>
      <c r="T23" s="490" t="e">
        <f ca="1">+IF(AND(ISNUMBER(OFFSET('Water Data'!$I$6,0,10*ROW('Water Data'!I17))),'Data Summary'!CI23="Yes"),OFFSET('Water Data'!$I$6,0,10*ROW('Water Data'!I17)),NA())</f>
        <v>#N/A</v>
      </c>
      <c r="U23" s="490" t="e">
        <f ca="1">+IF(AND(ISNUMBER(OFFSET('Water Data'!$I$9,0,10*ROW('Water Data'!I17))),'Data Summary'!CJ23="Yes"),OFFSET('Water Data'!$I$9,0,10*ROW('Water Data'!I17)),NA())</f>
        <v>#N/A</v>
      </c>
      <c r="V23" s="491" t="e">
        <f ca="1">+IF(AND(ISNUMBER(OFFSET('Sanitation Data'!$D$4,0,10*ROW('Sanitation Data'!D17))),'Data Summary'!CK23="Yes"),100-OFFSET('Sanitation Data'!$D$4,0,10*ROW('Sanitation Data'!D17)),NA())</f>
        <v>#N/A</v>
      </c>
      <c r="W23" s="491" t="e">
        <f ca="1">+IF(AND(ISNUMBER(OFFSET('Sanitation Data'!$D$6,0,10*ROW('Sanitation Data'!D17))),'Data Summary'!CL23="Yes"),OFFSET('Sanitation Data'!$D$6,0,10*ROW('Sanitation Data'!D17)),NA())</f>
        <v>#N/A</v>
      </c>
      <c r="X23" s="491" t="e">
        <f ca="1">+IF(AND(ISNUMBER(OFFSET('Sanitation Data'!$D$10,0,10*ROW('Sanitation Data'!D17))),'Data Summary'!CM23="Yes"),OFFSET('Sanitation Data'!$D$10,0,10*ROW('Sanitation Data'!D17)),NA())</f>
        <v>#N/A</v>
      </c>
      <c r="Y23" s="491" t="e">
        <f ca="1">+IF(AND(ISNUMBER(OFFSET('Sanitation Data'!$D$11,0,10*ROW('Sanitation Data'!D17))),'Data Summary'!CN23="Yes"),OFFSET('Sanitation Data'!$D$11,0,10*ROW('Sanitation Data'!D17)),NA())</f>
        <v>#N/A</v>
      </c>
      <c r="Z23" s="491" t="e">
        <f ca="1">+IF(AND(ISNUMBER(OFFSET('Sanitation Data'!$D$12,0,10*ROW('Sanitation Data'!D17))),'Data Summary'!CO23="Yes"),OFFSET('Sanitation Data'!$D$12,0,10*ROW('Sanitation Data'!D17)),NA())</f>
        <v>#N/A</v>
      </c>
      <c r="AA23" s="491" t="e">
        <f ca="1">+IF(AND(ISNUMBER(OFFSET('Sanitation Data'!$E$4,0,10*ROW('Sanitation Data'!E17))),'Data Summary'!CP23="Yes"),100-OFFSET('Sanitation Data'!$E$4,0,10*ROW('Sanitation Data'!E17)),NA())</f>
        <v>#N/A</v>
      </c>
      <c r="AB23" s="491" t="e">
        <f ca="1">+IF(AND(ISNUMBER(OFFSET('Sanitation Data'!$E$6,0,10*ROW('Sanitation Data'!E17))),'Data Summary'!CQ23="Yes"),OFFSET('Sanitation Data'!$E$6,0,10*ROW('Sanitation Data'!E17)),NA())</f>
        <v>#N/A</v>
      </c>
      <c r="AC23" s="491" t="e">
        <f ca="1">+IF(AND(ISNUMBER(OFFSET('Sanitation Data'!$E$10,0,10*ROW('Sanitation Data'!E17))),'Data Summary'!CR23="Yes"),OFFSET('Sanitation Data'!$E$10,0,10*ROW('Sanitation Data'!E17)),NA())</f>
        <v>#N/A</v>
      </c>
      <c r="AD23" s="491" t="e">
        <f ca="1">+IF(AND(ISNUMBER(OFFSET('Sanitation Data'!$E$11,0,10*ROW('Sanitation Data'!E17))),'Data Summary'!CS23="Yes"),OFFSET('Sanitation Data'!$E$11,0,10*ROW('Sanitation Data'!E17)),NA())</f>
        <v>#N/A</v>
      </c>
      <c r="AE23" s="491" t="e">
        <f ca="1">+IF(AND(ISNUMBER(OFFSET('Sanitation Data'!$E$12,0,10*ROW('Sanitation Data'!E17))),'Data Summary'!CT23="Yes"),OFFSET('Sanitation Data'!$E$12,0,10*ROW('Sanitation Data'!E17)),NA())</f>
        <v>#N/A</v>
      </c>
      <c r="AF23" s="491" t="e">
        <f ca="1">+IF(AND(ISNUMBER(OFFSET('Sanitation Data'!$F$4,0,10*ROW('Sanitation Data'!F17))),'Data Summary'!CU23="Yes"),100-OFFSET('Sanitation Data'!$F$4,0,10*ROW('Sanitation Data'!F17)),NA())</f>
        <v>#N/A</v>
      </c>
      <c r="AG23" s="491" t="e">
        <f ca="1">+IF(AND(ISNUMBER(OFFSET('Sanitation Data'!$F$6,0,10*ROW('Sanitation Data'!F17))),'Data Summary'!CV23="Yes"),OFFSET('Sanitation Data'!$F$6,0,10*ROW('Sanitation Data'!F17)),NA())</f>
        <v>#N/A</v>
      </c>
      <c r="AH23" s="491" t="e">
        <f ca="1">+IF(AND(ISNUMBER(OFFSET('Sanitation Data'!$F$10,0,10*ROW('Sanitation Data'!F17))),'Data Summary'!CW23="Yes"),OFFSET('Sanitation Data'!$F$10,0,10*ROW('Sanitation Data'!F17)),NA())</f>
        <v>#N/A</v>
      </c>
      <c r="AI23" s="491" t="e">
        <f ca="1">+IF(AND(ISNUMBER(OFFSET('Sanitation Data'!$F$11,0,10*ROW('Sanitation Data'!F17))),'Data Summary'!CX23="Yes"),OFFSET('Sanitation Data'!$F$11,0,10*ROW('Sanitation Data'!F17)),NA())</f>
        <v>#N/A</v>
      </c>
      <c r="AJ23" s="491" t="e">
        <f ca="1">+IF(AND(ISNUMBER(OFFSET('Sanitation Data'!$F$12,0,10*ROW('Sanitation Data'!F17))),'Data Summary'!CY23="Yes"),OFFSET('Sanitation Data'!$F$12,0,10*ROW('Sanitation Data'!F17)),NA())</f>
        <v>#N/A</v>
      </c>
      <c r="AK23" s="491" t="e">
        <f ca="1">+IF(AND(ISNUMBER(OFFSET('Sanitation Data'!$G$4,0,10*ROW('Sanitation Data'!G17))),'Data Summary'!CZ23="Yes"),100-OFFSET('Sanitation Data'!$G$4,0,10*ROW('Sanitation Data'!G17)),NA())</f>
        <v>#N/A</v>
      </c>
      <c r="AL23" s="491" t="e">
        <f ca="1">+IF(AND(ISNUMBER(OFFSET('Sanitation Data'!$G$6,0,10*ROW('Sanitation Data'!G17))),'Data Summary'!DA23="Yes"),OFFSET('Sanitation Data'!$G$6,0,10*ROW('Sanitation Data'!G17)),NA())</f>
        <v>#N/A</v>
      </c>
      <c r="AM23" s="491" t="e">
        <f ca="1">+IF(AND(ISNUMBER(OFFSET('Sanitation Data'!$G$10,0,10*ROW('Sanitation Data'!G17))),'Data Summary'!DB23="Yes"),OFFSET('Sanitation Data'!$G$10,0,10*ROW('Sanitation Data'!G17)),NA())</f>
        <v>#N/A</v>
      </c>
      <c r="AN23" s="491" t="e">
        <f ca="1">+IF(AND(ISNUMBER(OFFSET('Sanitation Data'!$G$11,0,10*ROW('Sanitation Data'!G17))),'Data Summary'!DC23="Yes"),OFFSET('Sanitation Data'!$G$11,0,10*ROW('Sanitation Data'!G17)),NA())</f>
        <v>#N/A</v>
      </c>
      <c r="AO23" s="491" t="e">
        <f ca="1">+IF(AND(ISNUMBER(OFFSET('Sanitation Data'!$G$12,0,10*ROW('Sanitation Data'!G17))),'Data Summary'!DD23="Yes"),OFFSET('Sanitation Data'!$G$12,0,10*ROW('Sanitation Data'!G17)),NA())</f>
        <v>#N/A</v>
      </c>
      <c r="AP23" s="491" t="e">
        <f ca="1">+IF(AND(ISNUMBER(OFFSET('Sanitation Data'!$H$4,0,10*ROW('Sanitation Data'!H17))),'Data Summary'!DE23="Yes"),100-OFFSET('Sanitation Data'!$H$4,0,10*ROW('Sanitation Data'!H17)),NA())</f>
        <v>#N/A</v>
      </c>
      <c r="AQ23" s="491" t="e">
        <f ca="1">+IF(AND(ISNUMBER(OFFSET('Sanitation Data'!$H$6,0,10*ROW('Sanitation Data'!H17))),'Data Summary'!DF23="Yes"),OFFSET('Sanitation Data'!$H$6,0,10*ROW('Sanitation Data'!H17)),NA())</f>
        <v>#N/A</v>
      </c>
      <c r="AR23" s="491" t="e">
        <f ca="1">+IF(AND(ISNUMBER(OFFSET('Sanitation Data'!$H$10,0,10*ROW('Sanitation Data'!H17))),'Data Summary'!DG23="Yes"),OFFSET('Sanitation Data'!$H$10,0,10*ROW('Sanitation Data'!H17)),NA())</f>
        <v>#N/A</v>
      </c>
      <c r="AS23" s="491" t="e">
        <f ca="1">+IF(AND(ISNUMBER(OFFSET('Sanitation Data'!$H$11,0,10*ROW('Sanitation Data'!H17))),'Data Summary'!DH23="Yes"),OFFSET('Sanitation Data'!$H$11,0,10*ROW('Sanitation Data'!H17)),NA())</f>
        <v>#N/A</v>
      </c>
      <c r="AT23" s="491" t="e">
        <f ca="1">+IF(AND(ISNUMBER(OFFSET('Sanitation Data'!$H$12,0,10*ROW('Sanitation Data'!H17))),'Data Summary'!DI23="Yes"),OFFSET('Sanitation Data'!$H$12,0,10*ROW('Sanitation Data'!H17)),NA())</f>
        <v>#N/A</v>
      </c>
      <c r="AU23" s="491" t="e">
        <f ca="1">+IF(AND(ISNUMBER(OFFSET('Sanitation Data'!$I$4,0,10*ROW('Sanitation Data'!I17))),'Data Summary'!DJ23="Yes"),100-OFFSET('Sanitation Data'!$I$4,0,10*ROW('Sanitation Data'!I17)),NA())</f>
        <v>#N/A</v>
      </c>
      <c r="AV23" s="491" t="e">
        <f ca="1">+IF(AND(ISNUMBER(OFFSET('Sanitation Data'!$I$6,0,10*ROW('Sanitation Data'!I17))),'Data Summary'!DK23="Yes"),OFFSET('Sanitation Data'!$I$6,0,10*ROW('Sanitation Data'!I17)),NA())</f>
        <v>#N/A</v>
      </c>
      <c r="AW23" s="491" t="e">
        <f ca="1">+IF(AND(ISNUMBER(OFFSET('Sanitation Data'!$I$10,0,10*ROW('Sanitation Data'!I17))),'Data Summary'!DL23="Yes"),OFFSET('Sanitation Data'!$I$10,0,10*ROW('Sanitation Data'!I17)),NA())</f>
        <v>#N/A</v>
      </c>
      <c r="AX23" s="491" t="e">
        <f ca="1">+IF(AND(ISNUMBER(OFFSET('Sanitation Data'!$I$11,0,10*ROW('Sanitation Data'!I17))),'Data Summary'!DM23="Yes"),OFFSET('Sanitation Data'!$I$11,0,10*ROW('Sanitation Data'!I17)),NA())</f>
        <v>#N/A</v>
      </c>
      <c r="AY23" s="491" t="e">
        <f ca="1">+IF(AND(ISNUMBER(OFFSET('Sanitation Data'!$I$12,0,10*ROW('Sanitation Data'!I17))),'Data Summary'!DN23="Yes"),OFFSET('Sanitation Data'!$I$12,0,10*ROW('Sanitation Data'!I17)),NA())</f>
        <v>#N/A</v>
      </c>
      <c r="AZ23" s="492" t="e">
        <f ca="1">+IF(AND(ISNUMBER(OFFSET('Hygiene Data'!$D$5,0,10*ROW('Hygiene Data'!D17))),'Data Summary'!DO23="Yes"),OFFSET('Hygiene Data'!$D$5,0,10*ROW('Hygiene Data'!D17)),NA())</f>
        <v>#N/A</v>
      </c>
      <c r="BA23" s="492" t="e">
        <f ca="1">+IF(AND(ISNUMBER(OFFSET('Hygiene Data'!$D$7,0,10*ROW('Hygiene Data'!D17))),'Data Summary'!DP23="Yes"),OFFSET('Hygiene Data'!$D$7,0,10*ROW('Hygiene Data'!D17)),NA())</f>
        <v>#N/A</v>
      </c>
      <c r="BB23" s="492" t="e">
        <f ca="1">+IF(AND(ISNUMBER(OFFSET('Hygiene Data'!$D$9,0,10*ROW('Hygiene Data'!D17))),'Data Summary'!DQ23="Yes"),OFFSET('Hygiene Data'!$D$9,0,10*ROW('Hygiene Data'!D17)),NA())</f>
        <v>#N/A</v>
      </c>
      <c r="BC23" s="492" t="e">
        <f ca="1">+IF(AND(ISNUMBER(OFFSET('Hygiene Data'!$E$5,0,10*ROW('Hygiene Data'!E17))),'Data Summary'!DR23="Yes"),OFFSET('Hygiene Data'!$E$5,0,10*ROW('Hygiene Data'!E17)),NA())</f>
        <v>#N/A</v>
      </c>
      <c r="BD23" s="492" t="e">
        <f ca="1">+IF(AND(ISNUMBER(OFFSET('Hygiene Data'!$E$7,0,10*ROW('Hygiene Data'!E17))),'Data Summary'!DS23="Yes"),OFFSET('Hygiene Data'!$E$7,0,10*ROW('Hygiene Data'!E17)),NA())</f>
        <v>#N/A</v>
      </c>
      <c r="BE23" s="492" t="e">
        <f ca="1">+IF(AND(ISNUMBER(OFFSET('Hygiene Data'!$E$9,0,10*ROW('Hygiene Data'!E17))),'Data Summary'!DT23="Yes"),OFFSET('Hygiene Data'!$E$9,0,10*ROW('Hygiene Data'!E17)),NA())</f>
        <v>#N/A</v>
      </c>
      <c r="BF23" s="492" t="e">
        <f ca="1">+IF(AND(ISNUMBER(OFFSET('Hygiene Data'!$F$5,0,10*ROW('Hygiene Data'!F17))),'Data Summary'!DU23="Yes"),OFFSET('Hygiene Data'!$F$5,0,10*ROW('Hygiene Data'!F17)),NA())</f>
        <v>#N/A</v>
      </c>
      <c r="BG23" s="492" t="e">
        <f ca="1">+IF(AND(ISNUMBER(OFFSET('Hygiene Data'!$F$7,0,10*ROW('Hygiene Data'!F17))),'Data Summary'!DV23="Yes"),OFFSET('Hygiene Data'!$F$7,0,10*ROW('Hygiene Data'!F17)),NA())</f>
        <v>#N/A</v>
      </c>
      <c r="BH23" s="492" t="e">
        <f ca="1">+IF(AND(ISNUMBER(OFFSET('Hygiene Data'!$F$9,0,10*ROW('Hygiene Data'!F17))),'Data Summary'!DW23="Yes"),OFFSET('Hygiene Data'!$F$9,0,10*ROW('Hygiene Data'!F17)),NA())</f>
        <v>#N/A</v>
      </c>
      <c r="BI23" s="492" t="e">
        <f ca="1">+IF(AND(ISNUMBER(OFFSET('Hygiene Data'!$G$5,0,10*ROW('Hygiene Data'!G17))),'Data Summary'!DX23="Yes"),OFFSET('Hygiene Data'!$G$5,0,10*ROW('Hygiene Data'!G17)),NA())</f>
        <v>#N/A</v>
      </c>
      <c r="BJ23" s="492" t="e">
        <f ca="1">+IF(AND(ISNUMBER(OFFSET('Hygiene Data'!$G$7,0,10*ROW('Hygiene Data'!G17))),'Data Summary'!DY23="Yes"),OFFSET('Hygiene Data'!$G$7,0,10*ROW('Hygiene Data'!G17)),NA())</f>
        <v>#N/A</v>
      </c>
      <c r="BK23" s="492" t="e">
        <f ca="1">+IF(AND(ISNUMBER(OFFSET('Hygiene Data'!$G$9,0,10*ROW('Hygiene Data'!G17))),'Data Summary'!DZ23="Yes"),OFFSET('Hygiene Data'!$G$9,0,10*ROW('Hygiene Data'!G17)),NA())</f>
        <v>#N/A</v>
      </c>
      <c r="BL23" s="492" t="e">
        <f ca="1">+IF(AND(ISNUMBER(OFFSET('Hygiene Data'!$H$5,0,10*ROW('Hygiene Data'!H17))),'Data Summary'!EA23="Yes"),OFFSET('Hygiene Data'!$H$5,0,10*ROW('Hygiene Data'!H17)),NA())</f>
        <v>#N/A</v>
      </c>
      <c r="BM23" s="492" t="e">
        <f ca="1">+IF(AND(ISNUMBER(OFFSET('Hygiene Data'!$H$7,0,10*ROW('Hygiene Data'!H17))),'Data Summary'!EB23="Yes"),OFFSET('Hygiene Data'!$H$7,0,10*ROW('Hygiene Data'!H17)),NA())</f>
        <v>#N/A</v>
      </c>
      <c r="BN23" s="492" t="e">
        <f ca="1">+IF(AND(ISNUMBER(OFFSET('Hygiene Data'!$H$9,0,10*ROW('Hygiene Data'!H17))),'Data Summary'!EC23="Yes"),OFFSET('Hygiene Data'!$H$9,0,10*ROW('Hygiene Data'!H17)),NA())</f>
        <v>#N/A</v>
      </c>
      <c r="BO23" s="492" t="e">
        <f ca="1">+IF(AND(ISNUMBER(OFFSET('Hygiene Data'!$I$5,0,10*ROW('Hygiene Data'!I17))),'Data Summary'!ED23="Yes"),OFFSET('Hygiene Data'!$I$5,0,10*ROW('Hygiene Data'!I17)),NA())</f>
        <v>#N/A</v>
      </c>
      <c r="BP23" s="492" t="e">
        <f ca="1">+IF(AND(ISNUMBER(OFFSET('Hygiene Data'!$I$7,0,10*ROW('Hygiene Data'!I17))),'Data Summary'!EE23="Yes"),OFFSET('Hygiene Data'!$I$7,0,10*ROW('Hygiene Data'!I17)),NA())</f>
        <v>#N/A</v>
      </c>
      <c r="BQ23" s="492" t="e">
        <f ca="1">+IF(AND(ISNUMBER(OFFSET('Hygiene Data'!$I$9,0,10*ROW('Hygiene Data'!I17))),'Data Summary'!EF23="Yes"),OFFSET('Hygiene Data'!$I$9,0,10*ROW('Hygiene Data'!I17)),NA())</f>
        <v>#N/A</v>
      </c>
    </row>
    <row r="24" spans="1:69" x14ac:dyDescent="0.25">
      <c r="A24" s="488" t="e">
        <f ca="1">+RIGHT('Data Summary'!A24,LEN('Data Summary'!A24)-9)</f>
        <v>#VALUE!</v>
      </c>
      <c r="B24" s="462" t="str">
        <f ca="1">+IF(ISTEXT('Data Summary'!B24),'Data Summary'!B24,"")</f>
        <v/>
      </c>
      <c r="C24" s="489" t="e">
        <f ca="1">+VALUE('Data Summary'!C24)</f>
        <v>#VALUE!</v>
      </c>
      <c r="D24" s="490" t="e">
        <f ca="1">+IF(AND(ISNUMBER(OFFSET('Water Data'!$D$4,0,10*ROW('Water Data'!D18))),'Data Summary'!BS24="Yes"),100-OFFSET('Water Data'!$D$4,0,10*ROW('Water Data'!D18)),NA())</f>
        <v>#N/A</v>
      </c>
      <c r="E24" s="490" t="e">
        <f ca="1">+IF(AND(ISNUMBER(OFFSET('Water Data'!$D$6,0,10*ROW('Water Data'!D18))),'Data Summary'!BT24="Yes"),OFFSET('Water Data'!$D$6,0,10*ROW('Water Data'!D18)),NA())</f>
        <v>#N/A</v>
      </c>
      <c r="F24" s="490" t="e">
        <f ca="1">+IF(AND(ISNUMBER(OFFSET('Water Data'!$D$9,0,10*ROW('Water Data'!D18))),'Data Summary'!BU24="Yes"),OFFSET('Water Data'!$D$9,0,10*ROW('Water Data'!D18)),NA())</f>
        <v>#N/A</v>
      </c>
      <c r="G24" s="490" t="e">
        <f ca="1">+IF(AND(ISNUMBER(OFFSET('Water Data'!$E$4,0,10*ROW('Water Data'!E18))),'Data Summary'!BV24="Yes"),100-OFFSET('Water Data'!$E$4,0,10*ROW('Water Data'!E18)),NA())</f>
        <v>#N/A</v>
      </c>
      <c r="H24" s="490" t="e">
        <f ca="1">+IF(AND(ISNUMBER(OFFSET('Water Data'!$E$6,0,10*ROW('Water Data'!E18))),'Data Summary'!BW24="Yes"),OFFSET('Water Data'!$E$6,0,10*ROW('Water Data'!E18)),NA())</f>
        <v>#N/A</v>
      </c>
      <c r="I24" s="490" t="e">
        <f ca="1">+IF(AND(ISNUMBER(OFFSET('Water Data'!$E$9,0,10*ROW('Water Data'!E18))),'Data Summary'!BX24="Yes"),OFFSET('Water Data'!$E$9,0,10*ROW('Water Data'!E18)),NA())</f>
        <v>#N/A</v>
      </c>
      <c r="J24" s="490" t="e">
        <f ca="1">+IF(AND(ISNUMBER(OFFSET('Water Data'!$F$4,0,10*ROW('Water Data'!F18))),'Data Summary'!BY24="Yes"),100-OFFSET('Water Data'!$F$4,0,10*ROW('Water Data'!F18)),NA())</f>
        <v>#N/A</v>
      </c>
      <c r="K24" s="490" t="e">
        <f ca="1">+IF(AND(ISNUMBER(OFFSET('Water Data'!$F$6,0,10*ROW('Water Data'!F18))),'Data Summary'!BZ24="Yes"),OFFSET('Water Data'!$F$6,0,10*ROW('Water Data'!F18)),NA())</f>
        <v>#N/A</v>
      </c>
      <c r="L24" s="490" t="e">
        <f ca="1">+IF(AND(ISNUMBER(OFFSET('Water Data'!$F$9,0,10*ROW('Water Data'!F18))),'Data Summary'!CA24="Yes"),OFFSET('Water Data'!$F$9,0,10*ROW('Water Data'!F18)),NA())</f>
        <v>#N/A</v>
      </c>
      <c r="M24" s="490" t="e">
        <f ca="1">+IF(AND(ISNUMBER(OFFSET('Water Data'!$G$4,0,10*ROW('Water Data'!G18))),'Data Summary'!CB24="Yes"),100-OFFSET('Water Data'!$G$4,0,10*ROW('Water Data'!G18)),NA())</f>
        <v>#N/A</v>
      </c>
      <c r="N24" s="490" t="e">
        <f ca="1">+IF(AND(ISNUMBER(OFFSET('Water Data'!$G$6,0,10*ROW('Water Data'!G18))),'Data Summary'!CC24="Yes"),OFFSET('Water Data'!$G$6,0,10*ROW('Water Data'!G18)),NA())</f>
        <v>#N/A</v>
      </c>
      <c r="O24" s="490" t="e">
        <f ca="1">+IF(AND(ISNUMBER(OFFSET('Water Data'!$G$9,0,10*ROW('Water Data'!G18))),'Data Summary'!CD24="Yes"),OFFSET('Water Data'!$G$9,0,10*ROW('Water Data'!G18)),NA())</f>
        <v>#N/A</v>
      </c>
      <c r="P24" s="490" t="e">
        <f ca="1">+IF(AND(ISNUMBER(OFFSET('Water Data'!$H$4,0,10*ROW('Water Data'!H18))),'Data Summary'!CE24="Yes"),100-OFFSET('Water Data'!$H$4,0,10*ROW('Water Data'!H18)),NA())</f>
        <v>#N/A</v>
      </c>
      <c r="Q24" s="490" t="e">
        <f ca="1">+IF(AND(ISNUMBER(OFFSET('Water Data'!$H$6,0,10*ROW('Water Data'!H18))),'Data Summary'!CF24="Yes"),OFFSET('Water Data'!$H$6,0,10*ROW('Water Data'!H18)),NA())</f>
        <v>#N/A</v>
      </c>
      <c r="R24" s="490" t="e">
        <f ca="1">+IF(AND(ISNUMBER(OFFSET('Water Data'!$H$9,0,10*ROW('Water Data'!H18))),'Data Summary'!CG24="Yes"),OFFSET('Water Data'!$H$9,0,10*ROW('Water Data'!H18)),NA())</f>
        <v>#N/A</v>
      </c>
      <c r="S24" s="490" t="e">
        <f ca="1">+IF(AND(ISNUMBER(OFFSET('Water Data'!$I$4,0,10*ROW('Water Data'!I18))),'Data Summary'!CH24="Yes"),100-OFFSET('Water Data'!$I$4,0,10*ROW('Water Data'!I18)),NA())</f>
        <v>#N/A</v>
      </c>
      <c r="T24" s="490" t="e">
        <f ca="1">+IF(AND(ISNUMBER(OFFSET('Water Data'!$I$6,0,10*ROW('Water Data'!I18))),'Data Summary'!CI24="Yes"),OFFSET('Water Data'!$I$6,0,10*ROW('Water Data'!I18)),NA())</f>
        <v>#N/A</v>
      </c>
      <c r="U24" s="490" t="e">
        <f ca="1">+IF(AND(ISNUMBER(OFFSET('Water Data'!$I$9,0,10*ROW('Water Data'!I18))),'Data Summary'!CJ24="Yes"),OFFSET('Water Data'!$I$9,0,10*ROW('Water Data'!I18)),NA())</f>
        <v>#N/A</v>
      </c>
      <c r="V24" s="491" t="e">
        <f ca="1">+IF(AND(ISNUMBER(OFFSET('Sanitation Data'!$D$4,0,10*ROW('Sanitation Data'!D18))),'Data Summary'!CK24="Yes"),100-OFFSET('Sanitation Data'!$D$4,0,10*ROW('Sanitation Data'!D18)),NA())</f>
        <v>#N/A</v>
      </c>
      <c r="W24" s="491" t="e">
        <f ca="1">+IF(AND(ISNUMBER(OFFSET('Sanitation Data'!$D$6,0,10*ROW('Sanitation Data'!D18))),'Data Summary'!CL24="Yes"),OFFSET('Sanitation Data'!$D$6,0,10*ROW('Sanitation Data'!D18)),NA())</f>
        <v>#N/A</v>
      </c>
      <c r="X24" s="491" t="e">
        <f ca="1">+IF(AND(ISNUMBER(OFFSET('Sanitation Data'!$D$10,0,10*ROW('Sanitation Data'!D18))),'Data Summary'!CM24="Yes"),OFFSET('Sanitation Data'!$D$10,0,10*ROW('Sanitation Data'!D18)),NA())</f>
        <v>#N/A</v>
      </c>
      <c r="Y24" s="491" t="e">
        <f ca="1">+IF(AND(ISNUMBER(OFFSET('Sanitation Data'!$D$11,0,10*ROW('Sanitation Data'!D18))),'Data Summary'!CN24="Yes"),OFFSET('Sanitation Data'!$D$11,0,10*ROW('Sanitation Data'!D18)),NA())</f>
        <v>#N/A</v>
      </c>
      <c r="Z24" s="491" t="e">
        <f ca="1">+IF(AND(ISNUMBER(OFFSET('Sanitation Data'!$D$12,0,10*ROW('Sanitation Data'!D18))),'Data Summary'!CO24="Yes"),OFFSET('Sanitation Data'!$D$12,0,10*ROW('Sanitation Data'!D18)),NA())</f>
        <v>#N/A</v>
      </c>
      <c r="AA24" s="491" t="e">
        <f ca="1">+IF(AND(ISNUMBER(OFFSET('Sanitation Data'!$E$4,0,10*ROW('Sanitation Data'!E18))),'Data Summary'!CP24="Yes"),100-OFFSET('Sanitation Data'!$E$4,0,10*ROW('Sanitation Data'!E18)),NA())</f>
        <v>#N/A</v>
      </c>
      <c r="AB24" s="491" t="e">
        <f ca="1">+IF(AND(ISNUMBER(OFFSET('Sanitation Data'!$E$6,0,10*ROW('Sanitation Data'!E18))),'Data Summary'!CQ24="Yes"),OFFSET('Sanitation Data'!$E$6,0,10*ROW('Sanitation Data'!E18)),NA())</f>
        <v>#N/A</v>
      </c>
      <c r="AC24" s="491" t="e">
        <f ca="1">+IF(AND(ISNUMBER(OFFSET('Sanitation Data'!$E$10,0,10*ROW('Sanitation Data'!E18))),'Data Summary'!CR24="Yes"),OFFSET('Sanitation Data'!$E$10,0,10*ROW('Sanitation Data'!E18)),NA())</f>
        <v>#N/A</v>
      </c>
      <c r="AD24" s="491" t="e">
        <f ca="1">+IF(AND(ISNUMBER(OFFSET('Sanitation Data'!$E$11,0,10*ROW('Sanitation Data'!E18))),'Data Summary'!CS24="Yes"),OFFSET('Sanitation Data'!$E$11,0,10*ROW('Sanitation Data'!E18)),NA())</f>
        <v>#N/A</v>
      </c>
      <c r="AE24" s="491" t="e">
        <f ca="1">+IF(AND(ISNUMBER(OFFSET('Sanitation Data'!$E$12,0,10*ROW('Sanitation Data'!E18))),'Data Summary'!CT24="Yes"),OFFSET('Sanitation Data'!$E$12,0,10*ROW('Sanitation Data'!E18)),NA())</f>
        <v>#N/A</v>
      </c>
      <c r="AF24" s="491" t="e">
        <f ca="1">+IF(AND(ISNUMBER(OFFSET('Sanitation Data'!$F$4,0,10*ROW('Sanitation Data'!F18))),'Data Summary'!CU24="Yes"),100-OFFSET('Sanitation Data'!$F$4,0,10*ROW('Sanitation Data'!F18)),NA())</f>
        <v>#N/A</v>
      </c>
      <c r="AG24" s="491" t="e">
        <f ca="1">+IF(AND(ISNUMBER(OFFSET('Sanitation Data'!$F$6,0,10*ROW('Sanitation Data'!F18))),'Data Summary'!CV24="Yes"),OFFSET('Sanitation Data'!$F$6,0,10*ROW('Sanitation Data'!F18)),NA())</f>
        <v>#N/A</v>
      </c>
      <c r="AH24" s="491" t="e">
        <f ca="1">+IF(AND(ISNUMBER(OFFSET('Sanitation Data'!$F$10,0,10*ROW('Sanitation Data'!F18))),'Data Summary'!CW24="Yes"),OFFSET('Sanitation Data'!$F$10,0,10*ROW('Sanitation Data'!F18)),NA())</f>
        <v>#N/A</v>
      </c>
      <c r="AI24" s="491" t="e">
        <f ca="1">+IF(AND(ISNUMBER(OFFSET('Sanitation Data'!$F$11,0,10*ROW('Sanitation Data'!F18))),'Data Summary'!CX24="Yes"),OFFSET('Sanitation Data'!$F$11,0,10*ROW('Sanitation Data'!F18)),NA())</f>
        <v>#N/A</v>
      </c>
      <c r="AJ24" s="491" t="e">
        <f ca="1">+IF(AND(ISNUMBER(OFFSET('Sanitation Data'!$F$12,0,10*ROW('Sanitation Data'!F18))),'Data Summary'!CY24="Yes"),OFFSET('Sanitation Data'!$F$12,0,10*ROW('Sanitation Data'!F18)),NA())</f>
        <v>#N/A</v>
      </c>
      <c r="AK24" s="491" t="e">
        <f ca="1">+IF(AND(ISNUMBER(OFFSET('Sanitation Data'!$G$4,0,10*ROW('Sanitation Data'!G18))),'Data Summary'!CZ24="Yes"),100-OFFSET('Sanitation Data'!$G$4,0,10*ROW('Sanitation Data'!G18)),NA())</f>
        <v>#N/A</v>
      </c>
      <c r="AL24" s="491" t="e">
        <f ca="1">+IF(AND(ISNUMBER(OFFSET('Sanitation Data'!$G$6,0,10*ROW('Sanitation Data'!G18))),'Data Summary'!DA24="Yes"),OFFSET('Sanitation Data'!$G$6,0,10*ROW('Sanitation Data'!G18)),NA())</f>
        <v>#N/A</v>
      </c>
      <c r="AM24" s="491" t="e">
        <f ca="1">+IF(AND(ISNUMBER(OFFSET('Sanitation Data'!$G$10,0,10*ROW('Sanitation Data'!G18))),'Data Summary'!DB24="Yes"),OFFSET('Sanitation Data'!$G$10,0,10*ROW('Sanitation Data'!G18)),NA())</f>
        <v>#N/A</v>
      </c>
      <c r="AN24" s="491" t="e">
        <f ca="1">+IF(AND(ISNUMBER(OFFSET('Sanitation Data'!$G$11,0,10*ROW('Sanitation Data'!G18))),'Data Summary'!DC24="Yes"),OFFSET('Sanitation Data'!$G$11,0,10*ROW('Sanitation Data'!G18)),NA())</f>
        <v>#N/A</v>
      </c>
      <c r="AO24" s="491" t="e">
        <f ca="1">+IF(AND(ISNUMBER(OFFSET('Sanitation Data'!$G$12,0,10*ROW('Sanitation Data'!G18))),'Data Summary'!DD24="Yes"),OFFSET('Sanitation Data'!$G$12,0,10*ROW('Sanitation Data'!G18)),NA())</f>
        <v>#N/A</v>
      </c>
      <c r="AP24" s="491" t="e">
        <f ca="1">+IF(AND(ISNUMBER(OFFSET('Sanitation Data'!$H$4,0,10*ROW('Sanitation Data'!H18))),'Data Summary'!DE24="Yes"),100-OFFSET('Sanitation Data'!$H$4,0,10*ROW('Sanitation Data'!H18)),NA())</f>
        <v>#N/A</v>
      </c>
      <c r="AQ24" s="491" t="e">
        <f ca="1">+IF(AND(ISNUMBER(OFFSET('Sanitation Data'!$H$6,0,10*ROW('Sanitation Data'!H18))),'Data Summary'!DF24="Yes"),OFFSET('Sanitation Data'!$H$6,0,10*ROW('Sanitation Data'!H18)),NA())</f>
        <v>#N/A</v>
      </c>
      <c r="AR24" s="491" t="e">
        <f ca="1">+IF(AND(ISNUMBER(OFFSET('Sanitation Data'!$H$10,0,10*ROW('Sanitation Data'!H18))),'Data Summary'!DG24="Yes"),OFFSET('Sanitation Data'!$H$10,0,10*ROW('Sanitation Data'!H18)),NA())</f>
        <v>#N/A</v>
      </c>
      <c r="AS24" s="491" t="e">
        <f ca="1">+IF(AND(ISNUMBER(OFFSET('Sanitation Data'!$H$11,0,10*ROW('Sanitation Data'!H18))),'Data Summary'!DH24="Yes"),OFFSET('Sanitation Data'!$H$11,0,10*ROW('Sanitation Data'!H18)),NA())</f>
        <v>#N/A</v>
      </c>
      <c r="AT24" s="491" t="e">
        <f ca="1">+IF(AND(ISNUMBER(OFFSET('Sanitation Data'!$H$12,0,10*ROW('Sanitation Data'!H18))),'Data Summary'!DI24="Yes"),OFFSET('Sanitation Data'!$H$12,0,10*ROW('Sanitation Data'!H18)),NA())</f>
        <v>#N/A</v>
      </c>
      <c r="AU24" s="491" t="e">
        <f ca="1">+IF(AND(ISNUMBER(OFFSET('Sanitation Data'!$I$4,0,10*ROW('Sanitation Data'!I18))),'Data Summary'!DJ24="Yes"),100-OFFSET('Sanitation Data'!$I$4,0,10*ROW('Sanitation Data'!I18)),NA())</f>
        <v>#N/A</v>
      </c>
      <c r="AV24" s="491" t="e">
        <f ca="1">+IF(AND(ISNUMBER(OFFSET('Sanitation Data'!$I$6,0,10*ROW('Sanitation Data'!I18))),'Data Summary'!DK24="Yes"),OFFSET('Sanitation Data'!$I$6,0,10*ROW('Sanitation Data'!I18)),NA())</f>
        <v>#N/A</v>
      </c>
      <c r="AW24" s="491" t="e">
        <f ca="1">+IF(AND(ISNUMBER(OFFSET('Sanitation Data'!$I$10,0,10*ROW('Sanitation Data'!I18))),'Data Summary'!DL24="Yes"),OFFSET('Sanitation Data'!$I$10,0,10*ROW('Sanitation Data'!I18)),NA())</f>
        <v>#N/A</v>
      </c>
      <c r="AX24" s="491" t="e">
        <f ca="1">+IF(AND(ISNUMBER(OFFSET('Sanitation Data'!$I$11,0,10*ROW('Sanitation Data'!I18))),'Data Summary'!DM24="Yes"),OFFSET('Sanitation Data'!$I$11,0,10*ROW('Sanitation Data'!I18)),NA())</f>
        <v>#N/A</v>
      </c>
      <c r="AY24" s="491" t="e">
        <f ca="1">+IF(AND(ISNUMBER(OFFSET('Sanitation Data'!$I$12,0,10*ROW('Sanitation Data'!I18))),'Data Summary'!DN24="Yes"),OFFSET('Sanitation Data'!$I$12,0,10*ROW('Sanitation Data'!I18)),NA())</f>
        <v>#N/A</v>
      </c>
      <c r="AZ24" s="492" t="e">
        <f ca="1">+IF(AND(ISNUMBER(OFFSET('Hygiene Data'!$D$5,0,10*ROW('Hygiene Data'!D18))),'Data Summary'!DO24="Yes"),OFFSET('Hygiene Data'!$D$5,0,10*ROW('Hygiene Data'!D18)),NA())</f>
        <v>#N/A</v>
      </c>
      <c r="BA24" s="492" t="e">
        <f ca="1">+IF(AND(ISNUMBER(OFFSET('Hygiene Data'!$D$7,0,10*ROW('Hygiene Data'!D18))),'Data Summary'!DP24="Yes"),OFFSET('Hygiene Data'!$D$7,0,10*ROW('Hygiene Data'!D18)),NA())</f>
        <v>#N/A</v>
      </c>
      <c r="BB24" s="492" t="e">
        <f ca="1">+IF(AND(ISNUMBER(OFFSET('Hygiene Data'!$D$9,0,10*ROW('Hygiene Data'!D18))),'Data Summary'!DQ24="Yes"),OFFSET('Hygiene Data'!$D$9,0,10*ROW('Hygiene Data'!D18)),NA())</f>
        <v>#N/A</v>
      </c>
      <c r="BC24" s="492" t="e">
        <f ca="1">+IF(AND(ISNUMBER(OFFSET('Hygiene Data'!$E$5,0,10*ROW('Hygiene Data'!E18))),'Data Summary'!DR24="Yes"),OFFSET('Hygiene Data'!$E$5,0,10*ROW('Hygiene Data'!E18)),NA())</f>
        <v>#N/A</v>
      </c>
      <c r="BD24" s="492" t="e">
        <f ca="1">+IF(AND(ISNUMBER(OFFSET('Hygiene Data'!$E$7,0,10*ROW('Hygiene Data'!E18))),'Data Summary'!DS24="Yes"),OFFSET('Hygiene Data'!$E$7,0,10*ROW('Hygiene Data'!E18)),NA())</f>
        <v>#N/A</v>
      </c>
      <c r="BE24" s="492" t="e">
        <f ca="1">+IF(AND(ISNUMBER(OFFSET('Hygiene Data'!$E$9,0,10*ROW('Hygiene Data'!E18))),'Data Summary'!DT24="Yes"),OFFSET('Hygiene Data'!$E$9,0,10*ROW('Hygiene Data'!E18)),NA())</f>
        <v>#N/A</v>
      </c>
      <c r="BF24" s="492" t="e">
        <f ca="1">+IF(AND(ISNUMBER(OFFSET('Hygiene Data'!$F$5,0,10*ROW('Hygiene Data'!F18))),'Data Summary'!DU24="Yes"),OFFSET('Hygiene Data'!$F$5,0,10*ROW('Hygiene Data'!F18)),NA())</f>
        <v>#N/A</v>
      </c>
      <c r="BG24" s="492" t="e">
        <f ca="1">+IF(AND(ISNUMBER(OFFSET('Hygiene Data'!$F$7,0,10*ROW('Hygiene Data'!F18))),'Data Summary'!DV24="Yes"),OFFSET('Hygiene Data'!$F$7,0,10*ROW('Hygiene Data'!F18)),NA())</f>
        <v>#N/A</v>
      </c>
      <c r="BH24" s="492" t="e">
        <f ca="1">+IF(AND(ISNUMBER(OFFSET('Hygiene Data'!$F$9,0,10*ROW('Hygiene Data'!F18))),'Data Summary'!DW24="Yes"),OFFSET('Hygiene Data'!$F$9,0,10*ROW('Hygiene Data'!F18)),NA())</f>
        <v>#N/A</v>
      </c>
      <c r="BI24" s="492" t="e">
        <f ca="1">+IF(AND(ISNUMBER(OFFSET('Hygiene Data'!$G$5,0,10*ROW('Hygiene Data'!G18))),'Data Summary'!DX24="Yes"),OFFSET('Hygiene Data'!$G$5,0,10*ROW('Hygiene Data'!G18)),NA())</f>
        <v>#N/A</v>
      </c>
      <c r="BJ24" s="492" t="e">
        <f ca="1">+IF(AND(ISNUMBER(OFFSET('Hygiene Data'!$G$7,0,10*ROW('Hygiene Data'!G18))),'Data Summary'!DY24="Yes"),OFFSET('Hygiene Data'!$G$7,0,10*ROW('Hygiene Data'!G18)),NA())</f>
        <v>#N/A</v>
      </c>
      <c r="BK24" s="492" t="e">
        <f ca="1">+IF(AND(ISNUMBER(OFFSET('Hygiene Data'!$G$9,0,10*ROW('Hygiene Data'!G18))),'Data Summary'!DZ24="Yes"),OFFSET('Hygiene Data'!$G$9,0,10*ROW('Hygiene Data'!G18)),NA())</f>
        <v>#N/A</v>
      </c>
      <c r="BL24" s="492" t="e">
        <f ca="1">+IF(AND(ISNUMBER(OFFSET('Hygiene Data'!$H$5,0,10*ROW('Hygiene Data'!H18))),'Data Summary'!EA24="Yes"),OFFSET('Hygiene Data'!$H$5,0,10*ROW('Hygiene Data'!H18)),NA())</f>
        <v>#N/A</v>
      </c>
      <c r="BM24" s="492" t="e">
        <f ca="1">+IF(AND(ISNUMBER(OFFSET('Hygiene Data'!$H$7,0,10*ROW('Hygiene Data'!H18))),'Data Summary'!EB24="Yes"),OFFSET('Hygiene Data'!$H$7,0,10*ROW('Hygiene Data'!H18)),NA())</f>
        <v>#N/A</v>
      </c>
      <c r="BN24" s="492" t="e">
        <f ca="1">+IF(AND(ISNUMBER(OFFSET('Hygiene Data'!$H$9,0,10*ROW('Hygiene Data'!H18))),'Data Summary'!EC24="Yes"),OFFSET('Hygiene Data'!$H$9,0,10*ROW('Hygiene Data'!H18)),NA())</f>
        <v>#N/A</v>
      </c>
      <c r="BO24" s="492" t="e">
        <f ca="1">+IF(AND(ISNUMBER(OFFSET('Hygiene Data'!$I$5,0,10*ROW('Hygiene Data'!I18))),'Data Summary'!ED24="Yes"),OFFSET('Hygiene Data'!$I$5,0,10*ROW('Hygiene Data'!I18)),NA())</f>
        <v>#N/A</v>
      </c>
      <c r="BP24" s="492" t="e">
        <f ca="1">+IF(AND(ISNUMBER(OFFSET('Hygiene Data'!$I$7,0,10*ROW('Hygiene Data'!I18))),'Data Summary'!EE24="Yes"),OFFSET('Hygiene Data'!$I$7,0,10*ROW('Hygiene Data'!I18)),NA())</f>
        <v>#N/A</v>
      </c>
      <c r="BQ24" s="492" t="e">
        <f ca="1">+IF(AND(ISNUMBER(OFFSET('Hygiene Data'!$I$9,0,10*ROW('Hygiene Data'!I18))),'Data Summary'!EF24="Yes"),OFFSET('Hygiene Data'!$I$9,0,10*ROW('Hygiene Data'!I18)),NA())</f>
        <v>#N/A</v>
      </c>
    </row>
    <row r="25" spans="1:69" x14ac:dyDescent="0.25">
      <c r="A25" s="488" t="e">
        <f ca="1">+RIGHT('Data Summary'!A25,LEN('Data Summary'!A25)-9)</f>
        <v>#VALUE!</v>
      </c>
      <c r="B25" s="462" t="str">
        <f ca="1">+IF(ISTEXT('Data Summary'!B25),'Data Summary'!B25,"")</f>
        <v/>
      </c>
      <c r="C25" s="489" t="e">
        <f ca="1">+VALUE('Data Summary'!C25)</f>
        <v>#VALUE!</v>
      </c>
      <c r="D25" s="490" t="e">
        <f ca="1">+IF(AND(ISNUMBER(OFFSET('Water Data'!$D$4,0,10*ROW('Water Data'!D19))),'Data Summary'!BS25="Yes"),100-OFFSET('Water Data'!$D$4,0,10*ROW('Water Data'!D19)),NA())</f>
        <v>#N/A</v>
      </c>
      <c r="E25" s="490" t="e">
        <f ca="1">+IF(AND(ISNUMBER(OFFSET('Water Data'!$D$6,0,10*ROW('Water Data'!D19))),'Data Summary'!BT25="Yes"),OFFSET('Water Data'!$D$6,0,10*ROW('Water Data'!D19)),NA())</f>
        <v>#N/A</v>
      </c>
      <c r="F25" s="490" t="e">
        <f ca="1">+IF(AND(ISNUMBER(OFFSET('Water Data'!$D$9,0,10*ROW('Water Data'!D19))),'Data Summary'!BU25="Yes"),OFFSET('Water Data'!$D$9,0,10*ROW('Water Data'!D19)),NA())</f>
        <v>#N/A</v>
      </c>
      <c r="G25" s="490" t="e">
        <f ca="1">+IF(AND(ISNUMBER(OFFSET('Water Data'!$E$4,0,10*ROW('Water Data'!E19))),'Data Summary'!BV25="Yes"),100-OFFSET('Water Data'!$E$4,0,10*ROW('Water Data'!E19)),NA())</f>
        <v>#N/A</v>
      </c>
      <c r="H25" s="490" t="e">
        <f ca="1">+IF(AND(ISNUMBER(OFFSET('Water Data'!$E$6,0,10*ROW('Water Data'!E19))),'Data Summary'!BW25="Yes"),OFFSET('Water Data'!$E$6,0,10*ROW('Water Data'!E19)),NA())</f>
        <v>#N/A</v>
      </c>
      <c r="I25" s="490" t="e">
        <f ca="1">+IF(AND(ISNUMBER(OFFSET('Water Data'!$E$9,0,10*ROW('Water Data'!E19))),'Data Summary'!BX25="Yes"),OFFSET('Water Data'!$E$9,0,10*ROW('Water Data'!E19)),NA())</f>
        <v>#N/A</v>
      </c>
      <c r="J25" s="490" t="e">
        <f ca="1">+IF(AND(ISNUMBER(OFFSET('Water Data'!$F$4,0,10*ROW('Water Data'!F19))),'Data Summary'!BY25="Yes"),100-OFFSET('Water Data'!$F$4,0,10*ROW('Water Data'!F19)),NA())</f>
        <v>#N/A</v>
      </c>
      <c r="K25" s="490" t="e">
        <f ca="1">+IF(AND(ISNUMBER(OFFSET('Water Data'!$F$6,0,10*ROW('Water Data'!F19))),'Data Summary'!BZ25="Yes"),OFFSET('Water Data'!$F$6,0,10*ROW('Water Data'!F19)),NA())</f>
        <v>#N/A</v>
      </c>
      <c r="L25" s="490" t="e">
        <f ca="1">+IF(AND(ISNUMBER(OFFSET('Water Data'!$F$9,0,10*ROW('Water Data'!F19))),'Data Summary'!CA25="Yes"),OFFSET('Water Data'!$F$9,0,10*ROW('Water Data'!F19)),NA())</f>
        <v>#N/A</v>
      </c>
      <c r="M25" s="490" t="e">
        <f ca="1">+IF(AND(ISNUMBER(OFFSET('Water Data'!$G$4,0,10*ROW('Water Data'!G19))),'Data Summary'!CB25="Yes"),100-OFFSET('Water Data'!$G$4,0,10*ROW('Water Data'!G19)),NA())</f>
        <v>#N/A</v>
      </c>
      <c r="N25" s="490" t="e">
        <f ca="1">+IF(AND(ISNUMBER(OFFSET('Water Data'!$G$6,0,10*ROW('Water Data'!G19))),'Data Summary'!CC25="Yes"),OFFSET('Water Data'!$G$6,0,10*ROW('Water Data'!G19)),NA())</f>
        <v>#N/A</v>
      </c>
      <c r="O25" s="490" t="e">
        <f ca="1">+IF(AND(ISNUMBER(OFFSET('Water Data'!$G$9,0,10*ROW('Water Data'!G19))),'Data Summary'!CD25="Yes"),OFFSET('Water Data'!$G$9,0,10*ROW('Water Data'!G19)),NA())</f>
        <v>#N/A</v>
      </c>
      <c r="P25" s="490" t="e">
        <f ca="1">+IF(AND(ISNUMBER(OFFSET('Water Data'!$H$4,0,10*ROW('Water Data'!H19))),'Data Summary'!CE25="Yes"),100-OFFSET('Water Data'!$H$4,0,10*ROW('Water Data'!H19)),NA())</f>
        <v>#N/A</v>
      </c>
      <c r="Q25" s="490" t="e">
        <f ca="1">+IF(AND(ISNUMBER(OFFSET('Water Data'!$H$6,0,10*ROW('Water Data'!H19))),'Data Summary'!CF25="Yes"),OFFSET('Water Data'!$H$6,0,10*ROW('Water Data'!H19)),NA())</f>
        <v>#N/A</v>
      </c>
      <c r="R25" s="490" t="e">
        <f ca="1">+IF(AND(ISNUMBER(OFFSET('Water Data'!$H$9,0,10*ROW('Water Data'!H19))),'Data Summary'!CG25="Yes"),OFFSET('Water Data'!$H$9,0,10*ROW('Water Data'!H19)),NA())</f>
        <v>#N/A</v>
      </c>
      <c r="S25" s="490" t="e">
        <f ca="1">+IF(AND(ISNUMBER(OFFSET('Water Data'!$I$4,0,10*ROW('Water Data'!I19))),'Data Summary'!CH25="Yes"),100-OFFSET('Water Data'!$I$4,0,10*ROW('Water Data'!I19)),NA())</f>
        <v>#N/A</v>
      </c>
      <c r="T25" s="490" t="e">
        <f ca="1">+IF(AND(ISNUMBER(OFFSET('Water Data'!$I$6,0,10*ROW('Water Data'!I19))),'Data Summary'!CI25="Yes"),OFFSET('Water Data'!$I$6,0,10*ROW('Water Data'!I19)),NA())</f>
        <v>#N/A</v>
      </c>
      <c r="U25" s="490" t="e">
        <f ca="1">+IF(AND(ISNUMBER(OFFSET('Water Data'!$I$9,0,10*ROW('Water Data'!I19))),'Data Summary'!CJ25="Yes"),OFFSET('Water Data'!$I$9,0,10*ROW('Water Data'!I19)),NA())</f>
        <v>#N/A</v>
      </c>
      <c r="V25" s="491" t="e">
        <f ca="1">+IF(AND(ISNUMBER(OFFSET('Sanitation Data'!$D$4,0,10*ROW('Sanitation Data'!D19))),'Data Summary'!CK25="Yes"),100-OFFSET('Sanitation Data'!$D$4,0,10*ROW('Sanitation Data'!D19)),NA())</f>
        <v>#N/A</v>
      </c>
      <c r="W25" s="491" t="e">
        <f ca="1">+IF(AND(ISNUMBER(OFFSET('Sanitation Data'!$D$6,0,10*ROW('Sanitation Data'!D19))),'Data Summary'!CL25="Yes"),OFFSET('Sanitation Data'!$D$6,0,10*ROW('Sanitation Data'!D19)),NA())</f>
        <v>#N/A</v>
      </c>
      <c r="X25" s="491" t="e">
        <f ca="1">+IF(AND(ISNUMBER(OFFSET('Sanitation Data'!$D$10,0,10*ROW('Sanitation Data'!D19))),'Data Summary'!CM25="Yes"),OFFSET('Sanitation Data'!$D$10,0,10*ROW('Sanitation Data'!D19)),NA())</f>
        <v>#N/A</v>
      </c>
      <c r="Y25" s="491" t="e">
        <f ca="1">+IF(AND(ISNUMBER(OFFSET('Sanitation Data'!$D$11,0,10*ROW('Sanitation Data'!D19))),'Data Summary'!CN25="Yes"),OFFSET('Sanitation Data'!$D$11,0,10*ROW('Sanitation Data'!D19)),NA())</f>
        <v>#N/A</v>
      </c>
      <c r="Z25" s="491" t="e">
        <f ca="1">+IF(AND(ISNUMBER(OFFSET('Sanitation Data'!$D$12,0,10*ROW('Sanitation Data'!D19))),'Data Summary'!CO25="Yes"),OFFSET('Sanitation Data'!$D$12,0,10*ROW('Sanitation Data'!D19)),NA())</f>
        <v>#N/A</v>
      </c>
      <c r="AA25" s="491" t="e">
        <f ca="1">+IF(AND(ISNUMBER(OFFSET('Sanitation Data'!$E$4,0,10*ROW('Sanitation Data'!E19))),'Data Summary'!CP25="Yes"),100-OFFSET('Sanitation Data'!$E$4,0,10*ROW('Sanitation Data'!E19)),NA())</f>
        <v>#N/A</v>
      </c>
      <c r="AB25" s="491" t="e">
        <f ca="1">+IF(AND(ISNUMBER(OFFSET('Sanitation Data'!$E$6,0,10*ROW('Sanitation Data'!E19))),'Data Summary'!CQ25="Yes"),OFFSET('Sanitation Data'!$E$6,0,10*ROW('Sanitation Data'!E19)),NA())</f>
        <v>#N/A</v>
      </c>
      <c r="AC25" s="491" t="e">
        <f ca="1">+IF(AND(ISNUMBER(OFFSET('Sanitation Data'!$E$10,0,10*ROW('Sanitation Data'!E19))),'Data Summary'!CR25="Yes"),OFFSET('Sanitation Data'!$E$10,0,10*ROW('Sanitation Data'!E19)),NA())</f>
        <v>#N/A</v>
      </c>
      <c r="AD25" s="491" t="e">
        <f ca="1">+IF(AND(ISNUMBER(OFFSET('Sanitation Data'!$E$11,0,10*ROW('Sanitation Data'!E19))),'Data Summary'!CS25="Yes"),OFFSET('Sanitation Data'!$E$11,0,10*ROW('Sanitation Data'!E19)),NA())</f>
        <v>#N/A</v>
      </c>
      <c r="AE25" s="491" t="e">
        <f ca="1">+IF(AND(ISNUMBER(OFFSET('Sanitation Data'!$E$12,0,10*ROW('Sanitation Data'!E19))),'Data Summary'!CT25="Yes"),OFFSET('Sanitation Data'!$E$12,0,10*ROW('Sanitation Data'!E19)),NA())</f>
        <v>#N/A</v>
      </c>
      <c r="AF25" s="491" t="e">
        <f ca="1">+IF(AND(ISNUMBER(OFFSET('Sanitation Data'!$F$4,0,10*ROW('Sanitation Data'!F19))),'Data Summary'!CU25="Yes"),100-OFFSET('Sanitation Data'!$F$4,0,10*ROW('Sanitation Data'!F19)),NA())</f>
        <v>#N/A</v>
      </c>
      <c r="AG25" s="491" t="e">
        <f ca="1">+IF(AND(ISNUMBER(OFFSET('Sanitation Data'!$F$6,0,10*ROW('Sanitation Data'!F19))),'Data Summary'!CV25="Yes"),OFFSET('Sanitation Data'!$F$6,0,10*ROW('Sanitation Data'!F19)),NA())</f>
        <v>#N/A</v>
      </c>
      <c r="AH25" s="491" t="e">
        <f ca="1">+IF(AND(ISNUMBER(OFFSET('Sanitation Data'!$F$10,0,10*ROW('Sanitation Data'!F19))),'Data Summary'!CW25="Yes"),OFFSET('Sanitation Data'!$F$10,0,10*ROW('Sanitation Data'!F19)),NA())</f>
        <v>#N/A</v>
      </c>
      <c r="AI25" s="491" t="e">
        <f ca="1">+IF(AND(ISNUMBER(OFFSET('Sanitation Data'!$F$11,0,10*ROW('Sanitation Data'!F19))),'Data Summary'!CX25="Yes"),OFFSET('Sanitation Data'!$F$11,0,10*ROW('Sanitation Data'!F19)),NA())</f>
        <v>#N/A</v>
      </c>
      <c r="AJ25" s="491" t="e">
        <f ca="1">+IF(AND(ISNUMBER(OFFSET('Sanitation Data'!$F$12,0,10*ROW('Sanitation Data'!F19))),'Data Summary'!CY25="Yes"),OFFSET('Sanitation Data'!$F$12,0,10*ROW('Sanitation Data'!F19)),NA())</f>
        <v>#N/A</v>
      </c>
      <c r="AK25" s="491" t="e">
        <f ca="1">+IF(AND(ISNUMBER(OFFSET('Sanitation Data'!$G$4,0,10*ROW('Sanitation Data'!G19))),'Data Summary'!CZ25="Yes"),100-OFFSET('Sanitation Data'!$G$4,0,10*ROW('Sanitation Data'!G19)),NA())</f>
        <v>#N/A</v>
      </c>
      <c r="AL25" s="491" t="e">
        <f ca="1">+IF(AND(ISNUMBER(OFFSET('Sanitation Data'!$G$6,0,10*ROW('Sanitation Data'!G19))),'Data Summary'!DA25="Yes"),OFFSET('Sanitation Data'!$G$6,0,10*ROW('Sanitation Data'!G19)),NA())</f>
        <v>#N/A</v>
      </c>
      <c r="AM25" s="491" t="e">
        <f ca="1">+IF(AND(ISNUMBER(OFFSET('Sanitation Data'!$G$10,0,10*ROW('Sanitation Data'!G19))),'Data Summary'!DB25="Yes"),OFFSET('Sanitation Data'!$G$10,0,10*ROW('Sanitation Data'!G19)),NA())</f>
        <v>#N/A</v>
      </c>
      <c r="AN25" s="491" t="e">
        <f ca="1">+IF(AND(ISNUMBER(OFFSET('Sanitation Data'!$G$11,0,10*ROW('Sanitation Data'!G19))),'Data Summary'!DC25="Yes"),OFFSET('Sanitation Data'!$G$11,0,10*ROW('Sanitation Data'!G19)),NA())</f>
        <v>#N/A</v>
      </c>
      <c r="AO25" s="491" t="e">
        <f ca="1">+IF(AND(ISNUMBER(OFFSET('Sanitation Data'!$G$12,0,10*ROW('Sanitation Data'!G19))),'Data Summary'!DD25="Yes"),OFFSET('Sanitation Data'!$G$12,0,10*ROW('Sanitation Data'!G19)),NA())</f>
        <v>#N/A</v>
      </c>
      <c r="AP25" s="491" t="e">
        <f ca="1">+IF(AND(ISNUMBER(OFFSET('Sanitation Data'!$H$4,0,10*ROW('Sanitation Data'!H19))),'Data Summary'!DE25="Yes"),100-OFFSET('Sanitation Data'!$H$4,0,10*ROW('Sanitation Data'!H19)),NA())</f>
        <v>#N/A</v>
      </c>
      <c r="AQ25" s="491" t="e">
        <f ca="1">+IF(AND(ISNUMBER(OFFSET('Sanitation Data'!$H$6,0,10*ROW('Sanitation Data'!H19))),'Data Summary'!DF25="Yes"),OFFSET('Sanitation Data'!$H$6,0,10*ROW('Sanitation Data'!H19)),NA())</f>
        <v>#N/A</v>
      </c>
      <c r="AR25" s="491" t="e">
        <f ca="1">+IF(AND(ISNUMBER(OFFSET('Sanitation Data'!$H$10,0,10*ROW('Sanitation Data'!H19))),'Data Summary'!DG25="Yes"),OFFSET('Sanitation Data'!$H$10,0,10*ROW('Sanitation Data'!H19)),NA())</f>
        <v>#N/A</v>
      </c>
      <c r="AS25" s="491" t="e">
        <f ca="1">+IF(AND(ISNUMBER(OFFSET('Sanitation Data'!$H$11,0,10*ROW('Sanitation Data'!H19))),'Data Summary'!DH25="Yes"),OFFSET('Sanitation Data'!$H$11,0,10*ROW('Sanitation Data'!H19)),NA())</f>
        <v>#N/A</v>
      </c>
      <c r="AT25" s="491" t="e">
        <f ca="1">+IF(AND(ISNUMBER(OFFSET('Sanitation Data'!$H$12,0,10*ROW('Sanitation Data'!H19))),'Data Summary'!DI25="Yes"),OFFSET('Sanitation Data'!$H$12,0,10*ROW('Sanitation Data'!H19)),NA())</f>
        <v>#N/A</v>
      </c>
      <c r="AU25" s="491" t="e">
        <f ca="1">+IF(AND(ISNUMBER(OFFSET('Sanitation Data'!$I$4,0,10*ROW('Sanitation Data'!I19))),'Data Summary'!DJ25="Yes"),100-OFFSET('Sanitation Data'!$I$4,0,10*ROW('Sanitation Data'!I19)),NA())</f>
        <v>#N/A</v>
      </c>
      <c r="AV25" s="491" t="e">
        <f ca="1">+IF(AND(ISNUMBER(OFFSET('Sanitation Data'!$I$6,0,10*ROW('Sanitation Data'!I19))),'Data Summary'!DK25="Yes"),OFFSET('Sanitation Data'!$I$6,0,10*ROW('Sanitation Data'!I19)),NA())</f>
        <v>#N/A</v>
      </c>
      <c r="AW25" s="491" t="e">
        <f ca="1">+IF(AND(ISNUMBER(OFFSET('Sanitation Data'!$I$10,0,10*ROW('Sanitation Data'!I19))),'Data Summary'!DL25="Yes"),OFFSET('Sanitation Data'!$I$10,0,10*ROW('Sanitation Data'!I19)),NA())</f>
        <v>#N/A</v>
      </c>
      <c r="AX25" s="491" t="e">
        <f ca="1">+IF(AND(ISNUMBER(OFFSET('Sanitation Data'!$I$11,0,10*ROW('Sanitation Data'!I19))),'Data Summary'!DM25="Yes"),OFFSET('Sanitation Data'!$I$11,0,10*ROW('Sanitation Data'!I19)),NA())</f>
        <v>#N/A</v>
      </c>
      <c r="AY25" s="491" t="e">
        <f ca="1">+IF(AND(ISNUMBER(OFFSET('Sanitation Data'!$I$12,0,10*ROW('Sanitation Data'!I19))),'Data Summary'!DN25="Yes"),OFFSET('Sanitation Data'!$I$12,0,10*ROW('Sanitation Data'!I19)),NA())</f>
        <v>#N/A</v>
      </c>
      <c r="AZ25" s="492" t="e">
        <f ca="1">+IF(AND(ISNUMBER(OFFSET('Hygiene Data'!$D$5,0,10*ROW('Hygiene Data'!D19))),'Data Summary'!DO25="Yes"),OFFSET('Hygiene Data'!$D$5,0,10*ROW('Hygiene Data'!D19)),NA())</f>
        <v>#N/A</v>
      </c>
      <c r="BA25" s="492" t="e">
        <f ca="1">+IF(AND(ISNUMBER(OFFSET('Hygiene Data'!$D$7,0,10*ROW('Hygiene Data'!D19))),'Data Summary'!DP25="Yes"),OFFSET('Hygiene Data'!$D$7,0,10*ROW('Hygiene Data'!D19)),NA())</f>
        <v>#N/A</v>
      </c>
      <c r="BB25" s="492" t="e">
        <f ca="1">+IF(AND(ISNUMBER(OFFSET('Hygiene Data'!$D$9,0,10*ROW('Hygiene Data'!D19))),'Data Summary'!DQ25="Yes"),OFFSET('Hygiene Data'!$D$9,0,10*ROW('Hygiene Data'!D19)),NA())</f>
        <v>#N/A</v>
      </c>
      <c r="BC25" s="492" t="e">
        <f ca="1">+IF(AND(ISNUMBER(OFFSET('Hygiene Data'!$E$5,0,10*ROW('Hygiene Data'!E19))),'Data Summary'!DR25="Yes"),OFFSET('Hygiene Data'!$E$5,0,10*ROW('Hygiene Data'!E19)),NA())</f>
        <v>#N/A</v>
      </c>
      <c r="BD25" s="492" t="e">
        <f ca="1">+IF(AND(ISNUMBER(OFFSET('Hygiene Data'!$E$7,0,10*ROW('Hygiene Data'!E19))),'Data Summary'!DS25="Yes"),OFFSET('Hygiene Data'!$E$7,0,10*ROW('Hygiene Data'!E19)),NA())</f>
        <v>#N/A</v>
      </c>
      <c r="BE25" s="492" t="e">
        <f ca="1">+IF(AND(ISNUMBER(OFFSET('Hygiene Data'!$E$9,0,10*ROW('Hygiene Data'!E19))),'Data Summary'!DT25="Yes"),OFFSET('Hygiene Data'!$E$9,0,10*ROW('Hygiene Data'!E19)),NA())</f>
        <v>#N/A</v>
      </c>
      <c r="BF25" s="492" t="e">
        <f ca="1">+IF(AND(ISNUMBER(OFFSET('Hygiene Data'!$F$5,0,10*ROW('Hygiene Data'!F19))),'Data Summary'!DU25="Yes"),OFFSET('Hygiene Data'!$F$5,0,10*ROW('Hygiene Data'!F19)),NA())</f>
        <v>#N/A</v>
      </c>
      <c r="BG25" s="492" t="e">
        <f ca="1">+IF(AND(ISNUMBER(OFFSET('Hygiene Data'!$F$7,0,10*ROW('Hygiene Data'!F19))),'Data Summary'!DV25="Yes"),OFFSET('Hygiene Data'!$F$7,0,10*ROW('Hygiene Data'!F19)),NA())</f>
        <v>#N/A</v>
      </c>
      <c r="BH25" s="492" t="e">
        <f ca="1">+IF(AND(ISNUMBER(OFFSET('Hygiene Data'!$F$9,0,10*ROW('Hygiene Data'!F19))),'Data Summary'!DW25="Yes"),OFFSET('Hygiene Data'!$F$9,0,10*ROW('Hygiene Data'!F19)),NA())</f>
        <v>#N/A</v>
      </c>
      <c r="BI25" s="492" t="e">
        <f ca="1">+IF(AND(ISNUMBER(OFFSET('Hygiene Data'!$G$5,0,10*ROW('Hygiene Data'!G19))),'Data Summary'!DX25="Yes"),OFFSET('Hygiene Data'!$G$5,0,10*ROW('Hygiene Data'!G19)),NA())</f>
        <v>#N/A</v>
      </c>
      <c r="BJ25" s="492" t="e">
        <f ca="1">+IF(AND(ISNUMBER(OFFSET('Hygiene Data'!$G$7,0,10*ROW('Hygiene Data'!G19))),'Data Summary'!DY25="Yes"),OFFSET('Hygiene Data'!$G$7,0,10*ROW('Hygiene Data'!G19)),NA())</f>
        <v>#N/A</v>
      </c>
      <c r="BK25" s="492" t="e">
        <f ca="1">+IF(AND(ISNUMBER(OFFSET('Hygiene Data'!$G$9,0,10*ROW('Hygiene Data'!G19))),'Data Summary'!DZ25="Yes"),OFFSET('Hygiene Data'!$G$9,0,10*ROW('Hygiene Data'!G19)),NA())</f>
        <v>#N/A</v>
      </c>
      <c r="BL25" s="492" t="e">
        <f ca="1">+IF(AND(ISNUMBER(OFFSET('Hygiene Data'!$H$5,0,10*ROW('Hygiene Data'!H19))),'Data Summary'!EA25="Yes"),OFFSET('Hygiene Data'!$H$5,0,10*ROW('Hygiene Data'!H19)),NA())</f>
        <v>#N/A</v>
      </c>
      <c r="BM25" s="492" t="e">
        <f ca="1">+IF(AND(ISNUMBER(OFFSET('Hygiene Data'!$H$7,0,10*ROW('Hygiene Data'!H19))),'Data Summary'!EB25="Yes"),OFFSET('Hygiene Data'!$H$7,0,10*ROW('Hygiene Data'!H19)),NA())</f>
        <v>#N/A</v>
      </c>
      <c r="BN25" s="492" t="e">
        <f ca="1">+IF(AND(ISNUMBER(OFFSET('Hygiene Data'!$H$9,0,10*ROW('Hygiene Data'!H19))),'Data Summary'!EC25="Yes"),OFFSET('Hygiene Data'!$H$9,0,10*ROW('Hygiene Data'!H19)),NA())</f>
        <v>#N/A</v>
      </c>
      <c r="BO25" s="492" t="e">
        <f ca="1">+IF(AND(ISNUMBER(OFFSET('Hygiene Data'!$I$5,0,10*ROW('Hygiene Data'!I19))),'Data Summary'!ED25="Yes"),OFFSET('Hygiene Data'!$I$5,0,10*ROW('Hygiene Data'!I19)),NA())</f>
        <v>#N/A</v>
      </c>
      <c r="BP25" s="492" t="e">
        <f ca="1">+IF(AND(ISNUMBER(OFFSET('Hygiene Data'!$I$7,0,10*ROW('Hygiene Data'!I19))),'Data Summary'!EE25="Yes"),OFFSET('Hygiene Data'!$I$7,0,10*ROW('Hygiene Data'!I19)),NA())</f>
        <v>#N/A</v>
      </c>
      <c r="BQ25" s="492" t="e">
        <f ca="1">+IF(AND(ISNUMBER(OFFSET('Hygiene Data'!$I$9,0,10*ROW('Hygiene Data'!I19))),'Data Summary'!EF25="Yes"),OFFSET('Hygiene Data'!$I$9,0,10*ROW('Hygiene Data'!I19)),NA())</f>
        <v>#N/A</v>
      </c>
    </row>
    <row r="26" spans="1:69" x14ac:dyDescent="0.25">
      <c r="A26" s="488" t="e">
        <f ca="1">+RIGHT('Data Summary'!A26,LEN('Data Summary'!A26)-9)</f>
        <v>#VALUE!</v>
      </c>
      <c r="B26" s="462" t="str">
        <f ca="1">+IF(ISTEXT('Data Summary'!B26),'Data Summary'!B26,"")</f>
        <v/>
      </c>
      <c r="C26" s="489" t="e">
        <f ca="1">+VALUE('Data Summary'!C26)</f>
        <v>#VALUE!</v>
      </c>
      <c r="D26" s="490" t="e">
        <f ca="1">+IF(AND(ISNUMBER(OFFSET('Water Data'!$D$4,0,10*ROW('Water Data'!D20))),'Data Summary'!BS26="Yes"),100-OFFSET('Water Data'!$D$4,0,10*ROW('Water Data'!D20)),NA())</f>
        <v>#N/A</v>
      </c>
      <c r="E26" s="490" t="e">
        <f ca="1">+IF(AND(ISNUMBER(OFFSET('Water Data'!$D$6,0,10*ROW('Water Data'!D20))),'Data Summary'!BT26="Yes"),OFFSET('Water Data'!$D$6,0,10*ROW('Water Data'!D20)),NA())</f>
        <v>#N/A</v>
      </c>
      <c r="F26" s="490" t="e">
        <f ca="1">+IF(AND(ISNUMBER(OFFSET('Water Data'!$D$9,0,10*ROW('Water Data'!D20))),'Data Summary'!BU26="Yes"),OFFSET('Water Data'!$D$9,0,10*ROW('Water Data'!D20)),NA())</f>
        <v>#N/A</v>
      </c>
      <c r="G26" s="490" t="e">
        <f ca="1">+IF(AND(ISNUMBER(OFFSET('Water Data'!$E$4,0,10*ROW('Water Data'!E20))),'Data Summary'!BV26="Yes"),100-OFFSET('Water Data'!$E$4,0,10*ROW('Water Data'!E20)),NA())</f>
        <v>#N/A</v>
      </c>
      <c r="H26" s="490" t="e">
        <f ca="1">+IF(AND(ISNUMBER(OFFSET('Water Data'!$E$6,0,10*ROW('Water Data'!E20))),'Data Summary'!BW26="Yes"),OFFSET('Water Data'!$E$6,0,10*ROW('Water Data'!E20)),NA())</f>
        <v>#N/A</v>
      </c>
      <c r="I26" s="490" t="e">
        <f ca="1">+IF(AND(ISNUMBER(OFFSET('Water Data'!$E$9,0,10*ROW('Water Data'!E20))),'Data Summary'!BX26="Yes"),OFFSET('Water Data'!$E$9,0,10*ROW('Water Data'!E20)),NA())</f>
        <v>#N/A</v>
      </c>
      <c r="J26" s="490" t="e">
        <f ca="1">+IF(AND(ISNUMBER(OFFSET('Water Data'!$F$4,0,10*ROW('Water Data'!F20))),'Data Summary'!BY26="Yes"),100-OFFSET('Water Data'!$F$4,0,10*ROW('Water Data'!F20)),NA())</f>
        <v>#N/A</v>
      </c>
      <c r="K26" s="490" t="e">
        <f ca="1">+IF(AND(ISNUMBER(OFFSET('Water Data'!$F$6,0,10*ROW('Water Data'!F20))),'Data Summary'!BZ26="Yes"),OFFSET('Water Data'!$F$6,0,10*ROW('Water Data'!F20)),NA())</f>
        <v>#N/A</v>
      </c>
      <c r="L26" s="490" t="e">
        <f ca="1">+IF(AND(ISNUMBER(OFFSET('Water Data'!$F$9,0,10*ROW('Water Data'!F20))),'Data Summary'!CA26="Yes"),OFFSET('Water Data'!$F$9,0,10*ROW('Water Data'!F20)),NA())</f>
        <v>#N/A</v>
      </c>
      <c r="M26" s="490" t="e">
        <f ca="1">+IF(AND(ISNUMBER(OFFSET('Water Data'!$G$4,0,10*ROW('Water Data'!G20))),'Data Summary'!CB26="Yes"),100-OFFSET('Water Data'!$G$4,0,10*ROW('Water Data'!G20)),NA())</f>
        <v>#N/A</v>
      </c>
      <c r="N26" s="490" t="e">
        <f ca="1">+IF(AND(ISNUMBER(OFFSET('Water Data'!$G$6,0,10*ROW('Water Data'!G20))),'Data Summary'!CC26="Yes"),OFFSET('Water Data'!$G$6,0,10*ROW('Water Data'!G20)),NA())</f>
        <v>#N/A</v>
      </c>
      <c r="O26" s="490" t="e">
        <f ca="1">+IF(AND(ISNUMBER(OFFSET('Water Data'!$G$9,0,10*ROW('Water Data'!G20))),'Data Summary'!CD26="Yes"),OFFSET('Water Data'!$G$9,0,10*ROW('Water Data'!G20)),NA())</f>
        <v>#N/A</v>
      </c>
      <c r="P26" s="490" t="e">
        <f ca="1">+IF(AND(ISNUMBER(OFFSET('Water Data'!$H$4,0,10*ROW('Water Data'!H20))),'Data Summary'!CE26="Yes"),100-OFFSET('Water Data'!$H$4,0,10*ROW('Water Data'!H20)),NA())</f>
        <v>#N/A</v>
      </c>
      <c r="Q26" s="490" t="e">
        <f ca="1">+IF(AND(ISNUMBER(OFFSET('Water Data'!$H$6,0,10*ROW('Water Data'!H20))),'Data Summary'!CF26="Yes"),OFFSET('Water Data'!$H$6,0,10*ROW('Water Data'!H20)),NA())</f>
        <v>#N/A</v>
      </c>
      <c r="R26" s="490" t="e">
        <f ca="1">+IF(AND(ISNUMBER(OFFSET('Water Data'!$H$9,0,10*ROW('Water Data'!H20))),'Data Summary'!CG26="Yes"),OFFSET('Water Data'!$H$9,0,10*ROW('Water Data'!H20)),NA())</f>
        <v>#N/A</v>
      </c>
      <c r="S26" s="490" t="e">
        <f ca="1">+IF(AND(ISNUMBER(OFFSET('Water Data'!$I$4,0,10*ROW('Water Data'!I20))),'Data Summary'!CH26="Yes"),100-OFFSET('Water Data'!$I$4,0,10*ROW('Water Data'!I20)),NA())</f>
        <v>#N/A</v>
      </c>
      <c r="T26" s="490" t="e">
        <f ca="1">+IF(AND(ISNUMBER(OFFSET('Water Data'!$I$6,0,10*ROW('Water Data'!I20))),'Data Summary'!CI26="Yes"),OFFSET('Water Data'!$I$6,0,10*ROW('Water Data'!I20)),NA())</f>
        <v>#N/A</v>
      </c>
      <c r="U26" s="490" t="e">
        <f ca="1">+IF(AND(ISNUMBER(OFFSET('Water Data'!$I$9,0,10*ROW('Water Data'!I20))),'Data Summary'!CJ26="Yes"),OFFSET('Water Data'!$I$9,0,10*ROW('Water Data'!I20)),NA())</f>
        <v>#N/A</v>
      </c>
      <c r="V26" s="491" t="e">
        <f ca="1">+IF(AND(ISNUMBER(OFFSET('Sanitation Data'!$D$4,0,10*ROW('Sanitation Data'!D20))),'Data Summary'!CK26="Yes"),100-OFFSET('Sanitation Data'!$D$4,0,10*ROW('Sanitation Data'!D20)),NA())</f>
        <v>#N/A</v>
      </c>
      <c r="W26" s="491" t="e">
        <f ca="1">+IF(AND(ISNUMBER(OFFSET('Sanitation Data'!$D$6,0,10*ROW('Sanitation Data'!D20))),'Data Summary'!CL26="Yes"),OFFSET('Sanitation Data'!$D$6,0,10*ROW('Sanitation Data'!D20)),NA())</f>
        <v>#N/A</v>
      </c>
      <c r="X26" s="491" t="e">
        <f ca="1">+IF(AND(ISNUMBER(OFFSET('Sanitation Data'!$D$10,0,10*ROW('Sanitation Data'!D20))),'Data Summary'!CM26="Yes"),OFFSET('Sanitation Data'!$D$10,0,10*ROW('Sanitation Data'!D20)),NA())</f>
        <v>#N/A</v>
      </c>
      <c r="Y26" s="491" t="e">
        <f ca="1">+IF(AND(ISNUMBER(OFFSET('Sanitation Data'!$D$11,0,10*ROW('Sanitation Data'!D20))),'Data Summary'!CN26="Yes"),OFFSET('Sanitation Data'!$D$11,0,10*ROW('Sanitation Data'!D20)),NA())</f>
        <v>#N/A</v>
      </c>
      <c r="Z26" s="491" t="e">
        <f ca="1">+IF(AND(ISNUMBER(OFFSET('Sanitation Data'!$D$12,0,10*ROW('Sanitation Data'!D20))),'Data Summary'!CO26="Yes"),OFFSET('Sanitation Data'!$D$12,0,10*ROW('Sanitation Data'!D20)),NA())</f>
        <v>#N/A</v>
      </c>
      <c r="AA26" s="491" t="e">
        <f ca="1">+IF(AND(ISNUMBER(OFFSET('Sanitation Data'!$E$4,0,10*ROW('Sanitation Data'!E20))),'Data Summary'!CP26="Yes"),100-OFFSET('Sanitation Data'!$E$4,0,10*ROW('Sanitation Data'!E20)),NA())</f>
        <v>#N/A</v>
      </c>
      <c r="AB26" s="491" t="e">
        <f ca="1">+IF(AND(ISNUMBER(OFFSET('Sanitation Data'!$E$6,0,10*ROW('Sanitation Data'!E20))),'Data Summary'!CQ26="Yes"),OFFSET('Sanitation Data'!$E$6,0,10*ROW('Sanitation Data'!E20)),NA())</f>
        <v>#N/A</v>
      </c>
      <c r="AC26" s="491" t="e">
        <f ca="1">+IF(AND(ISNUMBER(OFFSET('Sanitation Data'!$E$10,0,10*ROW('Sanitation Data'!E20))),'Data Summary'!CR26="Yes"),OFFSET('Sanitation Data'!$E$10,0,10*ROW('Sanitation Data'!E20)),NA())</f>
        <v>#N/A</v>
      </c>
      <c r="AD26" s="491" t="e">
        <f ca="1">+IF(AND(ISNUMBER(OFFSET('Sanitation Data'!$E$11,0,10*ROW('Sanitation Data'!E20))),'Data Summary'!CS26="Yes"),OFFSET('Sanitation Data'!$E$11,0,10*ROW('Sanitation Data'!E20)),NA())</f>
        <v>#N/A</v>
      </c>
      <c r="AE26" s="491" t="e">
        <f ca="1">+IF(AND(ISNUMBER(OFFSET('Sanitation Data'!$E$12,0,10*ROW('Sanitation Data'!E20))),'Data Summary'!CT26="Yes"),OFFSET('Sanitation Data'!$E$12,0,10*ROW('Sanitation Data'!E20)),NA())</f>
        <v>#N/A</v>
      </c>
      <c r="AF26" s="491" t="e">
        <f ca="1">+IF(AND(ISNUMBER(OFFSET('Sanitation Data'!$F$4,0,10*ROW('Sanitation Data'!F20))),'Data Summary'!CU26="Yes"),100-OFFSET('Sanitation Data'!$F$4,0,10*ROW('Sanitation Data'!F20)),NA())</f>
        <v>#N/A</v>
      </c>
      <c r="AG26" s="491" t="e">
        <f ca="1">+IF(AND(ISNUMBER(OFFSET('Sanitation Data'!$F$6,0,10*ROW('Sanitation Data'!F20))),'Data Summary'!CV26="Yes"),OFFSET('Sanitation Data'!$F$6,0,10*ROW('Sanitation Data'!F20)),NA())</f>
        <v>#N/A</v>
      </c>
      <c r="AH26" s="491" t="e">
        <f ca="1">+IF(AND(ISNUMBER(OFFSET('Sanitation Data'!$F$10,0,10*ROW('Sanitation Data'!F20))),'Data Summary'!CW26="Yes"),OFFSET('Sanitation Data'!$F$10,0,10*ROW('Sanitation Data'!F20)),NA())</f>
        <v>#N/A</v>
      </c>
      <c r="AI26" s="491" t="e">
        <f ca="1">+IF(AND(ISNUMBER(OFFSET('Sanitation Data'!$F$11,0,10*ROW('Sanitation Data'!F20))),'Data Summary'!CX26="Yes"),OFFSET('Sanitation Data'!$F$11,0,10*ROW('Sanitation Data'!F20)),NA())</f>
        <v>#N/A</v>
      </c>
      <c r="AJ26" s="491" t="e">
        <f ca="1">+IF(AND(ISNUMBER(OFFSET('Sanitation Data'!$F$12,0,10*ROW('Sanitation Data'!F20))),'Data Summary'!CY26="Yes"),OFFSET('Sanitation Data'!$F$12,0,10*ROW('Sanitation Data'!F20)),NA())</f>
        <v>#N/A</v>
      </c>
      <c r="AK26" s="491" t="e">
        <f ca="1">+IF(AND(ISNUMBER(OFFSET('Sanitation Data'!$G$4,0,10*ROW('Sanitation Data'!G20))),'Data Summary'!CZ26="Yes"),100-OFFSET('Sanitation Data'!$G$4,0,10*ROW('Sanitation Data'!G20)),NA())</f>
        <v>#N/A</v>
      </c>
      <c r="AL26" s="491" t="e">
        <f ca="1">+IF(AND(ISNUMBER(OFFSET('Sanitation Data'!$G$6,0,10*ROW('Sanitation Data'!G20))),'Data Summary'!DA26="Yes"),OFFSET('Sanitation Data'!$G$6,0,10*ROW('Sanitation Data'!G20)),NA())</f>
        <v>#N/A</v>
      </c>
      <c r="AM26" s="491" t="e">
        <f ca="1">+IF(AND(ISNUMBER(OFFSET('Sanitation Data'!$G$10,0,10*ROW('Sanitation Data'!G20))),'Data Summary'!DB26="Yes"),OFFSET('Sanitation Data'!$G$10,0,10*ROW('Sanitation Data'!G20)),NA())</f>
        <v>#N/A</v>
      </c>
      <c r="AN26" s="491" t="e">
        <f ca="1">+IF(AND(ISNUMBER(OFFSET('Sanitation Data'!$G$11,0,10*ROW('Sanitation Data'!G20))),'Data Summary'!DC26="Yes"),OFFSET('Sanitation Data'!$G$11,0,10*ROW('Sanitation Data'!G20)),NA())</f>
        <v>#N/A</v>
      </c>
      <c r="AO26" s="491" t="e">
        <f ca="1">+IF(AND(ISNUMBER(OFFSET('Sanitation Data'!$G$12,0,10*ROW('Sanitation Data'!G20))),'Data Summary'!DD26="Yes"),OFFSET('Sanitation Data'!$G$12,0,10*ROW('Sanitation Data'!G20)),NA())</f>
        <v>#N/A</v>
      </c>
      <c r="AP26" s="491" t="e">
        <f ca="1">+IF(AND(ISNUMBER(OFFSET('Sanitation Data'!$H$4,0,10*ROW('Sanitation Data'!H20))),'Data Summary'!DE26="Yes"),100-OFFSET('Sanitation Data'!$H$4,0,10*ROW('Sanitation Data'!H20)),NA())</f>
        <v>#N/A</v>
      </c>
      <c r="AQ26" s="491" t="e">
        <f ca="1">+IF(AND(ISNUMBER(OFFSET('Sanitation Data'!$H$6,0,10*ROW('Sanitation Data'!H20))),'Data Summary'!DF26="Yes"),OFFSET('Sanitation Data'!$H$6,0,10*ROW('Sanitation Data'!H20)),NA())</f>
        <v>#N/A</v>
      </c>
      <c r="AR26" s="491" t="e">
        <f ca="1">+IF(AND(ISNUMBER(OFFSET('Sanitation Data'!$H$10,0,10*ROW('Sanitation Data'!H20))),'Data Summary'!DG26="Yes"),OFFSET('Sanitation Data'!$H$10,0,10*ROW('Sanitation Data'!H20)),NA())</f>
        <v>#N/A</v>
      </c>
      <c r="AS26" s="491" t="e">
        <f ca="1">+IF(AND(ISNUMBER(OFFSET('Sanitation Data'!$H$11,0,10*ROW('Sanitation Data'!H20))),'Data Summary'!DH26="Yes"),OFFSET('Sanitation Data'!$H$11,0,10*ROW('Sanitation Data'!H20)),NA())</f>
        <v>#N/A</v>
      </c>
      <c r="AT26" s="491" t="e">
        <f ca="1">+IF(AND(ISNUMBER(OFFSET('Sanitation Data'!$H$12,0,10*ROW('Sanitation Data'!H20))),'Data Summary'!DI26="Yes"),OFFSET('Sanitation Data'!$H$12,0,10*ROW('Sanitation Data'!H20)),NA())</f>
        <v>#N/A</v>
      </c>
      <c r="AU26" s="491" t="e">
        <f ca="1">+IF(AND(ISNUMBER(OFFSET('Sanitation Data'!$I$4,0,10*ROW('Sanitation Data'!I20))),'Data Summary'!DJ26="Yes"),100-OFFSET('Sanitation Data'!$I$4,0,10*ROW('Sanitation Data'!I20)),NA())</f>
        <v>#N/A</v>
      </c>
      <c r="AV26" s="491" t="e">
        <f ca="1">+IF(AND(ISNUMBER(OFFSET('Sanitation Data'!$I$6,0,10*ROW('Sanitation Data'!I20))),'Data Summary'!DK26="Yes"),OFFSET('Sanitation Data'!$I$6,0,10*ROW('Sanitation Data'!I20)),NA())</f>
        <v>#N/A</v>
      </c>
      <c r="AW26" s="491" t="e">
        <f ca="1">+IF(AND(ISNUMBER(OFFSET('Sanitation Data'!$I$10,0,10*ROW('Sanitation Data'!I20))),'Data Summary'!DL26="Yes"),OFFSET('Sanitation Data'!$I$10,0,10*ROW('Sanitation Data'!I20)),NA())</f>
        <v>#N/A</v>
      </c>
      <c r="AX26" s="491" t="e">
        <f ca="1">+IF(AND(ISNUMBER(OFFSET('Sanitation Data'!$I$11,0,10*ROW('Sanitation Data'!I20))),'Data Summary'!DM26="Yes"),OFFSET('Sanitation Data'!$I$11,0,10*ROW('Sanitation Data'!I20)),NA())</f>
        <v>#N/A</v>
      </c>
      <c r="AY26" s="491" t="e">
        <f ca="1">+IF(AND(ISNUMBER(OFFSET('Sanitation Data'!$I$12,0,10*ROW('Sanitation Data'!I20))),'Data Summary'!DN26="Yes"),OFFSET('Sanitation Data'!$I$12,0,10*ROW('Sanitation Data'!I20)),NA())</f>
        <v>#N/A</v>
      </c>
      <c r="AZ26" s="492" t="e">
        <f ca="1">+IF(AND(ISNUMBER(OFFSET('Hygiene Data'!$D$5,0,10*ROW('Hygiene Data'!D20))),'Data Summary'!DO26="Yes"),OFFSET('Hygiene Data'!$D$5,0,10*ROW('Hygiene Data'!D20)),NA())</f>
        <v>#N/A</v>
      </c>
      <c r="BA26" s="492" t="e">
        <f ca="1">+IF(AND(ISNUMBER(OFFSET('Hygiene Data'!$D$7,0,10*ROW('Hygiene Data'!D20))),'Data Summary'!DP26="Yes"),OFFSET('Hygiene Data'!$D$7,0,10*ROW('Hygiene Data'!D20)),NA())</f>
        <v>#N/A</v>
      </c>
      <c r="BB26" s="492" t="e">
        <f ca="1">+IF(AND(ISNUMBER(OFFSET('Hygiene Data'!$D$9,0,10*ROW('Hygiene Data'!D20))),'Data Summary'!DQ26="Yes"),OFFSET('Hygiene Data'!$D$9,0,10*ROW('Hygiene Data'!D20)),NA())</f>
        <v>#N/A</v>
      </c>
      <c r="BC26" s="492" t="e">
        <f ca="1">+IF(AND(ISNUMBER(OFFSET('Hygiene Data'!$E$5,0,10*ROW('Hygiene Data'!E20))),'Data Summary'!DR26="Yes"),OFFSET('Hygiene Data'!$E$5,0,10*ROW('Hygiene Data'!E20)),NA())</f>
        <v>#N/A</v>
      </c>
      <c r="BD26" s="492" t="e">
        <f ca="1">+IF(AND(ISNUMBER(OFFSET('Hygiene Data'!$E$7,0,10*ROW('Hygiene Data'!E20))),'Data Summary'!DS26="Yes"),OFFSET('Hygiene Data'!$E$7,0,10*ROW('Hygiene Data'!E20)),NA())</f>
        <v>#N/A</v>
      </c>
      <c r="BE26" s="492" t="e">
        <f ca="1">+IF(AND(ISNUMBER(OFFSET('Hygiene Data'!$E$9,0,10*ROW('Hygiene Data'!E20))),'Data Summary'!DT26="Yes"),OFFSET('Hygiene Data'!$E$9,0,10*ROW('Hygiene Data'!E20)),NA())</f>
        <v>#N/A</v>
      </c>
      <c r="BF26" s="492" t="e">
        <f ca="1">+IF(AND(ISNUMBER(OFFSET('Hygiene Data'!$F$5,0,10*ROW('Hygiene Data'!F20))),'Data Summary'!DU26="Yes"),OFFSET('Hygiene Data'!$F$5,0,10*ROW('Hygiene Data'!F20)),NA())</f>
        <v>#N/A</v>
      </c>
      <c r="BG26" s="492" t="e">
        <f ca="1">+IF(AND(ISNUMBER(OFFSET('Hygiene Data'!$F$7,0,10*ROW('Hygiene Data'!F20))),'Data Summary'!DV26="Yes"),OFFSET('Hygiene Data'!$F$7,0,10*ROW('Hygiene Data'!F20)),NA())</f>
        <v>#N/A</v>
      </c>
      <c r="BH26" s="492" t="e">
        <f ca="1">+IF(AND(ISNUMBER(OFFSET('Hygiene Data'!$F$9,0,10*ROW('Hygiene Data'!F20))),'Data Summary'!DW26="Yes"),OFFSET('Hygiene Data'!$F$9,0,10*ROW('Hygiene Data'!F20)),NA())</f>
        <v>#N/A</v>
      </c>
      <c r="BI26" s="492" t="e">
        <f ca="1">+IF(AND(ISNUMBER(OFFSET('Hygiene Data'!$G$5,0,10*ROW('Hygiene Data'!G20))),'Data Summary'!DX26="Yes"),OFFSET('Hygiene Data'!$G$5,0,10*ROW('Hygiene Data'!G20)),NA())</f>
        <v>#N/A</v>
      </c>
      <c r="BJ26" s="492" t="e">
        <f ca="1">+IF(AND(ISNUMBER(OFFSET('Hygiene Data'!$G$7,0,10*ROW('Hygiene Data'!G20))),'Data Summary'!DY26="Yes"),OFFSET('Hygiene Data'!$G$7,0,10*ROW('Hygiene Data'!G20)),NA())</f>
        <v>#N/A</v>
      </c>
      <c r="BK26" s="492" t="e">
        <f ca="1">+IF(AND(ISNUMBER(OFFSET('Hygiene Data'!$G$9,0,10*ROW('Hygiene Data'!G20))),'Data Summary'!DZ26="Yes"),OFFSET('Hygiene Data'!$G$9,0,10*ROW('Hygiene Data'!G20)),NA())</f>
        <v>#N/A</v>
      </c>
      <c r="BL26" s="492" t="e">
        <f ca="1">+IF(AND(ISNUMBER(OFFSET('Hygiene Data'!$H$5,0,10*ROW('Hygiene Data'!H20))),'Data Summary'!EA26="Yes"),OFFSET('Hygiene Data'!$H$5,0,10*ROW('Hygiene Data'!H20)),NA())</f>
        <v>#N/A</v>
      </c>
      <c r="BM26" s="492" t="e">
        <f ca="1">+IF(AND(ISNUMBER(OFFSET('Hygiene Data'!$H$7,0,10*ROW('Hygiene Data'!H20))),'Data Summary'!EB26="Yes"),OFFSET('Hygiene Data'!$H$7,0,10*ROW('Hygiene Data'!H20)),NA())</f>
        <v>#N/A</v>
      </c>
      <c r="BN26" s="492" t="e">
        <f ca="1">+IF(AND(ISNUMBER(OFFSET('Hygiene Data'!$H$9,0,10*ROW('Hygiene Data'!H20))),'Data Summary'!EC26="Yes"),OFFSET('Hygiene Data'!$H$9,0,10*ROW('Hygiene Data'!H20)),NA())</f>
        <v>#N/A</v>
      </c>
      <c r="BO26" s="492" t="e">
        <f ca="1">+IF(AND(ISNUMBER(OFFSET('Hygiene Data'!$I$5,0,10*ROW('Hygiene Data'!I20))),'Data Summary'!ED26="Yes"),OFFSET('Hygiene Data'!$I$5,0,10*ROW('Hygiene Data'!I20)),NA())</f>
        <v>#N/A</v>
      </c>
      <c r="BP26" s="492" t="e">
        <f ca="1">+IF(AND(ISNUMBER(OFFSET('Hygiene Data'!$I$7,0,10*ROW('Hygiene Data'!I20))),'Data Summary'!EE26="Yes"),OFFSET('Hygiene Data'!$I$7,0,10*ROW('Hygiene Data'!I20)),NA())</f>
        <v>#N/A</v>
      </c>
      <c r="BQ26" s="492" t="e">
        <f ca="1">+IF(AND(ISNUMBER(OFFSET('Hygiene Data'!$I$9,0,10*ROW('Hygiene Data'!I20))),'Data Summary'!EF26="Yes"),OFFSET('Hygiene Data'!$I$9,0,10*ROW('Hygiene Data'!I20)),NA())</f>
        <v>#N/A</v>
      </c>
    </row>
    <row r="27" spans="1:69" x14ac:dyDescent="0.25">
      <c r="A27" s="488" t="e">
        <f ca="1">+RIGHT('Data Summary'!A27,LEN('Data Summary'!A27)-9)</f>
        <v>#VALUE!</v>
      </c>
      <c r="B27" s="462" t="str">
        <f ca="1">+IF(ISTEXT('Data Summary'!B27),'Data Summary'!B27,"")</f>
        <v/>
      </c>
      <c r="C27" s="489" t="e">
        <f ca="1">+VALUE('Data Summary'!C27)</f>
        <v>#VALUE!</v>
      </c>
      <c r="D27" s="490" t="e">
        <f ca="1">+IF(AND(ISNUMBER(OFFSET('Water Data'!$D$4,0,10*ROW('Water Data'!D21))),'Data Summary'!BS27="Yes"),100-OFFSET('Water Data'!$D$4,0,10*ROW('Water Data'!D21)),NA())</f>
        <v>#N/A</v>
      </c>
      <c r="E27" s="490" t="e">
        <f ca="1">+IF(AND(ISNUMBER(OFFSET('Water Data'!$D$6,0,10*ROW('Water Data'!D21))),'Data Summary'!BT27="Yes"),OFFSET('Water Data'!$D$6,0,10*ROW('Water Data'!D21)),NA())</f>
        <v>#N/A</v>
      </c>
      <c r="F27" s="490" t="e">
        <f ca="1">+IF(AND(ISNUMBER(OFFSET('Water Data'!$D$9,0,10*ROW('Water Data'!D21))),'Data Summary'!BU27="Yes"),OFFSET('Water Data'!$D$9,0,10*ROW('Water Data'!D21)),NA())</f>
        <v>#N/A</v>
      </c>
      <c r="G27" s="490" t="e">
        <f ca="1">+IF(AND(ISNUMBER(OFFSET('Water Data'!$E$4,0,10*ROW('Water Data'!E21))),'Data Summary'!BV27="Yes"),100-OFFSET('Water Data'!$E$4,0,10*ROW('Water Data'!E21)),NA())</f>
        <v>#N/A</v>
      </c>
      <c r="H27" s="490" t="e">
        <f ca="1">+IF(AND(ISNUMBER(OFFSET('Water Data'!$E$6,0,10*ROW('Water Data'!E21))),'Data Summary'!BW27="Yes"),OFFSET('Water Data'!$E$6,0,10*ROW('Water Data'!E21)),NA())</f>
        <v>#N/A</v>
      </c>
      <c r="I27" s="490" t="e">
        <f ca="1">+IF(AND(ISNUMBER(OFFSET('Water Data'!$E$9,0,10*ROW('Water Data'!E21))),'Data Summary'!BX27="Yes"),OFFSET('Water Data'!$E$9,0,10*ROW('Water Data'!E21)),NA())</f>
        <v>#N/A</v>
      </c>
      <c r="J27" s="490" t="e">
        <f ca="1">+IF(AND(ISNUMBER(OFFSET('Water Data'!$F$4,0,10*ROW('Water Data'!F21))),'Data Summary'!BY27="Yes"),100-OFFSET('Water Data'!$F$4,0,10*ROW('Water Data'!F21)),NA())</f>
        <v>#N/A</v>
      </c>
      <c r="K27" s="490" t="e">
        <f ca="1">+IF(AND(ISNUMBER(OFFSET('Water Data'!$F$6,0,10*ROW('Water Data'!F21))),'Data Summary'!BZ27="Yes"),OFFSET('Water Data'!$F$6,0,10*ROW('Water Data'!F21)),NA())</f>
        <v>#N/A</v>
      </c>
      <c r="L27" s="490" t="e">
        <f ca="1">+IF(AND(ISNUMBER(OFFSET('Water Data'!$F$9,0,10*ROW('Water Data'!F21))),'Data Summary'!CA27="Yes"),OFFSET('Water Data'!$F$9,0,10*ROW('Water Data'!F21)),NA())</f>
        <v>#N/A</v>
      </c>
      <c r="M27" s="490" t="e">
        <f ca="1">+IF(AND(ISNUMBER(OFFSET('Water Data'!$G$4,0,10*ROW('Water Data'!G21))),'Data Summary'!CB27="Yes"),100-OFFSET('Water Data'!$G$4,0,10*ROW('Water Data'!G21)),NA())</f>
        <v>#N/A</v>
      </c>
      <c r="N27" s="490" t="e">
        <f ca="1">+IF(AND(ISNUMBER(OFFSET('Water Data'!$G$6,0,10*ROW('Water Data'!G21))),'Data Summary'!CC27="Yes"),OFFSET('Water Data'!$G$6,0,10*ROW('Water Data'!G21)),NA())</f>
        <v>#N/A</v>
      </c>
      <c r="O27" s="490" t="e">
        <f ca="1">+IF(AND(ISNUMBER(OFFSET('Water Data'!$G$9,0,10*ROW('Water Data'!G21))),'Data Summary'!CD27="Yes"),OFFSET('Water Data'!$G$9,0,10*ROW('Water Data'!G21)),NA())</f>
        <v>#N/A</v>
      </c>
      <c r="P27" s="490" t="e">
        <f ca="1">+IF(AND(ISNUMBER(OFFSET('Water Data'!$H$4,0,10*ROW('Water Data'!H21))),'Data Summary'!CE27="Yes"),100-OFFSET('Water Data'!$H$4,0,10*ROW('Water Data'!H21)),NA())</f>
        <v>#N/A</v>
      </c>
      <c r="Q27" s="490" t="e">
        <f ca="1">+IF(AND(ISNUMBER(OFFSET('Water Data'!$H$6,0,10*ROW('Water Data'!H21))),'Data Summary'!CF27="Yes"),OFFSET('Water Data'!$H$6,0,10*ROW('Water Data'!H21)),NA())</f>
        <v>#N/A</v>
      </c>
      <c r="R27" s="490" t="e">
        <f ca="1">+IF(AND(ISNUMBER(OFFSET('Water Data'!$H$9,0,10*ROW('Water Data'!H21))),'Data Summary'!CG27="Yes"),OFFSET('Water Data'!$H$9,0,10*ROW('Water Data'!H21)),NA())</f>
        <v>#N/A</v>
      </c>
      <c r="S27" s="490" t="e">
        <f ca="1">+IF(AND(ISNUMBER(OFFSET('Water Data'!$I$4,0,10*ROW('Water Data'!I21))),'Data Summary'!CH27="Yes"),100-OFFSET('Water Data'!$I$4,0,10*ROW('Water Data'!I21)),NA())</f>
        <v>#N/A</v>
      </c>
      <c r="T27" s="490" t="e">
        <f ca="1">+IF(AND(ISNUMBER(OFFSET('Water Data'!$I$6,0,10*ROW('Water Data'!I21))),'Data Summary'!CI27="Yes"),OFFSET('Water Data'!$I$6,0,10*ROW('Water Data'!I21)),NA())</f>
        <v>#N/A</v>
      </c>
      <c r="U27" s="490" t="e">
        <f ca="1">+IF(AND(ISNUMBER(OFFSET('Water Data'!$I$9,0,10*ROW('Water Data'!I21))),'Data Summary'!CJ27="Yes"),OFFSET('Water Data'!$I$9,0,10*ROW('Water Data'!I21)),NA())</f>
        <v>#N/A</v>
      </c>
      <c r="V27" s="491" t="e">
        <f ca="1">+IF(AND(ISNUMBER(OFFSET('Sanitation Data'!$D$4,0,10*ROW('Sanitation Data'!D21))),'Data Summary'!CK27="Yes"),100-OFFSET('Sanitation Data'!$D$4,0,10*ROW('Sanitation Data'!D21)),NA())</f>
        <v>#N/A</v>
      </c>
      <c r="W27" s="491" t="e">
        <f ca="1">+IF(AND(ISNUMBER(OFFSET('Sanitation Data'!$D$6,0,10*ROW('Sanitation Data'!D21))),'Data Summary'!CL27="Yes"),OFFSET('Sanitation Data'!$D$6,0,10*ROW('Sanitation Data'!D21)),NA())</f>
        <v>#N/A</v>
      </c>
      <c r="X27" s="491" t="e">
        <f ca="1">+IF(AND(ISNUMBER(OFFSET('Sanitation Data'!$D$10,0,10*ROW('Sanitation Data'!D21))),'Data Summary'!CM27="Yes"),OFFSET('Sanitation Data'!$D$10,0,10*ROW('Sanitation Data'!D21)),NA())</f>
        <v>#N/A</v>
      </c>
      <c r="Y27" s="491" t="e">
        <f ca="1">+IF(AND(ISNUMBER(OFFSET('Sanitation Data'!$D$11,0,10*ROW('Sanitation Data'!D21))),'Data Summary'!CN27="Yes"),OFFSET('Sanitation Data'!$D$11,0,10*ROW('Sanitation Data'!D21)),NA())</f>
        <v>#N/A</v>
      </c>
      <c r="Z27" s="491" t="e">
        <f ca="1">+IF(AND(ISNUMBER(OFFSET('Sanitation Data'!$D$12,0,10*ROW('Sanitation Data'!D21))),'Data Summary'!CO27="Yes"),OFFSET('Sanitation Data'!$D$12,0,10*ROW('Sanitation Data'!D21)),NA())</f>
        <v>#N/A</v>
      </c>
      <c r="AA27" s="491" t="e">
        <f ca="1">+IF(AND(ISNUMBER(OFFSET('Sanitation Data'!$E$4,0,10*ROW('Sanitation Data'!E21))),'Data Summary'!CP27="Yes"),100-OFFSET('Sanitation Data'!$E$4,0,10*ROW('Sanitation Data'!E21)),NA())</f>
        <v>#N/A</v>
      </c>
      <c r="AB27" s="491" t="e">
        <f ca="1">+IF(AND(ISNUMBER(OFFSET('Sanitation Data'!$E$6,0,10*ROW('Sanitation Data'!E21))),'Data Summary'!CQ27="Yes"),OFFSET('Sanitation Data'!$E$6,0,10*ROW('Sanitation Data'!E21)),NA())</f>
        <v>#N/A</v>
      </c>
      <c r="AC27" s="491" t="e">
        <f ca="1">+IF(AND(ISNUMBER(OFFSET('Sanitation Data'!$E$10,0,10*ROW('Sanitation Data'!E21))),'Data Summary'!CR27="Yes"),OFFSET('Sanitation Data'!$E$10,0,10*ROW('Sanitation Data'!E21)),NA())</f>
        <v>#N/A</v>
      </c>
      <c r="AD27" s="491" t="e">
        <f ca="1">+IF(AND(ISNUMBER(OFFSET('Sanitation Data'!$E$11,0,10*ROW('Sanitation Data'!E21))),'Data Summary'!CS27="Yes"),OFFSET('Sanitation Data'!$E$11,0,10*ROW('Sanitation Data'!E21)),NA())</f>
        <v>#N/A</v>
      </c>
      <c r="AE27" s="491" t="e">
        <f ca="1">+IF(AND(ISNUMBER(OFFSET('Sanitation Data'!$E$12,0,10*ROW('Sanitation Data'!E21))),'Data Summary'!CT27="Yes"),OFFSET('Sanitation Data'!$E$12,0,10*ROW('Sanitation Data'!E21)),NA())</f>
        <v>#N/A</v>
      </c>
      <c r="AF27" s="491" t="e">
        <f ca="1">+IF(AND(ISNUMBER(OFFSET('Sanitation Data'!$F$4,0,10*ROW('Sanitation Data'!F21))),'Data Summary'!CU27="Yes"),100-OFFSET('Sanitation Data'!$F$4,0,10*ROW('Sanitation Data'!F21)),NA())</f>
        <v>#N/A</v>
      </c>
      <c r="AG27" s="491" t="e">
        <f ca="1">+IF(AND(ISNUMBER(OFFSET('Sanitation Data'!$F$6,0,10*ROW('Sanitation Data'!F21))),'Data Summary'!CV27="Yes"),OFFSET('Sanitation Data'!$F$6,0,10*ROW('Sanitation Data'!F21)),NA())</f>
        <v>#N/A</v>
      </c>
      <c r="AH27" s="491" t="e">
        <f ca="1">+IF(AND(ISNUMBER(OFFSET('Sanitation Data'!$F$10,0,10*ROW('Sanitation Data'!F21))),'Data Summary'!CW27="Yes"),OFFSET('Sanitation Data'!$F$10,0,10*ROW('Sanitation Data'!F21)),NA())</f>
        <v>#N/A</v>
      </c>
      <c r="AI27" s="491" t="e">
        <f ca="1">+IF(AND(ISNUMBER(OFFSET('Sanitation Data'!$F$11,0,10*ROW('Sanitation Data'!F21))),'Data Summary'!CX27="Yes"),OFFSET('Sanitation Data'!$F$11,0,10*ROW('Sanitation Data'!F21)),NA())</f>
        <v>#N/A</v>
      </c>
      <c r="AJ27" s="491" t="e">
        <f ca="1">+IF(AND(ISNUMBER(OFFSET('Sanitation Data'!$F$12,0,10*ROW('Sanitation Data'!F21))),'Data Summary'!CY27="Yes"),OFFSET('Sanitation Data'!$F$12,0,10*ROW('Sanitation Data'!F21)),NA())</f>
        <v>#N/A</v>
      </c>
      <c r="AK27" s="491" t="e">
        <f ca="1">+IF(AND(ISNUMBER(OFFSET('Sanitation Data'!$G$4,0,10*ROW('Sanitation Data'!G21))),'Data Summary'!CZ27="Yes"),100-OFFSET('Sanitation Data'!$G$4,0,10*ROW('Sanitation Data'!G21)),NA())</f>
        <v>#N/A</v>
      </c>
      <c r="AL27" s="491" t="e">
        <f ca="1">+IF(AND(ISNUMBER(OFFSET('Sanitation Data'!$G$6,0,10*ROW('Sanitation Data'!G21))),'Data Summary'!DA27="Yes"),OFFSET('Sanitation Data'!$G$6,0,10*ROW('Sanitation Data'!G21)),NA())</f>
        <v>#N/A</v>
      </c>
      <c r="AM27" s="491" t="e">
        <f ca="1">+IF(AND(ISNUMBER(OFFSET('Sanitation Data'!$G$10,0,10*ROW('Sanitation Data'!G21))),'Data Summary'!DB27="Yes"),OFFSET('Sanitation Data'!$G$10,0,10*ROW('Sanitation Data'!G21)),NA())</f>
        <v>#N/A</v>
      </c>
      <c r="AN27" s="491" t="e">
        <f ca="1">+IF(AND(ISNUMBER(OFFSET('Sanitation Data'!$G$11,0,10*ROW('Sanitation Data'!G21))),'Data Summary'!DC27="Yes"),OFFSET('Sanitation Data'!$G$11,0,10*ROW('Sanitation Data'!G21)),NA())</f>
        <v>#N/A</v>
      </c>
      <c r="AO27" s="491" t="e">
        <f ca="1">+IF(AND(ISNUMBER(OFFSET('Sanitation Data'!$G$12,0,10*ROW('Sanitation Data'!G21))),'Data Summary'!DD27="Yes"),OFFSET('Sanitation Data'!$G$12,0,10*ROW('Sanitation Data'!G21)),NA())</f>
        <v>#N/A</v>
      </c>
      <c r="AP27" s="491" t="e">
        <f ca="1">+IF(AND(ISNUMBER(OFFSET('Sanitation Data'!$H$4,0,10*ROW('Sanitation Data'!H21))),'Data Summary'!DE27="Yes"),100-OFFSET('Sanitation Data'!$H$4,0,10*ROW('Sanitation Data'!H21)),NA())</f>
        <v>#N/A</v>
      </c>
      <c r="AQ27" s="491" t="e">
        <f ca="1">+IF(AND(ISNUMBER(OFFSET('Sanitation Data'!$H$6,0,10*ROW('Sanitation Data'!H21))),'Data Summary'!DF27="Yes"),OFFSET('Sanitation Data'!$H$6,0,10*ROW('Sanitation Data'!H21)),NA())</f>
        <v>#N/A</v>
      </c>
      <c r="AR27" s="491" t="e">
        <f ca="1">+IF(AND(ISNUMBER(OFFSET('Sanitation Data'!$H$10,0,10*ROW('Sanitation Data'!H21))),'Data Summary'!DG27="Yes"),OFFSET('Sanitation Data'!$H$10,0,10*ROW('Sanitation Data'!H21)),NA())</f>
        <v>#N/A</v>
      </c>
      <c r="AS27" s="491" t="e">
        <f ca="1">+IF(AND(ISNUMBER(OFFSET('Sanitation Data'!$H$11,0,10*ROW('Sanitation Data'!H21))),'Data Summary'!DH27="Yes"),OFFSET('Sanitation Data'!$H$11,0,10*ROW('Sanitation Data'!H21)),NA())</f>
        <v>#N/A</v>
      </c>
      <c r="AT27" s="491" t="e">
        <f ca="1">+IF(AND(ISNUMBER(OFFSET('Sanitation Data'!$H$12,0,10*ROW('Sanitation Data'!H21))),'Data Summary'!DI27="Yes"),OFFSET('Sanitation Data'!$H$12,0,10*ROW('Sanitation Data'!H21)),NA())</f>
        <v>#N/A</v>
      </c>
      <c r="AU27" s="491" t="e">
        <f ca="1">+IF(AND(ISNUMBER(OFFSET('Sanitation Data'!$I$4,0,10*ROW('Sanitation Data'!I21))),'Data Summary'!DJ27="Yes"),100-OFFSET('Sanitation Data'!$I$4,0,10*ROW('Sanitation Data'!I21)),NA())</f>
        <v>#N/A</v>
      </c>
      <c r="AV27" s="491" t="e">
        <f ca="1">+IF(AND(ISNUMBER(OFFSET('Sanitation Data'!$I$6,0,10*ROW('Sanitation Data'!I21))),'Data Summary'!DK27="Yes"),OFFSET('Sanitation Data'!$I$6,0,10*ROW('Sanitation Data'!I21)),NA())</f>
        <v>#N/A</v>
      </c>
      <c r="AW27" s="491" t="e">
        <f ca="1">+IF(AND(ISNUMBER(OFFSET('Sanitation Data'!$I$10,0,10*ROW('Sanitation Data'!I21))),'Data Summary'!DL27="Yes"),OFFSET('Sanitation Data'!$I$10,0,10*ROW('Sanitation Data'!I21)),NA())</f>
        <v>#N/A</v>
      </c>
      <c r="AX27" s="491" t="e">
        <f ca="1">+IF(AND(ISNUMBER(OFFSET('Sanitation Data'!$I$11,0,10*ROW('Sanitation Data'!I21))),'Data Summary'!DM27="Yes"),OFFSET('Sanitation Data'!$I$11,0,10*ROW('Sanitation Data'!I21)),NA())</f>
        <v>#N/A</v>
      </c>
      <c r="AY27" s="491" t="e">
        <f ca="1">+IF(AND(ISNUMBER(OFFSET('Sanitation Data'!$I$12,0,10*ROW('Sanitation Data'!I21))),'Data Summary'!DN27="Yes"),OFFSET('Sanitation Data'!$I$12,0,10*ROW('Sanitation Data'!I21)),NA())</f>
        <v>#N/A</v>
      </c>
      <c r="AZ27" s="492" t="e">
        <f ca="1">+IF(AND(ISNUMBER(OFFSET('Hygiene Data'!$D$5,0,10*ROW('Hygiene Data'!D21))),'Data Summary'!DO27="Yes"),OFFSET('Hygiene Data'!$D$5,0,10*ROW('Hygiene Data'!D21)),NA())</f>
        <v>#N/A</v>
      </c>
      <c r="BA27" s="492" t="e">
        <f ca="1">+IF(AND(ISNUMBER(OFFSET('Hygiene Data'!$D$7,0,10*ROW('Hygiene Data'!D21))),'Data Summary'!DP27="Yes"),OFFSET('Hygiene Data'!$D$7,0,10*ROW('Hygiene Data'!D21)),NA())</f>
        <v>#N/A</v>
      </c>
      <c r="BB27" s="492" t="e">
        <f ca="1">+IF(AND(ISNUMBER(OFFSET('Hygiene Data'!$D$9,0,10*ROW('Hygiene Data'!D21))),'Data Summary'!DQ27="Yes"),OFFSET('Hygiene Data'!$D$9,0,10*ROW('Hygiene Data'!D21)),NA())</f>
        <v>#N/A</v>
      </c>
      <c r="BC27" s="492" t="e">
        <f ca="1">+IF(AND(ISNUMBER(OFFSET('Hygiene Data'!$E$5,0,10*ROW('Hygiene Data'!E21))),'Data Summary'!DR27="Yes"),OFFSET('Hygiene Data'!$E$5,0,10*ROW('Hygiene Data'!E21)),NA())</f>
        <v>#N/A</v>
      </c>
      <c r="BD27" s="492" t="e">
        <f ca="1">+IF(AND(ISNUMBER(OFFSET('Hygiene Data'!$E$7,0,10*ROW('Hygiene Data'!E21))),'Data Summary'!DS27="Yes"),OFFSET('Hygiene Data'!$E$7,0,10*ROW('Hygiene Data'!E21)),NA())</f>
        <v>#N/A</v>
      </c>
      <c r="BE27" s="492" t="e">
        <f ca="1">+IF(AND(ISNUMBER(OFFSET('Hygiene Data'!$E$9,0,10*ROW('Hygiene Data'!E21))),'Data Summary'!DT27="Yes"),OFFSET('Hygiene Data'!$E$9,0,10*ROW('Hygiene Data'!E21)),NA())</f>
        <v>#N/A</v>
      </c>
      <c r="BF27" s="492" t="e">
        <f ca="1">+IF(AND(ISNUMBER(OFFSET('Hygiene Data'!$F$5,0,10*ROW('Hygiene Data'!F21))),'Data Summary'!DU27="Yes"),OFFSET('Hygiene Data'!$F$5,0,10*ROW('Hygiene Data'!F21)),NA())</f>
        <v>#N/A</v>
      </c>
      <c r="BG27" s="492" t="e">
        <f ca="1">+IF(AND(ISNUMBER(OFFSET('Hygiene Data'!$F$7,0,10*ROW('Hygiene Data'!F21))),'Data Summary'!DV27="Yes"),OFFSET('Hygiene Data'!$F$7,0,10*ROW('Hygiene Data'!F21)),NA())</f>
        <v>#N/A</v>
      </c>
      <c r="BH27" s="492" t="e">
        <f ca="1">+IF(AND(ISNUMBER(OFFSET('Hygiene Data'!$F$9,0,10*ROW('Hygiene Data'!F21))),'Data Summary'!DW27="Yes"),OFFSET('Hygiene Data'!$F$9,0,10*ROW('Hygiene Data'!F21)),NA())</f>
        <v>#N/A</v>
      </c>
      <c r="BI27" s="492" t="e">
        <f ca="1">+IF(AND(ISNUMBER(OFFSET('Hygiene Data'!$G$5,0,10*ROW('Hygiene Data'!G21))),'Data Summary'!DX27="Yes"),OFFSET('Hygiene Data'!$G$5,0,10*ROW('Hygiene Data'!G21)),NA())</f>
        <v>#N/A</v>
      </c>
      <c r="BJ27" s="492" t="e">
        <f ca="1">+IF(AND(ISNUMBER(OFFSET('Hygiene Data'!$G$7,0,10*ROW('Hygiene Data'!G21))),'Data Summary'!DY27="Yes"),OFFSET('Hygiene Data'!$G$7,0,10*ROW('Hygiene Data'!G21)),NA())</f>
        <v>#N/A</v>
      </c>
      <c r="BK27" s="492" t="e">
        <f ca="1">+IF(AND(ISNUMBER(OFFSET('Hygiene Data'!$G$9,0,10*ROW('Hygiene Data'!G21))),'Data Summary'!DZ27="Yes"),OFFSET('Hygiene Data'!$G$9,0,10*ROW('Hygiene Data'!G21)),NA())</f>
        <v>#N/A</v>
      </c>
      <c r="BL27" s="492" t="e">
        <f ca="1">+IF(AND(ISNUMBER(OFFSET('Hygiene Data'!$H$5,0,10*ROW('Hygiene Data'!H21))),'Data Summary'!EA27="Yes"),OFFSET('Hygiene Data'!$H$5,0,10*ROW('Hygiene Data'!H21)),NA())</f>
        <v>#N/A</v>
      </c>
      <c r="BM27" s="492" t="e">
        <f ca="1">+IF(AND(ISNUMBER(OFFSET('Hygiene Data'!$H$7,0,10*ROW('Hygiene Data'!H21))),'Data Summary'!EB27="Yes"),OFFSET('Hygiene Data'!$H$7,0,10*ROW('Hygiene Data'!H21)),NA())</f>
        <v>#N/A</v>
      </c>
      <c r="BN27" s="492" t="e">
        <f ca="1">+IF(AND(ISNUMBER(OFFSET('Hygiene Data'!$H$9,0,10*ROW('Hygiene Data'!H21))),'Data Summary'!EC27="Yes"),OFFSET('Hygiene Data'!$H$9,0,10*ROW('Hygiene Data'!H21)),NA())</f>
        <v>#N/A</v>
      </c>
      <c r="BO27" s="492" t="e">
        <f ca="1">+IF(AND(ISNUMBER(OFFSET('Hygiene Data'!$I$5,0,10*ROW('Hygiene Data'!I21))),'Data Summary'!ED27="Yes"),OFFSET('Hygiene Data'!$I$5,0,10*ROW('Hygiene Data'!I21)),NA())</f>
        <v>#N/A</v>
      </c>
      <c r="BP27" s="492" t="e">
        <f ca="1">+IF(AND(ISNUMBER(OFFSET('Hygiene Data'!$I$7,0,10*ROW('Hygiene Data'!I21))),'Data Summary'!EE27="Yes"),OFFSET('Hygiene Data'!$I$7,0,10*ROW('Hygiene Data'!I21)),NA())</f>
        <v>#N/A</v>
      </c>
      <c r="BQ27" s="492" t="e">
        <f ca="1">+IF(AND(ISNUMBER(OFFSET('Hygiene Data'!$I$9,0,10*ROW('Hygiene Data'!I21))),'Data Summary'!EF27="Yes"),OFFSET('Hygiene Data'!$I$9,0,10*ROW('Hygiene Data'!I21)),NA())</f>
        <v>#N/A</v>
      </c>
    </row>
    <row r="28" spans="1:69" x14ac:dyDescent="0.25">
      <c r="A28" s="488" t="e">
        <f ca="1">+RIGHT('Data Summary'!A28,LEN('Data Summary'!A28)-9)</f>
        <v>#VALUE!</v>
      </c>
      <c r="B28" s="462" t="str">
        <f ca="1">+IF(ISTEXT('Data Summary'!B28),'Data Summary'!B28,"")</f>
        <v/>
      </c>
      <c r="C28" s="489" t="e">
        <f ca="1">+VALUE('Data Summary'!C28)</f>
        <v>#VALUE!</v>
      </c>
      <c r="D28" s="490" t="e">
        <f ca="1">+IF(AND(ISNUMBER(OFFSET('Water Data'!$D$4,0,10*ROW('Water Data'!D22))),'Data Summary'!BS28="Yes"),100-OFFSET('Water Data'!$D$4,0,10*ROW('Water Data'!D22)),NA())</f>
        <v>#N/A</v>
      </c>
      <c r="E28" s="490" t="e">
        <f ca="1">+IF(AND(ISNUMBER(OFFSET('Water Data'!$D$6,0,10*ROW('Water Data'!D22))),'Data Summary'!BT28="Yes"),OFFSET('Water Data'!$D$6,0,10*ROW('Water Data'!D22)),NA())</f>
        <v>#N/A</v>
      </c>
      <c r="F28" s="490" t="e">
        <f ca="1">+IF(AND(ISNUMBER(OFFSET('Water Data'!$D$9,0,10*ROW('Water Data'!D22))),'Data Summary'!BU28="Yes"),OFFSET('Water Data'!$D$9,0,10*ROW('Water Data'!D22)),NA())</f>
        <v>#N/A</v>
      </c>
      <c r="G28" s="490" t="e">
        <f ca="1">+IF(AND(ISNUMBER(OFFSET('Water Data'!$E$4,0,10*ROW('Water Data'!E22))),'Data Summary'!BV28="Yes"),100-OFFSET('Water Data'!$E$4,0,10*ROW('Water Data'!E22)),NA())</f>
        <v>#N/A</v>
      </c>
      <c r="H28" s="490" t="e">
        <f ca="1">+IF(AND(ISNUMBER(OFFSET('Water Data'!$E$6,0,10*ROW('Water Data'!E22))),'Data Summary'!BW28="Yes"),OFFSET('Water Data'!$E$6,0,10*ROW('Water Data'!E22)),NA())</f>
        <v>#N/A</v>
      </c>
      <c r="I28" s="490" t="e">
        <f ca="1">+IF(AND(ISNUMBER(OFFSET('Water Data'!$E$9,0,10*ROW('Water Data'!E22))),'Data Summary'!BX28="Yes"),OFFSET('Water Data'!$E$9,0,10*ROW('Water Data'!E22)),NA())</f>
        <v>#N/A</v>
      </c>
      <c r="J28" s="490" t="e">
        <f ca="1">+IF(AND(ISNUMBER(OFFSET('Water Data'!$F$4,0,10*ROW('Water Data'!F22))),'Data Summary'!BY28="Yes"),100-OFFSET('Water Data'!$F$4,0,10*ROW('Water Data'!F22)),NA())</f>
        <v>#N/A</v>
      </c>
      <c r="K28" s="490" t="e">
        <f ca="1">+IF(AND(ISNUMBER(OFFSET('Water Data'!$F$6,0,10*ROW('Water Data'!F22))),'Data Summary'!BZ28="Yes"),OFFSET('Water Data'!$F$6,0,10*ROW('Water Data'!F22)),NA())</f>
        <v>#N/A</v>
      </c>
      <c r="L28" s="490" t="e">
        <f ca="1">+IF(AND(ISNUMBER(OFFSET('Water Data'!$F$9,0,10*ROW('Water Data'!F22))),'Data Summary'!CA28="Yes"),OFFSET('Water Data'!$F$9,0,10*ROW('Water Data'!F22)),NA())</f>
        <v>#N/A</v>
      </c>
      <c r="M28" s="490" t="e">
        <f ca="1">+IF(AND(ISNUMBER(OFFSET('Water Data'!$G$4,0,10*ROW('Water Data'!G22))),'Data Summary'!CB28="Yes"),100-OFFSET('Water Data'!$G$4,0,10*ROW('Water Data'!G22)),NA())</f>
        <v>#N/A</v>
      </c>
      <c r="N28" s="490" t="e">
        <f ca="1">+IF(AND(ISNUMBER(OFFSET('Water Data'!$G$6,0,10*ROW('Water Data'!G22))),'Data Summary'!CC28="Yes"),OFFSET('Water Data'!$G$6,0,10*ROW('Water Data'!G22)),NA())</f>
        <v>#N/A</v>
      </c>
      <c r="O28" s="490" t="e">
        <f ca="1">+IF(AND(ISNUMBER(OFFSET('Water Data'!$G$9,0,10*ROW('Water Data'!G22))),'Data Summary'!CD28="Yes"),OFFSET('Water Data'!$G$9,0,10*ROW('Water Data'!G22)),NA())</f>
        <v>#N/A</v>
      </c>
      <c r="P28" s="490" t="e">
        <f ca="1">+IF(AND(ISNUMBER(OFFSET('Water Data'!$H$4,0,10*ROW('Water Data'!H22))),'Data Summary'!CE28="Yes"),100-OFFSET('Water Data'!$H$4,0,10*ROW('Water Data'!H22)),NA())</f>
        <v>#N/A</v>
      </c>
      <c r="Q28" s="490" t="e">
        <f ca="1">+IF(AND(ISNUMBER(OFFSET('Water Data'!$H$6,0,10*ROW('Water Data'!H22))),'Data Summary'!CF28="Yes"),OFFSET('Water Data'!$H$6,0,10*ROW('Water Data'!H22)),NA())</f>
        <v>#N/A</v>
      </c>
      <c r="R28" s="490" t="e">
        <f ca="1">+IF(AND(ISNUMBER(OFFSET('Water Data'!$H$9,0,10*ROW('Water Data'!H22))),'Data Summary'!CG28="Yes"),OFFSET('Water Data'!$H$9,0,10*ROW('Water Data'!H22)),NA())</f>
        <v>#N/A</v>
      </c>
      <c r="S28" s="490" t="e">
        <f ca="1">+IF(AND(ISNUMBER(OFFSET('Water Data'!$I$4,0,10*ROW('Water Data'!I22))),'Data Summary'!CH28="Yes"),100-OFFSET('Water Data'!$I$4,0,10*ROW('Water Data'!I22)),NA())</f>
        <v>#N/A</v>
      </c>
      <c r="T28" s="490" t="e">
        <f ca="1">+IF(AND(ISNUMBER(OFFSET('Water Data'!$I$6,0,10*ROW('Water Data'!I22))),'Data Summary'!CI28="Yes"),OFFSET('Water Data'!$I$6,0,10*ROW('Water Data'!I22)),NA())</f>
        <v>#N/A</v>
      </c>
      <c r="U28" s="490" t="e">
        <f ca="1">+IF(AND(ISNUMBER(OFFSET('Water Data'!$I$9,0,10*ROW('Water Data'!I22))),'Data Summary'!CJ28="Yes"),OFFSET('Water Data'!$I$9,0,10*ROW('Water Data'!I22)),NA())</f>
        <v>#N/A</v>
      </c>
      <c r="V28" s="491" t="e">
        <f ca="1">+IF(AND(ISNUMBER(OFFSET('Sanitation Data'!$D$4,0,10*ROW('Sanitation Data'!D22))),'Data Summary'!CK28="Yes"),100-OFFSET('Sanitation Data'!$D$4,0,10*ROW('Sanitation Data'!D22)),NA())</f>
        <v>#N/A</v>
      </c>
      <c r="W28" s="491" t="e">
        <f ca="1">+IF(AND(ISNUMBER(OFFSET('Sanitation Data'!$D$6,0,10*ROW('Sanitation Data'!D22))),'Data Summary'!CL28="Yes"),OFFSET('Sanitation Data'!$D$6,0,10*ROW('Sanitation Data'!D22)),NA())</f>
        <v>#N/A</v>
      </c>
      <c r="X28" s="491" t="e">
        <f ca="1">+IF(AND(ISNUMBER(OFFSET('Sanitation Data'!$D$10,0,10*ROW('Sanitation Data'!D22))),'Data Summary'!CM28="Yes"),OFFSET('Sanitation Data'!$D$10,0,10*ROW('Sanitation Data'!D22)),NA())</f>
        <v>#N/A</v>
      </c>
      <c r="Y28" s="491" t="e">
        <f ca="1">+IF(AND(ISNUMBER(OFFSET('Sanitation Data'!$D$11,0,10*ROW('Sanitation Data'!D22))),'Data Summary'!CN28="Yes"),OFFSET('Sanitation Data'!$D$11,0,10*ROW('Sanitation Data'!D22)),NA())</f>
        <v>#N/A</v>
      </c>
      <c r="Z28" s="491" t="e">
        <f ca="1">+IF(AND(ISNUMBER(OFFSET('Sanitation Data'!$D$12,0,10*ROW('Sanitation Data'!D22))),'Data Summary'!CO28="Yes"),OFFSET('Sanitation Data'!$D$12,0,10*ROW('Sanitation Data'!D22)),NA())</f>
        <v>#N/A</v>
      </c>
      <c r="AA28" s="491" t="e">
        <f ca="1">+IF(AND(ISNUMBER(OFFSET('Sanitation Data'!$E$4,0,10*ROW('Sanitation Data'!E22))),'Data Summary'!CP28="Yes"),100-OFFSET('Sanitation Data'!$E$4,0,10*ROW('Sanitation Data'!E22)),NA())</f>
        <v>#N/A</v>
      </c>
      <c r="AB28" s="491" t="e">
        <f ca="1">+IF(AND(ISNUMBER(OFFSET('Sanitation Data'!$E$6,0,10*ROW('Sanitation Data'!E22))),'Data Summary'!CQ28="Yes"),OFFSET('Sanitation Data'!$E$6,0,10*ROW('Sanitation Data'!E22)),NA())</f>
        <v>#N/A</v>
      </c>
      <c r="AC28" s="491" t="e">
        <f ca="1">+IF(AND(ISNUMBER(OFFSET('Sanitation Data'!$E$10,0,10*ROW('Sanitation Data'!E22))),'Data Summary'!CR28="Yes"),OFFSET('Sanitation Data'!$E$10,0,10*ROW('Sanitation Data'!E22)),NA())</f>
        <v>#N/A</v>
      </c>
      <c r="AD28" s="491" t="e">
        <f ca="1">+IF(AND(ISNUMBER(OFFSET('Sanitation Data'!$E$11,0,10*ROW('Sanitation Data'!E22))),'Data Summary'!CS28="Yes"),OFFSET('Sanitation Data'!$E$11,0,10*ROW('Sanitation Data'!E22)),NA())</f>
        <v>#N/A</v>
      </c>
      <c r="AE28" s="491" t="e">
        <f ca="1">+IF(AND(ISNUMBER(OFFSET('Sanitation Data'!$E$12,0,10*ROW('Sanitation Data'!E22))),'Data Summary'!CT28="Yes"),OFFSET('Sanitation Data'!$E$12,0,10*ROW('Sanitation Data'!E22)),NA())</f>
        <v>#N/A</v>
      </c>
      <c r="AF28" s="491" t="e">
        <f ca="1">+IF(AND(ISNUMBER(OFFSET('Sanitation Data'!$F$4,0,10*ROW('Sanitation Data'!F22))),'Data Summary'!CU28="Yes"),100-OFFSET('Sanitation Data'!$F$4,0,10*ROW('Sanitation Data'!F22)),NA())</f>
        <v>#N/A</v>
      </c>
      <c r="AG28" s="491" t="e">
        <f ca="1">+IF(AND(ISNUMBER(OFFSET('Sanitation Data'!$F$6,0,10*ROW('Sanitation Data'!F22))),'Data Summary'!CV28="Yes"),OFFSET('Sanitation Data'!$F$6,0,10*ROW('Sanitation Data'!F22)),NA())</f>
        <v>#N/A</v>
      </c>
      <c r="AH28" s="491" t="e">
        <f ca="1">+IF(AND(ISNUMBER(OFFSET('Sanitation Data'!$F$10,0,10*ROW('Sanitation Data'!F22))),'Data Summary'!CW28="Yes"),OFFSET('Sanitation Data'!$F$10,0,10*ROW('Sanitation Data'!F22)),NA())</f>
        <v>#N/A</v>
      </c>
      <c r="AI28" s="491" t="e">
        <f ca="1">+IF(AND(ISNUMBER(OFFSET('Sanitation Data'!$F$11,0,10*ROW('Sanitation Data'!F22))),'Data Summary'!CX28="Yes"),OFFSET('Sanitation Data'!$F$11,0,10*ROW('Sanitation Data'!F22)),NA())</f>
        <v>#N/A</v>
      </c>
      <c r="AJ28" s="491" t="e">
        <f ca="1">+IF(AND(ISNUMBER(OFFSET('Sanitation Data'!$F$12,0,10*ROW('Sanitation Data'!F22))),'Data Summary'!CY28="Yes"),OFFSET('Sanitation Data'!$F$12,0,10*ROW('Sanitation Data'!F22)),NA())</f>
        <v>#N/A</v>
      </c>
      <c r="AK28" s="491" t="e">
        <f ca="1">+IF(AND(ISNUMBER(OFFSET('Sanitation Data'!$G$4,0,10*ROW('Sanitation Data'!G22))),'Data Summary'!CZ28="Yes"),100-OFFSET('Sanitation Data'!$G$4,0,10*ROW('Sanitation Data'!G22)),NA())</f>
        <v>#N/A</v>
      </c>
      <c r="AL28" s="491" t="e">
        <f ca="1">+IF(AND(ISNUMBER(OFFSET('Sanitation Data'!$G$6,0,10*ROW('Sanitation Data'!G22))),'Data Summary'!DA28="Yes"),OFFSET('Sanitation Data'!$G$6,0,10*ROW('Sanitation Data'!G22)),NA())</f>
        <v>#N/A</v>
      </c>
      <c r="AM28" s="491" t="e">
        <f ca="1">+IF(AND(ISNUMBER(OFFSET('Sanitation Data'!$G$10,0,10*ROW('Sanitation Data'!G22))),'Data Summary'!DB28="Yes"),OFFSET('Sanitation Data'!$G$10,0,10*ROW('Sanitation Data'!G22)),NA())</f>
        <v>#N/A</v>
      </c>
      <c r="AN28" s="491" t="e">
        <f ca="1">+IF(AND(ISNUMBER(OFFSET('Sanitation Data'!$G$11,0,10*ROW('Sanitation Data'!G22))),'Data Summary'!DC28="Yes"),OFFSET('Sanitation Data'!$G$11,0,10*ROW('Sanitation Data'!G22)),NA())</f>
        <v>#N/A</v>
      </c>
      <c r="AO28" s="491" t="e">
        <f ca="1">+IF(AND(ISNUMBER(OFFSET('Sanitation Data'!$G$12,0,10*ROW('Sanitation Data'!G22))),'Data Summary'!DD28="Yes"),OFFSET('Sanitation Data'!$G$12,0,10*ROW('Sanitation Data'!G22)),NA())</f>
        <v>#N/A</v>
      </c>
      <c r="AP28" s="491" t="e">
        <f ca="1">+IF(AND(ISNUMBER(OFFSET('Sanitation Data'!$H$4,0,10*ROW('Sanitation Data'!H22))),'Data Summary'!DE28="Yes"),100-OFFSET('Sanitation Data'!$H$4,0,10*ROW('Sanitation Data'!H22)),NA())</f>
        <v>#N/A</v>
      </c>
      <c r="AQ28" s="491" t="e">
        <f ca="1">+IF(AND(ISNUMBER(OFFSET('Sanitation Data'!$H$6,0,10*ROW('Sanitation Data'!H22))),'Data Summary'!DF28="Yes"),OFFSET('Sanitation Data'!$H$6,0,10*ROW('Sanitation Data'!H22)),NA())</f>
        <v>#N/A</v>
      </c>
      <c r="AR28" s="491" t="e">
        <f ca="1">+IF(AND(ISNUMBER(OFFSET('Sanitation Data'!$H$10,0,10*ROW('Sanitation Data'!H22))),'Data Summary'!DG28="Yes"),OFFSET('Sanitation Data'!$H$10,0,10*ROW('Sanitation Data'!H22)),NA())</f>
        <v>#N/A</v>
      </c>
      <c r="AS28" s="491" t="e">
        <f ca="1">+IF(AND(ISNUMBER(OFFSET('Sanitation Data'!$H$11,0,10*ROW('Sanitation Data'!H22))),'Data Summary'!DH28="Yes"),OFFSET('Sanitation Data'!$H$11,0,10*ROW('Sanitation Data'!H22)),NA())</f>
        <v>#N/A</v>
      </c>
      <c r="AT28" s="491" t="e">
        <f ca="1">+IF(AND(ISNUMBER(OFFSET('Sanitation Data'!$H$12,0,10*ROW('Sanitation Data'!H22))),'Data Summary'!DI28="Yes"),OFFSET('Sanitation Data'!$H$12,0,10*ROW('Sanitation Data'!H22)),NA())</f>
        <v>#N/A</v>
      </c>
      <c r="AU28" s="491" t="e">
        <f ca="1">+IF(AND(ISNUMBER(OFFSET('Sanitation Data'!$I$4,0,10*ROW('Sanitation Data'!I22))),'Data Summary'!DJ28="Yes"),100-OFFSET('Sanitation Data'!$I$4,0,10*ROW('Sanitation Data'!I22)),NA())</f>
        <v>#N/A</v>
      </c>
      <c r="AV28" s="491" t="e">
        <f ca="1">+IF(AND(ISNUMBER(OFFSET('Sanitation Data'!$I$6,0,10*ROW('Sanitation Data'!I22))),'Data Summary'!DK28="Yes"),OFFSET('Sanitation Data'!$I$6,0,10*ROW('Sanitation Data'!I22)),NA())</f>
        <v>#N/A</v>
      </c>
      <c r="AW28" s="491" t="e">
        <f ca="1">+IF(AND(ISNUMBER(OFFSET('Sanitation Data'!$I$10,0,10*ROW('Sanitation Data'!I22))),'Data Summary'!DL28="Yes"),OFFSET('Sanitation Data'!$I$10,0,10*ROW('Sanitation Data'!I22)),NA())</f>
        <v>#N/A</v>
      </c>
      <c r="AX28" s="491" t="e">
        <f ca="1">+IF(AND(ISNUMBER(OFFSET('Sanitation Data'!$I$11,0,10*ROW('Sanitation Data'!I22))),'Data Summary'!DM28="Yes"),OFFSET('Sanitation Data'!$I$11,0,10*ROW('Sanitation Data'!I22)),NA())</f>
        <v>#N/A</v>
      </c>
      <c r="AY28" s="491" t="e">
        <f ca="1">+IF(AND(ISNUMBER(OFFSET('Sanitation Data'!$I$12,0,10*ROW('Sanitation Data'!I22))),'Data Summary'!DN28="Yes"),OFFSET('Sanitation Data'!$I$12,0,10*ROW('Sanitation Data'!I22)),NA())</f>
        <v>#N/A</v>
      </c>
      <c r="AZ28" s="492" t="e">
        <f ca="1">+IF(AND(ISNUMBER(OFFSET('Hygiene Data'!$D$5,0,10*ROW('Hygiene Data'!D22))),'Data Summary'!DO28="Yes"),OFFSET('Hygiene Data'!$D$5,0,10*ROW('Hygiene Data'!D22)),NA())</f>
        <v>#N/A</v>
      </c>
      <c r="BA28" s="492" t="e">
        <f ca="1">+IF(AND(ISNUMBER(OFFSET('Hygiene Data'!$D$7,0,10*ROW('Hygiene Data'!D22))),'Data Summary'!DP28="Yes"),OFFSET('Hygiene Data'!$D$7,0,10*ROW('Hygiene Data'!D22)),NA())</f>
        <v>#N/A</v>
      </c>
      <c r="BB28" s="492" t="e">
        <f ca="1">+IF(AND(ISNUMBER(OFFSET('Hygiene Data'!$D$9,0,10*ROW('Hygiene Data'!D22))),'Data Summary'!DQ28="Yes"),OFFSET('Hygiene Data'!$D$9,0,10*ROW('Hygiene Data'!D22)),NA())</f>
        <v>#N/A</v>
      </c>
      <c r="BC28" s="492" t="e">
        <f ca="1">+IF(AND(ISNUMBER(OFFSET('Hygiene Data'!$E$5,0,10*ROW('Hygiene Data'!E22))),'Data Summary'!DR28="Yes"),OFFSET('Hygiene Data'!$E$5,0,10*ROW('Hygiene Data'!E22)),NA())</f>
        <v>#N/A</v>
      </c>
      <c r="BD28" s="492" t="e">
        <f ca="1">+IF(AND(ISNUMBER(OFFSET('Hygiene Data'!$E$7,0,10*ROW('Hygiene Data'!E22))),'Data Summary'!DS28="Yes"),OFFSET('Hygiene Data'!$E$7,0,10*ROW('Hygiene Data'!E22)),NA())</f>
        <v>#N/A</v>
      </c>
      <c r="BE28" s="492" t="e">
        <f ca="1">+IF(AND(ISNUMBER(OFFSET('Hygiene Data'!$E$9,0,10*ROW('Hygiene Data'!E22))),'Data Summary'!DT28="Yes"),OFFSET('Hygiene Data'!$E$9,0,10*ROW('Hygiene Data'!E22)),NA())</f>
        <v>#N/A</v>
      </c>
      <c r="BF28" s="492" t="e">
        <f ca="1">+IF(AND(ISNUMBER(OFFSET('Hygiene Data'!$F$5,0,10*ROW('Hygiene Data'!F22))),'Data Summary'!DU28="Yes"),OFFSET('Hygiene Data'!$F$5,0,10*ROW('Hygiene Data'!F22)),NA())</f>
        <v>#N/A</v>
      </c>
      <c r="BG28" s="492" t="e">
        <f ca="1">+IF(AND(ISNUMBER(OFFSET('Hygiene Data'!$F$7,0,10*ROW('Hygiene Data'!F22))),'Data Summary'!DV28="Yes"),OFFSET('Hygiene Data'!$F$7,0,10*ROW('Hygiene Data'!F22)),NA())</f>
        <v>#N/A</v>
      </c>
      <c r="BH28" s="492" t="e">
        <f ca="1">+IF(AND(ISNUMBER(OFFSET('Hygiene Data'!$F$9,0,10*ROW('Hygiene Data'!F22))),'Data Summary'!DW28="Yes"),OFFSET('Hygiene Data'!$F$9,0,10*ROW('Hygiene Data'!F22)),NA())</f>
        <v>#N/A</v>
      </c>
      <c r="BI28" s="492" t="e">
        <f ca="1">+IF(AND(ISNUMBER(OFFSET('Hygiene Data'!$G$5,0,10*ROW('Hygiene Data'!G22))),'Data Summary'!DX28="Yes"),OFFSET('Hygiene Data'!$G$5,0,10*ROW('Hygiene Data'!G22)),NA())</f>
        <v>#N/A</v>
      </c>
      <c r="BJ28" s="492" t="e">
        <f ca="1">+IF(AND(ISNUMBER(OFFSET('Hygiene Data'!$G$7,0,10*ROW('Hygiene Data'!G22))),'Data Summary'!DY28="Yes"),OFFSET('Hygiene Data'!$G$7,0,10*ROW('Hygiene Data'!G22)),NA())</f>
        <v>#N/A</v>
      </c>
      <c r="BK28" s="492" t="e">
        <f ca="1">+IF(AND(ISNUMBER(OFFSET('Hygiene Data'!$G$9,0,10*ROW('Hygiene Data'!G22))),'Data Summary'!DZ28="Yes"),OFFSET('Hygiene Data'!$G$9,0,10*ROW('Hygiene Data'!G22)),NA())</f>
        <v>#N/A</v>
      </c>
      <c r="BL28" s="492" t="e">
        <f ca="1">+IF(AND(ISNUMBER(OFFSET('Hygiene Data'!$H$5,0,10*ROW('Hygiene Data'!H22))),'Data Summary'!EA28="Yes"),OFFSET('Hygiene Data'!$H$5,0,10*ROW('Hygiene Data'!H22)),NA())</f>
        <v>#N/A</v>
      </c>
      <c r="BM28" s="492" t="e">
        <f ca="1">+IF(AND(ISNUMBER(OFFSET('Hygiene Data'!$H$7,0,10*ROW('Hygiene Data'!H22))),'Data Summary'!EB28="Yes"),OFFSET('Hygiene Data'!$H$7,0,10*ROW('Hygiene Data'!H22)),NA())</f>
        <v>#N/A</v>
      </c>
      <c r="BN28" s="492" t="e">
        <f ca="1">+IF(AND(ISNUMBER(OFFSET('Hygiene Data'!$H$9,0,10*ROW('Hygiene Data'!H22))),'Data Summary'!EC28="Yes"),OFFSET('Hygiene Data'!$H$9,0,10*ROW('Hygiene Data'!H22)),NA())</f>
        <v>#N/A</v>
      </c>
      <c r="BO28" s="492" t="e">
        <f ca="1">+IF(AND(ISNUMBER(OFFSET('Hygiene Data'!$I$5,0,10*ROW('Hygiene Data'!I22))),'Data Summary'!ED28="Yes"),OFFSET('Hygiene Data'!$I$5,0,10*ROW('Hygiene Data'!I22)),NA())</f>
        <v>#N/A</v>
      </c>
      <c r="BP28" s="492" t="e">
        <f ca="1">+IF(AND(ISNUMBER(OFFSET('Hygiene Data'!$I$7,0,10*ROW('Hygiene Data'!I22))),'Data Summary'!EE28="Yes"),OFFSET('Hygiene Data'!$I$7,0,10*ROW('Hygiene Data'!I22)),NA())</f>
        <v>#N/A</v>
      </c>
      <c r="BQ28" s="492" t="e">
        <f ca="1">+IF(AND(ISNUMBER(OFFSET('Hygiene Data'!$I$9,0,10*ROW('Hygiene Data'!I22))),'Data Summary'!EF28="Yes"),OFFSET('Hygiene Data'!$I$9,0,10*ROW('Hygiene Data'!I22)),NA())</f>
        <v>#N/A</v>
      </c>
    </row>
    <row r="29" spans="1:69" x14ac:dyDescent="0.25">
      <c r="A29" s="488" t="e">
        <f ca="1">+RIGHT('Data Summary'!A29,LEN('Data Summary'!A29)-9)</f>
        <v>#VALUE!</v>
      </c>
      <c r="B29" s="462" t="str">
        <f ca="1">+IF(ISTEXT('Data Summary'!B29),'Data Summary'!B29,"")</f>
        <v/>
      </c>
      <c r="C29" s="489" t="e">
        <f ca="1">+VALUE('Data Summary'!C29)</f>
        <v>#VALUE!</v>
      </c>
      <c r="D29" s="490" t="e">
        <f ca="1">+IF(AND(ISNUMBER(OFFSET('Water Data'!$D$4,0,10*ROW('Water Data'!D23))),'Data Summary'!BS29="Yes"),100-OFFSET('Water Data'!$D$4,0,10*ROW('Water Data'!D23)),NA())</f>
        <v>#N/A</v>
      </c>
      <c r="E29" s="490" t="e">
        <f ca="1">+IF(AND(ISNUMBER(OFFSET('Water Data'!$D$6,0,10*ROW('Water Data'!D23))),'Data Summary'!BT29="Yes"),OFFSET('Water Data'!$D$6,0,10*ROW('Water Data'!D23)),NA())</f>
        <v>#N/A</v>
      </c>
      <c r="F29" s="490" t="e">
        <f ca="1">+IF(AND(ISNUMBER(OFFSET('Water Data'!$D$9,0,10*ROW('Water Data'!D23))),'Data Summary'!BU29="Yes"),OFFSET('Water Data'!$D$9,0,10*ROW('Water Data'!D23)),NA())</f>
        <v>#N/A</v>
      </c>
      <c r="G29" s="490" t="e">
        <f ca="1">+IF(AND(ISNUMBER(OFFSET('Water Data'!$E$4,0,10*ROW('Water Data'!E23))),'Data Summary'!BV29="Yes"),100-OFFSET('Water Data'!$E$4,0,10*ROW('Water Data'!E23)),NA())</f>
        <v>#N/A</v>
      </c>
      <c r="H29" s="490" t="e">
        <f ca="1">+IF(AND(ISNUMBER(OFFSET('Water Data'!$E$6,0,10*ROW('Water Data'!E23))),'Data Summary'!BW29="Yes"),OFFSET('Water Data'!$E$6,0,10*ROW('Water Data'!E23)),NA())</f>
        <v>#N/A</v>
      </c>
      <c r="I29" s="490" t="e">
        <f ca="1">+IF(AND(ISNUMBER(OFFSET('Water Data'!$E$9,0,10*ROW('Water Data'!E23))),'Data Summary'!BX29="Yes"),OFFSET('Water Data'!$E$9,0,10*ROW('Water Data'!E23)),NA())</f>
        <v>#N/A</v>
      </c>
      <c r="J29" s="490" t="e">
        <f ca="1">+IF(AND(ISNUMBER(OFFSET('Water Data'!$F$4,0,10*ROW('Water Data'!F23))),'Data Summary'!BY29="Yes"),100-OFFSET('Water Data'!$F$4,0,10*ROW('Water Data'!F23)),NA())</f>
        <v>#N/A</v>
      </c>
      <c r="K29" s="490" t="e">
        <f ca="1">+IF(AND(ISNUMBER(OFFSET('Water Data'!$F$6,0,10*ROW('Water Data'!F23))),'Data Summary'!BZ29="Yes"),OFFSET('Water Data'!$F$6,0,10*ROW('Water Data'!F23)),NA())</f>
        <v>#N/A</v>
      </c>
      <c r="L29" s="490" t="e">
        <f ca="1">+IF(AND(ISNUMBER(OFFSET('Water Data'!$F$9,0,10*ROW('Water Data'!F23))),'Data Summary'!CA29="Yes"),OFFSET('Water Data'!$F$9,0,10*ROW('Water Data'!F23)),NA())</f>
        <v>#N/A</v>
      </c>
      <c r="M29" s="490" t="e">
        <f ca="1">+IF(AND(ISNUMBER(OFFSET('Water Data'!$G$4,0,10*ROW('Water Data'!G23))),'Data Summary'!CB29="Yes"),100-OFFSET('Water Data'!$G$4,0,10*ROW('Water Data'!G23)),NA())</f>
        <v>#N/A</v>
      </c>
      <c r="N29" s="490" t="e">
        <f ca="1">+IF(AND(ISNUMBER(OFFSET('Water Data'!$G$6,0,10*ROW('Water Data'!G23))),'Data Summary'!CC29="Yes"),OFFSET('Water Data'!$G$6,0,10*ROW('Water Data'!G23)),NA())</f>
        <v>#N/A</v>
      </c>
      <c r="O29" s="490" t="e">
        <f ca="1">+IF(AND(ISNUMBER(OFFSET('Water Data'!$G$9,0,10*ROW('Water Data'!G23))),'Data Summary'!CD29="Yes"),OFFSET('Water Data'!$G$9,0,10*ROW('Water Data'!G23)),NA())</f>
        <v>#N/A</v>
      </c>
      <c r="P29" s="490" t="e">
        <f ca="1">+IF(AND(ISNUMBER(OFFSET('Water Data'!$H$4,0,10*ROW('Water Data'!H23))),'Data Summary'!CE29="Yes"),100-OFFSET('Water Data'!$H$4,0,10*ROW('Water Data'!H23)),NA())</f>
        <v>#N/A</v>
      </c>
      <c r="Q29" s="490" t="e">
        <f ca="1">+IF(AND(ISNUMBER(OFFSET('Water Data'!$H$6,0,10*ROW('Water Data'!H23))),'Data Summary'!CF29="Yes"),OFFSET('Water Data'!$H$6,0,10*ROW('Water Data'!H23)),NA())</f>
        <v>#N/A</v>
      </c>
      <c r="R29" s="490" t="e">
        <f ca="1">+IF(AND(ISNUMBER(OFFSET('Water Data'!$H$9,0,10*ROW('Water Data'!H23))),'Data Summary'!CG29="Yes"),OFFSET('Water Data'!$H$9,0,10*ROW('Water Data'!H23)),NA())</f>
        <v>#N/A</v>
      </c>
      <c r="S29" s="490" t="e">
        <f ca="1">+IF(AND(ISNUMBER(OFFSET('Water Data'!$I$4,0,10*ROW('Water Data'!I23))),'Data Summary'!CH29="Yes"),100-OFFSET('Water Data'!$I$4,0,10*ROW('Water Data'!I23)),NA())</f>
        <v>#N/A</v>
      </c>
      <c r="T29" s="490" t="e">
        <f ca="1">+IF(AND(ISNUMBER(OFFSET('Water Data'!$I$6,0,10*ROW('Water Data'!I23))),'Data Summary'!CI29="Yes"),OFFSET('Water Data'!$I$6,0,10*ROW('Water Data'!I23)),NA())</f>
        <v>#N/A</v>
      </c>
      <c r="U29" s="490" t="e">
        <f ca="1">+IF(AND(ISNUMBER(OFFSET('Water Data'!$I$9,0,10*ROW('Water Data'!I23))),'Data Summary'!CJ29="Yes"),OFFSET('Water Data'!$I$9,0,10*ROW('Water Data'!I23)),NA())</f>
        <v>#N/A</v>
      </c>
      <c r="V29" s="491" t="e">
        <f ca="1">+IF(AND(ISNUMBER(OFFSET('Sanitation Data'!$D$4,0,10*ROW('Sanitation Data'!D23))),'Data Summary'!CK29="Yes"),100-OFFSET('Sanitation Data'!$D$4,0,10*ROW('Sanitation Data'!D23)),NA())</f>
        <v>#N/A</v>
      </c>
      <c r="W29" s="491" t="e">
        <f ca="1">+IF(AND(ISNUMBER(OFFSET('Sanitation Data'!$D$6,0,10*ROW('Sanitation Data'!D23))),'Data Summary'!CL29="Yes"),OFFSET('Sanitation Data'!$D$6,0,10*ROW('Sanitation Data'!D23)),NA())</f>
        <v>#N/A</v>
      </c>
      <c r="X29" s="491" t="e">
        <f ca="1">+IF(AND(ISNUMBER(OFFSET('Sanitation Data'!$D$10,0,10*ROW('Sanitation Data'!D23))),'Data Summary'!CM29="Yes"),OFFSET('Sanitation Data'!$D$10,0,10*ROW('Sanitation Data'!D23)),NA())</f>
        <v>#N/A</v>
      </c>
      <c r="Y29" s="491" t="e">
        <f ca="1">+IF(AND(ISNUMBER(OFFSET('Sanitation Data'!$D$11,0,10*ROW('Sanitation Data'!D23))),'Data Summary'!CN29="Yes"),OFFSET('Sanitation Data'!$D$11,0,10*ROW('Sanitation Data'!D23)),NA())</f>
        <v>#N/A</v>
      </c>
      <c r="Z29" s="491" t="e">
        <f ca="1">+IF(AND(ISNUMBER(OFFSET('Sanitation Data'!$D$12,0,10*ROW('Sanitation Data'!D23))),'Data Summary'!CO29="Yes"),OFFSET('Sanitation Data'!$D$12,0,10*ROW('Sanitation Data'!D23)),NA())</f>
        <v>#N/A</v>
      </c>
      <c r="AA29" s="491" t="e">
        <f ca="1">+IF(AND(ISNUMBER(OFFSET('Sanitation Data'!$E$4,0,10*ROW('Sanitation Data'!E23))),'Data Summary'!CP29="Yes"),100-OFFSET('Sanitation Data'!$E$4,0,10*ROW('Sanitation Data'!E23)),NA())</f>
        <v>#N/A</v>
      </c>
      <c r="AB29" s="491" t="e">
        <f ca="1">+IF(AND(ISNUMBER(OFFSET('Sanitation Data'!$E$6,0,10*ROW('Sanitation Data'!E23))),'Data Summary'!CQ29="Yes"),OFFSET('Sanitation Data'!$E$6,0,10*ROW('Sanitation Data'!E23)),NA())</f>
        <v>#N/A</v>
      </c>
      <c r="AC29" s="491" t="e">
        <f ca="1">+IF(AND(ISNUMBER(OFFSET('Sanitation Data'!$E$10,0,10*ROW('Sanitation Data'!E23))),'Data Summary'!CR29="Yes"),OFFSET('Sanitation Data'!$E$10,0,10*ROW('Sanitation Data'!E23)),NA())</f>
        <v>#N/A</v>
      </c>
      <c r="AD29" s="491" t="e">
        <f ca="1">+IF(AND(ISNUMBER(OFFSET('Sanitation Data'!$E$11,0,10*ROW('Sanitation Data'!E23))),'Data Summary'!CS29="Yes"),OFFSET('Sanitation Data'!$E$11,0,10*ROW('Sanitation Data'!E23)),NA())</f>
        <v>#N/A</v>
      </c>
      <c r="AE29" s="491" t="e">
        <f ca="1">+IF(AND(ISNUMBER(OFFSET('Sanitation Data'!$E$12,0,10*ROW('Sanitation Data'!E23))),'Data Summary'!CT29="Yes"),OFFSET('Sanitation Data'!$E$12,0,10*ROW('Sanitation Data'!E23)),NA())</f>
        <v>#N/A</v>
      </c>
      <c r="AF29" s="491" t="e">
        <f ca="1">+IF(AND(ISNUMBER(OFFSET('Sanitation Data'!$F$4,0,10*ROW('Sanitation Data'!F23))),'Data Summary'!CU29="Yes"),100-OFFSET('Sanitation Data'!$F$4,0,10*ROW('Sanitation Data'!F23)),NA())</f>
        <v>#N/A</v>
      </c>
      <c r="AG29" s="491" t="e">
        <f ca="1">+IF(AND(ISNUMBER(OFFSET('Sanitation Data'!$F$6,0,10*ROW('Sanitation Data'!F23))),'Data Summary'!CV29="Yes"),OFFSET('Sanitation Data'!$F$6,0,10*ROW('Sanitation Data'!F23)),NA())</f>
        <v>#N/A</v>
      </c>
      <c r="AH29" s="491" t="e">
        <f ca="1">+IF(AND(ISNUMBER(OFFSET('Sanitation Data'!$F$10,0,10*ROW('Sanitation Data'!F23))),'Data Summary'!CW29="Yes"),OFFSET('Sanitation Data'!$F$10,0,10*ROW('Sanitation Data'!F23)),NA())</f>
        <v>#N/A</v>
      </c>
      <c r="AI29" s="491" t="e">
        <f ca="1">+IF(AND(ISNUMBER(OFFSET('Sanitation Data'!$F$11,0,10*ROW('Sanitation Data'!F23))),'Data Summary'!CX29="Yes"),OFFSET('Sanitation Data'!$F$11,0,10*ROW('Sanitation Data'!F23)),NA())</f>
        <v>#N/A</v>
      </c>
      <c r="AJ29" s="491" t="e">
        <f ca="1">+IF(AND(ISNUMBER(OFFSET('Sanitation Data'!$F$12,0,10*ROW('Sanitation Data'!F23))),'Data Summary'!CY29="Yes"),OFFSET('Sanitation Data'!$F$12,0,10*ROW('Sanitation Data'!F23)),NA())</f>
        <v>#N/A</v>
      </c>
      <c r="AK29" s="491" t="e">
        <f ca="1">+IF(AND(ISNUMBER(OFFSET('Sanitation Data'!$G$4,0,10*ROW('Sanitation Data'!G23))),'Data Summary'!CZ29="Yes"),100-OFFSET('Sanitation Data'!$G$4,0,10*ROW('Sanitation Data'!G23)),NA())</f>
        <v>#N/A</v>
      </c>
      <c r="AL29" s="491" t="e">
        <f ca="1">+IF(AND(ISNUMBER(OFFSET('Sanitation Data'!$G$6,0,10*ROW('Sanitation Data'!G23))),'Data Summary'!DA29="Yes"),OFFSET('Sanitation Data'!$G$6,0,10*ROW('Sanitation Data'!G23)),NA())</f>
        <v>#N/A</v>
      </c>
      <c r="AM29" s="491" t="e">
        <f ca="1">+IF(AND(ISNUMBER(OFFSET('Sanitation Data'!$G$10,0,10*ROW('Sanitation Data'!G23))),'Data Summary'!DB29="Yes"),OFFSET('Sanitation Data'!$G$10,0,10*ROW('Sanitation Data'!G23)),NA())</f>
        <v>#N/A</v>
      </c>
      <c r="AN29" s="491" t="e">
        <f ca="1">+IF(AND(ISNUMBER(OFFSET('Sanitation Data'!$G$11,0,10*ROW('Sanitation Data'!G23))),'Data Summary'!DC29="Yes"),OFFSET('Sanitation Data'!$G$11,0,10*ROW('Sanitation Data'!G23)),NA())</f>
        <v>#N/A</v>
      </c>
      <c r="AO29" s="491" t="e">
        <f ca="1">+IF(AND(ISNUMBER(OFFSET('Sanitation Data'!$G$12,0,10*ROW('Sanitation Data'!G23))),'Data Summary'!DD29="Yes"),OFFSET('Sanitation Data'!$G$12,0,10*ROW('Sanitation Data'!G23)),NA())</f>
        <v>#N/A</v>
      </c>
      <c r="AP29" s="491" t="e">
        <f ca="1">+IF(AND(ISNUMBER(OFFSET('Sanitation Data'!$H$4,0,10*ROW('Sanitation Data'!H23))),'Data Summary'!DE29="Yes"),100-OFFSET('Sanitation Data'!$H$4,0,10*ROW('Sanitation Data'!H23)),NA())</f>
        <v>#N/A</v>
      </c>
      <c r="AQ29" s="491" t="e">
        <f ca="1">+IF(AND(ISNUMBER(OFFSET('Sanitation Data'!$H$6,0,10*ROW('Sanitation Data'!H23))),'Data Summary'!DF29="Yes"),OFFSET('Sanitation Data'!$H$6,0,10*ROW('Sanitation Data'!H23)),NA())</f>
        <v>#N/A</v>
      </c>
      <c r="AR29" s="491" t="e">
        <f ca="1">+IF(AND(ISNUMBER(OFFSET('Sanitation Data'!$H$10,0,10*ROW('Sanitation Data'!H23))),'Data Summary'!DG29="Yes"),OFFSET('Sanitation Data'!$H$10,0,10*ROW('Sanitation Data'!H23)),NA())</f>
        <v>#N/A</v>
      </c>
      <c r="AS29" s="491" t="e">
        <f ca="1">+IF(AND(ISNUMBER(OFFSET('Sanitation Data'!$H$11,0,10*ROW('Sanitation Data'!H23))),'Data Summary'!DH29="Yes"),OFFSET('Sanitation Data'!$H$11,0,10*ROW('Sanitation Data'!H23)),NA())</f>
        <v>#N/A</v>
      </c>
      <c r="AT29" s="491" t="e">
        <f ca="1">+IF(AND(ISNUMBER(OFFSET('Sanitation Data'!$H$12,0,10*ROW('Sanitation Data'!H23))),'Data Summary'!DI29="Yes"),OFFSET('Sanitation Data'!$H$12,0,10*ROW('Sanitation Data'!H23)),NA())</f>
        <v>#N/A</v>
      </c>
      <c r="AU29" s="491" t="e">
        <f ca="1">+IF(AND(ISNUMBER(OFFSET('Sanitation Data'!$I$4,0,10*ROW('Sanitation Data'!I23))),'Data Summary'!DJ29="Yes"),100-OFFSET('Sanitation Data'!$I$4,0,10*ROW('Sanitation Data'!I23)),NA())</f>
        <v>#N/A</v>
      </c>
      <c r="AV29" s="491" t="e">
        <f ca="1">+IF(AND(ISNUMBER(OFFSET('Sanitation Data'!$I$6,0,10*ROW('Sanitation Data'!I23))),'Data Summary'!DK29="Yes"),OFFSET('Sanitation Data'!$I$6,0,10*ROW('Sanitation Data'!I23)),NA())</f>
        <v>#N/A</v>
      </c>
      <c r="AW29" s="491" t="e">
        <f ca="1">+IF(AND(ISNUMBER(OFFSET('Sanitation Data'!$I$10,0,10*ROW('Sanitation Data'!I23))),'Data Summary'!DL29="Yes"),OFFSET('Sanitation Data'!$I$10,0,10*ROW('Sanitation Data'!I23)),NA())</f>
        <v>#N/A</v>
      </c>
      <c r="AX29" s="491" t="e">
        <f ca="1">+IF(AND(ISNUMBER(OFFSET('Sanitation Data'!$I$11,0,10*ROW('Sanitation Data'!I23))),'Data Summary'!DM29="Yes"),OFFSET('Sanitation Data'!$I$11,0,10*ROW('Sanitation Data'!I23)),NA())</f>
        <v>#N/A</v>
      </c>
      <c r="AY29" s="491" t="e">
        <f ca="1">+IF(AND(ISNUMBER(OFFSET('Sanitation Data'!$I$12,0,10*ROW('Sanitation Data'!I23))),'Data Summary'!DN29="Yes"),OFFSET('Sanitation Data'!$I$12,0,10*ROW('Sanitation Data'!I23)),NA())</f>
        <v>#N/A</v>
      </c>
      <c r="AZ29" s="492" t="e">
        <f ca="1">+IF(AND(ISNUMBER(OFFSET('Hygiene Data'!$D$5,0,10*ROW('Hygiene Data'!D23))),'Data Summary'!DO29="Yes"),OFFSET('Hygiene Data'!$D$5,0,10*ROW('Hygiene Data'!D23)),NA())</f>
        <v>#N/A</v>
      </c>
      <c r="BA29" s="492" t="e">
        <f ca="1">+IF(AND(ISNUMBER(OFFSET('Hygiene Data'!$D$7,0,10*ROW('Hygiene Data'!D23))),'Data Summary'!DP29="Yes"),OFFSET('Hygiene Data'!$D$7,0,10*ROW('Hygiene Data'!D23)),NA())</f>
        <v>#N/A</v>
      </c>
      <c r="BB29" s="492" t="e">
        <f ca="1">+IF(AND(ISNUMBER(OFFSET('Hygiene Data'!$D$9,0,10*ROW('Hygiene Data'!D23))),'Data Summary'!DQ29="Yes"),OFFSET('Hygiene Data'!$D$9,0,10*ROW('Hygiene Data'!D23)),NA())</f>
        <v>#N/A</v>
      </c>
      <c r="BC29" s="492" t="e">
        <f ca="1">+IF(AND(ISNUMBER(OFFSET('Hygiene Data'!$E$5,0,10*ROW('Hygiene Data'!E23))),'Data Summary'!DR29="Yes"),OFFSET('Hygiene Data'!$E$5,0,10*ROW('Hygiene Data'!E23)),NA())</f>
        <v>#N/A</v>
      </c>
      <c r="BD29" s="492" t="e">
        <f ca="1">+IF(AND(ISNUMBER(OFFSET('Hygiene Data'!$E$7,0,10*ROW('Hygiene Data'!E23))),'Data Summary'!DS29="Yes"),OFFSET('Hygiene Data'!$E$7,0,10*ROW('Hygiene Data'!E23)),NA())</f>
        <v>#N/A</v>
      </c>
      <c r="BE29" s="492" t="e">
        <f ca="1">+IF(AND(ISNUMBER(OFFSET('Hygiene Data'!$E$9,0,10*ROW('Hygiene Data'!E23))),'Data Summary'!DT29="Yes"),OFFSET('Hygiene Data'!$E$9,0,10*ROW('Hygiene Data'!E23)),NA())</f>
        <v>#N/A</v>
      </c>
      <c r="BF29" s="492" t="e">
        <f ca="1">+IF(AND(ISNUMBER(OFFSET('Hygiene Data'!$F$5,0,10*ROW('Hygiene Data'!F23))),'Data Summary'!DU29="Yes"),OFFSET('Hygiene Data'!$F$5,0,10*ROW('Hygiene Data'!F23)),NA())</f>
        <v>#N/A</v>
      </c>
      <c r="BG29" s="492" t="e">
        <f ca="1">+IF(AND(ISNUMBER(OFFSET('Hygiene Data'!$F$7,0,10*ROW('Hygiene Data'!F23))),'Data Summary'!DV29="Yes"),OFFSET('Hygiene Data'!$F$7,0,10*ROW('Hygiene Data'!F23)),NA())</f>
        <v>#N/A</v>
      </c>
      <c r="BH29" s="492" t="e">
        <f ca="1">+IF(AND(ISNUMBER(OFFSET('Hygiene Data'!$F$9,0,10*ROW('Hygiene Data'!F23))),'Data Summary'!DW29="Yes"),OFFSET('Hygiene Data'!$F$9,0,10*ROW('Hygiene Data'!F23)),NA())</f>
        <v>#N/A</v>
      </c>
      <c r="BI29" s="492" t="e">
        <f ca="1">+IF(AND(ISNUMBER(OFFSET('Hygiene Data'!$G$5,0,10*ROW('Hygiene Data'!G23))),'Data Summary'!DX29="Yes"),OFFSET('Hygiene Data'!$G$5,0,10*ROW('Hygiene Data'!G23)),NA())</f>
        <v>#N/A</v>
      </c>
      <c r="BJ29" s="492" t="e">
        <f ca="1">+IF(AND(ISNUMBER(OFFSET('Hygiene Data'!$G$7,0,10*ROW('Hygiene Data'!G23))),'Data Summary'!DY29="Yes"),OFFSET('Hygiene Data'!$G$7,0,10*ROW('Hygiene Data'!G23)),NA())</f>
        <v>#N/A</v>
      </c>
      <c r="BK29" s="492" t="e">
        <f ca="1">+IF(AND(ISNUMBER(OFFSET('Hygiene Data'!$G$9,0,10*ROW('Hygiene Data'!G23))),'Data Summary'!DZ29="Yes"),OFFSET('Hygiene Data'!$G$9,0,10*ROW('Hygiene Data'!G23)),NA())</f>
        <v>#N/A</v>
      </c>
      <c r="BL29" s="492" t="e">
        <f ca="1">+IF(AND(ISNUMBER(OFFSET('Hygiene Data'!$H$5,0,10*ROW('Hygiene Data'!H23))),'Data Summary'!EA29="Yes"),OFFSET('Hygiene Data'!$H$5,0,10*ROW('Hygiene Data'!H23)),NA())</f>
        <v>#N/A</v>
      </c>
      <c r="BM29" s="492" t="e">
        <f ca="1">+IF(AND(ISNUMBER(OFFSET('Hygiene Data'!$H$7,0,10*ROW('Hygiene Data'!H23))),'Data Summary'!EB29="Yes"),OFFSET('Hygiene Data'!$H$7,0,10*ROW('Hygiene Data'!H23)),NA())</f>
        <v>#N/A</v>
      </c>
      <c r="BN29" s="492" t="e">
        <f ca="1">+IF(AND(ISNUMBER(OFFSET('Hygiene Data'!$H$9,0,10*ROW('Hygiene Data'!H23))),'Data Summary'!EC29="Yes"),OFFSET('Hygiene Data'!$H$9,0,10*ROW('Hygiene Data'!H23)),NA())</f>
        <v>#N/A</v>
      </c>
      <c r="BO29" s="492" t="e">
        <f ca="1">+IF(AND(ISNUMBER(OFFSET('Hygiene Data'!$I$5,0,10*ROW('Hygiene Data'!I23))),'Data Summary'!ED29="Yes"),OFFSET('Hygiene Data'!$I$5,0,10*ROW('Hygiene Data'!I23)),NA())</f>
        <v>#N/A</v>
      </c>
      <c r="BP29" s="492" t="e">
        <f ca="1">+IF(AND(ISNUMBER(OFFSET('Hygiene Data'!$I$7,0,10*ROW('Hygiene Data'!I23))),'Data Summary'!EE29="Yes"),OFFSET('Hygiene Data'!$I$7,0,10*ROW('Hygiene Data'!I23)),NA())</f>
        <v>#N/A</v>
      </c>
      <c r="BQ29" s="492" t="e">
        <f ca="1">+IF(AND(ISNUMBER(OFFSET('Hygiene Data'!$I$9,0,10*ROW('Hygiene Data'!I23))),'Data Summary'!EF29="Yes"),OFFSET('Hygiene Data'!$I$9,0,10*ROW('Hygiene Data'!I23)),NA())</f>
        <v>#N/A</v>
      </c>
    </row>
    <row r="30" spans="1:69" x14ac:dyDescent="0.25">
      <c r="A30" s="488" t="e">
        <f ca="1">+RIGHT('Data Summary'!A30,LEN('Data Summary'!A30)-9)</f>
        <v>#VALUE!</v>
      </c>
      <c r="B30" s="462" t="str">
        <f ca="1">+IF(ISTEXT('Data Summary'!B30),'Data Summary'!B30,"")</f>
        <v/>
      </c>
      <c r="C30" s="489" t="e">
        <f ca="1">+VALUE('Data Summary'!C30)</f>
        <v>#VALUE!</v>
      </c>
      <c r="D30" s="490" t="e">
        <f ca="1">+IF(AND(ISNUMBER(OFFSET('Water Data'!$D$4,0,10*ROW('Water Data'!D24))),'Data Summary'!BS30="Yes"),100-OFFSET('Water Data'!$D$4,0,10*ROW('Water Data'!D24)),NA())</f>
        <v>#N/A</v>
      </c>
      <c r="E30" s="490" t="e">
        <f ca="1">+IF(AND(ISNUMBER(OFFSET('Water Data'!$D$6,0,10*ROW('Water Data'!D24))),'Data Summary'!BT30="Yes"),OFFSET('Water Data'!$D$6,0,10*ROW('Water Data'!D24)),NA())</f>
        <v>#N/A</v>
      </c>
      <c r="F30" s="490" t="e">
        <f ca="1">+IF(AND(ISNUMBER(OFFSET('Water Data'!$D$9,0,10*ROW('Water Data'!D24))),'Data Summary'!BU30="Yes"),OFFSET('Water Data'!$D$9,0,10*ROW('Water Data'!D24)),NA())</f>
        <v>#N/A</v>
      </c>
      <c r="G30" s="490" t="e">
        <f ca="1">+IF(AND(ISNUMBER(OFFSET('Water Data'!$E$4,0,10*ROW('Water Data'!E24))),'Data Summary'!BV30="Yes"),100-OFFSET('Water Data'!$E$4,0,10*ROW('Water Data'!E24)),NA())</f>
        <v>#N/A</v>
      </c>
      <c r="H30" s="490" t="e">
        <f ca="1">+IF(AND(ISNUMBER(OFFSET('Water Data'!$E$6,0,10*ROW('Water Data'!E24))),'Data Summary'!BW30="Yes"),OFFSET('Water Data'!$E$6,0,10*ROW('Water Data'!E24)),NA())</f>
        <v>#N/A</v>
      </c>
      <c r="I30" s="490" t="e">
        <f ca="1">+IF(AND(ISNUMBER(OFFSET('Water Data'!$E$9,0,10*ROW('Water Data'!E24))),'Data Summary'!BX30="Yes"),OFFSET('Water Data'!$E$9,0,10*ROW('Water Data'!E24)),NA())</f>
        <v>#N/A</v>
      </c>
      <c r="J30" s="490" t="e">
        <f ca="1">+IF(AND(ISNUMBER(OFFSET('Water Data'!$F$4,0,10*ROW('Water Data'!F24))),'Data Summary'!BY30="Yes"),100-OFFSET('Water Data'!$F$4,0,10*ROW('Water Data'!F24)),NA())</f>
        <v>#N/A</v>
      </c>
      <c r="K30" s="490" t="e">
        <f ca="1">+IF(AND(ISNUMBER(OFFSET('Water Data'!$F$6,0,10*ROW('Water Data'!F24))),'Data Summary'!BZ30="Yes"),OFFSET('Water Data'!$F$6,0,10*ROW('Water Data'!F24)),NA())</f>
        <v>#N/A</v>
      </c>
      <c r="L30" s="490" t="e">
        <f ca="1">+IF(AND(ISNUMBER(OFFSET('Water Data'!$F$9,0,10*ROW('Water Data'!F24))),'Data Summary'!CA30="Yes"),OFFSET('Water Data'!$F$9,0,10*ROW('Water Data'!F24)),NA())</f>
        <v>#N/A</v>
      </c>
      <c r="M30" s="490" t="e">
        <f ca="1">+IF(AND(ISNUMBER(OFFSET('Water Data'!$G$4,0,10*ROW('Water Data'!G24))),'Data Summary'!CB30="Yes"),100-OFFSET('Water Data'!$G$4,0,10*ROW('Water Data'!G24)),NA())</f>
        <v>#N/A</v>
      </c>
      <c r="N30" s="490" t="e">
        <f ca="1">+IF(AND(ISNUMBER(OFFSET('Water Data'!$G$6,0,10*ROW('Water Data'!G24))),'Data Summary'!CC30="Yes"),OFFSET('Water Data'!$G$6,0,10*ROW('Water Data'!G24)),NA())</f>
        <v>#N/A</v>
      </c>
      <c r="O30" s="490" t="e">
        <f ca="1">+IF(AND(ISNUMBER(OFFSET('Water Data'!$G$9,0,10*ROW('Water Data'!G24))),'Data Summary'!CD30="Yes"),OFFSET('Water Data'!$G$9,0,10*ROW('Water Data'!G24)),NA())</f>
        <v>#N/A</v>
      </c>
      <c r="P30" s="490" t="e">
        <f ca="1">+IF(AND(ISNUMBER(OFFSET('Water Data'!$H$4,0,10*ROW('Water Data'!H24))),'Data Summary'!CE30="Yes"),100-OFFSET('Water Data'!$H$4,0,10*ROW('Water Data'!H24)),NA())</f>
        <v>#N/A</v>
      </c>
      <c r="Q30" s="490" t="e">
        <f ca="1">+IF(AND(ISNUMBER(OFFSET('Water Data'!$H$6,0,10*ROW('Water Data'!H24))),'Data Summary'!CF30="Yes"),OFFSET('Water Data'!$H$6,0,10*ROW('Water Data'!H24)),NA())</f>
        <v>#N/A</v>
      </c>
      <c r="R30" s="490" t="e">
        <f ca="1">+IF(AND(ISNUMBER(OFFSET('Water Data'!$H$9,0,10*ROW('Water Data'!H24))),'Data Summary'!CG30="Yes"),OFFSET('Water Data'!$H$9,0,10*ROW('Water Data'!H24)),NA())</f>
        <v>#N/A</v>
      </c>
      <c r="S30" s="490" t="e">
        <f ca="1">+IF(AND(ISNUMBER(OFFSET('Water Data'!$I$4,0,10*ROW('Water Data'!I24))),'Data Summary'!CH30="Yes"),100-OFFSET('Water Data'!$I$4,0,10*ROW('Water Data'!I24)),NA())</f>
        <v>#N/A</v>
      </c>
      <c r="T30" s="490" t="e">
        <f ca="1">+IF(AND(ISNUMBER(OFFSET('Water Data'!$I$6,0,10*ROW('Water Data'!I24))),'Data Summary'!CI30="Yes"),OFFSET('Water Data'!$I$6,0,10*ROW('Water Data'!I24)),NA())</f>
        <v>#N/A</v>
      </c>
      <c r="U30" s="490" t="e">
        <f ca="1">+IF(AND(ISNUMBER(OFFSET('Water Data'!$I$9,0,10*ROW('Water Data'!I24))),'Data Summary'!CJ30="Yes"),OFFSET('Water Data'!$I$9,0,10*ROW('Water Data'!I24)),NA())</f>
        <v>#N/A</v>
      </c>
      <c r="V30" s="491" t="e">
        <f ca="1">+IF(AND(ISNUMBER(OFFSET('Sanitation Data'!$D$4,0,10*ROW('Sanitation Data'!D24))),'Data Summary'!CK30="Yes"),100-OFFSET('Sanitation Data'!$D$4,0,10*ROW('Sanitation Data'!D24)),NA())</f>
        <v>#N/A</v>
      </c>
      <c r="W30" s="491" t="e">
        <f ca="1">+IF(AND(ISNUMBER(OFFSET('Sanitation Data'!$D$6,0,10*ROW('Sanitation Data'!D24))),'Data Summary'!CL30="Yes"),OFFSET('Sanitation Data'!$D$6,0,10*ROW('Sanitation Data'!D24)),NA())</f>
        <v>#N/A</v>
      </c>
      <c r="X30" s="491" t="e">
        <f ca="1">+IF(AND(ISNUMBER(OFFSET('Sanitation Data'!$D$10,0,10*ROW('Sanitation Data'!D24))),'Data Summary'!CM30="Yes"),OFFSET('Sanitation Data'!$D$10,0,10*ROW('Sanitation Data'!D24)),NA())</f>
        <v>#N/A</v>
      </c>
      <c r="Y30" s="491" t="e">
        <f ca="1">+IF(AND(ISNUMBER(OFFSET('Sanitation Data'!$D$11,0,10*ROW('Sanitation Data'!D24))),'Data Summary'!CN30="Yes"),OFFSET('Sanitation Data'!$D$11,0,10*ROW('Sanitation Data'!D24)),NA())</f>
        <v>#N/A</v>
      </c>
      <c r="Z30" s="491" t="e">
        <f ca="1">+IF(AND(ISNUMBER(OFFSET('Sanitation Data'!$D$12,0,10*ROW('Sanitation Data'!D24))),'Data Summary'!CO30="Yes"),OFFSET('Sanitation Data'!$D$12,0,10*ROW('Sanitation Data'!D24)),NA())</f>
        <v>#N/A</v>
      </c>
      <c r="AA30" s="491" t="e">
        <f ca="1">+IF(AND(ISNUMBER(OFFSET('Sanitation Data'!$E$4,0,10*ROW('Sanitation Data'!E24))),'Data Summary'!CP30="Yes"),100-OFFSET('Sanitation Data'!$E$4,0,10*ROW('Sanitation Data'!E24)),NA())</f>
        <v>#N/A</v>
      </c>
      <c r="AB30" s="491" t="e">
        <f ca="1">+IF(AND(ISNUMBER(OFFSET('Sanitation Data'!$E$6,0,10*ROW('Sanitation Data'!E24))),'Data Summary'!CQ30="Yes"),OFFSET('Sanitation Data'!$E$6,0,10*ROW('Sanitation Data'!E24)),NA())</f>
        <v>#N/A</v>
      </c>
      <c r="AC30" s="491" t="e">
        <f ca="1">+IF(AND(ISNUMBER(OFFSET('Sanitation Data'!$E$10,0,10*ROW('Sanitation Data'!E24))),'Data Summary'!CR30="Yes"),OFFSET('Sanitation Data'!$E$10,0,10*ROW('Sanitation Data'!E24)),NA())</f>
        <v>#N/A</v>
      </c>
      <c r="AD30" s="491" t="e">
        <f ca="1">+IF(AND(ISNUMBER(OFFSET('Sanitation Data'!$E$11,0,10*ROW('Sanitation Data'!E24))),'Data Summary'!CS30="Yes"),OFFSET('Sanitation Data'!$E$11,0,10*ROW('Sanitation Data'!E24)),NA())</f>
        <v>#N/A</v>
      </c>
      <c r="AE30" s="491" t="e">
        <f ca="1">+IF(AND(ISNUMBER(OFFSET('Sanitation Data'!$E$12,0,10*ROW('Sanitation Data'!E24))),'Data Summary'!CT30="Yes"),OFFSET('Sanitation Data'!$E$12,0,10*ROW('Sanitation Data'!E24)),NA())</f>
        <v>#N/A</v>
      </c>
      <c r="AF30" s="491" t="e">
        <f ca="1">+IF(AND(ISNUMBER(OFFSET('Sanitation Data'!$F$4,0,10*ROW('Sanitation Data'!F24))),'Data Summary'!CU30="Yes"),100-OFFSET('Sanitation Data'!$F$4,0,10*ROW('Sanitation Data'!F24)),NA())</f>
        <v>#N/A</v>
      </c>
      <c r="AG30" s="491" t="e">
        <f ca="1">+IF(AND(ISNUMBER(OFFSET('Sanitation Data'!$F$6,0,10*ROW('Sanitation Data'!F24))),'Data Summary'!CV30="Yes"),OFFSET('Sanitation Data'!$F$6,0,10*ROW('Sanitation Data'!F24)),NA())</f>
        <v>#N/A</v>
      </c>
      <c r="AH30" s="491" t="e">
        <f ca="1">+IF(AND(ISNUMBER(OFFSET('Sanitation Data'!$F$10,0,10*ROW('Sanitation Data'!F24))),'Data Summary'!CW30="Yes"),OFFSET('Sanitation Data'!$F$10,0,10*ROW('Sanitation Data'!F24)),NA())</f>
        <v>#N/A</v>
      </c>
      <c r="AI30" s="491" t="e">
        <f ca="1">+IF(AND(ISNUMBER(OFFSET('Sanitation Data'!$F$11,0,10*ROW('Sanitation Data'!F24))),'Data Summary'!CX30="Yes"),OFFSET('Sanitation Data'!$F$11,0,10*ROW('Sanitation Data'!F24)),NA())</f>
        <v>#N/A</v>
      </c>
      <c r="AJ30" s="491" t="e">
        <f ca="1">+IF(AND(ISNUMBER(OFFSET('Sanitation Data'!$F$12,0,10*ROW('Sanitation Data'!F24))),'Data Summary'!CY30="Yes"),OFFSET('Sanitation Data'!$F$12,0,10*ROW('Sanitation Data'!F24)),NA())</f>
        <v>#N/A</v>
      </c>
      <c r="AK30" s="491" t="e">
        <f ca="1">+IF(AND(ISNUMBER(OFFSET('Sanitation Data'!$G$4,0,10*ROW('Sanitation Data'!G24))),'Data Summary'!CZ30="Yes"),100-OFFSET('Sanitation Data'!$G$4,0,10*ROW('Sanitation Data'!G24)),NA())</f>
        <v>#N/A</v>
      </c>
      <c r="AL30" s="491" t="e">
        <f ca="1">+IF(AND(ISNUMBER(OFFSET('Sanitation Data'!$G$6,0,10*ROW('Sanitation Data'!G24))),'Data Summary'!DA30="Yes"),OFFSET('Sanitation Data'!$G$6,0,10*ROW('Sanitation Data'!G24)),NA())</f>
        <v>#N/A</v>
      </c>
      <c r="AM30" s="491" t="e">
        <f ca="1">+IF(AND(ISNUMBER(OFFSET('Sanitation Data'!$G$10,0,10*ROW('Sanitation Data'!G24))),'Data Summary'!DB30="Yes"),OFFSET('Sanitation Data'!$G$10,0,10*ROW('Sanitation Data'!G24)),NA())</f>
        <v>#N/A</v>
      </c>
      <c r="AN30" s="491" t="e">
        <f ca="1">+IF(AND(ISNUMBER(OFFSET('Sanitation Data'!$G$11,0,10*ROW('Sanitation Data'!G24))),'Data Summary'!DC30="Yes"),OFFSET('Sanitation Data'!$G$11,0,10*ROW('Sanitation Data'!G24)),NA())</f>
        <v>#N/A</v>
      </c>
      <c r="AO30" s="491" t="e">
        <f ca="1">+IF(AND(ISNUMBER(OFFSET('Sanitation Data'!$G$12,0,10*ROW('Sanitation Data'!G24))),'Data Summary'!DD30="Yes"),OFFSET('Sanitation Data'!$G$12,0,10*ROW('Sanitation Data'!G24)),NA())</f>
        <v>#N/A</v>
      </c>
      <c r="AP30" s="491" t="e">
        <f ca="1">+IF(AND(ISNUMBER(OFFSET('Sanitation Data'!$H$4,0,10*ROW('Sanitation Data'!H24))),'Data Summary'!DE30="Yes"),100-OFFSET('Sanitation Data'!$H$4,0,10*ROW('Sanitation Data'!H24)),NA())</f>
        <v>#N/A</v>
      </c>
      <c r="AQ30" s="491" t="e">
        <f ca="1">+IF(AND(ISNUMBER(OFFSET('Sanitation Data'!$H$6,0,10*ROW('Sanitation Data'!H24))),'Data Summary'!DF30="Yes"),OFFSET('Sanitation Data'!$H$6,0,10*ROW('Sanitation Data'!H24)),NA())</f>
        <v>#N/A</v>
      </c>
      <c r="AR30" s="491" t="e">
        <f ca="1">+IF(AND(ISNUMBER(OFFSET('Sanitation Data'!$H$10,0,10*ROW('Sanitation Data'!H24))),'Data Summary'!DG30="Yes"),OFFSET('Sanitation Data'!$H$10,0,10*ROW('Sanitation Data'!H24)),NA())</f>
        <v>#N/A</v>
      </c>
      <c r="AS30" s="491" t="e">
        <f ca="1">+IF(AND(ISNUMBER(OFFSET('Sanitation Data'!$H$11,0,10*ROW('Sanitation Data'!H24))),'Data Summary'!DH30="Yes"),OFFSET('Sanitation Data'!$H$11,0,10*ROW('Sanitation Data'!H24)),NA())</f>
        <v>#N/A</v>
      </c>
      <c r="AT30" s="491" t="e">
        <f ca="1">+IF(AND(ISNUMBER(OFFSET('Sanitation Data'!$H$12,0,10*ROW('Sanitation Data'!H24))),'Data Summary'!DI30="Yes"),OFFSET('Sanitation Data'!$H$12,0,10*ROW('Sanitation Data'!H24)),NA())</f>
        <v>#N/A</v>
      </c>
      <c r="AU30" s="491" t="e">
        <f ca="1">+IF(AND(ISNUMBER(OFFSET('Sanitation Data'!$I$4,0,10*ROW('Sanitation Data'!I24))),'Data Summary'!DJ30="Yes"),100-OFFSET('Sanitation Data'!$I$4,0,10*ROW('Sanitation Data'!I24)),NA())</f>
        <v>#N/A</v>
      </c>
      <c r="AV30" s="491" t="e">
        <f ca="1">+IF(AND(ISNUMBER(OFFSET('Sanitation Data'!$I$6,0,10*ROW('Sanitation Data'!I24))),'Data Summary'!DK30="Yes"),OFFSET('Sanitation Data'!$I$6,0,10*ROW('Sanitation Data'!I24)),NA())</f>
        <v>#N/A</v>
      </c>
      <c r="AW30" s="491" t="e">
        <f ca="1">+IF(AND(ISNUMBER(OFFSET('Sanitation Data'!$I$10,0,10*ROW('Sanitation Data'!I24))),'Data Summary'!DL30="Yes"),OFFSET('Sanitation Data'!$I$10,0,10*ROW('Sanitation Data'!I24)),NA())</f>
        <v>#N/A</v>
      </c>
      <c r="AX30" s="491" t="e">
        <f ca="1">+IF(AND(ISNUMBER(OFFSET('Sanitation Data'!$I$11,0,10*ROW('Sanitation Data'!I24))),'Data Summary'!DM30="Yes"),OFFSET('Sanitation Data'!$I$11,0,10*ROW('Sanitation Data'!I24)),NA())</f>
        <v>#N/A</v>
      </c>
      <c r="AY30" s="491" t="e">
        <f ca="1">+IF(AND(ISNUMBER(OFFSET('Sanitation Data'!$I$12,0,10*ROW('Sanitation Data'!I24))),'Data Summary'!DN30="Yes"),OFFSET('Sanitation Data'!$I$12,0,10*ROW('Sanitation Data'!I24)),NA())</f>
        <v>#N/A</v>
      </c>
      <c r="AZ30" s="492" t="e">
        <f ca="1">+IF(AND(ISNUMBER(OFFSET('Hygiene Data'!$D$5,0,10*ROW('Hygiene Data'!D24))),'Data Summary'!DO30="Yes"),OFFSET('Hygiene Data'!$D$5,0,10*ROW('Hygiene Data'!D24)),NA())</f>
        <v>#N/A</v>
      </c>
      <c r="BA30" s="492" t="e">
        <f ca="1">+IF(AND(ISNUMBER(OFFSET('Hygiene Data'!$D$7,0,10*ROW('Hygiene Data'!D24))),'Data Summary'!DP30="Yes"),OFFSET('Hygiene Data'!$D$7,0,10*ROW('Hygiene Data'!D24)),NA())</f>
        <v>#N/A</v>
      </c>
      <c r="BB30" s="492" t="e">
        <f ca="1">+IF(AND(ISNUMBER(OFFSET('Hygiene Data'!$D$9,0,10*ROW('Hygiene Data'!D24))),'Data Summary'!DQ30="Yes"),OFFSET('Hygiene Data'!$D$9,0,10*ROW('Hygiene Data'!D24)),NA())</f>
        <v>#N/A</v>
      </c>
      <c r="BC30" s="492" t="e">
        <f ca="1">+IF(AND(ISNUMBER(OFFSET('Hygiene Data'!$E$5,0,10*ROW('Hygiene Data'!E24))),'Data Summary'!DR30="Yes"),OFFSET('Hygiene Data'!$E$5,0,10*ROW('Hygiene Data'!E24)),NA())</f>
        <v>#N/A</v>
      </c>
      <c r="BD30" s="492" t="e">
        <f ca="1">+IF(AND(ISNUMBER(OFFSET('Hygiene Data'!$E$7,0,10*ROW('Hygiene Data'!E24))),'Data Summary'!DS30="Yes"),OFFSET('Hygiene Data'!$E$7,0,10*ROW('Hygiene Data'!E24)),NA())</f>
        <v>#N/A</v>
      </c>
      <c r="BE30" s="492" t="e">
        <f ca="1">+IF(AND(ISNUMBER(OFFSET('Hygiene Data'!$E$9,0,10*ROW('Hygiene Data'!E24))),'Data Summary'!DT30="Yes"),OFFSET('Hygiene Data'!$E$9,0,10*ROW('Hygiene Data'!E24)),NA())</f>
        <v>#N/A</v>
      </c>
      <c r="BF30" s="492" t="e">
        <f ca="1">+IF(AND(ISNUMBER(OFFSET('Hygiene Data'!$F$5,0,10*ROW('Hygiene Data'!F24))),'Data Summary'!DU30="Yes"),OFFSET('Hygiene Data'!$F$5,0,10*ROW('Hygiene Data'!F24)),NA())</f>
        <v>#N/A</v>
      </c>
      <c r="BG30" s="492" t="e">
        <f ca="1">+IF(AND(ISNUMBER(OFFSET('Hygiene Data'!$F$7,0,10*ROW('Hygiene Data'!F24))),'Data Summary'!DV30="Yes"),OFFSET('Hygiene Data'!$F$7,0,10*ROW('Hygiene Data'!F24)),NA())</f>
        <v>#N/A</v>
      </c>
      <c r="BH30" s="492" t="e">
        <f ca="1">+IF(AND(ISNUMBER(OFFSET('Hygiene Data'!$F$9,0,10*ROW('Hygiene Data'!F24))),'Data Summary'!DW30="Yes"),OFFSET('Hygiene Data'!$F$9,0,10*ROW('Hygiene Data'!F24)),NA())</f>
        <v>#N/A</v>
      </c>
      <c r="BI30" s="492" t="e">
        <f ca="1">+IF(AND(ISNUMBER(OFFSET('Hygiene Data'!$G$5,0,10*ROW('Hygiene Data'!G24))),'Data Summary'!DX30="Yes"),OFFSET('Hygiene Data'!$G$5,0,10*ROW('Hygiene Data'!G24)),NA())</f>
        <v>#N/A</v>
      </c>
      <c r="BJ30" s="492" t="e">
        <f ca="1">+IF(AND(ISNUMBER(OFFSET('Hygiene Data'!$G$7,0,10*ROW('Hygiene Data'!G24))),'Data Summary'!DY30="Yes"),OFFSET('Hygiene Data'!$G$7,0,10*ROW('Hygiene Data'!G24)),NA())</f>
        <v>#N/A</v>
      </c>
      <c r="BK30" s="492" t="e">
        <f ca="1">+IF(AND(ISNUMBER(OFFSET('Hygiene Data'!$G$9,0,10*ROW('Hygiene Data'!G24))),'Data Summary'!DZ30="Yes"),OFFSET('Hygiene Data'!$G$9,0,10*ROW('Hygiene Data'!G24)),NA())</f>
        <v>#N/A</v>
      </c>
      <c r="BL30" s="492" t="e">
        <f ca="1">+IF(AND(ISNUMBER(OFFSET('Hygiene Data'!$H$5,0,10*ROW('Hygiene Data'!H24))),'Data Summary'!EA30="Yes"),OFFSET('Hygiene Data'!$H$5,0,10*ROW('Hygiene Data'!H24)),NA())</f>
        <v>#N/A</v>
      </c>
      <c r="BM30" s="492" t="e">
        <f ca="1">+IF(AND(ISNUMBER(OFFSET('Hygiene Data'!$H$7,0,10*ROW('Hygiene Data'!H24))),'Data Summary'!EB30="Yes"),OFFSET('Hygiene Data'!$H$7,0,10*ROW('Hygiene Data'!H24)),NA())</f>
        <v>#N/A</v>
      </c>
      <c r="BN30" s="492" t="e">
        <f ca="1">+IF(AND(ISNUMBER(OFFSET('Hygiene Data'!$H$9,0,10*ROW('Hygiene Data'!H24))),'Data Summary'!EC30="Yes"),OFFSET('Hygiene Data'!$H$9,0,10*ROW('Hygiene Data'!H24)),NA())</f>
        <v>#N/A</v>
      </c>
      <c r="BO30" s="492" t="e">
        <f ca="1">+IF(AND(ISNUMBER(OFFSET('Hygiene Data'!$I$5,0,10*ROW('Hygiene Data'!I24))),'Data Summary'!ED30="Yes"),OFFSET('Hygiene Data'!$I$5,0,10*ROW('Hygiene Data'!I24)),NA())</f>
        <v>#N/A</v>
      </c>
      <c r="BP30" s="492" t="e">
        <f ca="1">+IF(AND(ISNUMBER(OFFSET('Hygiene Data'!$I$7,0,10*ROW('Hygiene Data'!I24))),'Data Summary'!EE30="Yes"),OFFSET('Hygiene Data'!$I$7,0,10*ROW('Hygiene Data'!I24)),NA())</f>
        <v>#N/A</v>
      </c>
      <c r="BQ30" s="492" t="e">
        <f ca="1">+IF(AND(ISNUMBER(OFFSET('Hygiene Data'!$I$9,0,10*ROW('Hygiene Data'!I24))),'Data Summary'!EF30="Yes"),OFFSET('Hygiene Data'!$I$9,0,10*ROW('Hygiene Data'!I24)),NA())</f>
        <v>#N/A</v>
      </c>
    </row>
    <row r="31" spans="1:69" x14ac:dyDescent="0.25">
      <c r="A31" s="488" t="e">
        <f ca="1">+RIGHT('Data Summary'!A31,LEN('Data Summary'!A31)-9)</f>
        <v>#VALUE!</v>
      </c>
      <c r="B31" s="462" t="str">
        <f ca="1">+IF(ISTEXT('Data Summary'!B31),'Data Summary'!B31,"")</f>
        <v/>
      </c>
      <c r="C31" s="489" t="e">
        <f ca="1">+VALUE('Data Summary'!C31)</f>
        <v>#VALUE!</v>
      </c>
      <c r="D31" s="490" t="e">
        <f ca="1">+IF(AND(ISNUMBER(OFFSET('Water Data'!$D$4,0,10*ROW('Water Data'!D25))),'Data Summary'!BS31="Yes"),100-OFFSET('Water Data'!$D$4,0,10*ROW('Water Data'!D25)),NA())</f>
        <v>#N/A</v>
      </c>
      <c r="E31" s="490" t="e">
        <f ca="1">+IF(AND(ISNUMBER(OFFSET('Water Data'!$D$6,0,10*ROW('Water Data'!D25))),'Data Summary'!BT31="Yes"),OFFSET('Water Data'!$D$6,0,10*ROW('Water Data'!D25)),NA())</f>
        <v>#N/A</v>
      </c>
      <c r="F31" s="490" t="e">
        <f ca="1">+IF(AND(ISNUMBER(OFFSET('Water Data'!$D$9,0,10*ROW('Water Data'!D25))),'Data Summary'!BU31="Yes"),OFFSET('Water Data'!$D$9,0,10*ROW('Water Data'!D25)),NA())</f>
        <v>#N/A</v>
      </c>
      <c r="G31" s="490" t="e">
        <f ca="1">+IF(AND(ISNUMBER(OFFSET('Water Data'!$E$4,0,10*ROW('Water Data'!E25))),'Data Summary'!BV31="Yes"),100-OFFSET('Water Data'!$E$4,0,10*ROW('Water Data'!E25)),NA())</f>
        <v>#N/A</v>
      </c>
      <c r="H31" s="490" t="e">
        <f ca="1">+IF(AND(ISNUMBER(OFFSET('Water Data'!$E$6,0,10*ROW('Water Data'!E25))),'Data Summary'!BW31="Yes"),OFFSET('Water Data'!$E$6,0,10*ROW('Water Data'!E25)),NA())</f>
        <v>#N/A</v>
      </c>
      <c r="I31" s="490" t="e">
        <f ca="1">+IF(AND(ISNUMBER(OFFSET('Water Data'!$E$9,0,10*ROW('Water Data'!E25))),'Data Summary'!BX31="Yes"),OFFSET('Water Data'!$E$9,0,10*ROW('Water Data'!E25)),NA())</f>
        <v>#N/A</v>
      </c>
      <c r="J31" s="490" t="e">
        <f ca="1">+IF(AND(ISNUMBER(OFFSET('Water Data'!$F$4,0,10*ROW('Water Data'!F25))),'Data Summary'!BY31="Yes"),100-OFFSET('Water Data'!$F$4,0,10*ROW('Water Data'!F25)),NA())</f>
        <v>#N/A</v>
      </c>
      <c r="K31" s="490" t="e">
        <f ca="1">+IF(AND(ISNUMBER(OFFSET('Water Data'!$F$6,0,10*ROW('Water Data'!F25))),'Data Summary'!BZ31="Yes"),OFFSET('Water Data'!$F$6,0,10*ROW('Water Data'!F25)),NA())</f>
        <v>#N/A</v>
      </c>
      <c r="L31" s="490" t="e">
        <f ca="1">+IF(AND(ISNUMBER(OFFSET('Water Data'!$F$9,0,10*ROW('Water Data'!F25))),'Data Summary'!CA31="Yes"),OFFSET('Water Data'!$F$9,0,10*ROW('Water Data'!F25)),NA())</f>
        <v>#N/A</v>
      </c>
      <c r="M31" s="490" t="e">
        <f ca="1">+IF(AND(ISNUMBER(OFFSET('Water Data'!$G$4,0,10*ROW('Water Data'!G25))),'Data Summary'!CB31="Yes"),100-OFFSET('Water Data'!$G$4,0,10*ROW('Water Data'!G25)),NA())</f>
        <v>#N/A</v>
      </c>
      <c r="N31" s="490" t="e">
        <f ca="1">+IF(AND(ISNUMBER(OFFSET('Water Data'!$G$6,0,10*ROW('Water Data'!G25))),'Data Summary'!CC31="Yes"),OFFSET('Water Data'!$G$6,0,10*ROW('Water Data'!G25)),NA())</f>
        <v>#N/A</v>
      </c>
      <c r="O31" s="490" t="e">
        <f ca="1">+IF(AND(ISNUMBER(OFFSET('Water Data'!$G$9,0,10*ROW('Water Data'!G25))),'Data Summary'!CD31="Yes"),OFFSET('Water Data'!$G$9,0,10*ROW('Water Data'!G25)),NA())</f>
        <v>#N/A</v>
      </c>
      <c r="P31" s="490" t="e">
        <f ca="1">+IF(AND(ISNUMBER(OFFSET('Water Data'!$H$4,0,10*ROW('Water Data'!H25))),'Data Summary'!CE31="Yes"),100-OFFSET('Water Data'!$H$4,0,10*ROW('Water Data'!H25)),NA())</f>
        <v>#N/A</v>
      </c>
      <c r="Q31" s="490" t="e">
        <f ca="1">+IF(AND(ISNUMBER(OFFSET('Water Data'!$H$6,0,10*ROW('Water Data'!H25))),'Data Summary'!CF31="Yes"),OFFSET('Water Data'!$H$6,0,10*ROW('Water Data'!H25)),NA())</f>
        <v>#N/A</v>
      </c>
      <c r="R31" s="490" t="e">
        <f ca="1">+IF(AND(ISNUMBER(OFFSET('Water Data'!$H$9,0,10*ROW('Water Data'!H25))),'Data Summary'!CG31="Yes"),OFFSET('Water Data'!$H$9,0,10*ROW('Water Data'!H25)),NA())</f>
        <v>#N/A</v>
      </c>
      <c r="S31" s="490" t="e">
        <f ca="1">+IF(AND(ISNUMBER(OFFSET('Water Data'!$I$4,0,10*ROW('Water Data'!I25))),'Data Summary'!CH31="Yes"),100-OFFSET('Water Data'!$I$4,0,10*ROW('Water Data'!I25)),NA())</f>
        <v>#N/A</v>
      </c>
      <c r="T31" s="490" t="e">
        <f ca="1">+IF(AND(ISNUMBER(OFFSET('Water Data'!$I$6,0,10*ROW('Water Data'!I25))),'Data Summary'!CI31="Yes"),OFFSET('Water Data'!$I$6,0,10*ROW('Water Data'!I25)),NA())</f>
        <v>#N/A</v>
      </c>
      <c r="U31" s="490" t="e">
        <f ca="1">+IF(AND(ISNUMBER(OFFSET('Water Data'!$I$9,0,10*ROW('Water Data'!I25))),'Data Summary'!CJ31="Yes"),OFFSET('Water Data'!$I$9,0,10*ROW('Water Data'!I25)),NA())</f>
        <v>#N/A</v>
      </c>
      <c r="V31" s="491" t="e">
        <f ca="1">+IF(AND(ISNUMBER(OFFSET('Sanitation Data'!$D$4,0,10*ROW('Sanitation Data'!D25))),'Data Summary'!CK31="Yes"),100-OFFSET('Sanitation Data'!$D$4,0,10*ROW('Sanitation Data'!D25)),NA())</f>
        <v>#N/A</v>
      </c>
      <c r="W31" s="491" t="e">
        <f ca="1">+IF(AND(ISNUMBER(OFFSET('Sanitation Data'!$D$6,0,10*ROW('Sanitation Data'!D25))),'Data Summary'!CL31="Yes"),OFFSET('Sanitation Data'!$D$6,0,10*ROW('Sanitation Data'!D25)),NA())</f>
        <v>#N/A</v>
      </c>
      <c r="X31" s="491" t="e">
        <f ca="1">+IF(AND(ISNUMBER(OFFSET('Sanitation Data'!$D$10,0,10*ROW('Sanitation Data'!D25))),'Data Summary'!CM31="Yes"),OFFSET('Sanitation Data'!$D$10,0,10*ROW('Sanitation Data'!D25)),NA())</f>
        <v>#N/A</v>
      </c>
      <c r="Y31" s="491" t="e">
        <f ca="1">+IF(AND(ISNUMBER(OFFSET('Sanitation Data'!$D$11,0,10*ROW('Sanitation Data'!D25))),'Data Summary'!CN31="Yes"),OFFSET('Sanitation Data'!$D$11,0,10*ROW('Sanitation Data'!D25)),NA())</f>
        <v>#N/A</v>
      </c>
      <c r="Z31" s="491" t="e">
        <f ca="1">+IF(AND(ISNUMBER(OFFSET('Sanitation Data'!$D$12,0,10*ROW('Sanitation Data'!D25))),'Data Summary'!CO31="Yes"),OFFSET('Sanitation Data'!$D$12,0,10*ROW('Sanitation Data'!D25)),NA())</f>
        <v>#N/A</v>
      </c>
      <c r="AA31" s="491" t="e">
        <f ca="1">+IF(AND(ISNUMBER(OFFSET('Sanitation Data'!$E$4,0,10*ROW('Sanitation Data'!E25))),'Data Summary'!CP31="Yes"),100-OFFSET('Sanitation Data'!$E$4,0,10*ROW('Sanitation Data'!E25)),NA())</f>
        <v>#N/A</v>
      </c>
      <c r="AB31" s="491" t="e">
        <f ca="1">+IF(AND(ISNUMBER(OFFSET('Sanitation Data'!$E$6,0,10*ROW('Sanitation Data'!E25))),'Data Summary'!CQ31="Yes"),OFFSET('Sanitation Data'!$E$6,0,10*ROW('Sanitation Data'!E25)),NA())</f>
        <v>#N/A</v>
      </c>
      <c r="AC31" s="491" t="e">
        <f ca="1">+IF(AND(ISNUMBER(OFFSET('Sanitation Data'!$E$10,0,10*ROW('Sanitation Data'!E25))),'Data Summary'!CR31="Yes"),OFFSET('Sanitation Data'!$E$10,0,10*ROW('Sanitation Data'!E25)),NA())</f>
        <v>#N/A</v>
      </c>
      <c r="AD31" s="491" t="e">
        <f ca="1">+IF(AND(ISNUMBER(OFFSET('Sanitation Data'!$E$11,0,10*ROW('Sanitation Data'!E25))),'Data Summary'!CS31="Yes"),OFFSET('Sanitation Data'!$E$11,0,10*ROW('Sanitation Data'!E25)),NA())</f>
        <v>#N/A</v>
      </c>
      <c r="AE31" s="491" t="e">
        <f ca="1">+IF(AND(ISNUMBER(OFFSET('Sanitation Data'!$E$12,0,10*ROW('Sanitation Data'!E25))),'Data Summary'!CT31="Yes"),OFFSET('Sanitation Data'!$E$12,0,10*ROW('Sanitation Data'!E25)),NA())</f>
        <v>#N/A</v>
      </c>
      <c r="AF31" s="491" t="e">
        <f ca="1">+IF(AND(ISNUMBER(OFFSET('Sanitation Data'!$F$4,0,10*ROW('Sanitation Data'!F25))),'Data Summary'!CU31="Yes"),100-OFFSET('Sanitation Data'!$F$4,0,10*ROW('Sanitation Data'!F25)),NA())</f>
        <v>#N/A</v>
      </c>
      <c r="AG31" s="491" t="e">
        <f ca="1">+IF(AND(ISNUMBER(OFFSET('Sanitation Data'!$F$6,0,10*ROW('Sanitation Data'!F25))),'Data Summary'!CV31="Yes"),OFFSET('Sanitation Data'!$F$6,0,10*ROW('Sanitation Data'!F25)),NA())</f>
        <v>#N/A</v>
      </c>
      <c r="AH31" s="491" t="e">
        <f ca="1">+IF(AND(ISNUMBER(OFFSET('Sanitation Data'!$F$10,0,10*ROW('Sanitation Data'!F25))),'Data Summary'!CW31="Yes"),OFFSET('Sanitation Data'!$F$10,0,10*ROW('Sanitation Data'!F25)),NA())</f>
        <v>#N/A</v>
      </c>
      <c r="AI31" s="491" t="e">
        <f ca="1">+IF(AND(ISNUMBER(OFFSET('Sanitation Data'!$F$11,0,10*ROW('Sanitation Data'!F25))),'Data Summary'!CX31="Yes"),OFFSET('Sanitation Data'!$F$11,0,10*ROW('Sanitation Data'!F25)),NA())</f>
        <v>#N/A</v>
      </c>
      <c r="AJ31" s="491" t="e">
        <f ca="1">+IF(AND(ISNUMBER(OFFSET('Sanitation Data'!$F$12,0,10*ROW('Sanitation Data'!F25))),'Data Summary'!CY31="Yes"),OFFSET('Sanitation Data'!$F$12,0,10*ROW('Sanitation Data'!F25)),NA())</f>
        <v>#N/A</v>
      </c>
      <c r="AK31" s="491" t="e">
        <f ca="1">+IF(AND(ISNUMBER(OFFSET('Sanitation Data'!$G$4,0,10*ROW('Sanitation Data'!G25))),'Data Summary'!CZ31="Yes"),100-OFFSET('Sanitation Data'!$G$4,0,10*ROW('Sanitation Data'!G25)),NA())</f>
        <v>#N/A</v>
      </c>
      <c r="AL31" s="491" t="e">
        <f ca="1">+IF(AND(ISNUMBER(OFFSET('Sanitation Data'!$G$6,0,10*ROW('Sanitation Data'!G25))),'Data Summary'!DA31="Yes"),OFFSET('Sanitation Data'!$G$6,0,10*ROW('Sanitation Data'!G25)),NA())</f>
        <v>#N/A</v>
      </c>
      <c r="AM31" s="491" t="e">
        <f ca="1">+IF(AND(ISNUMBER(OFFSET('Sanitation Data'!$G$10,0,10*ROW('Sanitation Data'!G25))),'Data Summary'!DB31="Yes"),OFFSET('Sanitation Data'!$G$10,0,10*ROW('Sanitation Data'!G25)),NA())</f>
        <v>#N/A</v>
      </c>
      <c r="AN31" s="491" t="e">
        <f ca="1">+IF(AND(ISNUMBER(OFFSET('Sanitation Data'!$G$11,0,10*ROW('Sanitation Data'!G25))),'Data Summary'!DC31="Yes"),OFFSET('Sanitation Data'!$G$11,0,10*ROW('Sanitation Data'!G25)),NA())</f>
        <v>#N/A</v>
      </c>
      <c r="AO31" s="491" t="e">
        <f ca="1">+IF(AND(ISNUMBER(OFFSET('Sanitation Data'!$G$12,0,10*ROW('Sanitation Data'!G25))),'Data Summary'!DD31="Yes"),OFFSET('Sanitation Data'!$G$12,0,10*ROW('Sanitation Data'!G25)),NA())</f>
        <v>#N/A</v>
      </c>
      <c r="AP31" s="491" t="e">
        <f ca="1">+IF(AND(ISNUMBER(OFFSET('Sanitation Data'!$H$4,0,10*ROW('Sanitation Data'!H25))),'Data Summary'!DE31="Yes"),100-OFFSET('Sanitation Data'!$H$4,0,10*ROW('Sanitation Data'!H25)),NA())</f>
        <v>#N/A</v>
      </c>
      <c r="AQ31" s="491" t="e">
        <f ca="1">+IF(AND(ISNUMBER(OFFSET('Sanitation Data'!$H$6,0,10*ROW('Sanitation Data'!H25))),'Data Summary'!DF31="Yes"),OFFSET('Sanitation Data'!$H$6,0,10*ROW('Sanitation Data'!H25)),NA())</f>
        <v>#N/A</v>
      </c>
      <c r="AR31" s="491" t="e">
        <f ca="1">+IF(AND(ISNUMBER(OFFSET('Sanitation Data'!$H$10,0,10*ROW('Sanitation Data'!H25))),'Data Summary'!DG31="Yes"),OFFSET('Sanitation Data'!$H$10,0,10*ROW('Sanitation Data'!H25)),NA())</f>
        <v>#N/A</v>
      </c>
      <c r="AS31" s="491" t="e">
        <f ca="1">+IF(AND(ISNUMBER(OFFSET('Sanitation Data'!$H$11,0,10*ROW('Sanitation Data'!H25))),'Data Summary'!DH31="Yes"),OFFSET('Sanitation Data'!$H$11,0,10*ROW('Sanitation Data'!H25)),NA())</f>
        <v>#N/A</v>
      </c>
      <c r="AT31" s="491" t="e">
        <f ca="1">+IF(AND(ISNUMBER(OFFSET('Sanitation Data'!$H$12,0,10*ROW('Sanitation Data'!H25))),'Data Summary'!DI31="Yes"),OFFSET('Sanitation Data'!$H$12,0,10*ROW('Sanitation Data'!H25)),NA())</f>
        <v>#N/A</v>
      </c>
      <c r="AU31" s="491" t="e">
        <f ca="1">+IF(AND(ISNUMBER(OFFSET('Sanitation Data'!$I$4,0,10*ROW('Sanitation Data'!I25))),'Data Summary'!DJ31="Yes"),100-OFFSET('Sanitation Data'!$I$4,0,10*ROW('Sanitation Data'!I25)),NA())</f>
        <v>#N/A</v>
      </c>
      <c r="AV31" s="491" t="e">
        <f ca="1">+IF(AND(ISNUMBER(OFFSET('Sanitation Data'!$I$6,0,10*ROW('Sanitation Data'!I25))),'Data Summary'!DK31="Yes"),OFFSET('Sanitation Data'!$I$6,0,10*ROW('Sanitation Data'!I25)),NA())</f>
        <v>#N/A</v>
      </c>
      <c r="AW31" s="491" t="e">
        <f ca="1">+IF(AND(ISNUMBER(OFFSET('Sanitation Data'!$I$10,0,10*ROW('Sanitation Data'!I25))),'Data Summary'!DL31="Yes"),OFFSET('Sanitation Data'!$I$10,0,10*ROW('Sanitation Data'!I25)),NA())</f>
        <v>#N/A</v>
      </c>
      <c r="AX31" s="491" t="e">
        <f ca="1">+IF(AND(ISNUMBER(OFFSET('Sanitation Data'!$I$11,0,10*ROW('Sanitation Data'!I25))),'Data Summary'!DM31="Yes"),OFFSET('Sanitation Data'!$I$11,0,10*ROW('Sanitation Data'!I25)),NA())</f>
        <v>#N/A</v>
      </c>
      <c r="AY31" s="491" t="e">
        <f ca="1">+IF(AND(ISNUMBER(OFFSET('Sanitation Data'!$I$12,0,10*ROW('Sanitation Data'!I25))),'Data Summary'!DN31="Yes"),OFFSET('Sanitation Data'!$I$12,0,10*ROW('Sanitation Data'!I25)),NA())</f>
        <v>#N/A</v>
      </c>
      <c r="AZ31" s="492" t="e">
        <f ca="1">+IF(AND(ISNUMBER(OFFSET('Hygiene Data'!$D$5,0,10*ROW('Hygiene Data'!D25))),'Data Summary'!DO31="Yes"),OFFSET('Hygiene Data'!$D$5,0,10*ROW('Hygiene Data'!D25)),NA())</f>
        <v>#N/A</v>
      </c>
      <c r="BA31" s="492" t="e">
        <f ca="1">+IF(AND(ISNUMBER(OFFSET('Hygiene Data'!$D$7,0,10*ROW('Hygiene Data'!D25))),'Data Summary'!DP31="Yes"),OFFSET('Hygiene Data'!$D$7,0,10*ROW('Hygiene Data'!D25)),NA())</f>
        <v>#N/A</v>
      </c>
      <c r="BB31" s="492" t="e">
        <f ca="1">+IF(AND(ISNUMBER(OFFSET('Hygiene Data'!$D$9,0,10*ROW('Hygiene Data'!D25))),'Data Summary'!DQ31="Yes"),OFFSET('Hygiene Data'!$D$9,0,10*ROW('Hygiene Data'!D25)),NA())</f>
        <v>#N/A</v>
      </c>
      <c r="BC31" s="492" t="e">
        <f ca="1">+IF(AND(ISNUMBER(OFFSET('Hygiene Data'!$E$5,0,10*ROW('Hygiene Data'!E25))),'Data Summary'!DR31="Yes"),OFFSET('Hygiene Data'!$E$5,0,10*ROW('Hygiene Data'!E25)),NA())</f>
        <v>#N/A</v>
      </c>
      <c r="BD31" s="492" t="e">
        <f ca="1">+IF(AND(ISNUMBER(OFFSET('Hygiene Data'!$E$7,0,10*ROW('Hygiene Data'!E25))),'Data Summary'!DS31="Yes"),OFFSET('Hygiene Data'!$E$7,0,10*ROW('Hygiene Data'!E25)),NA())</f>
        <v>#N/A</v>
      </c>
      <c r="BE31" s="492" t="e">
        <f ca="1">+IF(AND(ISNUMBER(OFFSET('Hygiene Data'!$E$9,0,10*ROW('Hygiene Data'!E25))),'Data Summary'!DT31="Yes"),OFFSET('Hygiene Data'!$E$9,0,10*ROW('Hygiene Data'!E25)),NA())</f>
        <v>#N/A</v>
      </c>
      <c r="BF31" s="492" t="e">
        <f ca="1">+IF(AND(ISNUMBER(OFFSET('Hygiene Data'!$F$5,0,10*ROW('Hygiene Data'!F25))),'Data Summary'!DU31="Yes"),OFFSET('Hygiene Data'!$F$5,0,10*ROW('Hygiene Data'!F25)),NA())</f>
        <v>#N/A</v>
      </c>
      <c r="BG31" s="492" t="e">
        <f ca="1">+IF(AND(ISNUMBER(OFFSET('Hygiene Data'!$F$7,0,10*ROW('Hygiene Data'!F25))),'Data Summary'!DV31="Yes"),OFFSET('Hygiene Data'!$F$7,0,10*ROW('Hygiene Data'!F25)),NA())</f>
        <v>#N/A</v>
      </c>
      <c r="BH31" s="492" t="e">
        <f ca="1">+IF(AND(ISNUMBER(OFFSET('Hygiene Data'!$F$9,0,10*ROW('Hygiene Data'!F25))),'Data Summary'!DW31="Yes"),OFFSET('Hygiene Data'!$F$9,0,10*ROW('Hygiene Data'!F25)),NA())</f>
        <v>#N/A</v>
      </c>
      <c r="BI31" s="492" t="e">
        <f ca="1">+IF(AND(ISNUMBER(OFFSET('Hygiene Data'!$G$5,0,10*ROW('Hygiene Data'!G25))),'Data Summary'!DX31="Yes"),OFFSET('Hygiene Data'!$G$5,0,10*ROW('Hygiene Data'!G25)),NA())</f>
        <v>#N/A</v>
      </c>
      <c r="BJ31" s="492" t="e">
        <f ca="1">+IF(AND(ISNUMBER(OFFSET('Hygiene Data'!$G$7,0,10*ROW('Hygiene Data'!G25))),'Data Summary'!DY31="Yes"),OFFSET('Hygiene Data'!$G$7,0,10*ROW('Hygiene Data'!G25)),NA())</f>
        <v>#N/A</v>
      </c>
      <c r="BK31" s="492" t="e">
        <f ca="1">+IF(AND(ISNUMBER(OFFSET('Hygiene Data'!$G$9,0,10*ROW('Hygiene Data'!G25))),'Data Summary'!DZ31="Yes"),OFFSET('Hygiene Data'!$G$9,0,10*ROW('Hygiene Data'!G25)),NA())</f>
        <v>#N/A</v>
      </c>
      <c r="BL31" s="492" t="e">
        <f ca="1">+IF(AND(ISNUMBER(OFFSET('Hygiene Data'!$H$5,0,10*ROW('Hygiene Data'!H25))),'Data Summary'!EA31="Yes"),OFFSET('Hygiene Data'!$H$5,0,10*ROW('Hygiene Data'!H25)),NA())</f>
        <v>#N/A</v>
      </c>
      <c r="BM31" s="492" t="e">
        <f ca="1">+IF(AND(ISNUMBER(OFFSET('Hygiene Data'!$H$7,0,10*ROW('Hygiene Data'!H25))),'Data Summary'!EB31="Yes"),OFFSET('Hygiene Data'!$H$7,0,10*ROW('Hygiene Data'!H25)),NA())</f>
        <v>#N/A</v>
      </c>
      <c r="BN31" s="492" t="e">
        <f ca="1">+IF(AND(ISNUMBER(OFFSET('Hygiene Data'!$H$9,0,10*ROW('Hygiene Data'!H25))),'Data Summary'!EC31="Yes"),OFFSET('Hygiene Data'!$H$9,0,10*ROW('Hygiene Data'!H25)),NA())</f>
        <v>#N/A</v>
      </c>
      <c r="BO31" s="492" t="e">
        <f ca="1">+IF(AND(ISNUMBER(OFFSET('Hygiene Data'!$I$5,0,10*ROW('Hygiene Data'!I25))),'Data Summary'!ED31="Yes"),OFFSET('Hygiene Data'!$I$5,0,10*ROW('Hygiene Data'!I25)),NA())</f>
        <v>#N/A</v>
      </c>
      <c r="BP31" s="492" t="e">
        <f ca="1">+IF(AND(ISNUMBER(OFFSET('Hygiene Data'!$I$7,0,10*ROW('Hygiene Data'!I25))),'Data Summary'!EE31="Yes"),OFFSET('Hygiene Data'!$I$7,0,10*ROW('Hygiene Data'!I25)),NA())</f>
        <v>#N/A</v>
      </c>
      <c r="BQ31" s="492" t="e">
        <f ca="1">+IF(AND(ISNUMBER(OFFSET('Hygiene Data'!$I$9,0,10*ROW('Hygiene Data'!I25))),'Data Summary'!EF31="Yes"),OFFSET('Hygiene Data'!$I$9,0,10*ROW('Hygiene Data'!I25)),NA())</f>
        <v>#N/A</v>
      </c>
    </row>
    <row r="32" spans="1:69" x14ac:dyDescent="0.25">
      <c r="A32" s="488" t="e">
        <f ca="1">+RIGHT('Data Summary'!A32,LEN('Data Summary'!A32)-9)</f>
        <v>#VALUE!</v>
      </c>
      <c r="B32" s="462" t="str">
        <f ca="1">+IF(ISTEXT('Data Summary'!B32),'Data Summary'!B32,"")</f>
        <v/>
      </c>
      <c r="C32" s="489" t="e">
        <f ca="1">+VALUE('Data Summary'!C32)</f>
        <v>#VALUE!</v>
      </c>
      <c r="D32" s="490" t="e">
        <f ca="1">+IF(AND(ISNUMBER(OFFSET('Water Data'!$D$4,0,10*ROW('Water Data'!D26))),'Data Summary'!BS32="Yes"),100-OFFSET('Water Data'!$D$4,0,10*ROW('Water Data'!D26)),NA())</f>
        <v>#N/A</v>
      </c>
      <c r="E32" s="490" t="e">
        <f ca="1">+IF(AND(ISNUMBER(OFFSET('Water Data'!$D$6,0,10*ROW('Water Data'!D26))),'Data Summary'!BT32="Yes"),OFFSET('Water Data'!$D$6,0,10*ROW('Water Data'!D26)),NA())</f>
        <v>#N/A</v>
      </c>
      <c r="F32" s="490" t="e">
        <f ca="1">+IF(AND(ISNUMBER(OFFSET('Water Data'!$D$9,0,10*ROW('Water Data'!D26))),'Data Summary'!BU32="Yes"),OFFSET('Water Data'!$D$9,0,10*ROW('Water Data'!D26)),NA())</f>
        <v>#N/A</v>
      </c>
      <c r="G32" s="490" t="e">
        <f ca="1">+IF(AND(ISNUMBER(OFFSET('Water Data'!$E$4,0,10*ROW('Water Data'!E26))),'Data Summary'!BV32="Yes"),100-OFFSET('Water Data'!$E$4,0,10*ROW('Water Data'!E26)),NA())</f>
        <v>#N/A</v>
      </c>
      <c r="H32" s="490" t="e">
        <f ca="1">+IF(AND(ISNUMBER(OFFSET('Water Data'!$E$6,0,10*ROW('Water Data'!E26))),'Data Summary'!BW32="Yes"),OFFSET('Water Data'!$E$6,0,10*ROW('Water Data'!E26)),NA())</f>
        <v>#N/A</v>
      </c>
      <c r="I32" s="490" t="e">
        <f ca="1">+IF(AND(ISNUMBER(OFFSET('Water Data'!$E$9,0,10*ROW('Water Data'!E26))),'Data Summary'!BX32="Yes"),OFFSET('Water Data'!$E$9,0,10*ROW('Water Data'!E26)),NA())</f>
        <v>#N/A</v>
      </c>
      <c r="J32" s="490" t="e">
        <f ca="1">+IF(AND(ISNUMBER(OFFSET('Water Data'!$F$4,0,10*ROW('Water Data'!F26))),'Data Summary'!BY32="Yes"),100-OFFSET('Water Data'!$F$4,0,10*ROW('Water Data'!F26)),NA())</f>
        <v>#N/A</v>
      </c>
      <c r="K32" s="490" t="e">
        <f ca="1">+IF(AND(ISNUMBER(OFFSET('Water Data'!$F$6,0,10*ROW('Water Data'!F26))),'Data Summary'!BZ32="Yes"),OFFSET('Water Data'!$F$6,0,10*ROW('Water Data'!F26)),NA())</f>
        <v>#N/A</v>
      </c>
      <c r="L32" s="490" t="e">
        <f ca="1">+IF(AND(ISNUMBER(OFFSET('Water Data'!$F$9,0,10*ROW('Water Data'!F26))),'Data Summary'!CA32="Yes"),OFFSET('Water Data'!$F$9,0,10*ROW('Water Data'!F26)),NA())</f>
        <v>#N/A</v>
      </c>
      <c r="M32" s="490" t="e">
        <f ca="1">+IF(AND(ISNUMBER(OFFSET('Water Data'!$G$4,0,10*ROW('Water Data'!G26))),'Data Summary'!CB32="Yes"),100-OFFSET('Water Data'!$G$4,0,10*ROW('Water Data'!G26)),NA())</f>
        <v>#N/A</v>
      </c>
      <c r="N32" s="490" t="e">
        <f ca="1">+IF(AND(ISNUMBER(OFFSET('Water Data'!$G$6,0,10*ROW('Water Data'!G26))),'Data Summary'!CC32="Yes"),OFFSET('Water Data'!$G$6,0,10*ROW('Water Data'!G26)),NA())</f>
        <v>#N/A</v>
      </c>
      <c r="O32" s="490" t="e">
        <f ca="1">+IF(AND(ISNUMBER(OFFSET('Water Data'!$G$9,0,10*ROW('Water Data'!G26))),'Data Summary'!CD32="Yes"),OFFSET('Water Data'!$G$9,0,10*ROW('Water Data'!G26)),NA())</f>
        <v>#N/A</v>
      </c>
      <c r="P32" s="490" t="e">
        <f ca="1">+IF(AND(ISNUMBER(OFFSET('Water Data'!$H$4,0,10*ROW('Water Data'!H26))),'Data Summary'!CE32="Yes"),100-OFFSET('Water Data'!$H$4,0,10*ROW('Water Data'!H26)),NA())</f>
        <v>#N/A</v>
      </c>
      <c r="Q32" s="490" t="e">
        <f ca="1">+IF(AND(ISNUMBER(OFFSET('Water Data'!$H$6,0,10*ROW('Water Data'!H26))),'Data Summary'!CF32="Yes"),OFFSET('Water Data'!$H$6,0,10*ROW('Water Data'!H26)),NA())</f>
        <v>#N/A</v>
      </c>
      <c r="R32" s="490" t="e">
        <f ca="1">+IF(AND(ISNUMBER(OFFSET('Water Data'!$H$9,0,10*ROW('Water Data'!H26))),'Data Summary'!CG32="Yes"),OFFSET('Water Data'!$H$9,0,10*ROW('Water Data'!H26)),NA())</f>
        <v>#N/A</v>
      </c>
      <c r="S32" s="490" t="e">
        <f ca="1">+IF(AND(ISNUMBER(OFFSET('Water Data'!$I$4,0,10*ROW('Water Data'!I26))),'Data Summary'!CH32="Yes"),100-OFFSET('Water Data'!$I$4,0,10*ROW('Water Data'!I26)),NA())</f>
        <v>#N/A</v>
      </c>
      <c r="T32" s="490" t="e">
        <f ca="1">+IF(AND(ISNUMBER(OFFSET('Water Data'!$I$6,0,10*ROW('Water Data'!I26))),'Data Summary'!CI32="Yes"),OFFSET('Water Data'!$I$6,0,10*ROW('Water Data'!I26)),NA())</f>
        <v>#N/A</v>
      </c>
      <c r="U32" s="490" t="e">
        <f ca="1">+IF(AND(ISNUMBER(OFFSET('Water Data'!$I$9,0,10*ROW('Water Data'!I26))),'Data Summary'!CJ32="Yes"),OFFSET('Water Data'!$I$9,0,10*ROW('Water Data'!I26)),NA())</f>
        <v>#N/A</v>
      </c>
      <c r="V32" s="491" t="e">
        <f ca="1">+IF(AND(ISNUMBER(OFFSET('Sanitation Data'!$D$4,0,10*ROW('Sanitation Data'!D26))),'Data Summary'!CK32="Yes"),100-OFFSET('Sanitation Data'!$D$4,0,10*ROW('Sanitation Data'!D26)),NA())</f>
        <v>#N/A</v>
      </c>
      <c r="W32" s="491" t="e">
        <f ca="1">+IF(AND(ISNUMBER(OFFSET('Sanitation Data'!$D$6,0,10*ROW('Sanitation Data'!D26))),'Data Summary'!CL32="Yes"),OFFSET('Sanitation Data'!$D$6,0,10*ROW('Sanitation Data'!D26)),NA())</f>
        <v>#N/A</v>
      </c>
      <c r="X32" s="491" t="e">
        <f ca="1">+IF(AND(ISNUMBER(OFFSET('Sanitation Data'!$D$10,0,10*ROW('Sanitation Data'!D26))),'Data Summary'!CM32="Yes"),OFFSET('Sanitation Data'!$D$10,0,10*ROW('Sanitation Data'!D26)),NA())</f>
        <v>#N/A</v>
      </c>
      <c r="Y32" s="491" t="e">
        <f ca="1">+IF(AND(ISNUMBER(OFFSET('Sanitation Data'!$D$11,0,10*ROW('Sanitation Data'!D26))),'Data Summary'!CN32="Yes"),OFFSET('Sanitation Data'!$D$11,0,10*ROW('Sanitation Data'!D26)),NA())</f>
        <v>#N/A</v>
      </c>
      <c r="Z32" s="491" t="e">
        <f ca="1">+IF(AND(ISNUMBER(OFFSET('Sanitation Data'!$D$12,0,10*ROW('Sanitation Data'!D26))),'Data Summary'!CO32="Yes"),OFFSET('Sanitation Data'!$D$12,0,10*ROW('Sanitation Data'!D26)),NA())</f>
        <v>#N/A</v>
      </c>
      <c r="AA32" s="491" t="e">
        <f ca="1">+IF(AND(ISNUMBER(OFFSET('Sanitation Data'!$E$4,0,10*ROW('Sanitation Data'!E26))),'Data Summary'!CP32="Yes"),100-OFFSET('Sanitation Data'!$E$4,0,10*ROW('Sanitation Data'!E26)),NA())</f>
        <v>#N/A</v>
      </c>
      <c r="AB32" s="491" t="e">
        <f ca="1">+IF(AND(ISNUMBER(OFFSET('Sanitation Data'!$E$6,0,10*ROW('Sanitation Data'!E26))),'Data Summary'!CQ32="Yes"),OFFSET('Sanitation Data'!$E$6,0,10*ROW('Sanitation Data'!E26)),NA())</f>
        <v>#N/A</v>
      </c>
      <c r="AC32" s="491" t="e">
        <f ca="1">+IF(AND(ISNUMBER(OFFSET('Sanitation Data'!$E$10,0,10*ROW('Sanitation Data'!E26))),'Data Summary'!CR32="Yes"),OFFSET('Sanitation Data'!$E$10,0,10*ROW('Sanitation Data'!E26)),NA())</f>
        <v>#N/A</v>
      </c>
      <c r="AD32" s="491" t="e">
        <f ca="1">+IF(AND(ISNUMBER(OFFSET('Sanitation Data'!$E$11,0,10*ROW('Sanitation Data'!E26))),'Data Summary'!CS32="Yes"),OFFSET('Sanitation Data'!$E$11,0,10*ROW('Sanitation Data'!E26)),NA())</f>
        <v>#N/A</v>
      </c>
      <c r="AE32" s="491" t="e">
        <f ca="1">+IF(AND(ISNUMBER(OFFSET('Sanitation Data'!$E$12,0,10*ROW('Sanitation Data'!E26))),'Data Summary'!CT32="Yes"),OFFSET('Sanitation Data'!$E$12,0,10*ROW('Sanitation Data'!E26)),NA())</f>
        <v>#N/A</v>
      </c>
      <c r="AF32" s="491" t="e">
        <f ca="1">+IF(AND(ISNUMBER(OFFSET('Sanitation Data'!$F$4,0,10*ROW('Sanitation Data'!F26))),'Data Summary'!CU32="Yes"),100-OFFSET('Sanitation Data'!$F$4,0,10*ROW('Sanitation Data'!F26)),NA())</f>
        <v>#N/A</v>
      </c>
      <c r="AG32" s="491" t="e">
        <f ca="1">+IF(AND(ISNUMBER(OFFSET('Sanitation Data'!$F$6,0,10*ROW('Sanitation Data'!F26))),'Data Summary'!CV32="Yes"),OFFSET('Sanitation Data'!$F$6,0,10*ROW('Sanitation Data'!F26)),NA())</f>
        <v>#N/A</v>
      </c>
      <c r="AH32" s="491" t="e">
        <f ca="1">+IF(AND(ISNUMBER(OFFSET('Sanitation Data'!$F$10,0,10*ROW('Sanitation Data'!F26))),'Data Summary'!CW32="Yes"),OFFSET('Sanitation Data'!$F$10,0,10*ROW('Sanitation Data'!F26)),NA())</f>
        <v>#N/A</v>
      </c>
      <c r="AI32" s="491" t="e">
        <f ca="1">+IF(AND(ISNUMBER(OFFSET('Sanitation Data'!$F$11,0,10*ROW('Sanitation Data'!F26))),'Data Summary'!CX32="Yes"),OFFSET('Sanitation Data'!$F$11,0,10*ROW('Sanitation Data'!F26)),NA())</f>
        <v>#N/A</v>
      </c>
      <c r="AJ32" s="491" t="e">
        <f ca="1">+IF(AND(ISNUMBER(OFFSET('Sanitation Data'!$F$12,0,10*ROW('Sanitation Data'!F26))),'Data Summary'!CY32="Yes"),OFFSET('Sanitation Data'!$F$12,0,10*ROW('Sanitation Data'!F26)),NA())</f>
        <v>#N/A</v>
      </c>
      <c r="AK32" s="491" t="e">
        <f ca="1">+IF(AND(ISNUMBER(OFFSET('Sanitation Data'!$G$4,0,10*ROW('Sanitation Data'!G26))),'Data Summary'!CZ32="Yes"),100-OFFSET('Sanitation Data'!$G$4,0,10*ROW('Sanitation Data'!G26)),NA())</f>
        <v>#N/A</v>
      </c>
      <c r="AL32" s="491" t="e">
        <f ca="1">+IF(AND(ISNUMBER(OFFSET('Sanitation Data'!$G$6,0,10*ROW('Sanitation Data'!G26))),'Data Summary'!DA32="Yes"),OFFSET('Sanitation Data'!$G$6,0,10*ROW('Sanitation Data'!G26)),NA())</f>
        <v>#N/A</v>
      </c>
      <c r="AM32" s="491" t="e">
        <f ca="1">+IF(AND(ISNUMBER(OFFSET('Sanitation Data'!$G$10,0,10*ROW('Sanitation Data'!G26))),'Data Summary'!DB32="Yes"),OFFSET('Sanitation Data'!$G$10,0,10*ROW('Sanitation Data'!G26)),NA())</f>
        <v>#N/A</v>
      </c>
      <c r="AN32" s="491" t="e">
        <f ca="1">+IF(AND(ISNUMBER(OFFSET('Sanitation Data'!$G$11,0,10*ROW('Sanitation Data'!G26))),'Data Summary'!DC32="Yes"),OFFSET('Sanitation Data'!$G$11,0,10*ROW('Sanitation Data'!G26)),NA())</f>
        <v>#N/A</v>
      </c>
      <c r="AO32" s="491" t="e">
        <f ca="1">+IF(AND(ISNUMBER(OFFSET('Sanitation Data'!$G$12,0,10*ROW('Sanitation Data'!G26))),'Data Summary'!DD32="Yes"),OFFSET('Sanitation Data'!$G$12,0,10*ROW('Sanitation Data'!G26)),NA())</f>
        <v>#N/A</v>
      </c>
      <c r="AP32" s="491" t="e">
        <f ca="1">+IF(AND(ISNUMBER(OFFSET('Sanitation Data'!$H$4,0,10*ROW('Sanitation Data'!H26))),'Data Summary'!DE32="Yes"),100-OFFSET('Sanitation Data'!$H$4,0,10*ROW('Sanitation Data'!H26)),NA())</f>
        <v>#N/A</v>
      </c>
      <c r="AQ32" s="491" t="e">
        <f ca="1">+IF(AND(ISNUMBER(OFFSET('Sanitation Data'!$H$6,0,10*ROW('Sanitation Data'!H26))),'Data Summary'!DF32="Yes"),OFFSET('Sanitation Data'!$H$6,0,10*ROW('Sanitation Data'!H26)),NA())</f>
        <v>#N/A</v>
      </c>
      <c r="AR32" s="491" t="e">
        <f ca="1">+IF(AND(ISNUMBER(OFFSET('Sanitation Data'!$H$10,0,10*ROW('Sanitation Data'!H26))),'Data Summary'!DG32="Yes"),OFFSET('Sanitation Data'!$H$10,0,10*ROW('Sanitation Data'!H26)),NA())</f>
        <v>#N/A</v>
      </c>
      <c r="AS32" s="491" t="e">
        <f ca="1">+IF(AND(ISNUMBER(OFFSET('Sanitation Data'!$H$11,0,10*ROW('Sanitation Data'!H26))),'Data Summary'!DH32="Yes"),OFFSET('Sanitation Data'!$H$11,0,10*ROW('Sanitation Data'!H26)),NA())</f>
        <v>#N/A</v>
      </c>
      <c r="AT32" s="491" t="e">
        <f ca="1">+IF(AND(ISNUMBER(OFFSET('Sanitation Data'!$H$12,0,10*ROW('Sanitation Data'!H26))),'Data Summary'!DI32="Yes"),OFFSET('Sanitation Data'!$H$12,0,10*ROW('Sanitation Data'!H26)),NA())</f>
        <v>#N/A</v>
      </c>
      <c r="AU32" s="491" t="e">
        <f ca="1">+IF(AND(ISNUMBER(OFFSET('Sanitation Data'!$I$4,0,10*ROW('Sanitation Data'!I26))),'Data Summary'!DJ32="Yes"),100-OFFSET('Sanitation Data'!$I$4,0,10*ROW('Sanitation Data'!I26)),NA())</f>
        <v>#N/A</v>
      </c>
      <c r="AV32" s="491" t="e">
        <f ca="1">+IF(AND(ISNUMBER(OFFSET('Sanitation Data'!$I$6,0,10*ROW('Sanitation Data'!I26))),'Data Summary'!DK32="Yes"),OFFSET('Sanitation Data'!$I$6,0,10*ROW('Sanitation Data'!I26)),NA())</f>
        <v>#N/A</v>
      </c>
      <c r="AW32" s="491" t="e">
        <f ca="1">+IF(AND(ISNUMBER(OFFSET('Sanitation Data'!$I$10,0,10*ROW('Sanitation Data'!I26))),'Data Summary'!DL32="Yes"),OFFSET('Sanitation Data'!$I$10,0,10*ROW('Sanitation Data'!I26)),NA())</f>
        <v>#N/A</v>
      </c>
      <c r="AX32" s="491" t="e">
        <f ca="1">+IF(AND(ISNUMBER(OFFSET('Sanitation Data'!$I$11,0,10*ROW('Sanitation Data'!I26))),'Data Summary'!DM32="Yes"),OFFSET('Sanitation Data'!$I$11,0,10*ROW('Sanitation Data'!I26)),NA())</f>
        <v>#N/A</v>
      </c>
      <c r="AY32" s="491" t="e">
        <f ca="1">+IF(AND(ISNUMBER(OFFSET('Sanitation Data'!$I$12,0,10*ROW('Sanitation Data'!I26))),'Data Summary'!DN32="Yes"),OFFSET('Sanitation Data'!$I$12,0,10*ROW('Sanitation Data'!I26)),NA())</f>
        <v>#N/A</v>
      </c>
      <c r="AZ32" s="492" t="e">
        <f ca="1">+IF(AND(ISNUMBER(OFFSET('Hygiene Data'!$D$5,0,10*ROW('Hygiene Data'!D26))),'Data Summary'!DO32="Yes"),OFFSET('Hygiene Data'!$D$5,0,10*ROW('Hygiene Data'!D26)),NA())</f>
        <v>#N/A</v>
      </c>
      <c r="BA32" s="492" t="e">
        <f ca="1">+IF(AND(ISNUMBER(OFFSET('Hygiene Data'!$D$7,0,10*ROW('Hygiene Data'!D26))),'Data Summary'!DP32="Yes"),OFFSET('Hygiene Data'!$D$7,0,10*ROW('Hygiene Data'!D26)),NA())</f>
        <v>#N/A</v>
      </c>
      <c r="BB32" s="492" t="e">
        <f ca="1">+IF(AND(ISNUMBER(OFFSET('Hygiene Data'!$D$9,0,10*ROW('Hygiene Data'!D26))),'Data Summary'!DQ32="Yes"),OFFSET('Hygiene Data'!$D$9,0,10*ROW('Hygiene Data'!D26)),NA())</f>
        <v>#N/A</v>
      </c>
      <c r="BC32" s="492" t="e">
        <f ca="1">+IF(AND(ISNUMBER(OFFSET('Hygiene Data'!$E$5,0,10*ROW('Hygiene Data'!E26))),'Data Summary'!DR32="Yes"),OFFSET('Hygiene Data'!$E$5,0,10*ROW('Hygiene Data'!E26)),NA())</f>
        <v>#N/A</v>
      </c>
      <c r="BD32" s="492" t="e">
        <f ca="1">+IF(AND(ISNUMBER(OFFSET('Hygiene Data'!$E$7,0,10*ROW('Hygiene Data'!E26))),'Data Summary'!DS32="Yes"),OFFSET('Hygiene Data'!$E$7,0,10*ROW('Hygiene Data'!E26)),NA())</f>
        <v>#N/A</v>
      </c>
      <c r="BE32" s="492" t="e">
        <f ca="1">+IF(AND(ISNUMBER(OFFSET('Hygiene Data'!$E$9,0,10*ROW('Hygiene Data'!E26))),'Data Summary'!DT32="Yes"),OFFSET('Hygiene Data'!$E$9,0,10*ROW('Hygiene Data'!E26)),NA())</f>
        <v>#N/A</v>
      </c>
      <c r="BF32" s="492" t="e">
        <f ca="1">+IF(AND(ISNUMBER(OFFSET('Hygiene Data'!$F$5,0,10*ROW('Hygiene Data'!F26))),'Data Summary'!DU32="Yes"),OFFSET('Hygiene Data'!$F$5,0,10*ROW('Hygiene Data'!F26)),NA())</f>
        <v>#N/A</v>
      </c>
      <c r="BG32" s="492" t="e">
        <f ca="1">+IF(AND(ISNUMBER(OFFSET('Hygiene Data'!$F$7,0,10*ROW('Hygiene Data'!F26))),'Data Summary'!DV32="Yes"),OFFSET('Hygiene Data'!$F$7,0,10*ROW('Hygiene Data'!F26)),NA())</f>
        <v>#N/A</v>
      </c>
      <c r="BH32" s="492" t="e">
        <f ca="1">+IF(AND(ISNUMBER(OFFSET('Hygiene Data'!$F$9,0,10*ROW('Hygiene Data'!F26))),'Data Summary'!DW32="Yes"),OFFSET('Hygiene Data'!$F$9,0,10*ROW('Hygiene Data'!F26)),NA())</f>
        <v>#N/A</v>
      </c>
      <c r="BI32" s="492" t="e">
        <f ca="1">+IF(AND(ISNUMBER(OFFSET('Hygiene Data'!$G$5,0,10*ROW('Hygiene Data'!G26))),'Data Summary'!DX32="Yes"),OFFSET('Hygiene Data'!$G$5,0,10*ROW('Hygiene Data'!G26)),NA())</f>
        <v>#N/A</v>
      </c>
      <c r="BJ32" s="492" t="e">
        <f ca="1">+IF(AND(ISNUMBER(OFFSET('Hygiene Data'!$G$7,0,10*ROW('Hygiene Data'!G26))),'Data Summary'!DY32="Yes"),OFFSET('Hygiene Data'!$G$7,0,10*ROW('Hygiene Data'!G26)),NA())</f>
        <v>#N/A</v>
      </c>
      <c r="BK32" s="492" t="e">
        <f ca="1">+IF(AND(ISNUMBER(OFFSET('Hygiene Data'!$G$9,0,10*ROW('Hygiene Data'!G26))),'Data Summary'!DZ32="Yes"),OFFSET('Hygiene Data'!$G$9,0,10*ROW('Hygiene Data'!G26)),NA())</f>
        <v>#N/A</v>
      </c>
      <c r="BL32" s="492" t="e">
        <f ca="1">+IF(AND(ISNUMBER(OFFSET('Hygiene Data'!$H$5,0,10*ROW('Hygiene Data'!H26))),'Data Summary'!EA32="Yes"),OFFSET('Hygiene Data'!$H$5,0,10*ROW('Hygiene Data'!H26)),NA())</f>
        <v>#N/A</v>
      </c>
      <c r="BM32" s="492" t="e">
        <f ca="1">+IF(AND(ISNUMBER(OFFSET('Hygiene Data'!$H$7,0,10*ROW('Hygiene Data'!H26))),'Data Summary'!EB32="Yes"),OFFSET('Hygiene Data'!$H$7,0,10*ROW('Hygiene Data'!H26)),NA())</f>
        <v>#N/A</v>
      </c>
      <c r="BN32" s="492" t="e">
        <f ca="1">+IF(AND(ISNUMBER(OFFSET('Hygiene Data'!$H$9,0,10*ROW('Hygiene Data'!H26))),'Data Summary'!EC32="Yes"),OFFSET('Hygiene Data'!$H$9,0,10*ROW('Hygiene Data'!H26)),NA())</f>
        <v>#N/A</v>
      </c>
      <c r="BO32" s="492" t="e">
        <f ca="1">+IF(AND(ISNUMBER(OFFSET('Hygiene Data'!$I$5,0,10*ROW('Hygiene Data'!I26))),'Data Summary'!ED32="Yes"),OFFSET('Hygiene Data'!$I$5,0,10*ROW('Hygiene Data'!I26)),NA())</f>
        <v>#N/A</v>
      </c>
      <c r="BP32" s="492" t="e">
        <f ca="1">+IF(AND(ISNUMBER(OFFSET('Hygiene Data'!$I$7,0,10*ROW('Hygiene Data'!I26))),'Data Summary'!EE32="Yes"),OFFSET('Hygiene Data'!$I$7,0,10*ROW('Hygiene Data'!I26)),NA())</f>
        <v>#N/A</v>
      </c>
      <c r="BQ32" s="492" t="e">
        <f ca="1">+IF(AND(ISNUMBER(OFFSET('Hygiene Data'!$I$9,0,10*ROW('Hygiene Data'!I26))),'Data Summary'!EF32="Yes"),OFFSET('Hygiene Data'!$I$9,0,10*ROW('Hygiene Data'!I26)),NA())</f>
        <v>#N/A</v>
      </c>
    </row>
    <row r="33" spans="1:69" x14ac:dyDescent="0.25">
      <c r="A33" s="488" t="e">
        <f ca="1">+RIGHT('Data Summary'!A33,LEN('Data Summary'!A33)-9)</f>
        <v>#VALUE!</v>
      </c>
      <c r="B33" s="462" t="str">
        <f ca="1">+IF(ISTEXT('Data Summary'!B33),'Data Summary'!B33,"")</f>
        <v/>
      </c>
      <c r="C33" s="489" t="e">
        <f ca="1">+VALUE('Data Summary'!C33)</f>
        <v>#VALUE!</v>
      </c>
      <c r="D33" s="490" t="e">
        <f ca="1">+IF(AND(ISNUMBER(OFFSET('Water Data'!$D$4,0,10*ROW('Water Data'!D27))),'Data Summary'!BS33="Yes"),100-OFFSET('Water Data'!$D$4,0,10*ROW('Water Data'!D27)),NA())</f>
        <v>#N/A</v>
      </c>
      <c r="E33" s="490" t="e">
        <f ca="1">+IF(AND(ISNUMBER(OFFSET('Water Data'!$D$6,0,10*ROW('Water Data'!D27))),'Data Summary'!BT33="Yes"),OFFSET('Water Data'!$D$6,0,10*ROW('Water Data'!D27)),NA())</f>
        <v>#N/A</v>
      </c>
      <c r="F33" s="490" t="e">
        <f ca="1">+IF(AND(ISNUMBER(OFFSET('Water Data'!$D$9,0,10*ROW('Water Data'!D27))),'Data Summary'!BU33="Yes"),OFFSET('Water Data'!$D$9,0,10*ROW('Water Data'!D27)),NA())</f>
        <v>#N/A</v>
      </c>
      <c r="G33" s="490" t="e">
        <f ca="1">+IF(AND(ISNUMBER(OFFSET('Water Data'!$E$4,0,10*ROW('Water Data'!E27))),'Data Summary'!BV33="Yes"),100-OFFSET('Water Data'!$E$4,0,10*ROW('Water Data'!E27)),NA())</f>
        <v>#N/A</v>
      </c>
      <c r="H33" s="490" t="e">
        <f ca="1">+IF(AND(ISNUMBER(OFFSET('Water Data'!$E$6,0,10*ROW('Water Data'!E27))),'Data Summary'!BW33="Yes"),OFFSET('Water Data'!$E$6,0,10*ROW('Water Data'!E27)),NA())</f>
        <v>#N/A</v>
      </c>
      <c r="I33" s="490" t="e">
        <f ca="1">+IF(AND(ISNUMBER(OFFSET('Water Data'!$E$9,0,10*ROW('Water Data'!E27))),'Data Summary'!BX33="Yes"),OFFSET('Water Data'!$E$9,0,10*ROW('Water Data'!E27)),NA())</f>
        <v>#N/A</v>
      </c>
      <c r="J33" s="490" t="e">
        <f ca="1">+IF(AND(ISNUMBER(OFFSET('Water Data'!$F$4,0,10*ROW('Water Data'!F27))),'Data Summary'!BY33="Yes"),100-OFFSET('Water Data'!$F$4,0,10*ROW('Water Data'!F27)),NA())</f>
        <v>#N/A</v>
      </c>
      <c r="K33" s="490" t="e">
        <f ca="1">+IF(AND(ISNUMBER(OFFSET('Water Data'!$F$6,0,10*ROW('Water Data'!F27))),'Data Summary'!BZ33="Yes"),OFFSET('Water Data'!$F$6,0,10*ROW('Water Data'!F27)),NA())</f>
        <v>#N/A</v>
      </c>
      <c r="L33" s="490" t="e">
        <f ca="1">+IF(AND(ISNUMBER(OFFSET('Water Data'!$F$9,0,10*ROW('Water Data'!F27))),'Data Summary'!CA33="Yes"),OFFSET('Water Data'!$F$9,0,10*ROW('Water Data'!F27)),NA())</f>
        <v>#N/A</v>
      </c>
      <c r="M33" s="490" t="e">
        <f ca="1">+IF(AND(ISNUMBER(OFFSET('Water Data'!$G$4,0,10*ROW('Water Data'!G27))),'Data Summary'!CB33="Yes"),100-OFFSET('Water Data'!$G$4,0,10*ROW('Water Data'!G27)),NA())</f>
        <v>#N/A</v>
      </c>
      <c r="N33" s="490" t="e">
        <f ca="1">+IF(AND(ISNUMBER(OFFSET('Water Data'!$G$6,0,10*ROW('Water Data'!G27))),'Data Summary'!CC33="Yes"),OFFSET('Water Data'!$G$6,0,10*ROW('Water Data'!G27)),NA())</f>
        <v>#N/A</v>
      </c>
      <c r="O33" s="490" t="e">
        <f ca="1">+IF(AND(ISNUMBER(OFFSET('Water Data'!$G$9,0,10*ROW('Water Data'!G27))),'Data Summary'!CD33="Yes"),OFFSET('Water Data'!$G$9,0,10*ROW('Water Data'!G27)),NA())</f>
        <v>#N/A</v>
      </c>
      <c r="P33" s="490" t="e">
        <f ca="1">+IF(AND(ISNUMBER(OFFSET('Water Data'!$H$4,0,10*ROW('Water Data'!H27))),'Data Summary'!CE33="Yes"),100-OFFSET('Water Data'!$H$4,0,10*ROW('Water Data'!H27)),NA())</f>
        <v>#N/A</v>
      </c>
      <c r="Q33" s="490" t="e">
        <f ca="1">+IF(AND(ISNUMBER(OFFSET('Water Data'!$H$6,0,10*ROW('Water Data'!H27))),'Data Summary'!CF33="Yes"),OFFSET('Water Data'!$H$6,0,10*ROW('Water Data'!H27)),NA())</f>
        <v>#N/A</v>
      </c>
      <c r="R33" s="490" t="e">
        <f ca="1">+IF(AND(ISNUMBER(OFFSET('Water Data'!$H$9,0,10*ROW('Water Data'!H27))),'Data Summary'!CG33="Yes"),OFFSET('Water Data'!$H$9,0,10*ROW('Water Data'!H27)),NA())</f>
        <v>#N/A</v>
      </c>
      <c r="S33" s="490" t="e">
        <f ca="1">+IF(AND(ISNUMBER(OFFSET('Water Data'!$I$4,0,10*ROW('Water Data'!I27))),'Data Summary'!CH33="Yes"),100-OFFSET('Water Data'!$I$4,0,10*ROW('Water Data'!I27)),NA())</f>
        <v>#N/A</v>
      </c>
      <c r="T33" s="490" t="e">
        <f ca="1">+IF(AND(ISNUMBER(OFFSET('Water Data'!$I$6,0,10*ROW('Water Data'!I27))),'Data Summary'!CI33="Yes"),OFFSET('Water Data'!$I$6,0,10*ROW('Water Data'!I27)),NA())</f>
        <v>#N/A</v>
      </c>
      <c r="U33" s="490" t="e">
        <f ca="1">+IF(AND(ISNUMBER(OFFSET('Water Data'!$I$9,0,10*ROW('Water Data'!I27))),'Data Summary'!CJ33="Yes"),OFFSET('Water Data'!$I$9,0,10*ROW('Water Data'!I27)),NA())</f>
        <v>#N/A</v>
      </c>
      <c r="V33" s="491" t="e">
        <f ca="1">+IF(AND(ISNUMBER(OFFSET('Sanitation Data'!$D$4,0,10*ROW('Sanitation Data'!D27))),'Data Summary'!CK33="Yes"),100-OFFSET('Sanitation Data'!$D$4,0,10*ROW('Sanitation Data'!D27)),NA())</f>
        <v>#N/A</v>
      </c>
      <c r="W33" s="491" t="e">
        <f ca="1">+IF(AND(ISNUMBER(OFFSET('Sanitation Data'!$D$6,0,10*ROW('Sanitation Data'!D27))),'Data Summary'!CL33="Yes"),OFFSET('Sanitation Data'!$D$6,0,10*ROW('Sanitation Data'!D27)),NA())</f>
        <v>#N/A</v>
      </c>
      <c r="X33" s="491" t="e">
        <f ca="1">+IF(AND(ISNUMBER(OFFSET('Sanitation Data'!$D$10,0,10*ROW('Sanitation Data'!D27))),'Data Summary'!CM33="Yes"),OFFSET('Sanitation Data'!$D$10,0,10*ROW('Sanitation Data'!D27)),NA())</f>
        <v>#N/A</v>
      </c>
      <c r="Y33" s="491" t="e">
        <f ca="1">+IF(AND(ISNUMBER(OFFSET('Sanitation Data'!$D$11,0,10*ROW('Sanitation Data'!D27))),'Data Summary'!CN33="Yes"),OFFSET('Sanitation Data'!$D$11,0,10*ROW('Sanitation Data'!D27)),NA())</f>
        <v>#N/A</v>
      </c>
      <c r="Z33" s="491" t="e">
        <f ca="1">+IF(AND(ISNUMBER(OFFSET('Sanitation Data'!$D$12,0,10*ROW('Sanitation Data'!D27))),'Data Summary'!CO33="Yes"),OFFSET('Sanitation Data'!$D$12,0,10*ROW('Sanitation Data'!D27)),NA())</f>
        <v>#N/A</v>
      </c>
      <c r="AA33" s="491" t="e">
        <f ca="1">+IF(AND(ISNUMBER(OFFSET('Sanitation Data'!$E$4,0,10*ROW('Sanitation Data'!E27))),'Data Summary'!CP33="Yes"),100-OFFSET('Sanitation Data'!$E$4,0,10*ROW('Sanitation Data'!E27)),NA())</f>
        <v>#N/A</v>
      </c>
      <c r="AB33" s="491" t="e">
        <f ca="1">+IF(AND(ISNUMBER(OFFSET('Sanitation Data'!$E$6,0,10*ROW('Sanitation Data'!E27))),'Data Summary'!CQ33="Yes"),OFFSET('Sanitation Data'!$E$6,0,10*ROW('Sanitation Data'!E27)),NA())</f>
        <v>#N/A</v>
      </c>
      <c r="AC33" s="491" t="e">
        <f ca="1">+IF(AND(ISNUMBER(OFFSET('Sanitation Data'!$E$10,0,10*ROW('Sanitation Data'!E27))),'Data Summary'!CR33="Yes"),OFFSET('Sanitation Data'!$E$10,0,10*ROW('Sanitation Data'!E27)),NA())</f>
        <v>#N/A</v>
      </c>
      <c r="AD33" s="491" t="e">
        <f ca="1">+IF(AND(ISNUMBER(OFFSET('Sanitation Data'!$E$11,0,10*ROW('Sanitation Data'!E27))),'Data Summary'!CS33="Yes"),OFFSET('Sanitation Data'!$E$11,0,10*ROW('Sanitation Data'!E27)),NA())</f>
        <v>#N/A</v>
      </c>
      <c r="AE33" s="491" t="e">
        <f ca="1">+IF(AND(ISNUMBER(OFFSET('Sanitation Data'!$E$12,0,10*ROW('Sanitation Data'!E27))),'Data Summary'!CT33="Yes"),OFFSET('Sanitation Data'!$E$12,0,10*ROW('Sanitation Data'!E27)),NA())</f>
        <v>#N/A</v>
      </c>
      <c r="AF33" s="491" t="e">
        <f ca="1">+IF(AND(ISNUMBER(OFFSET('Sanitation Data'!$F$4,0,10*ROW('Sanitation Data'!F27))),'Data Summary'!CU33="Yes"),100-OFFSET('Sanitation Data'!$F$4,0,10*ROW('Sanitation Data'!F27)),NA())</f>
        <v>#N/A</v>
      </c>
      <c r="AG33" s="491" t="e">
        <f ca="1">+IF(AND(ISNUMBER(OFFSET('Sanitation Data'!$F$6,0,10*ROW('Sanitation Data'!F27))),'Data Summary'!CV33="Yes"),OFFSET('Sanitation Data'!$F$6,0,10*ROW('Sanitation Data'!F27)),NA())</f>
        <v>#N/A</v>
      </c>
      <c r="AH33" s="491" t="e">
        <f ca="1">+IF(AND(ISNUMBER(OFFSET('Sanitation Data'!$F$10,0,10*ROW('Sanitation Data'!F27))),'Data Summary'!CW33="Yes"),OFFSET('Sanitation Data'!$F$10,0,10*ROW('Sanitation Data'!F27)),NA())</f>
        <v>#N/A</v>
      </c>
      <c r="AI33" s="491" t="e">
        <f ca="1">+IF(AND(ISNUMBER(OFFSET('Sanitation Data'!$F$11,0,10*ROW('Sanitation Data'!F27))),'Data Summary'!CX33="Yes"),OFFSET('Sanitation Data'!$F$11,0,10*ROW('Sanitation Data'!F27)),NA())</f>
        <v>#N/A</v>
      </c>
      <c r="AJ33" s="491" t="e">
        <f ca="1">+IF(AND(ISNUMBER(OFFSET('Sanitation Data'!$F$12,0,10*ROW('Sanitation Data'!F27))),'Data Summary'!CY33="Yes"),OFFSET('Sanitation Data'!$F$12,0,10*ROW('Sanitation Data'!F27)),NA())</f>
        <v>#N/A</v>
      </c>
      <c r="AK33" s="491" t="e">
        <f ca="1">+IF(AND(ISNUMBER(OFFSET('Sanitation Data'!$G$4,0,10*ROW('Sanitation Data'!G27))),'Data Summary'!CZ33="Yes"),100-OFFSET('Sanitation Data'!$G$4,0,10*ROW('Sanitation Data'!G27)),NA())</f>
        <v>#N/A</v>
      </c>
      <c r="AL33" s="491" t="e">
        <f ca="1">+IF(AND(ISNUMBER(OFFSET('Sanitation Data'!$G$6,0,10*ROW('Sanitation Data'!G27))),'Data Summary'!DA33="Yes"),OFFSET('Sanitation Data'!$G$6,0,10*ROW('Sanitation Data'!G27)),NA())</f>
        <v>#N/A</v>
      </c>
      <c r="AM33" s="491" t="e">
        <f ca="1">+IF(AND(ISNUMBER(OFFSET('Sanitation Data'!$G$10,0,10*ROW('Sanitation Data'!G27))),'Data Summary'!DB33="Yes"),OFFSET('Sanitation Data'!$G$10,0,10*ROW('Sanitation Data'!G27)),NA())</f>
        <v>#N/A</v>
      </c>
      <c r="AN33" s="491" t="e">
        <f ca="1">+IF(AND(ISNUMBER(OFFSET('Sanitation Data'!$G$11,0,10*ROW('Sanitation Data'!G27))),'Data Summary'!DC33="Yes"),OFFSET('Sanitation Data'!$G$11,0,10*ROW('Sanitation Data'!G27)),NA())</f>
        <v>#N/A</v>
      </c>
      <c r="AO33" s="491" t="e">
        <f ca="1">+IF(AND(ISNUMBER(OFFSET('Sanitation Data'!$G$12,0,10*ROW('Sanitation Data'!G27))),'Data Summary'!DD33="Yes"),OFFSET('Sanitation Data'!$G$12,0,10*ROW('Sanitation Data'!G27)),NA())</f>
        <v>#N/A</v>
      </c>
      <c r="AP33" s="491" t="e">
        <f ca="1">+IF(AND(ISNUMBER(OFFSET('Sanitation Data'!$H$4,0,10*ROW('Sanitation Data'!H27))),'Data Summary'!DE33="Yes"),100-OFFSET('Sanitation Data'!$H$4,0,10*ROW('Sanitation Data'!H27)),NA())</f>
        <v>#N/A</v>
      </c>
      <c r="AQ33" s="491" t="e">
        <f ca="1">+IF(AND(ISNUMBER(OFFSET('Sanitation Data'!$H$6,0,10*ROW('Sanitation Data'!H27))),'Data Summary'!DF33="Yes"),OFFSET('Sanitation Data'!$H$6,0,10*ROW('Sanitation Data'!H27)),NA())</f>
        <v>#N/A</v>
      </c>
      <c r="AR33" s="491" t="e">
        <f ca="1">+IF(AND(ISNUMBER(OFFSET('Sanitation Data'!$H$10,0,10*ROW('Sanitation Data'!H27))),'Data Summary'!DG33="Yes"),OFFSET('Sanitation Data'!$H$10,0,10*ROW('Sanitation Data'!H27)),NA())</f>
        <v>#N/A</v>
      </c>
      <c r="AS33" s="491" t="e">
        <f ca="1">+IF(AND(ISNUMBER(OFFSET('Sanitation Data'!$H$11,0,10*ROW('Sanitation Data'!H27))),'Data Summary'!DH33="Yes"),OFFSET('Sanitation Data'!$H$11,0,10*ROW('Sanitation Data'!H27)),NA())</f>
        <v>#N/A</v>
      </c>
      <c r="AT33" s="491" t="e">
        <f ca="1">+IF(AND(ISNUMBER(OFFSET('Sanitation Data'!$H$12,0,10*ROW('Sanitation Data'!H27))),'Data Summary'!DI33="Yes"),OFFSET('Sanitation Data'!$H$12,0,10*ROW('Sanitation Data'!H27)),NA())</f>
        <v>#N/A</v>
      </c>
      <c r="AU33" s="491" t="e">
        <f ca="1">+IF(AND(ISNUMBER(OFFSET('Sanitation Data'!$I$4,0,10*ROW('Sanitation Data'!I27))),'Data Summary'!DJ33="Yes"),100-OFFSET('Sanitation Data'!$I$4,0,10*ROW('Sanitation Data'!I27)),NA())</f>
        <v>#N/A</v>
      </c>
      <c r="AV33" s="491" t="e">
        <f ca="1">+IF(AND(ISNUMBER(OFFSET('Sanitation Data'!$I$6,0,10*ROW('Sanitation Data'!I27))),'Data Summary'!DK33="Yes"),OFFSET('Sanitation Data'!$I$6,0,10*ROW('Sanitation Data'!I27)),NA())</f>
        <v>#N/A</v>
      </c>
      <c r="AW33" s="491" t="e">
        <f ca="1">+IF(AND(ISNUMBER(OFFSET('Sanitation Data'!$I$10,0,10*ROW('Sanitation Data'!I27))),'Data Summary'!DL33="Yes"),OFFSET('Sanitation Data'!$I$10,0,10*ROW('Sanitation Data'!I27)),NA())</f>
        <v>#N/A</v>
      </c>
      <c r="AX33" s="491" t="e">
        <f ca="1">+IF(AND(ISNUMBER(OFFSET('Sanitation Data'!$I$11,0,10*ROW('Sanitation Data'!I27))),'Data Summary'!DM33="Yes"),OFFSET('Sanitation Data'!$I$11,0,10*ROW('Sanitation Data'!I27)),NA())</f>
        <v>#N/A</v>
      </c>
      <c r="AY33" s="491" t="e">
        <f ca="1">+IF(AND(ISNUMBER(OFFSET('Sanitation Data'!$I$12,0,10*ROW('Sanitation Data'!I27))),'Data Summary'!DN33="Yes"),OFFSET('Sanitation Data'!$I$12,0,10*ROW('Sanitation Data'!I27)),NA())</f>
        <v>#N/A</v>
      </c>
      <c r="AZ33" s="492" t="e">
        <f ca="1">+IF(AND(ISNUMBER(OFFSET('Hygiene Data'!$D$5,0,10*ROW('Hygiene Data'!D27))),'Data Summary'!DO33="Yes"),OFFSET('Hygiene Data'!$D$5,0,10*ROW('Hygiene Data'!D27)),NA())</f>
        <v>#N/A</v>
      </c>
      <c r="BA33" s="492" t="e">
        <f ca="1">+IF(AND(ISNUMBER(OFFSET('Hygiene Data'!$D$7,0,10*ROW('Hygiene Data'!D27))),'Data Summary'!DP33="Yes"),OFFSET('Hygiene Data'!$D$7,0,10*ROW('Hygiene Data'!D27)),NA())</f>
        <v>#N/A</v>
      </c>
      <c r="BB33" s="492" t="e">
        <f ca="1">+IF(AND(ISNUMBER(OFFSET('Hygiene Data'!$D$9,0,10*ROW('Hygiene Data'!D27))),'Data Summary'!DQ33="Yes"),OFFSET('Hygiene Data'!$D$9,0,10*ROW('Hygiene Data'!D27)),NA())</f>
        <v>#N/A</v>
      </c>
      <c r="BC33" s="492" t="e">
        <f ca="1">+IF(AND(ISNUMBER(OFFSET('Hygiene Data'!$E$5,0,10*ROW('Hygiene Data'!E27))),'Data Summary'!DR33="Yes"),OFFSET('Hygiene Data'!$E$5,0,10*ROW('Hygiene Data'!E27)),NA())</f>
        <v>#N/A</v>
      </c>
      <c r="BD33" s="492" t="e">
        <f ca="1">+IF(AND(ISNUMBER(OFFSET('Hygiene Data'!$E$7,0,10*ROW('Hygiene Data'!E27))),'Data Summary'!DS33="Yes"),OFFSET('Hygiene Data'!$E$7,0,10*ROW('Hygiene Data'!E27)),NA())</f>
        <v>#N/A</v>
      </c>
      <c r="BE33" s="492" t="e">
        <f ca="1">+IF(AND(ISNUMBER(OFFSET('Hygiene Data'!$E$9,0,10*ROW('Hygiene Data'!E27))),'Data Summary'!DT33="Yes"),OFFSET('Hygiene Data'!$E$9,0,10*ROW('Hygiene Data'!E27)),NA())</f>
        <v>#N/A</v>
      </c>
      <c r="BF33" s="492" t="e">
        <f ca="1">+IF(AND(ISNUMBER(OFFSET('Hygiene Data'!$F$5,0,10*ROW('Hygiene Data'!F27))),'Data Summary'!DU33="Yes"),OFFSET('Hygiene Data'!$F$5,0,10*ROW('Hygiene Data'!F27)),NA())</f>
        <v>#N/A</v>
      </c>
      <c r="BG33" s="492" t="e">
        <f ca="1">+IF(AND(ISNUMBER(OFFSET('Hygiene Data'!$F$7,0,10*ROW('Hygiene Data'!F27))),'Data Summary'!DV33="Yes"),OFFSET('Hygiene Data'!$F$7,0,10*ROW('Hygiene Data'!F27)),NA())</f>
        <v>#N/A</v>
      </c>
      <c r="BH33" s="492" t="e">
        <f ca="1">+IF(AND(ISNUMBER(OFFSET('Hygiene Data'!$F$9,0,10*ROW('Hygiene Data'!F27))),'Data Summary'!DW33="Yes"),OFFSET('Hygiene Data'!$F$9,0,10*ROW('Hygiene Data'!F27)),NA())</f>
        <v>#N/A</v>
      </c>
      <c r="BI33" s="492" t="e">
        <f ca="1">+IF(AND(ISNUMBER(OFFSET('Hygiene Data'!$G$5,0,10*ROW('Hygiene Data'!G27))),'Data Summary'!DX33="Yes"),OFFSET('Hygiene Data'!$G$5,0,10*ROW('Hygiene Data'!G27)),NA())</f>
        <v>#N/A</v>
      </c>
      <c r="BJ33" s="492" t="e">
        <f ca="1">+IF(AND(ISNUMBER(OFFSET('Hygiene Data'!$G$7,0,10*ROW('Hygiene Data'!G27))),'Data Summary'!DY33="Yes"),OFFSET('Hygiene Data'!$G$7,0,10*ROW('Hygiene Data'!G27)),NA())</f>
        <v>#N/A</v>
      </c>
      <c r="BK33" s="492" t="e">
        <f ca="1">+IF(AND(ISNUMBER(OFFSET('Hygiene Data'!$G$9,0,10*ROW('Hygiene Data'!G27))),'Data Summary'!DZ33="Yes"),OFFSET('Hygiene Data'!$G$9,0,10*ROW('Hygiene Data'!G27)),NA())</f>
        <v>#N/A</v>
      </c>
      <c r="BL33" s="492" t="e">
        <f ca="1">+IF(AND(ISNUMBER(OFFSET('Hygiene Data'!$H$5,0,10*ROW('Hygiene Data'!H27))),'Data Summary'!EA33="Yes"),OFFSET('Hygiene Data'!$H$5,0,10*ROW('Hygiene Data'!H27)),NA())</f>
        <v>#N/A</v>
      </c>
      <c r="BM33" s="492" t="e">
        <f ca="1">+IF(AND(ISNUMBER(OFFSET('Hygiene Data'!$H$7,0,10*ROW('Hygiene Data'!H27))),'Data Summary'!EB33="Yes"),OFFSET('Hygiene Data'!$H$7,0,10*ROW('Hygiene Data'!H27)),NA())</f>
        <v>#N/A</v>
      </c>
      <c r="BN33" s="492" t="e">
        <f ca="1">+IF(AND(ISNUMBER(OFFSET('Hygiene Data'!$H$9,0,10*ROW('Hygiene Data'!H27))),'Data Summary'!EC33="Yes"),OFFSET('Hygiene Data'!$H$9,0,10*ROW('Hygiene Data'!H27)),NA())</f>
        <v>#N/A</v>
      </c>
      <c r="BO33" s="492" t="e">
        <f ca="1">+IF(AND(ISNUMBER(OFFSET('Hygiene Data'!$I$5,0,10*ROW('Hygiene Data'!I27))),'Data Summary'!ED33="Yes"),OFFSET('Hygiene Data'!$I$5,0,10*ROW('Hygiene Data'!I27)),NA())</f>
        <v>#N/A</v>
      </c>
      <c r="BP33" s="492" t="e">
        <f ca="1">+IF(AND(ISNUMBER(OFFSET('Hygiene Data'!$I$7,0,10*ROW('Hygiene Data'!I27))),'Data Summary'!EE33="Yes"),OFFSET('Hygiene Data'!$I$7,0,10*ROW('Hygiene Data'!I27)),NA())</f>
        <v>#N/A</v>
      </c>
      <c r="BQ33" s="492" t="e">
        <f ca="1">+IF(AND(ISNUMBER(OFFSET('Hygiene Data'!$I$9,0,10*ROW('Hygiene Data'!I27))),'Data Summary'!EF33="Yes"),OFFSET('Hygiene Data'!$I$9,0,10*ROW('Hygiene Data'!I27)),NA())</f>
        <v>#N/A</v>
      </c>
    </row>
    <row r="34" spans="1:69" x14ac:dyDescent="0.25">
      <c r="A34" s="488" t="e">
        <f ca="1">+RIGHT('Data Summary'!A34,LEN('Data Summary'!A34)-9)</f>
        <v>#VALUE!</v>
      </c>
      <c r="B34" s="462" t="str">
        <f ca="1">+IF(ISTEXT('Data Summary'!B34),'Data Summary'!B34,"")</f>
        <v/>
      </c>
      <c r="C34" s="489" t="e">
        <f ca="1">+VALUE('Data Summary'!C34)</f>
        <v>#VALUE!</v>
      </c>
      <c r="D34" s="490" t="e">
        <f ca="1">+IF(AND(ISNUMBER(OFFSET('Water Data'!$D$4,0,10*ROW('Water Data'!D28))),'Data Summary'!BS34="Yes"),100-OFFSET('Water Data'!$D$4,0,10*ROW('Water Data'!D28)),NA())</f>
        <v>#N/A</v>
      </c>
      <c r="E34" s="490" t="e">
        <f ca="1">+IF(AND(ISNUMBER(OFFSET('Water Data'!$D$6,0,10*ROW('Water Data'!D28))),'Data Summary'!BT34="Yes"),OFFSET('Water Data'!$D$6,0,10*ROW('Water Data'!D28)),NA())</f>
        <v>#N/A</v>
      </c>
      <c r="F34" s="490" t="e">
        <f ca="1">+IF(AND(ISNUMBER(OFFSET('Water Data'!$D$9,0,10*ROW('Water Data'!D28))),'Data Summary'!BU34="Yes"),OFFSET('Water Data'!$D$9,0,10*ROW('Water Data'!D28)),NA())</f>
        <v>#N/A</v>
      </c>
      <c r="G34" s="490" t="e">
        <f ca="1">+IF(AND(ISNUMBER(OFFSET('Water Data'!$E$4,0,10*ROW('Water Data'!E28))),'Data Summary'!BV34="Yes"),100-OFFSET('Water Data'!$E$4,0,10*ROW('Water Data'!E28)),NA())</f>
        <v>#N/A</v>
      </c>
      <c r="H34" s="490" t="e">
        <f ca="1">+IF(AND(ISNUMBER(OFFSET('Water Data'!$E$6,0,10*ROW('Water Data'!E28))),'Data Summary'!BW34="Yes"),OFFSET('Water Data'!$E$6,0,10*ROW('Water Data'!E28)),NA())</f>
        <v>#N/A</v>
      </c>
      <c r="I34" s="490" t="e">
        <f ca="1">+IF(AND(ISNUMBER(OFFSET('Water Data'!$E$9,0,10*ROW('Water Data'!E28))),'Data Summary'!BX34="Yes"),OFFSET('Water Data'!$E$9,0,10*ROW('Water Data'!E28)),NA())</f>
        <v>#N/A</v>
      </c>
      <c r="J34" s="490" t="e">
        <f ca="1">+IF(AND(ISNUMBER(OFFSET('Water Data'!$F$4,0,10*ROW('Water Data'!F28))),'Data Summary'!BY34="Yes"),100-OFFSET('Water Data'!$F$4,0,10*ROW('Water Data'!F28)),NA())</f>
        <v>#N/A</v>
      </c>
      <c r="K34" s="490" t="e">
        <f ca="1">+IF(AND(ISNUMBER(OFFSET('Water Data'!$F$6,0,10*ROW('Water Data'!F28))),'Data Summary'!BZ34="Yes"),OFFSET('Water Data'!$F$6,0,10*ROW('Water Data'!F28)),NA())</f>
        <v>#N/A</v>
      </c>
      <c r="L34" s="490" t="e">
        <f ca="1">+IF(AND(ISNUMBER(OFFSET('Water Data'!$F$9,0,10*ROW('Water Data'!F28))),'Data Summary'!CA34="Yes"),OFFSET('Water Data'!$F$9,0,10*ROW('Water Data'!F28)),NA())</f>
        <v>#N/A</v>
      </c>
      <c r="M34" s="490" t="e">
        <f ca="1">+IF(AND(ISNUMBER(OFFSET('Water Data'!$G$4,0,10*ROW('Water Data'!G28))),'Data Summary'!CB34="Yes"),100-OFFSET('Water Data'!$G$4,0,10*ROW('Water Data'!G28)),NA())</f>
        <v>#N/A</v>
      </c>
      <c r="N34" s="490" t="e">
        <f ca="1">+IF(AND(ISNUMBER(OFFSET('Water Data'!$G$6,0,10*ROW('Water Data'!G28))),'Data Summary'!CC34="Yes"),OFFSET('Water Data'!$G$6,0,10*ROW('Water Data'!G28)),NA())</f>
        <v>#N/A</v>
      </c>
      <c r="O34" s="490" t="e">
        <f ca="1">+IF(AND(ISNUMBER(OFFSET('Water Data'!$G$9,0,10*ROW('Water Data'!G28))),'Data Summary'!CD34="Yes"),OFFSET('Water Data'!$G$9,0,10*ROW('Water Data'!G28)),NA())</f>
        <v>#N/A</v>
      </c>
      <c r="P34" s="490" t="e">
        <f ca="1">+IF(AND(ISNUMBER(OFFSET('Water Data'!$H$4,0,10*ROW('Water Data'!H28))),'Data Summary'!CE34="Yes"),100-OFFSET('Water Data'!$H$4,0,10*ROW('Water Data'!H28)),NA())</f>
        <v>#N/A</v>
      </c>
      <c r="Q34" s="490" t="e">
        <f ca="1">+IF(AND(ISNUMBER(OFFSET('Water Data'!$H$6,0,10*ROW('Water Data'!H28))),'Data Summary'!CF34="Yes"),OFFSET('Water Data'!$H$6,0,10*ROW('Water Data'!H28)),NA())</f>
        <v>#N/A</v>
      </c>
      <c r="R34" s="490" t="e">
        <f ca="1">+IF(AND(ISNUMBER(OFFSET('Water Data'!$H$9,0,10*ROW('Water Data'!H28))),'Data Summary'!CG34="Yes"),OFFSET('Water Data'!$H$9,0,10*ROW('Water Data'!H28)),NA())</f>
        <v>#N/A</v>
      </c>
      <c r="S34" s="490" t="e">
        <f ca="1">+IF(AND(ISNUMBER(OFFSET('Water Data'!$I$4,0,10*ROW('Water Data'!I28))),'Data Summary'!CH34="Yes"),100-OFFSET('Water Data'!$I$4,0,10*ROW('Water Data'!I28)),NA())</f>
        <v>#N/A</v>
      </c>
      <c r="T34" s="490" t="e">
        <f ca="1">+IF(AND(ISNUMBER(OFFSET('Water Data'!$I$6,0,10*ROW('Water Data'!I28))),'Data Summary'!CI34="Yes"),OFFSET('Water Data'!$I$6,0,10*ROW('Water Data'!I28)),NA())</f>
        <v>#N/A</v>
      </c>
      <c r="U34" s="490" t="e">
        <f ca="1">+IF(AND(ISNUMBER(OFFSET('Water Data'!$I$9,0,10*ROW('Water Data'!I28))),'Data Summary'!CJ34="Yes"),OFFSET('Water Data'!$I$9,0,10*ROW('Water Data'!I28)),NA())</f>
        <v>#N/A</v>
      </c>
      <c r="V34" s="491" t="e">
        <f ca="1">+IF(AND(ISNUMBER(OFFSET('Sanitation Data'!$D$4,0,10*ROW('Sanitation Data'!D28))),'Data Summary'!CK34="Yes"),100-OFFSET('Sanitation Data'!$D$4,0,10*ROW('Sanitation Data'!D28)),NA())</f>
        <v>#N/A</v>
      </c>
      <c r="W34" s="491" t="e">
        <f ca="1">+IF(AND(ISNUMBER(OFFSET('Sanitation Data'!$D$6,0,10*ROW('Sanitation Data'!D28))),'Data Summary'!CL34="Yes"),OFFSET('Sanitation Data'!$D$6,0,10*ROW('Sanitation Data'!D28)),NA())</f>
        <v>#N/A</v>
      </c>
      <c r="X34" s="491" t="e">
        <f ca="1">+IF(AND(ISNUMBER(OFFSET('Sanitation Data'!$D$10,0,10*ROW('Sanitation Data'!D28))),'Data Summary'!CM34="Yes"),OFFSET('Sanitation Data'!$D$10,0,10*ROW('Sanitation Data'!D28)),NA())</f>
        <v>#N/A</v>
      </c>
      <c r="Y34" s="491" t="e">
        <f ca="1">+IF(AND(ISNUMBER(OFFSET('Sanitation Data'!$D$11,0,10*ROW('Sanitation Data'!D28))),'Data Summary'!CN34="Yes"),OFFSET('Sanitation Data'!$D$11,0,10*ROW('Sanitation Data'!D28)),NA())</f>
        <v>#N/A</v>
      </c>
      <c r="Z34" s="491" t="e">
        <f ca="1">+IF(AND(ISNUMBER(OFFSET('Sanitation Data'!$D$12,0,10*ROW('Sanitation Data'!D28))),'Data Summary'!CO34="Yes"),OFFSET('Sanitation Data'!$D$12,0,10*ROW('Sanitation Data'!D28)),NA())</f>
        <v>#N/A</v>
      </c>
      <c r="AA34" s="491" t="e">
        <f ca="1">+IF(AND(ISNUMBER(OFFSET('Sanitation Data'!$E$4,0,10*ROW('Sanitation Data'!E28))),'Data Summary'!CP34="Yes"),100-OFFSET('Sanitation Data'!$E$4,0,10*ROW('Sanitation Data'!E28)),NA())</f>
        <v>#N/A</v>
      </c>
      <c r="AB34" s="491" t="e">
        <f ca="1">+IF(AND(ISNUMBER(OFFSET('Sanitation Data'!$E$6,0,10*ROW('Sanitation Data'!E28))),'Data Summary'!CQ34="Yes"),OFFSET('Sanitation Data'!$E$6,0,10*ROW('Sanitation Data'!E28)),NA())</f>
        <v>#N/A</v>
      </c>
      <c r="AC34" s="491" t="e">
        <f ca="1">+IF(AND(ISNUMBER(OFFSET('Sanitation Data'!$E$10,0,10*ROW('Sanitation Data'!E28))),'Data Summary'!CR34="Yes"),OFFSET('Sanitation Data'!$E$10,0,10*ROW('Sanitation Data'!E28)),NA())</f>
        <v>#N/A</v>
      </c>
      <c r="AD34" s="491" t="e">
        <f ca="1">+IF(AND(ISNUMBER(OFFSET('Sanitation Data'!$E$11,0,10*ROW('Sanitation Data'!E28))),'Data Summary'!CS34="Yes"),OFFSET('Sanitation Data'!$E$11,0,10*ROW('Sanitation Data'!E28)),NA())</f>
        <v>#N/A</v>
      </c>
      <c r="AE34" s="491" t="e">
        <f ca="1">+IF(AND(ISNUMBER(OFFSET('Sanitation Data'!$E$12,0,10*ROW('Sanitation Data'!E28))),'Data Summary'!CT34="Yes"),OFFSET('Sanitation Data'!$E$12,0,10*ROW('Sanitation Data'!E28)),NA())</f>
        <v>#N/A</v>
      </c>
      <c r="AF34" s="491" t="e">
        <f ca="1">+IF(AND(ISNUMBER(OFFSET('Sanitation Data'!$F$4,0,10*ROW('Sanitation Data'!F28))),'Data Summary'!CU34="Yes"),100-OFFSET('Sanitation Data'!$F$4,0,10*ROW('Sanitation Data'!F28)),NA())</f>
        <v>#N/A</v>
      </c>
      <c r="AG34" s="491" t="e">
        <f ca="1">+IF(AND(ISNUMBER(OFFSET('Sanitation Data'!$F$6,0,10*ROW('Sanitation Data'!F28))),'Data Summary'!CV34="Yes"),OFFSET('Sanitation Data'!$F$6,0,10*ROW('Sanitation Data'!F28)),NA())</f>
        <v>#N/A</v>
      </c>
      <c r="AH34" s="491" t="e">
        <f ca="1">+IF(AND(ISNUMBER(OFFSET('Sanitation Data'!$F$10,0,10*ROW('Sanitation Data'!F28))),'Data Summary'!CW34="Yes"),OFFSET('Sanitation Data'!$F$10,0,10*ROW('Sanitation Data'!F28)),NA())</f>
        <v>#N/A</v>
      </c>
      <c r="AI34" s="491" t="e">
        <f ca="1">+IF(AND(ISNUMBER(OFFSET('Sanitation Data'!$F$11,0,10*ROW('Sanitation Data'!F28))),'Data Summary'!CX34="Yes"),OFFSET('Sanitation Data'!$F$11,0,10*ROW('Sanitation Data'!F28)),NA())</f>
        <v>#N/A</v>
      </c>
      <c r="AJ34" s="491" t="e">
        <f ca="1">+IF(AND(ISNUMBER(OFFSET('Sanitation Data'!$F$12,0,10*ROW('Sanitation Data'!F28))),'Data Summary'!CY34="Yes"),OFFSET('Sanitation Data'!$F$12,0,10*ROW('Sanitation Data'!F28)),NA())</f>
        <v>#N/A</v>
      </c>
      <c r="AK34" s="491" t="e">
        <f ca="1">+IF(AND(ISNUMBER(OFFSET('Sanitation Data'!$G$4,0,10*ROW('Sanitation Data'!G28))),'Data Summary'!CZ34="Yes"),100-OFFSET('Sanitation Data'!$G$4,0,10*ROW('Sanitation Data'!G28)),NA())</f>
        <v>#N/A</v>
      </c>
      <c r="AL34" s="491" t="e">
        <f ca="1">+IF(AND(ISNUMBER(OFFSET('Sanitation Data'!$G$6,0,10*ROW('Sanitation Data'!G28))),'Data Summary'!DA34="Yes"),OFFSET('Sanitation Data'!$G$6,0,10*ROW('Sanitation Data'!G28)),NA())</f>
        <v>#N/A</v>
      </c>
      <c r="AM34" s="491" t="e">
        <f ca="1">+IF(AND(ISNUMBER(OFFSET('Sanitation Data'!$G$10,0,10*ROW('Sanitation Data'!G28))),'Data Summary'!DB34="Yes"),OFFSET('Sanitation Data'!$G$10,0,10*ROW('Sanitation Data'!G28)),NA())</f>
        <v>#N/A</v>
      </c>
      <c r="AN34" s="491" t="e">
        <f ca="1">+IF(AND(ISNUMBER(OFFSET('Sanitation Data'!$G$11,0,10*ROW('Sanitation Data'!G28))),'Data Summary'!DC34="Yes"),OFFSET('Sanitation Data'!$G$11,0,10*ROW('Sanitation Data'!G28)),NA())</f>
        <v>#N/A</v>
      </c>
      <c r="AO34" s="491" t="e">
        <f ca="1">+IF(AND(ISNUMBER(OFFSET('Sanitation Data'!$G$12,0,10*ROW('Sanitation Data'!G28))),'Data Summary'!DD34="Yes"),OFFSET('Sanitation Data'!$G$12,0,10*ROW('Sanitation Data'!G28)),NA())</f>
        <v>#N/A</v>
      </c>
      <c r="AP34" s="491" t="e">
        <f ca="1">+IF(AND(ISNUMBER(OFFSET('Sanitation Data'!$H$4,0,10*ROW('Sanitation Data'!H28))),'Data Summary'!DE34="Yes"),100-OFFSET('Sanitation Data'!$H$4,0,10*ROW('Sanitation Data'!H28)),NA())</f>
        <v>#N/A</v>
      </c>
      <c r="AQ34" s="491" t="e">
        <f ca="1">+IF(AND(ISNUMBER(OFFSET('Sanitation Data'!$H$6,0,10*ROW('Sanitation Data'!H28))),'Data Summary'!DF34="Yes"),OFFSET('Sanitation Data'!$H$6,0,10*ROW('Sanitation Data'!H28)),NA())</f>
        <v>#N/A</v>
      </c>
      <c r="AR34" s="491" t="e">
        <f ca="1">+IF(AND(ISNUMBER(OFFSET('Sanitation Data'!$H$10,0,10*ROW('Sanitation Data'!H28))),'Data Summary'!DG34="Yes"),OFFSET('Sanitation Data'!$H$10,0,10*ROW('Sanitation Data'!H28)),NA())</f>
        <v>#N/A</v>
      </c>
      <c r="AS34" s="491" t="e">
        <f ca="1">+IF(AND(ISNUMBER(OFFSET('Sanitation Data'!$H$11,0,10*ROW('Sanitation Data'!H28))),'Data Summary'!DH34="Yes"),OFFSET('Sanitation Data'!$H$11,0,10*ROW('Sanitation Data'!H28)),NA())</f>
        <v>#N/A</v>
      </c>
      <c r="AT34" s="491" t="e">
        <f ca="1">+IF(AND(ISNUMBER(OFFSET('Sanitation Data'!$H$12,0,10*ROW('Sanitation Data'!H28))),'Data Summary'!DI34="Yes"),OFFSET('Sanitation Data'!$H$12,0,10*ROW('Sanitation Data'!H28)),NA())</f>
        <v>#N/A</v>
      </c>
      <c r="AU34" s="491" t="e">
        <f ca="1">+IF(AND(ISNUMBER(OFFSET('Sanitation Data'!$I$4,0,10*ROW('Sanitation Data'!I28))),'Data Summary'!DJ34="Yes"),100-OFFSET('Sanitation Data'!$I$4,0,10*ROW('Sanitation Data'!I28)),NA())</f>
        <v>#N/A</v>
      </c>
      <c r="AV34" s="491" t="e">
        <f ca="1">+IF(AND(ISNUMBER(OFFSET('Sanitation Data'!$I$6,0,10*ROW('Sanitation Data'!I28))),'Data Summary'!DK34="Yes"),OFFSET('Sanitation Data'!$I$6,0,10*ROW('Sanitation Data'!I28)),NA())</f>
        <v>#N/A</v>
      </c>
      <c r="AW34" s="491" t="e">
        <f ca="1">+IF(AND(ISNUMBER(OFFSET('Sanitation Data'!$I$10,0,10*ROW('Sanitation Data'!I28))),'Data Summary'!DL34="Yes"),OFFSET('Sanitation Data'!$I$10,0,10*ROW('Sanitation Data'!I28)),NA())</f>
        <v>#N/A</v>
      </c>
      <c r="AX34" s="491" t="e">
        <f ca="1">+IF(AND(ISNUMBER(OFFSET('Sanitation Data'!$I$11,0,10*ROW('Sanitation Data'!I28))),'Data Summary'!DM34="Yes"),OFFSET('Sanitation Data'!$I$11,0,10*ROW('Sanitation Data'!I28)),NA())</f>
        <v>#N/A</v>
      </c>
      <c r="AY34" s="491" t="e">
        <f ca="1">+IF(AND(ISNUMBER(OFFSET('Sanitation Data'!$I$12,0,10*ROW('Sanitation Data'!I28))),'Data Summary'!DN34="Yes"),OFFSET('Sanitation Data'!$I$12,0,10*ROW('Sanitation Data'!I28)),NA())</f>
        <v>#N/A</v>
      </c>
      <c r="AZ34" s="492" t="e">
        <f ca="1">+IF(AND(ISNUMBER(OFFSET('Hygiene Data'!$D$5,0,10*ROW('Hygiene Data'!D28))),'Data Summary'!DO34="Yes"),OFFSET('Hygiene Data'!$D$5,0,10*ROW('Hygiene Data'!D28)),NA())</f>
        <v>#N/A</v>
      </c>
      <c r="BA34" s="492" t="e">
        <f ca="1">+IF(AND(ISNUMBER(OFFSET('Hygiene Data'!$D$7,0,10*ROW('Hygiene Data'!D28))),'Data Summary'!DP34="Yes"),OFFSET('Hygiene Data'!$D$7,0,10*ROW('Hygiene Data'!D28)),NA())</f>
        <v>#N/A</v>
      </c>
      <c r="BB34" s="492" t="e">
        <f ca="1">+IF(AND(ISNUMBER(OFFSET('Hygiene Data'!$D$9,0,10*ROW('Hygiene Data'!D28))),'Data Summary'!DQ34="Yes"),OFFSET('Hygiene Data'!$D$9,0,10*ROW('Hygiene Data'!D28)),NA())</f>
        <v>#N/A</v>
      </c>
      <c r="BC34" s="492" t="e">
        <f ca="1">+IF(AND(ISNUMBER(OFFSET('Hygiene Data'!$E$5,0,10*ROW('Hygiene Data'!E28))),'Data Summary'!DR34="Yes"),OFFSET('Hygiene Data'!$E$5,0,10*ROW('Hygiene Data'!E28)),NA())</f>
        <v>#N/A</v>
      </c>
      <c r="BD34" s="492" t="e">
        <f ca="1">+IF(AND(ISNUMBER(OFFSET('Hygiene Data'!$E$7,0,10*ROW('Hygiene Data'!E28))),'Data Summary'!DS34="Yes"),OFFSET('Hygiene Data'!$E$7,0,10*ROW('Hygiene Data'!E28)),NA())</f>
        <v>#N/A</v>
      </c>
      <c r="BE34" s="492" t="e">
        <f ca="1">+IF(AND(ISNUMBER(OFFSET('Hygiene Data'!$E$9,0,10*ROW('Hygiene Data'!E28))),'Data Summary'!DT34="Yes"),OFFSET('Hygiene Data'!$E$9,0,10*ROW('Hygiene Data'!E28)),NA())</f>
        <v>#N/A</v>
      </c>
      <c r="BF34" s="492" t="e">
        <f ca="1">+IF(AND(ISNUMBER(OFFSET('Hygiene Data'!$F$5,0,10*ROW('Hygiene Data'!F28))),'Data Summary'!DU34="Yes"),OFFSET('Hygiene Data'!$F$5,0,10*ROW('Hygiene Data'!F28)),NA())</f>
        <v>#N/A</v>
      </c>
      <c r="BG34" s="492" t="e">
        <f ca="1">+IF(AND(ISNUMBER(OFFSET('Hygiene Data'!$F$7,0,10*ROW('Hygiene Data'!F28))),'Data Summary'!DV34="Yes"),OFFSET('Hygiene Data'!$F$7,0,10*ROW('Hygiene Data'!F28)),NA())</f>
        <v>#N/A</v>
      </c>
      <c r="BH34" s="492" t="e">
        <f ca="1">+IF(AND(ISNUMBER(OFFSET('Hygiene Data'!$F$9,0,10*ROW('Hygiene Data'!F28))),'Data Summary'!DW34="Yes"),OFFSET('Hygiene Data'!$F$9,0,10*ROW('Hygiene Data'!F28)),NA())</f>
        <v>#N/A</v>
      </c>
      <c r="BI34" s="492" t="e">
        <f ca="1">+IF(AND(ISNUMBER(OFFSET('Hygiene Data'!$G$5,0,10*ROW('Hygiene Data'!G28))),'Data Summary'!DX34="Yes"),OFFSET('Hygiene Data'!$G$5,0,10*ROW('Hygiene Data'!G28)),NA())</f>
        <v>#N/A</v>
      </c>
      <c r="BJ34" s="492" t="e">
        <f ca="1">+IF(AND(ISNUMBER(OFFSET('Hygiene Data'!$G$7,0,10*ROW('Hygiene Data'!G28))),'Data Summary'!DY34="Yes"),OFFSET('Hygiene Data'!$G$7,0,10*ROW('Hygiene Data'!G28)),NA())</f>
        <v>#N/A</v>
      </c>
      <c r="BK34" s="492" t="e">
        <f ca="1">+IF(AND(ISNUMBER(OFFSET('Hygiene Data'!$G$9,0,10*ROW('Hygiene Data'!G28))),'Data Summary'!DZ34="Yes"),OFFSET('Hygiene Data'!$G$9,0,10*ROW('Hygiene Data'!G28)),NA())</f>
        <v>#N/A</v>
      </c>
      <c r="BL34" s="492" t="e">
        <f ca="1">+IF(AND(ISNUMBER(OFFSET('Hygiene Data'!$H$5,0,10*ROW('Hygiene Data'!H28))),'Data Summary'!EA34="Yes"),OFFSET('Hygiene Data'!$H$5,0,10*ROW('Hygiene Data'!H28)),NA())</f>
        <v>#N/A</v>
      </c>
      <c r="BM34" s="492" t="e">
        <f ca="1">+IF(AND(ISNUMBER(OFFSET('Hygiene Data'!$H$7,0,10*ROW('Hygiene Data'!H28))),'Data Summary'!EB34="Yes"),OFFSET('Hygiene Data'!$H$7,0,10*ROW('Hygiene Data'!H28)),NA())</f>
        <v>#N/A</v>
      </c>
      <c r="BN34" s="492" t="e">
        <f ca="1">+IF(AND(ISNUMBER(OFFSET('Hygiene Data'!$H$9,0,10*ROW('Hygiene Data'!H28))),'Data Summary'!EC34="Yes"),OFFSET('Hygiene Data'!$H$9,0,10*ROW('Hygiene Data'!H28)),NA())</f>
        <v>#N/A</v>
      </c>
      <c r="BO34" s="492" t="e">
        <f ca="1">+IF(AND(ISNUMBER(OFFSET('Hygiene Data'!$I$5,0,10*ROW('Hygiene Data'!I28))),'Data Summary'!ED34="Yes"),OFFSET('Hygiene Data'!$I$5,0,10*ROW('Hygiene Data'!I28)),NA())</f>
        <v>#N/A</v>
      </c>
      <c r="BP34" s="492" t="e">
        <f ca="1">+IF(AND(ISNUMBER(OFFSET('Hygiene Data'!$I$7,0,10*ROW('Hygiene Data'!I28))),'Data Summary'!EE34="Yes"),OFFSET('Hygiene Data'!$I$7,0,10*ROW('Hygiene Data'!I28)),NA())</f>
        <v>#N/A</v>
      </c>
      <c r="BQ34" s="492" t="e">
        <f ca="1">+IF(AND(ISNUMBER(OFFSET('Hygiene Data'!$I$9,0,10*ROW('Hygiene Data'!I28))),'Data Summary'!EF34="Yes"),OFFSET('Hygiene Data'!$I$9,0,10*ROW('Hygiene Data'!I28)),NA())</f>
        <v>#N/A</v>
      </c>
    </row>
    <row r="35" spans="1:69" x14ac:dyDescent="0.25">
      <c r="A35" s="488" t="e">
        <f ca="1">+RIGHT('Data Summary'!A35,LEN('Data Summary'!A35)-9)</f>
        <v>#VALUE!</v>
      </c>
      <c r="B35" s="462" t="str">
        <f ca="1">+IF(ISTEXT('Data Summary'!B35),'Data Summary'!B35,"")</f>
        <v/>
      </c>
      <c r="C35" s="489" t="e">
        <f ca="1">+VALUE('Data Summary'!C35)</f>
        <v>#VALUE!</v>
      </c>
      <c r="D35" s="490" t="e">
        <f ca="1">+IF(AND(ISNUMBER(OFFSET('Water Data'!$D$4,0,10*ROW('Water Data'!D29))),'Data Summary'!BS35="Yes"),100-OFFSET('Water Data'!$D$4,0,10*ROW('Water Data'!D29)),NA())</f>
        <v>#N/A</v>
      </c>
      <c r="E35" s="490" t="e">
        <f ca="1">+IF(AND(ISNUMBER(OFFSET('Water Data'!$D$6,0,10*ROW('Water Data'!D29))),'Data Summary'!BT35="Yes"),OFFSET('Water Data'!$D$6,0,10*ROW('Water Data'!D29)),NA())</f>
        <v>#N/A</v>
      </c>
      <c r="F35" s="490" t="e">
        <f ca="1">+IF(AND(ISNUMBER(OFFSET('Water Data'!$D$9,0,10*ROW('Water Data'!D29))),'Data Summary'!BU35="Yes"),OFFSET('Water Data'!$D$9,0,10*ROW('Water Data'!D29)),NA())</f>
        <v>#N/A</v>
      </c>
      <c r="G35" s="490" t="e">
        <f ca="1">+IF(AND(ISNUMBER(OFFSET('Water Data'!$E$4,0,10*ROW('Water Data'!E29))),'Data Summary'!BV35="Yes"),100-OFFSET('Water Data'!$E$4,0,10*ROW('Water Data'!E29)),NA())</f>
        <v>#N/A</v>
      </c>
      <c r="H35" s="490" t="e">
        <f ca="1">+IF(AND(ISNUMBER(OFFSET('Water Data'!$E$6,0,10*ROW('Water Data'!E29))),'Data Summary'!BW35="Yes"),OFFSET('Water Data'!$E$6,0,10*ROW('Water Data'!E29)),NA())</f>
        <v>#N/A</v>
      </c>
      <c r="I35" s="490" t="e">
        <f ca="1">+IF(AND(ISNUMBER(OFFSET('Water Data'!$E$9,0,10*ROW('Water Data'!E29))),'Data Summary'!BX35="Yes"),OFFSET('Water Data'!$E$9,0,10*ROW('Water Data'!E29)),NA())</f>
        <v>#N/A</v>
      </c>
      <c r="J35" s="490" t="e">
        <f ca="1">+IF(AND(ISNUMBER(OFFSET('Water Data'!$F$4,0,10*ROW('Water Data'!F29))),'Data Summary'!BY35="Yes"),100-OFFSET('Water Data'!$F$4,0,10*ROW('Water Data'!F29)),NA())</f>
        <v>#N/A</v>
      </c>
      <c r="K35" s="490" t="e">
        <f ca="1">+IF(AND(ISNUMBER(OFFSET('Water Data'!$F$6,0,10*ROW('Water Data'!F29))),'Data Summary'!BZ35="Yes"),OFFSET('Water Data'!$F$6,0,10*ROW('Water Data'!F29)),NA())</f>
        <v>#N/A</v>
      </c>
      <c r="L35" s="490" t="e">
        <f ca="1">+IF(AND(ISNUMBER(OFFSET('Water Data'!$F$9,0,10*ROW('Water Data'!F29))),'Data Summary'!CA35="Yes"),OFFSET('Water Data'!$F$9,0,10*ROW('Water Data'!F29)),NA())</f>
        <v>#N/A</v>
      </c>
      <c r="M35" s="490" t="e">
        <f ca="1">+IF(AND(ISNUMBER(OFFSET('Water Data'!$G$4,0,10*ROW('Water Data'!G29))),'Data Summary'!CB35="Yes"),100-OFFSET('Water Data'!$G$4,0,10*ROW('Water Data'!G29)),NA())</f>
        <v>#N/A</v>
      </c>
      <c r="N35" s="490" t="e">
        <f ca="1">+IF(AND(ISNUMBER(OFFSET('Water Data'!$G$6,0,10*ROW('Water Data'!G29))),'Data Summary'!CC35="Yes"),OFFSET('Water Data'!$G$6,0,10*ROW('Water Data'!G29)),NA())</f>
        <v>#N/A</v>
      </c>
      <c r="O35" s="490" t="e">
        <f ca="1">+IF(AND(ISNUMBER(OFFSET('Water Data'!$G$9,0,10*ROW('Water Data'!G29))),'Data Summary'!CD35="Yes"),OFFSET('Water Data'!$G$9,0,10*ROW('Water Data'!G29)),NA())</f>
        <v>#N/A</v>
      </c>
      <c r="P35" s="490" t="e">
        <f ca="1">+IF(AND(ISNUMBER(OFFSET('Water Data'!$H$4,0,10*ROW('Water Data'!H29))),'Data Summary'!CE35="Yes"),100-OFFSET('Water Data'!$H$4,0,10*ROW('Water Data'!H29)),NA())</f>
        <v>#N/A</v>
      </c>
      <c r="Q35" s="490" t="e">
        <f ca="1">+IF(AND(ISNUMBER(OFFSET('Water Data'!$H$6,0,10*ROW('Water Data'!H29))),'Data Summary'!CF35="Yes"),OFFSET('Water Data'!$H$6,0,10*ROW('Water Data'!H29)),NA())</f>
        <v>#N/A</v>
      </c>
      <c r="R35" s="490" t="e">
        <f ca="1">+IF(AND(ISNUMBER(OFFSET('Water Data'!$H$9,0,10*ROW('Water Data'!H29))),'Data Summary'!CG35="Yes"),OFFSET('Water Data'!$H$9,0,10*ROW('Water Data'!H29)),NA())</f>
        <v>#N/A</v>
      </c>
      <c r="S35" s="490" t="e">
        <f ca="1">+IF(AND(ISNUMBER(OFFSET('Water Data'!$I$4,0,10*ROW('Water Data'!I29))),'Data Summary'!CH35="Yes"),100-OFFSET('Water Data'!$I$4,0,10*ROW('Water Data'!I29)),NA())</f>
        <v>#N/A</v>
      </c>
      <c r="T35" s="490" t="e">
        <f ca="1">+IF(AND(ISNUMBER(OFFSET('Water Data'!$I$6,0,10*ROW('Water Data'!I29))),'Data Summary'!CI35="Yes"),OFFSET('Water Data'!$I$6,0,10*ROW('Water Data'!I29)),NA())</f>
        <v>#N/A</v>
      </c>
      <c r="U35" s="490" t="e">
        <f ca="1">+IF(AND(ISNUMBER(OFFSET('Water Data'!$I$9,0,10*ROW('Water Data'!I29))),'Data Summary'!CJ35="Yes"),OFFSET('Water Data'!$I$9,0,10*ROW('Water Data'!I29)),NA())</f>
        <v>#N/A</v>
      </c>
      <c r="V35" s="491" t="e">
        <f ca="1">+IF(AND(ISNUMBER(OFFSET('Sanitation Data'!$D$4,0,10*ROW('Sanitation Data'!D29))),'Data Summary'!CK35="Yes"),100-OFFSET('Sanitation Data'!$D$4,0,10*ROW('Sanitation Data'!D29)),NA())</f>
        <v>#N/A</v>
      </c>
      <c r="W35" s="491" t="e">
        <f ca="1">+IF(AND(ISNUMBER(OFFSET('Sanitation Data'!$D$6,0,10*ROW('Sanitation Data'!D29))),'Data Summary'!CL35="Yes"),OFFSET('Sanitation Data'!$D$6,0,10*ROW('Sanitation Data'!D29)),NA())</f>
        <v>#N/A</v>
      </c>
      <c r="X35" s="491" t="e">
        <f ca="1">+IF(AND(ISNUMBER(OFFSET('Sanitation Data'!$D$10,0,10*ROW('Sanitation Data'!D29))),'Data Summary'!CM35="Yes"),OFFSET('Sanitation Data'!$D$10,0,10*ROW('Sanitation Data'!D29)),NA())</f>
        <v>#N/A</v>
      </c>
      <c r="Y35" s="491" t="e">
        <f ca="1">+IF(AND(ISNUMBER(OFFSET('Sanitation Data'!$D$11,0,10*ROW('Sanitation Data'!D29))),'Data Summary'!CN35="Yes"),OFFSET('Sanitation Data'!$D$11,0,10*ROW('Sanitation Data'!D29)),NA())</f>
        <v>#N/A</v>
      </c>
      <c r="Z35" s="491" t="e">
        <f ca="1">+IF(AND(ISNUMBER(OFFSET('Sanitation Data'!$D$12,0,10*ROW('Sanitation Data'!D29))),'Data Summary'!CO35="Yes"),OFFSET('Sanitation Data'!$D$12,0,10*ROW('Sanitation Data'!D29)),NA())</f>
        <v>#N/A</v>
      </c>
      <c r="AA35" s="491" t="e">
        <f ca="1">+IF(AND(ISNUMBER(OFFSET('Sanitation Data'!$E$4,0,10*ROW('Sanitation Data'!E29))),'Data Summary'!CP35="Yes"),100-OFFSET('Sanitation Data'!$E$4,0,10*ROW('Sanitation Data'!E29)),NA())</f>
        <v>#N/A</v>
      </c>
      <c r="AB35" s="491" t="e">
        <f ca="1">+IF(AND(ISNUMBER(OFFSET('Sanitation Data'!$E$6,0,10*ROW('Sanitation Data'!E29))),'Data Summary'!CQ35="Yes"),OFFSET('Sanitation Data'!$E$6,0,10*ROW('Sanitation Data'!E29)),NA())</f>
        <v>#N/A</v>
      </c>
      <c r="AC35" s="491" t="e">
        <f ca="1">+IF(AND(ISNUMBER(OFFSET('Sanitation Data'!$E$10,0,10*ROW('Sanitation Data'!E29))),'Data Summary'!CR35="Yes"),OFFSET('Sanitation Data'!$E$10,0,10*ROW('Sanitation Data'!E29)),NA())</f>
        <v>#N/A</v>
      </c>
      <c r="AD35" s="491" t="e">
        <f ca="1">+IF(AND(ISNUMBER(OFFSET('Sanitation Data'!$E$11,0,10*ROW('Sanitation Data'!E29))),'Data Summary'!CS35="Yes"),OFFSET('Sanitation Data'!$E$11,0,10*ROW('Sanitation Data'!E29)),NA())</f>
        <v>#N/A</v>
      </c>
      <c r="AE35" s="491" t="e">
        <f ca="1">+IF(AND(ISNUMBER(OFFSET('Sanitation Data'!$E$12,0,10*ROW('Sanitation Data'!E29))),'Data Summary'!CT35="Yes"),OFFSET('Sanitation Data'!$E$12,0,10*ROW('Sanitation Data'!E29)),NA())</f>
        <v>#N/A</v>
      </c>
      <c r="AF35" s="491" t="e">
        <f ca="1">+IF(AND(ISNUMBER(OFFSET('Sanitation Data'!$F$4,0,10*ROW('Sanitation Data'!F29))),'Data Summary'!CU35="Yes"),100-OFFSET('Sanitation Data'!$F$4,0,10*ROW('Sanitation Data'!F29)),NA())</f>
        <v>#N/A</v>
      </c>
      <c r="AG35" s="491" t="e">
        <f ca="1">+IF(AND(ISNUMBER(OFFSET('Sanitation Data'!$F$6,0,10*ROW('Sanitation Data'!F29))),'Data Summary'!CV35="Yes"),OFFSET('Sanitation Data'!$F$6,0,10*ROW('Sanitation Data'!F29)),NA())</f>
        <v>#N/A</v>
      </c>
      <c r="AH35" s="491" t="e">
        <f ca="1">+IF(AND(ISNUMBER(OFFSET('Sanitation Data'!$F$10,0,10*ROW('Sanitation Data'!F29))),'Data Summary'!CW35="Yes"),OFFSET('Sanitation Data'!$F$10,0,10*ROW('Sanitation Data'!F29)),NA())</f>
        <v>#N/A</v>
      </c>
      <c r="AI35" s="491" t="e">
        <f ca="1">+IF(AND(ISNUMBER(OFFSET('Sanitation Data'!$F$11,0,10*ROW('Sanitation Data'!F29))),'Data Summary'!CX35="Yes"),OFFSET('Sanitation Data'!$F$11,0,10*ROW('Sanitation Data'!F29)),NA())</f>
        <v>#N/A</v>
      </c>
      <c r="AJ35" s="491" t="e">
        <f ca="1">+IF(AND(ISNUMBER(OFFSET('Sanitation Data'!$F$12,0,10*ROW('Sanitation Data'!F29))),'Data Summary'!CY35="Yes"),OFFSET('Sanitation Data'!$F$12,0,10*ROW('Sanitation Data'!F29)),NA())</f>
        <v>#N/A</v>
      </c>
      <c r="AK35" s="491" t="e">
        <f ca="1">+IF(AND(ISNUMBER(OFFSET('Sanitation Data'!$G$4,0,10*ROW('Sanitation Data'!G29))),'Data Summary'!CZ35="Yes"),100-OFFSET('Sanitation Data'!$G$4,0,10*ROW('Sanitation Data'!G29)),NA())</f>
        <v>#N/A</v>
      </c>
      <c r="AL35" s="491" t="e">
        <f ca="1">+IF(AND(ISNUMBER(OFFSET('Sanitation Data'!$G$6,0,10*ROW('Sanitation Data'!G29))),'Data Summary'!DA35="Yes"),OFFSET('Sanitation Data'!$G$6,0,10*ROW('Sanitation Data'!G29)),NA())</f>
        <v>#N/A</v>
      </c>
      <c r="AM35" s="491" t="e">
        <f ca="1">+IF(AND(ISNUMBER(OFFSET('Sanitation Data'!$G$10,0,10*ROW('Sanitation Data'!G29))),'Data Summary'!DB35="Yes"),OFFSET('Sanitation Data'!$G$10,0,10*ROW('Sanitation Data'!G29)),NA())</f>
        <v>#N/A</v>
      </c>
      <c r="AN35" s="491" t="e">
        <f ca="1">+IF(AND(ISNUMBER(OFFSET('Sanitation Data'!$G$11,0,10*ROW('Sanitation Data'!G29))),'Data Summary'!DC35="Yes"),OFFSET('Sanitation Data'!$G$11,0,10*ROW('Sanitation Data'!G29)),NA())</f>
        <v>#N/A</v>
      </c>
      <c r="AO35" s="491" t="e">
        <f ca="1">+IF(AND(ISNUMBER(OFFSET('Sanitation Data'!$G$12,0,10*ROW('Sanitation Data'!G29))),'Data Summary'!DD35="Yes"),OFFSET('Sanitation Data'!$G$12,0,10*ROW('Sanitation Data'!G29)),NA())</f>
        <v>#N/A</v>
      </c>
      <c r="AP35" s="491" t="e">
        <f ca="1">+IF(AND(ISNUMBER(OFFSET('Sanitation Data'!$H$4,0,10*ROW('Sanitation Data'!H29))),'Data Summary'!DE35="Yes"),100-OFFSET('Sanitation Data'!$H$4,0,10*ROW('Sanitation Data'!H29)),NA())</f>
        <v>#N/A</v>
      </c>
      <c r="AQ35" s="491" t="e">
        <f ca="1">+IF(AND(ISNUMBER(OFFSET('Sanitation Data'!$H$6,0,10*ROW('Sanitation Data'!H29))),'Data Summary'!DF35="Yes"),OFFSET('Sanitation Data'!$H$6,0,10*ROW('Sanitation Data'!H29)),NA())</f>
        <v>#N/A</v>
      </c>
      <c r="AR35" s="491" t="e">
        <f ca="1">+IF(AND(ISNUMBER(OFFSET('Sanitation Data'!$H$10,0,10*ROW('Sanitation Data'!H29))),'Data Summary'!DG35="Yes"),OFFSET('Sanitation Data'!$H$10,0,10*ROW('Sanitation Data'!H29)),NA())</f>
        <v>#N/A</v>
      </c>
      <c r="AS35" s="491" t="e">
        <f ca="1">+IF(AND(ISNUMBER(OFFSET('Sanitation Data'!$H$11,0,10*ROW('Sanitation Data'!H29))),'Data Summary'!DH35="Yes"),OFFSET('Sanitation Data'!$H$11,0,10*ROW('Sanitation Data'!H29)),NA())</f>
        <v>#N/A</v>
      </c>
      <c r="AT35" s="491" t="e">
        <f ca="1">+IF(AND(ISNUMBER(OFFSET('Sanitation Data'!$H$12,0,10*ROW('Sanitation Data'!H29))),'Data Summary'!DI35="Yes"),OFFSET('Sanitation Data'!$H$12,0,10*ROW('Sanitation Data'!H29)),NA())</f>
        <v>#N/A</v>
      </c>
      <c r="AU35" s="491" t="e">
        <f ca="1">+IF(AND(ISNUMBER(OFFSET('Sanitation Data'!$I$4,0,10*ROW('Sanitation Data'!I29))),'Data Summary'!DJ35="Yes"),100-OFFSET('Sanitation Data'!$I$4,0,10*ROW('Sanitation Data'!I29)),NA())</f>
        <v>#N/A</v>
      </c>
      <c r="AV35" s="491" t="e">
        <f ca="1">+IF(AND(ISNUMBER(OFFSET('Sanitation Data'!$I$6,0,10*ROW('Sanitation Data'!I29))),'Data Summary'!DK35="Yes"),OFFSET('Sanitation Data'!$I$6,0,10*ROW('Sanitation Data'!I29)),NA())</f>
        <v>#N/A</v>
      </c>
      <c r="AW35" s="491" t="e">
        <f ca="1">+IF(AND(ISNUMBER(OFFSET('Sanitation Data'!$I$10,0,10*ROW('Sanitation Data'!I29))),'Data Summary'!DL35="Yes"),OFFSET('Sanitation Data'!$I$10,0,10*ROW('Sanitation Data'!I29)),NA())</f>
        <v>#N/A</v>
      </c>
      <c r="AX35" s="491" t="e">
        <f ca="1">+IF(AND(ISNUMBER(OFFSET('Sanitation Data'!$I$11,0,10*ROW('Sanitation Data'!I29))),'Data Summary'!DM35="Yes"),OFFSET('Sanitation Data'!$I$11,0,10*ROW('Sanitation Data'!I29)),NA())</f>
        <v>#N/A</v>
      </c>
      <c r="AY35" s="491" t="e">
        <f ca="1">+IF(AND(ISNUMBER(OFFSET('Sanitation Data'!$I$12,0,10*ROW('Sanitation Data'!I29))),'Data Summary'!DN35="Yes"),OFFSET('Sanitation Data'!$I$12,0,10*ROW('Sanitation Data'!I29)),NA())</f>
        <v>#N/A</v>
      </c>
      <c r="AZ35" s="492" t="e">
        <f ca="1">+IF(AND(ISNUMBER(OFFSET('Hygiene Data'!$D$5,0,10*ROW('Hygiene Data'!D29))),'Data Summary'!DO35="Yes"),OFFSET('Hygiene Data'!$D$5,0,10*ROW('Hygiene Data'!D29)),NA())</f>
        <v>#N/A</v>
      </c>
      <c r="BA35" s="492" t="e">
        <f ca="1">+IF(AND(ISNUMBER(OFFSET('Hygiene Data'!$D$7,0,10*ROW('Hygiene Data'!D29))),'Data Summary'!DP35="Yes"),OFFSET('Hygiene Data'!$D$7,0,10*ROW('Hygiene Data'!D29)),NA())</f>
        <v>#N/A</v>
      </c>
      <c r="BB35" s="492" t="e">
        <f ca="1">+IF(AND(ISNUMBER(OFFSET('Hygiene Data'!$D$9,0,10*ROW('Hygiene Data'!D29))),'Data Summary'!DQ35="Yes"),OFFSET('Hygiene Data'!$D$9,0,10*ROW('Hygiene Data'!D29)),NA())</f>
        <v>#N/A</v>
      </c>
      <c r="BC35" s="492" t="e">
        <f ca="1">+IF(AND(ISNUMBER(OFFSET('Hygiene Data'!$E$5,0,10*ROW('Hygiene Data'!E29))),'Data Summary'!DR35="Yes"),OFFSET('Hygiene Data'!$E$5,0,10*ROW('Hygiene Data'!E29)),NA())</f>
        <v>#N/A</v>
      </c>
      <c r="BD35" s="492" t="e">
        <f ca="1">+IF(AND(ISNUMBER(OFFSET('Hygiene Data'!$E$7,0,10*ROW('Hygiene Data'!E29))),'Data Summary'!DS35="Yes"),OFFSET('Hygiene Data'!$E$7,0,10*ROW('Hygiene Data'!E29)),NA())</f>
        <v>#N/A</v>
      </c>
      <c r="BE35" s="492" t="e">
        <f ca="1">+IF(AND(ISNUMBER(OFFSET('Hygiene Data'!$E$9,0,10*ROW('Hygiene Data'!E29))),'Data Summary'!DT35="Yes"),OFFSET('Hygiene Data'!$E$9,0,10*ROW('Hygiene Data'!E29)),NA())</f>
        <v>#N/A</v>
      </c>
      <c r="BF35" s="492" t="e">
        <f ca="1">+IF(AND(ISNUMBER(OFFSET('Hygiene Data'!$F$5,0,10*ROW('Hygiene Data'!F29))),'Data Summary'!DU35="Yes"),OFFSET('Hygiene Data'!$F$5,0,10*ROW('Hygiene Data'!F29)),NA())</f>
        <v>#N/A</v>
      </c>
      <c r="BG35" s="492" t="e">
        <f ca="1">+IF(AND(ISNUMBER(OFFSET('Hygiene Data'!$F$7,0,10*ROW('Hygiene Data'!F29))),'Data Summary'!DV35="Yes"),OFFSET('Hygiene Data'!$F$7,0,10*ROW('Hygiene Data'!F29)),NA())</f>
        <v>#N/A</v>
      </c>
      <c r="BH35" s="492" t="e">
        <f ca="1">+IF(AND(ISNUMBER(OFFSET('Hygiene Data'!$F$9,0,10*ROW('Hygiene Data'!F29))),'Data Summary'!DW35="Yes"),OFFSET('Hygiene Data'!$F$9,0,10*ROW('Hygiene Data'!F29)),NA())</f>
        <v>#N/A</v>
      </c>
      <c r="BI35" s="492" t="e">
        <f ca="1">+IF(AND(ISNUMBER(OFFSET('Hygiene Data'!$G$5,0,10*ROW('Hygiene Data'!G29))),'Data Summary'!DX35="Yes"),OFFSET('Hygiene Data'!$G$5,0,10*ROW('Hygiene Data'!G29)),NA())</f>
        <v>#N/A</v>
      </c>
      <c r="BJ35" s="492" t="e">
        <f ca="1">+IF(AND(ISNUMBER(OFFSET('Hygiene Data'!$G$7,0,10*ROW('Hygiene Data'!G29))),'Data Summary'!DY35="Yes"),OFFSET('Hygiene Data'!$G$7,0,10*ROW('Hygiene Data'!G29)),NA())</f>
        <v>#N/A</v>
      </c>
      <c r="BK35" s="492" t="e">
        <f ca="1">+IF(AND(ISNUMBER(OFFSET('Hygiene Data'!$G$9,0,10*ROW('Hygiene Data'!G29))),'Data Summary'!DZ35="Yes"),OFFSET('Hygiene Data'!$G$9,0,10*ROW('Hygiene Data'!G29)),NA())</f>
        <v>#N/A</v>
      </c>
      <c r="BL35" s="492" t="e">
        <f ca="1">+IF(AND(ISNUMBER(OFFSET('Hygiene Data'!$H$5,0,10*ROW('Hygiene Data'!H29))),'Data Summary'!EA35="Yes"),OFFSET('Hygiene Data'!$H$5,0,10*ROW('Hygiene Data'!H29)),NA())</f>
        <v>#N/A</v>
      </c>
      <c r="BM35" s="492" t="e">
        <f ca="1">+IF(AND(ISNUMBER(OFFSET('Hygiene Data'!$H$7,0,10*ROW('Hygiene Data'!H29))),'Data Summary'!EB35="Yes"),OFFSET('Hygiene Data'!$H$7,0,10*ROW('Hygiene Data'!H29)),NA())</f>
        <v>#N/A</v>
      </c>
      <c r="BN35" s="492" t="e">
        <f ca="1">+IF(AND(ISNUMBER(OFFSET('Hygiene Data'!$H$9,0,10*ROW('Hygiene Data'!H29))),'Data Summary'!EC35="Yes"),OFFSET('Hygiene Data'!$H$9,0,10*ROW('Hygiene Data'!H29)),NA())</f>
        <v>#N/A</v>
      </c>
      <c r="BO35" s="492" t="e">
        <f ca="1">+IF(AND(ISNUMBER(OFFSET('Hygiene Data'!$I$5,0,10*ROW('Hygiene Data'!I29))),'Data Summary'!ED35="Yes"),OFFSET('Hygiene Data'!$I$5,0,10*ROW('Hygiene Data'!I29)),NA())</f>
        <v>#N/A</v>
      </c>
      <c r="BP35" s="492" t="e">
        <f ca="1">+IF(AND(ISNUMBER(OFFSET('Hygiene Data'!$I$7,0,10*ROW('Hygiene Data'!I29))),'Data Summary'!EE35="Yes"),OFFSET('Hygiene Data'!$I$7,0,10*ROW('Hygiene Data'!I29)),NA())</f>
        <v>#N/A</v>
      </c>
      <c r="BQ35" s="492" t="e">
        <f ca="1">+IF(AND(ISNUMBER(OFFSET('Hygiene Data'!$I$9,0,10*ROW('Hygiene Data'!I29))),'Data Summary'!EF35="Yes"),OFFSET('Hygiene Data'!$I$9,0,10*ROW('Hygiene Data'!I29)),NA())</f>
        <v>#N/A</v>
      </c>
    </row>
    <row r="36" spans="1:69" x14ac:dyDescent="0.25">
      <c r="A36" s="488" t="e">
        <f ca="1">+RIGHT('Data Summary'!A36,LEN('Data Summary'!A36)-9)</f>
        <v>#VALUE!</v>
      </c>
      <c r="B36" s="462" t="str">
        <f ca="1">+IF(ISTEXT('Data Summary'!B36),'Data Summary'!B36,"")</f>
        <v/>
      </c>
      <c r="C36" s="489" t="e">
        <f ca="1">+VALUE('Data Summary'!C36)</f>
        <v>#VALUE!</v>
      </c>
      <c r="D36" s="490" t="e">
        <f ca="1">+IF(AND(ISNUMBER(OFFSET('Water Data'!$D$4,0,10*ROW('Water Data'!D30))),'Data Summary'!BS36="Yes"),100-OFFSET('Water Data'!$D$4,0,10*ROW('Water Data'!D30)),NA())</f>
        <v>#N/A</v>
      </c>
      <c r="E36" s="490" t="e">
        <f ca="1">+IF(AND(ISNUMBER(OFFSET('Water Data'!$D$6,0,10*ROW('Water Data'!D30))),'Data Summary'!BT36="Yes"),OFFSET('Water Data'!$D$6,0,10*ROW('Water Data'!D30)),NA())</f>
        <v>#N/A</v>
      </c>
      <c r="F36" s="490" t="e">
        <f ca="1">+IF(AND(ISNUMBER(OFFSET('Water Data'!$D$9,0,10*ROW('Water Data'!D30))),'Data Summary'!BU36="Yes"),OFFSET('Water Data'!$D$9,0,10*ROW('Water Data'!D30)),NA())</f>
        <v>#N/A</v>
      </c>
      <c r="G36" s="490" t="e">
        <f ca="1">+IF(AND(ISNUMBER(OFFSET('Water Data'!$E$4,0,10*ROW('Water Data'!E30))),'Data Summary'!BV36="Yes"),100-OFFSET('Water Data'!$E$4,0,10*ROW('Water Data'!E30)),NA())</f>
        <v>#N/A</v>
      </c>
      <c r="H36" s="490" t="e">
        <f ca="1">+IF(AND(ISNUMBER(OFFSET('Water Data'!$E$6,0,10*ROW('Water Data'!E30))),'Data Summary'!BW36="Yes"),OFFSET('Water Data'!$E$6,0,10*ROW('Water Data'!E30)),NA())</f>
        <v>#N/A</v>
      </c>
      <c r="I36" s="490" t="e">
        <f ca="1">+IF(AND(ISNUMBER(OFFSET('Water Data'!$E$9,0,10*ROW('Water Data'!E30))),'Data Summary'!BX36="Yes"),OFFSET('Water Data'!$E$9,0,10*ROW('Water Data'!E30)),NA())</f>
        <v>#N/A</v>
      </c>
      <c r="J36" s="490" t="e">
        <f ca="1">+IF(AND(ISNUMBER(OFFSET('Water Data'!$F$4,0,10*ROW('Water Data'!F30))),'Data Summary'!BY36="Yes"),100-OFFSET('Water Data'!$F$4,0,10*ROW('Water Data'!F30)),NA())</f>
        <v>#N/A</v>
      </c>
      <c r="K36" s="490" t="e">
        <f ca="1">+IF(AND(ISNUMBER(OFFSET('Water Data'!$F$6,0,10*ROW('Water Data'!F30))),'Data Summary'!BZ36="Yes"),OFFSET('Water Data'!$F$6,0,10*ROW('Water Data'!F30)),NA())</f>
        <v>#N/A</v>
      </c>
      <c r="L36" s="490" t="e">
        <f ca="1">+IF(AND(ISNUMBER(OFFSET('Water Data'!$F$9,0,10*ROW('Water Data'!F30))),'Data Summary'!CA36="Yes"),OFFSET('Water Data'!$F$9,0,10*ROW('Water Data'!F30)),NA())</f>
        <v>#N/A</v>
      </c>
      <c r="M36" s="490" t="e">
        <f ca="1">+IF(AND(ISNUMBER(OFFSET('Water Data'!$G$4,0,10*ROW('Water Data'!G30))),'Data Summary'!CB36="Yes"),100-OFFSET('Water Data'!$G$4,0,10*ROW('Water Data'!G30)),NA())</f>
        <v>#N/A</v>
      </c>
      <c r="N36" s="490" t="e">
        <f ca="1">+IF(AND(ISNUMBER(OFFSET('Water Data'!$G$6,0,10*ROW('Water Data'!G30))),'Data Summary'!CC36="Yes"),OFFSET('Water Data'!$G$6,0,10*ROW('Water Data'!G30)),NA())</f>
        <v>#N/A</v>
      </c>
      <c r="O36" s="490" t="e">
        <f ca="1">+IF(AND(ISNUMBER(OFFSET('Water Data'!$G$9,0,10*ROW('Water Data'!G30))),'Data Summary'!CD36="Yes"),OFFSET('Water Data'!$G$9,0,10*ROW('Water Data'!G30)),NA())</f>
        <v>#N/A</v>
      </c>
      <c r="P36" s="490" t="e">
        <f ca="1">+IF(AND(ISNUMBER(OFFSET('Water Data'!$H$4,0,10*ROW('Water Data'!H30))),'Data Summary'!CE36="Yes"),100-OFFSET('Water Data'!$H$4,0,10*ROW('Water Data'!H30)),NA())</f>
        <v>#N/A</v>
      </c>
      <c r="Q36" s="490" t="e">
        <f ca="1">+IF(AND(ISNUMBER(OFFSET('Water Data'!$H$6,0,10*ROW('Water Data'!H30))),'Data Summary'!CF36="Yes"),OFFSET('Water Data'!$H$6,0,10*ROW('Water Data'!H30)),NA())</f>
        <v>#N/A</v>
      </c>
      <c r="R36" s="490" t="e">
        <f ca="1">+IF(AND(ISNUMBER(OFFSET('Water Data'!$H$9,0,10*ROW('Water Data'!H30))),'Data Summary'!CG36="Yes"),OFFSET('Water Data'!$H$9,0,10*ROW('Water Data'!H30)),NA())</f>
        <v>#N/A</v>
      </c>
      <c r="S36" s="490" t="e">
        <f ca="1">+IF(AND(ISNUMBER(OFFSET('Water Data'!$I$4,0,10*ROW('Water Data'!I30))),'Data Summary'!CH36="Yes"),100-OFFSET('Water Data'!$I$4,0,10*ROW('Water Data'!I30)),NA())</f>
        <v>#N/A</v>
      </c>
      <c r="T36" s="490" t="e">
        <f ca="1">+IF(AND(ISNUMBER(OFFSET('Water Data'!$I$6,0,10*ROW('Water Data'!I30))),'Data Summary'!CI36="Yes"),OFFSET('Water Data'!$I$6,0,10*ROW('Water Data'!I30)),NA())</f>
        <v>#N/A</v>
      </c>
      <c r="U36" s="490" t="e">
        <f ca="1">+IF(AND(ISNUMBER(OFFSET('Water Data'!$I$9,0,10*ROW('Water Data'!I30))),'Data Summary'!CJ36="Yes"),OFFSET('Water Data'!$I$9,0,10*ROW('Water Data'!I30)),NA())</f>
        <v>#N/A</v>
      </c>
      <c r="V36" s="491" t="e">
        <f ca="1">+IF(AND(ISNUMBER(OFFSET('Sanitation Data'!$D$4,0,10*ROW('Sanitation Data'!D30))),'Data Summary'!CK36="Yes"),100-OFFSET('Sanitation Data'!$D$4,0,10*ROW('Sanitation Data'!D30)),NA())</f>
        <v>#N/A</v>
      </c>
      <c r="W36" s="491" t="e">
        <f ca="1">+IF(AND(ISNUMBER(OFFSET('Sanitation Data'!$D$6,0,10*ROW('Sanitation Data'!D30))),'Data Summary'!CL36="Yes"),OFFSET('Sanitation Data'!$D$6,0,10*ROW('Sanitation Data'!D30)),NA())</f>
        <v>#N/A</v>
      </c>
      <c r="X36" s="491" t="e">
        <f ca="1">+IF(AND(ISNUMBER(OFFSET('Sanitation Data'!$D$10,0,10*ROW('Sanitation Data'!D30))),'Data Summary'!CM36="Yes"),OFFSET('Sanitation Data'!$D$10,0,10*ROW('Sanitation Data'!D30)),NA())</f>
        <v>#N/A</v>
      </c>
      <c r="Y36" s="491" t="e">
        <f ca="1">+IF(AND(ISNUMBER(OFFSET('Sanitation Data'!$D$11,0,10*ROW('Sanitation Data'!D30))),'Data Summary'!CN36="Yes"),OFFSET('Sanitation Data'!$D$11,0,10*ROW('Sanitation Data'!D30)),NA())</f>
        <v>#N/A</v>
      </c>
      <c r="Z36" s="491" t="e">
        <f ca="1">+IF(AND(ISNUMBER(OFFSET('Sanitation Data'!$D$12,0,10*ROW('Sanitation Data'!D30))),'Data Summary'!CO36="Yes"),OFFSET('Sanitation Data'!$D$12,0,10*ROW('Sanitation Data'!D30)),NA())</f>
        <v>#N/A</v>
      </c>
      <c r="AA36" s="491" t="e">
        <f ca="1">+IF(AND(ISNUMBER(OFFSET('Sanitation Data'!$E$4,0,10*ROW('Sanitation Data'!E30))),'Data Summary'!CP36="Yes"),100-OFFSET('Sanitation Data'!$E$4,0,10*ROW('Sanitation Data'!E30)),NA())</f>
        <v>#N/A</v>
      </c>
      <c r="AB36" s="491" t="e">
        <f ca="1">+IF(AND(ISNUMBER(OFFSET('Sanitation Data'!$E$6,0,10*ROW('Sanitation Data'!E30))),'Data Summary'!CQ36="Yes"),OFFSET('Sanitation Data'!$E$6,0,10*ROW('Sanitation Data'!E30)),NA())</f>
        <v>#N/A</v>
      </c>
      <c r="AC36" s="491" t="e">
        <f ca="1">+IF(AND(ISNUMBER(OFFSET('Sanitation Data'!$E$10,0,10*ROW('Sanitation Data'!E30))),'Data Summary'!CR36="Yes"),OFFSET('Sanitation Data'!$E$10,0,10*ROW('Sanitation Data'!E30)),NA())</f>
        <v>#N/A</v>
      </c>
      <c r="AD36" s="491" t="e">
        <f ca="1">+IF(AND(ISNUMBER(OFFSET('Sanitation Data'!$E$11,0,10*ROW('Sanitation Data'!E30))),'Data Summary'!CS36="Yes"),OFFSET('Sanitation Data'!$E$11,0,10*ROW('Sanitation Data'!E30)),NA())</f>
        <v>#N/A</v>
      </c>
      <c r="AE36" s="491" t="e">
        <f ca="1">+IF(AND(ISNUMBER(OFFSET('Sanitation Data'!$E$12,0,10*ROW('Sanitation Data'!E30))),'Data Summary'!CT36="Yes"),OFFSET('Sanitation Data'!$E$12,0,10*ROW('Sanitation Data'!E30)),NA())</f>
        <v>#N/A</v>
      </c>
      <c r="AF36" s="491" t="e">
        <f ca="1">+IF(AND(ISNUMBER(OFFSET('Sanitation Data'!$F$4,0,10*ROW('Sanitation Data'!F30))),'Data Summary'!CU36="Yes"),100-OFFSET('Sanitation Data'!$F$4,0,10*ROW('Sanitation Data'!F30)),NA())</f>
        <v>#N/A</v>
      </c>
      <c r="AG36" s="491" t="e">
        <f ca="1">+IF(AND(ISNUMBER(OFFSET('Sanitation Data'!$F$6,0,10*ROW('Sanitation Data'!F30))),'Data Summary'!CV36="Yes"),OFFSET('Sanitation Data'!$F$6,0,10*ROW('Sanitation Data'!F30)),NA())</f>
        <v>#N/A</v>
      </c>
      <c r="AH36" s="491" t="e">
        <f ca="1">+IF(AND(ISNUMBER(OFFSET('Sanitation Data'!$F$10,0,10*ROW('Sanitation Data'!F30))),'Data Summary'!CW36="Yes"),OFFSET('Sanitation Data'!$F$10,0,10*ROW('Sanitation Data'!F30)),NA())</f>
        <v>#N/A</v>
      </c>
      <c r="AI36" s="491" t="e">
        <f ca="1">+IF(AND(ISNUMBER(OFFSET('Sanitation Data'!$F$11,0,10*ROW('Sanitation Data'!F30))),'Data Summary'!CX36="Yes"),OFFSET('Sanitation Data'!$F$11,0,10*ROW('Sanitation Data'!F30)),NA())</f>
        <v>#N/A</v>
      </c>
      <c r="AJ36" s="491" t="e">
        <f ca="1">+IF(AND(ISNUMBER(OFFSET('Sanitation Data'!$F$12,0,10*ROW('Sanitation Data'!F30))),'Data Summary'!CY36="Yes"),OFFSET('Sanitation Data'!$F$12,0,10*ROW('Sanitation Data'!F30)),NA())</f>
        <v>#N/A</v>
      </c>
      <c r="AK36" s="491" t="e">
        <f ca="1">+IF(AND(ISNUMBER(OFFSET('Sanitation Data'!$G$4,0,10*ROW('Sanitation Data'!G30))),'Data Summary'!CZ36="Yes"),100-OFFSET('Sanitation Data'!$G$4,0,10*ROW('Sanitation Data'!G30)),NA())</f>
        <v>#N/A</v>
      </c>
      <c r="AL36" s="491" t="e">
        <f ca="1">+IF(AND(ISNUMBER(OFFSET('Sanitation Data'!$G$6,0,10*ROW('Sanitation Data'!G30))),'Data Summary'!DA36="Yes"),OFFSET('Sanitation Data'!$G$6,0,10*ROW('Sanitation Data'!G30)),NA())</f>
        <v>#N/A</v>
      </c>
      <c r="AM36" s="491" t="e">
        <f ca="1">+IF(AND(ISNUMBER(OFFSET('Sanitation Data'!$G$10,0,10*ROW('Sanitation Data'!G30))),'Data Summary'!DB36="Yes"),OFFSET('Sanitation Data'!$G$10,0,10*ROW('Sanitation Data'!G30)),NA())</f>
        <v>#N/A</v>
      </c>
      <c r="AN36" s="491" t="e">
        <f ca="1">+IF(AND(ISNUMBER(OFFSET('Sanitation Data'!$G$11,0,10*ROW('Sanitation Data'!G30))),'Data Summary'!DC36="Yes"),OFFSET('Sanitation Data'!$G$11,0,10*ROW('Sanitation Data'!G30)),NA())</f>
        <v>#N/A</v>
      </c>
      <c r="AO36" s="491" t="e">
        <f ca="1">+IF(AND(ISNUMBER(OFFSET('Sanitation Data'!$G$12,0,10*ROW('Sanitation Data'!G30))),'Data Summary'!DD36="Yes"),OFFSET('Sanitation Data'!$G$12,0,10*ROW('Sanitation Data'!G30)),NA())</f>
        <v>#N/A</v>
      </c>
      <c r="AP36" s="491" t="e">
        <f ca="1">+IF(AND(ISNUMBER(OFFSET('Sanitation Data'!$H$4,0,10*ROW('Sanitation Data'!H30))),'Data Summary'!DE36="Yes"),100-OFFSET('Sanitation Data'!$H$4,0,10*ROW('Sanitation Data'!H30)),NA())</f>
        <v>#N/A</v>
      </c>
      <c r="AQ36" s="491" t="e">
        <f ca="1">+IF(AND(ISNUMBER(OFFSET('Sanitation Data'!$H$6,0,10*ROW('Sanitation Data'!H30))),'Data Summary'!DF36="Yes"),OFFSET('Sanitation Data'!$H$6,0,10*ROW('Sanitation Data'!H30)),NA())</f>
        <v>#N/A</v>
      </c>
      <c r="AR36" s="491" t="e">
        <f ca="1">+IF(AND(ISNUMBER(OFFSET('Sanitation Data'!$H$10,0,10*ROW('Sanitation Data'!H30))),'Data Summary'!DG36="Yes"),OFFSET('Sanitation Data'!$H$10,0,10*ROW('Sanitation Data'!H30)),NA())</f>
        <v>#N/A</v>
      </c>
      <c r="AS36" s="491" t="e">
        <f ca="1">+IF(AND(ISNUMBER(OFFSET('Sanitation Data'!$H$11,0,10*ROW('Sanitation Data'!H30))),'Data Summary'!DH36="Yes"),OFFSET('Sanitation Data'!$H$11,0,10*ROW('Sanitation Data'!H30)),NA())</f>
        <v>#N/A</v>
      </c>
      <c r="AT36" s="491" t="e">
        <f ca="1">+IF(AND(ISNUMBER(OFFSET('Sanitation Data'!$H$12,0,10*ROW('Sanitation Data'!H30))),'Data Summary'!DI36="Yes"),OFFSET('Sanitation Data'!$H$12,0,10*ROW('Sanitation Data'!H30)),NA())</f>
        <v>#N/A</v>
      </c>
      <c r="AU36" s="491" t="e">
        <f ca="1">+IF(AND(ISNUMBER(OFFSET('Sanitation Data'!$I$4,0,10*ROW('Sanitation Data'!I30))),'Data Summary'!DJ36="Yes"),100-OFFSET('Sanitation Data'!$I$4,0,10*ROW('Sanitation Data'!I30)),NA())</f>
        <v>#N/A</v>
      </c>
      <c r="AV36" s="491" t="e">
        <f ca="1">+IF(AND(ISNUMBER(OFFSET('Sanitation Data'!$I$6,0,10*ROW('Sanitation Data'!I30))),'Data Summary'!DK36="Yes"),OFFSET('Sanitation Data'!$I$6,0,10*ROW('Sanitation Data'!I30)),NA())</f>
        <v>#N/A</v>
      </c>
      <c r="AW36" s="491" t="e">
        <f ca="1">+IF(AND(ISNUMBER(OFFSET('Sanitation Data'!$I$10,0,10*ROW('Sanitation Data'!I30))),'Data Summary'!DL36="Yes"),OFFSET('Sanitation Data'!$I$10,0,10*ROW('Sanitation Data'!I30)),NA())</f>
        <v>#N/A</v>
      </c>
      <c r="AX36" s="491" t="e">
        <f ca="1">+IF(AND(ISNUMBER(OFFSET('Sanitation Data'!$I$11,0,10*ROW('Sanitation Data'!I30))),'Data Summary'!DM36="Yes"),OFFSET('Sanitation Data'!$I$11,0,10*ROW('Sanitation Data'!I30)),NA())</f>
        <v>#N/A</v>
      </c>
      <c r="AY36" s="491" t="e">
        <f ca="1">+IF(AND(ISNUMBER(OFFSET('Sanitation Data'!$I$12,0,10*ROW('Sanitation Data'!I30))),'Data Summary'!DN36="Yes"),OFFSET('Sanitation Data'!$I$12,0,10*ROW('Sanitation Data'!I30)),NA())</f>
        <v>#N/A</v>
      </c>
      <c r="AZ36" s="492" t="e">
        <f ca="1">+IF(AND(ISNUMBER(OFFSET('Hygiene Data'!$D$5,0,10*ROW('Hygiene Data'!D30))),'Data Summary'!DO36="Yes"),OFFSET('Hygiene Data'!$D$5,0,10*ROW('Hygiene Data'!D30)),NA())</f>
        <v>#N/A</v>
      </c>
      <c r="BA36" s="492" t="e">
        <f ca="1">+IF(AND(ISNUMBER(OFFSET('Hygiene Data'!$D$7,0,10*ROW('Hygiene Data'!D30))),'Data Summary'!DP36="Yes"),OFFSET('Hygiene Data'!$D$7,0,10*ROW('Hygiene Data'!D30)),NA())</f>
        <v>#N/A</v>
      </c>
      <c r="BB36" s="492" t="e">
        <f ca="1">+IF(AND(ISNUMBER(OFFSET('Hygiene Data'!$D$9,0,10*ROW('Hygiene Data'!D30))),'Data Summary'!DQ36="Yes"),OFFSET('Hygiene Data'!$D$9,0,10*ROW('Hygiene Data'!D30)),NA())</f>
        <v>#N/A</v>
      </c>
      <c r="BC36" s="492" t="e">
        <f ca="1">+IF(AND(ISNUMBER(OFFSET('Hygiene Data'!$E$5,0,10*ROW('Hygiene Data'!E30))),'Data Summary'!DR36="Yes"),OFFSET('Hygiene Data'!$E$5,0,10*ROW('Hygiene Data'!E30)),NA())</f>
        <v>#N/A</v>
      </c>
      <c r="BD36" s="492" t="e">
        <f ca="1">+IF(AND(ISNUMBER(OFFSET('Hygiene Data'!$E$7,0,10*ROW('Hygiene Data'!E30))),'Data Summary'!DS36="Yes"),OFFSET('Hygiene Data'!$E$7,0,10*ROW('Hygiene Data'!E30)),NA())</f>
        <v>#N/A</v>
      </c>
      <c r="BE36" s="492" t="e">
        <f ca="1">+IF(AND(ISNUMBER(OFFSET('Hygiene Data'!$E$9,0,10*ROW('Hygiene Data'!E30))),'Data Summary'!DT36="Yes"),OFFSET('Hygiene Data'!$E$9,0,10*ROW('Hygiene Data'!E30)),NA())</f>
        <v>#N/A</v>
      </c>
      <c r="BF36" s="492" t="e">
        <f ca="1">+IF(AND(ISNUMBER(OFFSET('Hygiene Data'!$F$5,0,10*ROW('Hygiene Data'!F30))),'Data Summary'!DU36="Yes"),OFFSET('Hygiene Data'!$F$5,0,10*ROW('Hygiene Data'!F30)),NA())</f>
        <v>#N/A</v>
      </c>
      <c r="BG36" s="492" t="e">
        <f ca="1">+IF(AND(ISNUMBER(OFFSET('Hygiene Data'!$F$7,0,10*ROW('Hygiene Data'!F30))),'Data Summary'!DV36="Yes"),OFFSET('Hygiene Data'!$F$7,0,10*ROW('Hygiene Data'!F30)),NA())</f>
        <v>#N/A</v>
      </c>
      <c r="BH36" s="492" t="e">
        <f ca="1">+IF(AND(ISNUMBER(OFFSET('Hygiene Data'!$F$9,0,10*ROW('Hygiene Data'!F30))),'Data Summary'!DW36="Yes"),OFFSET('Hygiene Data'!$F$9,0,10*ROW('Hygiene Data'!F30)),NA())</f>
        <v>#N/A</v>
      </c>
      <c r="BI36" s="492" t="e">
        <f ca="1">+IF(AND(ISNUMBER(OFFSET('Hygiene Data'!$G$5,0,10*ROW('Hygiene Data'!G30))),'Data Summary'!DX36="Yes"),OFFSET('Hygiene Data'!$G$5,0,10*ROW('Hygiene Data'!G30)),NA())</f>
        <v>#N/A</v>
      </c>
      <c r="BJ36" s="492" t="e">
        <f ca="1">+IF(AND(ISNUMBER(OFFSET('Hygiene Data'!$G$7,0,10*ROW('Hygiene Data'!G30))),'Data Summary'!DY36="Yes"),OFFSET('Hygiene Data'!$G$7,0,10*ROW('Hygiene Data'!G30)),NA())</f>
        <v>#N/A</v>
      </c>
      <c r="BK36" s="492" t="e">
        <f ca="1">+IF(AND(ISNUMBER(OFFSET('Hygiene Data'!$G$9,0,10*ROW('Hygiene Data'!G30))),'Data Summary'!DZ36="Yes"),OFFSET('Hygiene Data'!$G$9,0,10*ROW('Hygiene Data'!G30)),NA())</f>
        <v>#N/A</v>
      </c>
      <c r="BL36" s="492" t="e">
        <f ca="1">+IF(AND(ISNUMBER(OFFSET('Hygiene Data'!$H$5,0,10*ROW('Hygiene Data'!H30))),'Data Summary'!EA36="Yes"),OFFSET('Hygiene Data'!$H$5,0,10*ROW('Hygiene Data'!H30)),NA())</f>
        <v>#N/A</v>
      </c>
      <c r="BM36" s="492" t="e">
        <f ca="1">+IF(AND(ISNUMBER(OFFSET('Hygiene Data'!$H$7,0,10*ROW('Hygiene Data'!H30))),'Data Summary'!EB36="Yes"),OFFSET('Hygiene Data'!$H$7,0,10*ROW('Hygiene Data'!H30)),NA())</f>
        <v>#N/A</v>
      </c>
      <c r="BN36" s="492" t="e">
        <f ca="1">+IF(AND(ISNUMBER(OFFSET('Hygiene Data'!$H$9,0,10*ROW('Hygiene Data'!H30))),'Data Summary'!EC36="Yes"),OFFSET('Hygiene Data'!$H$9,0,10*ROW('Hygiene Data'!H30)),NA())</f>
        <v>#N/A</v>
      </c>
      <c r="BO36" s="492" t="e">
        <f ca="1">+IF(AND(ISNUMBER(OFFSET('Hygiene Data'!$I$5,0,10*ROW('Hygiene Data'!I30))),'Data Summary'!ED36="Yes"),OFFSET('Hygiene Data'!$I$5,0,10*ROW('Hygiene Data'!I30)),NA())</f>
        <v>#N/A</v>
      </c>
      <c r="BP36" s="492" t="e">
        <f ca="1">+IF(AND(ISNUMBER(OFFSET('Hygiene Data'!$I$7,0,10*ROW('Hygiene Data'!I30))),'Data Summary'!EE36="Yes"),OFFSET('Hygiene Data'!$I$7,0,10*ROW('Hygiene Data'!I30)),NA())</f>
        <v>#N/A</v>
      </c>
      <c r="BQ36" s="492" t="e">
        <f ca="1">+IF(AND(ISNUMBER(OFFSET('Hygiene Data'!$I$9,0,10*ROW('Hygiene Data'!I30))),'Data Summary'!EF36="Yes"),OFFSET('Hygiene Data'!$I$9,0,10*ROW('Hygiene Data'!I30)),NA())</f>
        <v>#N/A</v>
      </c>
    </row>
    <row r="37" spans="1:69" x14ac:dyDescent="0.25">
      <c r="A37" s="488" t="e">
        <f ca="1">+RIGHT('Data Summary'!A37,LEN('Data Summary'!A37)-9)</f>
        <v>#VALUE!</v>
      </c>
      <c r="B37" s="462" t="str">
        <f ca="1">+IF(ISTEXT('Data Summary'!B37),'Data Summary'!B37,"")</f>
        <v/>
      </c>
      <c r="C37" s="489" t="e">
        <f ca="1">+VALUE('Data Summary'!C37)</f>
        <v>#VALUE!</v>
      </c>
      <c r="D37" s="490" t="e">
        <f ca="1">+IF(AND(ISNUMBER(OFFSET('Water Data'!$D$4,0,10*ROW('Water Data'!D31))),'Data Summary'!BS37="Yes"),100-OFFSET('Water Data'!$D$4,0,10*ROW('Water Data'!D31)),NA())</f>
        <v>#N/A</v>
      </c>
      <c r="E37" s="490" t="e">
        <f ca="1">+IF(AND(ISNUMBER(OFFSET('Water Data'!$D$6,0,10*ROW('Water Data'!D31))),'Data Summary'!BT37="Yes"),OFFSET('Water Data'!$D$6,0,10*ROW('Water Data'!D31)),NA())</f>
        <v>#N/A</v>
      </c>
      <c r="F37" s="490" t="e">
        <f ca="1">+IF(AND(ISNUMBER(OFFSET('Water Data'!$D$9,0,10*ROW('Water Data'!D31))),'Data Summary'!BU37="Yes"),OFFSET('Water Data'!$D$9,0,10*ROW('Water Data'!D31)),NA())</f>
        <v>#N/A</v>
      </c>
      <c r="G37" s="490" t="e">
        <f ca="1">+IF(AND(ISNUMBER(OFFSET('Water Data'!$E$4,0,10*ROW('Water Data'!E31))),'Data Summary'!BV37="Yes"),100-OFFSET('Water Data'!$E$4,0,10*ROW('Water Data'!E31)),NA())</f>
        <v>#N/A</v>
      </c>
      <c r="H37" s="490" t="e">
        <f ca="1">+IF(AND(ISNUMBER(OFFSET('Water Data'!$E$6,0,10*ROW('Water Data'!E31))),'Data Summary'!BW37="Yes"),OFFSET('Water Data'!$E$6,0,10*ROW('Water Data'!E31)),NA())</f>
        <v>#N/A</v>
      </c>
      <c r="I37" s="490" t="e">
        <f ca="1">+IF(AND(ISNUMBER(OFFSET('Water Data'!$E$9,0,10*ROW('Water Data'!E31))),'Data Summary'!BX37="Yes"),OFFSET('Water Data'!$E$9,0,10*ROW('Water Data'!E31)),NA())</f>
        <v>#N/A</v>
      </c>
      <c r="J37" s="490" t="e">
        <f ca="1">+IF(AND(ISNUMBER(OFFSET('Water Data'!$F$4,0,10*ROW('Water Data'!F31))),'Data Summary'!BY37="Yes"),100-OFFSET('Water Data'!$F$4,0,10*ROW('Water Data'!F31)),NA())</f>
        <v>#N/A</v>
      </c>
      <c r="K37" s="490" t="e">
        <f ca="1">+IF(AND(ISNUMBER(OFFSET('Water Data'!$F$6,0,10*ROW('Water Data'!F31))),'Data Summary'!BZ37="Yes"),OFFSET('Water Data'!$F$6,0,10*ROW('Water Data'!F31)),NA())</f>
        <v>#N/A</v>
      </c>
      <c r="L37" s="490" t="e">
        <f ca="1">+IF(AND(ISNUMBER(OFFSET('Water Data'!$F$9,0,10*ROW('Water Data'!F31))),'Data Summary'!CA37="Yes"),OFFSET('Water Data'!$F$9,0,10*ROW('Water Data'!F31)),NA())</f>
        <v>#N/A</v>
      </c>
      <c r="M37" s="490" t="e">
        <f ca="1">+IF(AND(ISNUMBER(OFFSET('Water Data'!$G$4,0,10*ROW('Water Data'!G31))),'Data Summary'!CB37="Yes"),100-OFFSET('Water Data'!$G$4,0,10*ROW('Water Data'!G31)),NA())</f>
        <v>#N/A</v>
      </c>
      <c r="N37" s="490" t="e">
        <f ca="1">+IF(AND(ISNUMBER(OFFSET('Water Data'!$G$6,0,10*ROW('Water Data'!G31))),'Data Summary'!CC37="Yes"),OFFSET('Water Data'!$G$6,0,10*ROW('Water Data'!G31)),NA())</f>
        <v>#N/A</v>
      </c>
      <c r="O37" s="490" t="e">
        <f ca="1">+IF(AND(ISNUMBER(OFFSET('Water Data'!$G$9,0,10*ROW('Water Data'!G31))),'Data Summary'!CD37="Yes"),OFFSET('Water Data'!$G$9,0,10*ROW('Water Data'!G31)),NA())</f>
        <v>#N/A</v>
      </c>
      <c r="P37" s="490" t="e">
        <f ca="1">+IF(AND(ISNUMBER(OFFSET('Water Data'!$H$4,0,10*ROW('Water Data'!H31))),'Data Summary'!CE37="Yes"),100-OFFSET('Water Data'!$H$4,0,10*ROW('Water Data'!H31)),NA())</f>
        <v>#N/A</v>
      </c>
      <c r="Q37" s="490" t="e">
        <f ca="1">+IF(AND(ISNUMBER(OFFSET('Water Data'!$H$6,0,10*ROW('Water Data'!H31))),'Data Summary'!CF37="Yes"),OFFSET('Water Data'!$H$6,0,10*ROW('Water Data'!H31)),NA())</f>
        <v>#N/A</v>
      </c>
      <c r="R37" s="490" t="e">
        <f ca="1">+IF(AND(ISNUMBER(OFFSET('Water Data'!$H$9,0,10*ROW('Water Data'!H31))),'Data Summary'!CG37="Yes"),OFFSET('Water Data'!$H$9,0,10*ROW('Water Data'!H31)),NA())</f>
        <v>#N/A</v>
      </c>
      <c r="S37" s="490" t="e">
        <f ca="1">+IF(AND(ISNUMBER(OFFSET('Water Data'!$I$4,0,10*ROW('Water Data'!I31))),'Data Summary'!CH37="Yes"),100-OFFSET('Water Data'!$I$4,0,10*ROW('Water Data'!I31)),NA())</f>
        <v>#N/A</v>
      </c>
      <c r="T37" s="490" t="e">
        <f ca="1">+IF(AND(ISNUMBER(OFFSET('Water Data'!$I$6,0,10*ROW('Water Data'!I31))),'Data Summary'!CI37="Yes"),OFFSET('Water Data'!$I$6,0,10*ROW('Water Data'!I31)),NA())</f>
        <v>#N/A</v>
      </c>
      <c r="U37" s="490" t="e">
        <f ca="1">+IF(AND(ISNUMBER(OFFSET('Water Data'!$I$9,0,10*ROW('Water Data'!I31))),'Data Summary'!CJ37="Yes"),OFFSET('Water Data'!$I$9,0,10*ROW('Water Data'!I31)),NA())</f>
        <v>#N/A</v>
      </c>
      <c r="V37" s="491" t="e">
        <f ca="1">+IF(AND(ISNUMBER(OFFSET('Sanitation Data'!$D$4,0,10*ROW('Sanitation Data'!D31))),'Data Summary'!CK37="Yes"),100-OFFSET('Sanitation Data'!$D$4,0,10*ROW('Sanitation Data'!D31)),NA())</f>
        <v>#N/A</v>
      </c>
      <c r="W37" s="491" t="e">
        <f ca="1">+IF(AND(ISNUMBER(OFFSET('Sanitation Data'!$D$6,0,10*ROW('Sanitation Data'!D31))),'Data Summary'!CL37="Yes"),OFFSET('Sanitation Data'!$D$6,0,10*ROW('Sanitation Data'!D31)),NA())</f>
        <v>#N/A</v>
      </c>
      <c r="X37" s="491" t="e">
        <f ca="1">+IF(AND(ISNUMBER(OFFSET('Sanitation Data'!$D$10,0,10*ROW('Sanitation Data'!D31))),'Data Summary'!CM37="Yes"),OFFSET('Sanitation Data'!$D$10,0,10*ROW('Sanitation Data'!D31)),NA())</f>
        <v>#N/A</v>
      </c>
      <c r="Y37" s="491" t="e">
        <f ca="1">+IF(AND(ISNUMBER(OFFSET('Sanitation Data'!$D$11,0,10*ROW('Sanitation Data'!D31))),'Data Summary'!CN37="Yes"),OFFSET('Sanitation Data'!$D$11,0,10*ROW('Sanitation Data'!D31)),NA())</f>
        <v>#N/A</v>
      </c>
      <c r="Z37" s="491" t="e">
        <f ca="1">+IF(AND(ISNUMBER(OFFSET('Sanitation Data'!$D$12,0,10*ROW('Sanitation Data'!D31))),'Data Summary'!CO37="Yes"),OFFSET('Sanitation Data'!$D$12,0,10*ROW('Sanitation Data'!D31)),NA())</f>
        <v>#N/A</v>
      </c>
      <c r="AA37" s="491" t="e">
        <f ca="1">+IF(AND(ISNUMBER(OFFSET('Sanitation Data'!$E$4,0,10*ROW('Sanitation Data'!E31))),'Data Summary'!CP37="Yes"),100-OFFSET('Sanitation Data'!$E$4,0,10*ROW('Sanitation Data'!E31)),NA())</f>
        <v>#N/A</v>
      </c>
      <c r="AB37" s="491" t="e">
        <f ca="1">+IF(AND(ISNUMBER(OFFSET('Sanitation Data'!$E$6,0,10*ROW('Sanitation Data'!E31))),'Data Summary'!CQ37="Yes"),OFFSET('Sanitation Data'!$E$6,0,10*ROW('Sanitation Data'!E31)),NA())</f>
        <v>#N/A</v>
      </c>
      <c r="AC37" s="491" t="e">
        <f ca="1">+IF(AND(ISNUMBER(OFFSET('Sanitation Data'!$E$10,0,10*ROW('Sanitation Data'!E31))),'Data Summary'!CR37="Yes"),OFFSET('Sanitation Data'!$E$10,0,10*ROW('Sanitation Data'!E31)),NA())</f>
        <v>#N/A</v>
      </c>
      <c r="AD37" s="491" t="e">
        <f ca="1">+IF(AND(ISNUMBER(OFFSET('Sanitation Data'!$E$11,0,10*ROW('Sanitation Data'!E31))),'Data Summary'!CS37="Yes"),OFFSET('Sanitation Data'!$E$11,0,10*ROW('Sanitation Data'!E31)),NA())</f>
        <v>#N/A</v>
      </c>
      <c r="AE37" s="491" t="e">
        <f ca="1">+IF(AND(ISNUMBER(OFFSET('Sanitation Data'!$E$12,0,10*ROW('Sanitation Data'!E31))),'Data Summary'!CT37="Yes"),OFFSET('Sanitation Data'!$E$12,0,10*ROW('Sanitation Data'!E31)),NA())</f>
        <v>#N/A</v>
      </c>
      <c r="AF37" s="491" t="e">
        <f ca="1">+IF(AND(ISNUMBER(OFFSET('Sanitation Data'!$F$4,0,10*ROW('Sanitation Data'!F31))),'Data Summary'!CU37="Yes"),100-OFFSET('Sanitation Data'!$F$4,0,10*ROW('Sanitation Data'!F31)),NA())</f>
        <v>#N/A</v>
      </c>
      <c r="AG37" s="491" t="e">
        <f ca="1">+IF(AND(ISNUMBER(OFFSET('Sanitation Data'!$F$6,0,10*ROW('Sanitation Data'!F31))),'Data Summary'!CV37="Yes"),OFFSET('Sanitation Data'!$F$6,0,10*ROW('Sanitation Data'!F31)),NA())</f>
        <v>#N/A</v>
      </c>
      <c r="AH37" s="491" t="e">
        <f ca="1">+IF(AND(ISNUMBER(OFFSET('Sanitation Data'!$F$10,0,10*ROW('Sanitation Data'!F31))),'Data Summary'!CW37="Yes"),OFFSET('Sanitation Data'!$F$10,0,10*ROW('Sanitation Data'!F31)),NA())</f>
        <v>#N/A</v>
      </c>
      <c r="AI37" s="491" t="e">
        <f ca="1">+IF(AND(ISNUMBER(OFFSET('Sanitation Data'!$F$11,0,10*ROW('Sanitation Data'!F31))),'Data Summary'!CX37="Yes"),OFFSET('Sanitation Data'!$F$11,0,10*ROW('Sanitation Data'!F31)),NA())</f>
        <v>#N/A</v>
      </c>
      <c r="AJ37" s="491" t="e">
        <f ca="1">+IF(AND(ISNUMBER(OFFSET('Sanitation Data'!$F$12,0,10*ROW('Sanitation Data'!F31))),'Data Summary'!CY37="Yes"),OFFSET('Sanitation Data'!$F$12,0,10*ROW('Sanitation Data'!F31)),NA())</f>
        <v>#N/A</v>
      </c>
      <c r="AK37" s="491" t="e">
        <f ca="1">+IF(AND(ISNUMBER(OFFSET('Sanitation Data'!$G$4,0,10*ROW('Sanitation Data'!G31))),'Data Summary'!CZ37="Yes"),100-OFFSET('Sanitation Data'!$G$4,0,10*ROW('Sanitation Data'!G31)),NA())</f>
        <v>#N/A</v>
      </c>
      <c r="AL37" s="491" t="e">
        <f ca="1">+IF(AND(ISNUMBER(OFFSET('Sanitation Data'!$G$6,0,10*ROW('Sanitation Data'!G31))),'Data Summary'!DA37="Yes"),OFFSET('Sanitation Data'!$G$6,0,10*ROW('Sanitation Data'!G31)),NA())</f>
        <v>#N/A</v>
      </c>
      <c r="AM37" s="491" t="e">
        <f ca="1">+IF(AND(ISNUMBER(OFFSET('Sanitation Data'!$G$10,0,10*ROW('Sanitation Data'!G31))),'Data Summary'!DB37="Yes"),OFFSET('Sanitation Data'!$G$10,0,10*ROW('Sanitation Data'!G31)),NA())</f>
        <v>#N/A</v>
      </c>
      <c r="AN37" s="491" t="e">
        <f ca="1">+IF(AND(ISNUMBER(OFFSET('Sanitation Data'!$G$11,0,10*ROW('Sanitation Data'!G31))),'Data Summary'!DC37="Yes"),OFFSET('Sanitation Data'!$G$11,0,10*ROW('Sanitation Data'!G31)),NA())</f>
        <v>#N/A</v>
      </c>
      <c r="AO37" s="491" t="e">
        <f ca="1">+IF(AND(ISNUMBER(OFFSET('Sanitation Data'!$G$12,0,10*ROW('Sanitation Data'!G31))),'Data Summary'!DD37="Yes"),OFFSET('Sanitation Data'!$G$12,0,10*ROW('Sanitation Data'!G31)),NA())</f>
        <v>#N/A</v>
      </c>
      <c r="AP37" s="491" t="e">
        <f ca="1">+IF(AND(ISNUMBER(OFFSET('Sanitation Data'!$H$4,0,10*ROW('Sanitation Data'!H31))),'Data Summary'!DE37="Yes"),100-OFFSET('Sanitation Data'!$H$4,0,10*ROW('Sanitation Data'!H31)),NA())</f>
        <v>#N/A</v>
      </c>
      <c r="AQ37" s="491" t="e">
        <f ca="1">+IF(AND(ISNUMBER(OFFSET('Sanitation Data'!$H$6,0,10*ROW('Sanitation Data'!H31))),'Data Summary'!DF37="Yes"),OFFSET('Sanitation Data'!$H$6,0,10*ROW('Sanitation Data'!H31)),NA())</f>
        <v>#N/A</v>
      </c>
      <c r="AR37" s="491" t="e">
        <f ca="1">+IF(AND(ISNUMBER(OFFSET('Sanitation Data'!$H$10,0,10*ROW('Sanitation Data'!H31))),'Data Summary'!DG37="Yes"),OFFSET('Sanitation Data'!$H$10,0,10*ROW('Sanitation Data'!H31)),NA())</f>
        <v>#N/A</v>
      </c>
      <c r="AS37" s="491" t="e">
        <f ca="1">+IF(AND(ISNUMBER(OFFSET('Sanitation Data'!$H$11,0,10*ROW('Sanitation Data'!H31))),'Data Summary'!DH37="Yes"),OFFSET('Sanitation Data'!$H$11,0,10*ROW('Sanitation Data'!H31)),NA())</f>
        <v>#N/A</v>
      </c>
      <c r="AT37" s="491" t="e">
        <f ca="1">+IF(AND(ISNUMBER(OFFSET('Sanitation Data'!$H$12,0,10*ROW('Sanitation Data'!H31))),'Data Summary'!DI37="Yes"),OFFSET('Sanitation Data'!$H$12,0,10*ROW('Sanitation Data'!H31)),NA())</f>
        <v>#N/A</v>
      </c>
      <c r="AU37" s="491" t="e">
        <f ca="1">+IF(AND(ISNUMBER(OFFSET('Sanitation Data'!$I$4,0,10*ROW('Sanitation Data'!I31))),'Data Summary'!DJ37="Yes"),100-OFFSET('Sanitation Data'!$I$4,0,10*ROW('Sanitation Data'!I31)),NA())</f>
        <v>#N/A</v>
      </c>
      <c r="AV37" s="491" t="e">
        <f ca="1">+IF(AND(ISNUMBER(OFFSET('Sanitation Data'!$I$6,0,10*ROW('Sanitation Data'!I31))),'Data Summary'!DK37="Yes"),OFFSET('Sanitation Data'!$I$6,0,10*ROW('Sanitation Data'!I31)),NA())</f>
        <v>#N/A</v>
      </c>
      <c r="AW37" s="491" t="e">
        <f ca="1">+IF(AND(ISNUMBER(OFFSET('Sanitation Data'!$I$10,0,10*ROW('Sanitation Data'!I31))),'Data Summary'!DL37="Yes"),OFFSET('Sanitation Data'!$I$10,0,10*ROW('Sanitation Data'!I31)),NA())</f>
        <v>#N/A</v>
      </c>
      <c r="AX37" s="491" t="e">
        <f ca="1">+IF(AND(ISNUMBER(OFFSET('Sanitation Data'!$I$11,0,10*ROW('Sanitation Data'!I31))),'Data Summary'!DM37="Yes"),OFFSET('Sanitation Data'!$I$11,0,10*ROW('Sanitation Data'!I31)),NA())</f>
        <v>#N/A</v>
      </c>
      <c r="AY37" s="491" t="e">
        <f ca="1">+IF(AND(ISNUMBER(OFFSET('Sanitation Data'!$I$12,0,10*ROW('Sanitation Data'!I31))),'Data Summary'!DN37="Yes"),OFFSET('Sanitation Data'!$I$12,0,10*ROW('Sanitation Data'!I31)),NA())</f>
        <v>#N/A</v>
      </c>
      <c r="AZ37" s="492" t="e">
        <f ca="1">+IF(AND(ISNUMBER(OFFSET('Hygiene Data'!$D$5,0,10*ROW('Hygiene Data'!D31))),'Data Summary'!DO37="Yes"),OFFSET('Hygiene Data'!$D$5,0,10*ROW('Hygiene Data'!D31)),NA())</f>
        <v>#N/A</v>
      </c>
      <c r="BA37" s="492" t="e">
        <f ca="1">+IF(AND(ISNUMBER(OFFSET('Hygiene Data'!$D$7,0,10*ROW('Hygiene Data'!D31))),'Data Summary'!DP37="Yes"),OFFSET('Hygiene Data'!$D$7,0,10*ROW('Hygiene Data'!D31)),NA())</f>
        <v>#N/A</v>
      </c>
      <c r="BB37" s="492" t="e">
        <f ca="1">+IF(AND(ISNUMBER(OFFSET('Hygiene Data'!$D$9,0,10*ROW('Hygiene Data'!D31))),'Data Summary'!DQ37="Yes"),OFFSET('Hygiene Data'!$D$9,0,10*ROW('Hygiene Data'!D31)),NA())</f>
        <v>#N/A</v>
      </c>
      <c r="BC37" s="492" t="e">
        <f ca="1">+IF(AND(ISNUMBER(OFFSET('Hygiene Data'!$E$5,0,10*ROW('Hygiene Data'!E31))),'Data Summary'!DR37="Yes"),OFFSET('Hygiene Data'!$E$5,0,10*ROW('Hygiene Data'!E31)),NA())</f>
        <v>#N/A</v>
      </c>
      <c r="BD37" s="492" t="e">
        <f ca="1">+IF(AND(ISNUMBER(OFFSET('Hygiene Data'!$E$7,0,10*ROW('Hygiene Data'!E31))),'Data Summary'!DS37="Yes"),OFFSET('Hygiene Data'!$E$7,0,10*ROW('Hygiene Data'!E31)),NA())</f>
        <v>#N/A</v>
      </c>
      <c r="BE37" s="492" t="e">
        <f ca="1">+IF(AND(ISNUMBER(OFFSET('Hygiene Data'!$E$9,0,10*ROW('Hygiene Data'!E31))),'Data Summary'!DT37="Yes"),OFFSET('Hygiene Data'!$E$9,0,10*ROW('Hygiene Data'!E31)),NA())</f>
        <v>#N/A</v>
      </c>
      <c r="BF37" s="492" t="e">
        <f ca="1">+IF(AND(ISNUMBER(OFFSET('Hygiene Data'!$F$5,0,10*ROW('Hygiene Data'!F31))),'Data Summary'!DU37="Yes"),OFFSET('Hygiene Data'!$F$5,0,10*ROW('Hygiene Data'!F31)),NA())</f>
        <v>#N/A</v>
      </c>
      <c r="BG37" s="492" t="e">
        <f ca="1">+IF(AND(ISNUMBER(OFFSET('Hygiene Data'!$F$7,0,10*ROW('Hygiene Data'!F31))),'Data Summary'!DV37="Yes"),OFFSET('Hygiene Data'!$F$7,0,10*ROW('Hygiene Data'!F31)),NA())</f>
        <v>#N/A</v>
      </c>
      <c r="BH37" s="492" t="e">
        <f ca="1">+IF(AND(ISNUMBER(OFFSET('Hygiene Data'!$F$9,0,10*ROW('Hygiene Data'!F31))),'Data Summary'!DW37="Yes"),OFFSET('Hygiene Data'!$F$9,0,10*ROW('Hygiene Data'!F31)),NA())</f>
        <v>#N/A</v>
      </c>
      <c r="BI37" s="492" t="e">
        <f ca="1">+IF(AND(ISNUMBER(OFFSET('Hygiene Data'!$G$5,0,10*ROW('Hygiene Data'!G31))),'Data Summary'!DX37="Yes"),OFFSET('Hygiene Data'!$G$5,0,10*ROW('Hygiene Data'!G31)),NA())</f>
        <v>#N/A</v>
      </c>
      <c r="BJ37" s="492" t="e">
        <f ca="1">+IF(AND(ISNUMBER(OFFSET('Hygiene Data'!$G$7,0,10*ROW('Hygiene Data'!G31))),'Data Summary'!DY37="Yes"),OFFSET('Hygiene Data'!$G$7,0,10*ROW('Hygiene Data'!G31)),NA())</f>
        <v>#N/A</v>
      </c>
      <c r="BK37" s="492" t="e">
        <f ca="1">+IF(AND(ISNUMBER(OFFSET('Hygiene Data'!$G$9,0,10*ROW('Hygiene Data'!G31))),'Data Summary'!DZ37="Yes"),OFFSET('Hygiene Data'!$G$9,0,10*ROW('Hygiene Data'!G31)),NA())</f>
        <v>#N/A</v>
      </c>
      <c r="BL37" s="492" t="e">
        <f ca="1">+IF(AND(ISNUMBER(OFFSET('Hygiene Data'!$H$5,0,10*ROW('Hygiene Data'!H31))),'Data Summary'!EA37="Yes"),OFFSET('Hygiene Data'!$H$5,0,10*ROW('Hygiene Data'!H31)),NA())</f>
        <v>#N/A</v>
      </c>
      <c r="BM37" s="492" t="e">
        <f ca="1">+IF(AND(ISNUMBER(OFFSET('Hygiene Data'!$H$7,0,10*ROW('Hygiene Data'!H31))),'Data Summary'!EB37="Yes"),OFFSET('Hygiene Data'!$H$7,0,10*ROW('Hygiene Data'!H31)),NA())</f>
        <v>#N/A</v>
      </c>
      <c r="BN37" s="492" t="e">
        <f ca="1">+IF(AND(ISNUMBER(OFFSET('Hygiene Data'!$H$9,0,10*ROW('Hygiene Data'!H31))),'Data Summary'!EC37="Yes"),OFFSET('Hygiene Data'!$H$9,0,10*ROW('Hygiene Data'!H31)),NA())</f>
        <v>#N/A</v>
      </c>
      <c r="BO37" s="492" t="e">
        <f ca="1">+IF(AND(ISNUMBER(OFFSET('Hygiene Data'!$I$5,0,10*ROW('Hygiene Data'!I31))),'Data Summary'!ED37="Yes"),OFFSET('Hygiene Data'!$I$5,0,10*ROW('Hygiene Data'!I31)),NA())</f>
        <v>#N/A</v>
      </c>
      <c r="BP37" s="492" t="e">
        <f ca="1">+IF(AND(ISNUMBER(OFFSET('Hygiene Data'!$I$7,0,10*ROW('Hygiene Data'!I31))),'Data Summary'!EE37="Yes"),OFFSET('Hygiene Data'!$I$7,0,10*ROW('Hygiene Data'!I31)),NA())</f>
        <v>#N/A</v>
      </c>
      <c r="BQ37" s="492" t="e">
        <f ca="1">+IF(AND(ISNUMBER(OFFSET('Hygiene Data'!$I$9,0,10*ROW('Hygiene Data'!I31))),'Data Summary'!EF37="Yes"),OFFSET('Hygiene Data'!$I$9,0,10*ROW('Hygiene Data'!I31)),NA())</f>
        <v>#N/A</v>
      </c>
    </row>
    <row r="38" spans="1:69" x14ac:dyDescent="0.25">
      <c r="A38" s="488" t="e">
        <f ca="1">+RIGHT('Data Summary'!A38,LEN('Data Summary'!A38)-9)</f>
        <v>#VALUE!</v>
      </c>
      <c r="B38" s="462" t="str">
        <f ca="1">+IF(ISTEXT('Data Summary'!B38),'Data Summary'!B38,"")</f>
        <v/>
      </c>
      <c r="C38" s="489" t="e">
        <f ca="1">+VALUE('Data Summary'!C38)</f>
        <v>#VALUE!</v>
      </c>
      <c r="D38" s="490" t="e">
        <f ca="1">+IF(AND(ISNUMBER(OFFSET('Water Data'!$D$4,0,10*ROW('Water Data'!D32))),'Data Summary'!BS38="Yes"),100-OFFSET('Water Data'!$D$4,0,10*ROW('Water Data'!D32)),NA())</f>
        <v>#N/A</v>
      </c>
      <c r="E38" s="490" t="e">
        <f ca="1">+IF(AND(ISNUMBER(OFFSET('Water Data'!$D$6,0,10*ROW('Water Data'!D32))),'Data Summary'!BT38="Yes"),OFFSET('Water Data'!$D$6,0,10*ROW('Water Data'!D32)),NA())</f>
        <v>#N/A</v>
      </c>
      <c r="F38" s="490" t="e">
        <f ca="1">+IF(AND(ISNUMBER(OFFSET('Water Data'!$D$9,0,10*ROW('Water Data'!D32))),'Data Summary'!BU38="Yes"),OFFSET('Water Data'!$D$9,0,10*ROW('Water Data'!D32)),NA())</f>
        <v>#N/A</v>
      </c>
      <c r="G38" s="490" t="e">
        <f ca="1">+IF(AND(ISNUMBER(OFFSET('Water Data'!$E$4,0,10*ROW('Water Data'!E32))),'Data Summary'!BV38="Yes"),100-OFFSET('Water Data'!$E$4,0,10*ROW('Water Data'!E32)),NA())</f>
        <v>#N/A</v>
      </c>
      <c r="H38" s="490" t="e">
        <f ca="1">+IF(AND(ISNUMBER(OFFSET('Water Data'!$E$6,0,10*ROW('Water Data'!E32))),'Data Summary'!BW38="Yes"),OFFSET('Water Data'!$E$6,0,10*ROW('Water Data'!E32)),NA())</f>
        <v>#N/A</v>
      </c>
      <c r="I38" s="490" t="e">
        <f ca="1">+IF(AND(ISNUMBER(OFFSET('Water Data'!$E$9,0,10*ROW('Water Data'!E32))),'Data Summary'!BX38="Yes"),OFFSET('Water Data'!$E$9,0,10*ROW('Water Data'!E32)),NA())</f>
        <v>#N/A</v>
      </c>
      <c r="J38" s="490" t="e">
        <f ca="1">+IF(AND(ISNUMBER(OFFSET('Water Data'!$F$4,0,10*ROW('Water Data'!F32))),'Data Summary'!BY38="Yes"),100-OFFSET('Water Data'!$F$4,0,10*ROW('Water Data'!F32)),NA())</f>
        <v>#N/A</v>
      </c>
      <c r="K38" s="490" t="e">
        <f ca="1">+IF(AND(ISNUMBER(OFFSET('Water Data'!$F$6,0,10*ROW('Water Data'!F32))),'Data Summary'!BZ38="Yes"),OFFSET('Water Data'!$F$6,0,10*ROW('Water Data'!F32)),NA())</f>
        <v>#N/A</v>
      </c>
      <c r="L38" s="490" t="e">
        <f ca="1">+IF(AND(ISNUMBER(OFFSET('Water Data'!$F$9,0,10*ROW('Water Data'!F32))),'Data Summary'!CA38="Yes"),OFFSET('Water Data'!$F$9,0,10*ROW('Water Data'!F32)),NA())</f>
        <v>#N/A</v>
      </c>
      <c r="M38" s="490" t="e">
        <f ca="1">+IF(AND(ISNUMBER(OFFSET('Water Data'!$G$4,0,10*ROW('Water Data'!G32))),'Data Summary'!CB38="Yes"),100-OFFSET('Water Data'!$G$4,0,10*ROW('Water Data'!G32)),NA())</f>
        <v>#N/A</v>
      </c>
      <c r="N38" s="490" t="e">
        <f ca="1">+IF(AND(ISNUMBER(OFFSET('Water Data'!$G$6,0,10*ROW('Water Data'!G32))),'Data Summary'!CC38="Yes"),OFFSET('Water Data'!$G$6,0,10*ROW('Water Data'!G32)),NA())</f>
        <v>#N/A</v>
      </c>
      <c r="O38" s="490" t="e">
        <f ca="1">+IF(AND(ISNUMBER(OFFSET('Water Data'!$G$9,0,10*ROW('Water Data'!G32))),'Data Summary'!CD38="Yes"),OFFSET('Water Data'!$G$9,0,10*ROW('Water Data'!G32)),NA())</f>
        <v>#N/A</v>
      </c>
      <c r="P38" s="490" t="e">
        <f ca="1">+IF(AND(ISNUMBER(OFFSET('Water Data'!$H$4,0,10*ROW('Water Data'!H32))),'Data Summary'!CE38="Yes"),100-OFFSET('Water Data'!$H$4,0,10*ROW('Water Data'!H32)),NA())</f>
        <v>#N/A</v>
      </c>
      <c r="Q38" s="490" t="e">
        <f ca="1">+IF(AND(ISNUMBER(OFFSET('Water Data'!$H$6,0,10*ROW('Water Data'!H32))),'Data Summary'!CF38="Yes"),OFFSET('Water Data'!$H$6,0,10*ROW('Water Data'!H32)),NA())</f>
        <v>#N/A</v>
      </c>
      <c r="R38" s="490" t="e">
        <f ca="1">+IF(AND(ISNUMBER(OFFSET('Water Data'!$H$9,0,10*ROW('Water Data'!H32))),'Data Summary'!CG38="Yes"),OFFSET('Water Data'!$H$9,0,10*ROW('Water Data'!H32)),NA())</f>
        <v>#N/A</v>
      </c>
      <c r="S38" s="490" t="e">
        <f ca="1">+IF(AND(ISNUMBER(OFFSET('Water Data'!$I$4,0,10*ROW('Water Data'!I32))),'Data Summary'!CH38="Yes"),100-OFFSET('Water Data'!$I$4,0,10*ROW('Water Data'!I32)),NA())</f>
        <v>#N/A</v>
      </c>
      <c r="T38" s="490" t="e">
        <f ca="1">+IF(AND(ISNUMBER(OFFSET('Water Data'!$I$6,0,10*ROW('Water Data'!I32))),'Data Summary'!CI38="Yes"),OFFSET('Water Data'!$I$6,0,10*ROW('Water Data'!I32)),NA())</f>
        <v>#N/A</v>
      </c>
      <c r="U38" s="490" t="e">
        <f ca="1">+IF(AND(ISNUMBER(OFFSET('Water Data'!$I$9,0,10*ROW('Water Data'!I32))),'Data Summary'!CJ38="Yes"),OFFSET('Water Data'!$I$9,0,10*ROW('Water Data'!I32)),NA())</f>
        <v>#N/A</v>
      </c>
      <c r="V38" s="491" t="e">
        <f ca="1">+IF(AND(ISNUMBER(OFFSET('Sanitation Data'!$D$4,0,10*ROW('Sanitation Data'!D32))),'Data Summary'!CK38="Yes"),100-OFFSET('Sanitation Data'!$D$4,0,10*ROW('Sanitation Data'!D32)),NA())</f>
        <v>#N/A</v>
      </c>
      <c r="W38" s="491" t="e">
        <f ca="1">+IF(AND(ISNUMBER(OFFSET('Sanitation Data'!$D$6,0,10*ROW('Sanitation Data'!D32))),'Data Summary'!CL38="Yes"),OFFSET('Sanitation Data'!$D$6,0,10*ROW('Sanitation Data'!D32)),NA())</f>
        <v>#N/A</v>
      </c>
      <c r="X38" s="491" t="e">
        <f ca="1">+IF(AND(ISNUMBER(OFFSET('Sanitation Data'!$D$10,0,10*ROW('Sanitation Data'!D32))),'Data Summary'!CM38="Yes"),OFFSET('Sanitation Data'!$D$10,0,10*ROW('Sanitation Data'!D32)),NA())</f>
        <v>#N/A</v>
      </c>
      <c r="Y38" s="491" t="e">
        <f ca="1">+IF(AND(ISNUMBER(OFFSET('Sanitation Data'!$D$11,0,10*ROW('Sanitation Data'!D32))),'Data Summary'!CN38="Yes"),OFFSET('Sanitation Data'!$D$11,0,10*ROW('Sanitation Data'!D32)),NA())</f>
        <v>#N/A</v>
      </c>
      <c r="Z38" s="491" t="e">
        <f ca="1">+IF(AND(ISNUMBER(OFFSET('Sanitation Data'!$D$12,0,10*ROW('Sanitation Data'!D32))),'Data Summary'!CO38="Yes"),OFFSET('Sanitation Data'!$D$12,0,10*ROW('Sanitation Data'!D32)),NA())</f>
        <v>#N/A</v>
      </c>
      <c r="AA38" s="491" t="e">
        <f ca="1">+IF(AND(ISNUMBER(OFFSET('Sanitation Data'!$E$4,0,10*ROW('Sanitation Data'!E32))),'Data Summary'!CP38="Yes"),100-OFFSET('Sanitation Data'!$E$4,0,10*ROW('Sanitation Data'!E32)),NA())</f>
        <v>#N/A</v>
      </c>
      <c r="AB38" s="491" t="e">
        <f ca="1">+IF(AND(ISNUMBER(OFFSET('Sanitation Data'!$E$6,0,10*ROW('Sanitation Data'!E32))),'Data Summary'!CQ38="Yes"),OFFSET('Sanitation Data'!$E$6,0,10*ROW('Sanitation Data'!E32)),NA())</f>
        <v>#N/A</v>
      </c>
      <c r="AC38" s="491" t="e">
        <f ca="1">+IF(AND(ISNUMBER(OFFSET('Sanitation Data'!$E$10,0,10*ROW('Sanitation Data'!E32))),'Data Summary'!CR38="Yes"),OFFSET('Sanitation Data'!$E$10,0,10*ROW('Sanitation Data'!E32)),NA())</f>
        <v>#N/A</v>
      </c>
      <c r="AD38" s="491" t="e">
        <f ca="1">+IF(AND(ISNUMBER(OFFSET('Sanitation Data'!$E$11,0,10*ROW('Sanitation Data'!E32))),'Data Summary'!CS38="Yes"),OFFSET('Sanitation Data'!$E$11,0,10*ROW('Sanitation Data'!E32)),NA())</f>
        <v>#N/A</v>
      </c>
      <c r="AE38" s="491" t="e">
        <f ca="1">+IF(AND(ISNUMBER(OFFSET('Sanitation Data'!$E$12,0,10*ROW('Sanitation Data'!E32))),'Data Summary'!CT38="Yes"),OFFSET('Sanitation Data'!$E$12,0,10*ROW('Sanitation Data'!E32)),NA())</f>
        <v>#N/A</v>
      </c>
      <c r="AF38" s="491" t="e">
        <f ca="1">+IF(AND(ISNUMBER(OFFSET('Sanitation Data'!$F$4,0,10*ROW('Sanitation Data'!F32))),'Data Summary'!CU38="Yes"),100-OFFSET('Sanitation Data'!$F$4,0,10*ROW('Sanitation Data'!F32)),NA())</f>
        <v>#N/A</v>
      </c>
      <c r="AG38" s="491" t="e">
        <f ca="1">+IF(AND(ISNUMBER(OFFSET('Sanitation Data'!$F$6,0,10*ROW('Sanitation Data'!F32))),'Data Summary'!CV38="Yes"),OFFSET('Sanitation Data'!$F$6,0,10*ROW('Sanitation Data'!F32)),NA())</f>
        <v>#N/A</v>
      </c>
      <c r="AH38" s="491" t="e">
        <f ca="1">+IF(AND(ISNUMBER(OFFSET('Sanitation Data'!$F$10,0,10*ROW('Sanitation Data'!F32))),'Data Summary'!CW38="Yes"),OFFSET('Sanitation Data'!$F$10,0,10*ROW('Sanitation Data'!F32)),NA())</f>
        <v>#N/A</v>
      </c>
      <c r="AI38" s="491" t="e">
        <f ca="1">+IF(AND(ISNUMBER(OFFSET('Sanitation Data'!$F$11,0,10*ROW('Sanitation Data'!F32))),'Data Summary'!CX38="Yes"),OFFSET('Sanitation Data'!$F$11,0,10*ROW('Sanitation Data'!F32)),NA())</f>
        <v>#N/A</v>
      </c>
      <c r="AJ38" s="491" t="e">
        <f ca="1">+IF(AND(ISNUMBER(OFFSET('Sanitation Data'!$F$12,0,10*ROW('Sanitation Data'!F32))),'Data Summary'!CY38="Yes"),OFFSET('Sanitation Data'!$F$12,0,10*ROW('Sanitation Data'!F32)),NA())</f>
        <v>#N/A</v>
      </c>
      <c r="AK38" s="491" t="e">
        <f ca="1">+IF(AND(ISNUMBER(OFFSET('Sanitation Data'!$G$4,0,10*ROW('Sanitation Data'!G32))),'Data Summary'!CZ38="Yes"),100-OFFSET('Sanitation Data'!$G$4,0,10*ROW('Sanitation Data'!G32)),NA())</f>
        <v>#N/A</v>
      </c>
      <c r="AL38" s="491" t="e">
        <f ca="1">+IF(AND(ISNUMBER(OFFSET('Sanitation Data'!$G$6,0,10*ROW('Sanitation Data'!G32))),'Data Summary'!DA38="Yes"),OFFSET('Sanitation Data'!$G$6,0,10*ROW('Sanitation Data'!G32)),NA())</f>
        <v>#N/A</v>
      </c>
      <c r="AM38" s="491" t="e">
        <f ca="1">+IF(AND(ISNUMBER(OFFSET('Sanitation Data'!$G$10,0,10*ROW('Sanitation Data'!G32))),'Data Summary'!DB38="Yes"),OFFSET('Sanitation Data'!$G$10,0,10*ROW('Sanitation Data'!G32)),NA())</f>
        <v>#N/A</v>
      </c>
      <c r="AN38" s="491" t="e">
        <f ca="1">+IF(AND(ISNUMBER(OFFSET('Sanitation Data'!$G$11,0,10*ROW('Sanitation Data'!G32))),'Data Summary'!DC38="Yes"),OFFSET('Sanitation Data'!$G$11,0,10*ROW('Sanitation Data'!G32)),NA())</f>
        <v>#N/A</v>
      </c>
      <c r="AO38" s="491" t="e">
        <f ca="1">+IF(AND(ISNUMBER(OFFSET('Sanitation Data'!$G$12,0,10*ROW('Sanitation Data'!G32))),'Data Summary'!DD38="Yes"),OFFSET('Sanitation Data'!$G$12,0,10*ROW('Sanitation Data'!G32)),NA())</f>
        <v>#N/A</v>
      </c>
      <c r="AP38" s="491" t="e">
        <f ca="1">+IF(AND(ISNUMBER(OFFSET('Sanitation Data'!$H$4,0,10*ROW('Sanitation Data'!H32))),'Data Summary'!DE38="Yes"),100-OFFSET('Sanitation Data'!$H$4,0,10*ROW('Sanitation Data'!H32)),NA())</f>
        <v>#N/A</v>
      </c>
      <c r="AQ38" s="491" t="e">
        <f ca="1">+IF(AND(ISNUMBER(OFFSET('Sanitation Data'!$H$6,0,10*ROW('Sanitation Data'!H32))),'Data Summary'!DF38="Yes"),OFFSET('Sanitation Data'!$H$6,0,10*ROW('Sanitation Data'!H32)),NA())</f>
        <v>#N/A</v>
      </c>
      <c r="AR38" s="491" t="e">
        <f ca="1">+IF(AND(ISNUMBER(OFFSET('Sanitation Data'!$H$10,0,10*ROW('Sanitation Data'!H32))),'Data Summary'!DG38="Yes"),OFFSET('Sanitation Data'!$H$10,0,10*ROW('Sanitation Data'!H32)),NA())</f>
        <v>#N/A</v>
      </c>
      <c r="AS38" s="491" t="e">
        <f ca="1">+IF(AND(ISNUMBER(OFFSET('Sanitation Data'!$H$11,0,10*ROW('Sanitation Data'!H32))),'Data Summary'!DH38="Yes"),OFFSET('Sanitation Data'!$H$11,0,10*ROW('Sanitation Data'!H32)),NA())</f>
        <v>#N/A</v>
      </c>
      <c r="AT38" s="491" t="e">
        <f ca="1">+IF(AND(ISNUMBER(OFFSET('Sanitation Data'!$H$12,0,10*ROW('Sanitation Data'!H32))),'Data Summary'!DI38="Yes"),OFFSET('Sanitation Data'!$H$12,0,10*ROW('Sanitation Data'!H32)),NA())</f>
        <v>#N/A</v>
      </c>
      <c r="AU38" s="491" t="e">
        <f ca="1">+IF(AND(ISNUMBER(OFFSET('Sanitation Data'!$I$4,0,10*ROW('Sanitation Data'!I32))),'Data Summary'!DJ38="Yes"),100-OFFSET('Sanitation Data'!$I$4,0,10*ROW('Sanitation Data'!I32)),NA())</f>
        <v>#N/A</v>
      </c>
      <c r="AV38" s="491" t="e">
        <f ca="1">+IF(AND(ISNUMBER(OFFSET('Sanitation Data'!$I$6,0,10*ROW('Sanitation Data'!I32))),'Data Summary'!DK38="Yes"),OFFSET('Sanitation Data'!$I$6,0,10*ROW('Sanitation Data'!I32)),NA())</f>
        <v>#N/A</v>
      </c>
      <c r="AW38" s="491" t="e">
        <f ca="1">+IF(AND(ISNUMBER(OFFSET('Sanitation Data'!$I$10,0,10*ROW('Sanitation Data'!I32))),'Data Summary'!DL38="Yes"),OFFSET('Sanitation Data'!$I$10,0,10*ROW('Sanitation Data'!I32)),NA())</f>
        <v>#N/A</v>
      </c>
      <c r="AX38" s="491" t="e">
        <f ca="1">+IF(AND(ISNUMBER(OFFSET('Sanitation Data'!$I$11,0,10*ROW('Sanitation Data'!I32))),'Data Summary'!DM38="Yes"),OFFSET('Sanitation Data'!$I$11,0,10*ROW('Sanitation Data'!I32)),NA())</f>
        <v>#N/A</v>
      </c>
      <c r="AY38" s="491" t="e">
        <f ca="1">+IF(AND(ISNUMBER(OFFSET('Sanitation Data'!$I$12,0,10*ROW('Sanitation Data'!I32))),'Data Summary'!DN38="Yes"),OFFSET('Sanitation Data'!$I$12,0,10*ROW('Sanitation Data'!I32)),NA())</f>
        <v>#N/A</v>
      </c>
      <c r="AZ38" s="492" t="e">
        <f ca="1">+IF(AND(ISNUMBER(OFFSET('Hygiene Data'!$D$5,0,10*ROW('Hygiene Data'!D32))),'Data Summary'!DO38="Yes"),OFFSET('Hygiene Data'!$D$5,0,10*ROW('Hygiene Data'!D32)),NA())</f>
        <v>#N/A</v>
      </c>
      <c r="BA38" s="492" t="e">
        <f ca="1">+IF(AND(ISNUMBER(OFFSET('Hygiene Data'!$D$7,0,10*ROW('Hygiene Data'!D32))),'Data Summary'!DP38="Yes"),OFFSET('Hygiene Data'!$D$7,0,10*ROW('Hygiene Data'!D32)),NA())</f>
        <v>#N/A</v>
      </c>
      <c r="BB38" s="492" t="e">
        <f ca="1">+IF(AND(ISNUMBER(OFFSET('Hygiene Data'!$D$9,0,10*ROW('Hygiene Data'!D32))),'Data Summary'!DQ38="Yes"),OFFSET('Hygiene Data'!$D$9,0,10*ROW('Hygiene Data'!D32)),NA())</f>
        <v>#N/A</v>
      </c>
      <c r="BC38" s="492" t="e">
        <f ca="1">+IF(AND(ISNUMBER(OFFSET('Hygiene Data'!$E$5,0,10*ROW('Hygiene Data'!E32))),'Data Summary'!DR38="Yes"),OFFSET('Hygiene Data'!$E$5,0,10*ROW('Hygiene Data'!E32)),NA())</f>
        <v>#N/A</v>
      </c>
      <c r="BD38" s="492" t="e">
        <f ca="1">+IF(AND(ISNUMBER(OFFSET('Hygiene Data'!$E$7,0,10*ROW('Hygiene Data'!E32))),'Data Summary'!DS38="Yes"),OFFSET('Hygiene Data'!$E$7,0,10*ROW('Hygiene Data'!E32)),NA())</f>
        <v>#N/A</v>
      </c>
      <c r="BE38" s="492" t="e">
        <f ca="1">+IF(AND(ISNUMBER(OFFSET('Hygiene Data'!$E$9,0,10*ROW('Hygiene Data'!E32))),'Data Summary'!DT38="Yes"),OFFSET('Hygiene Data'!$E$9,0,10*ROW('Hygiene Data'!E32)),NA())</f>
        <v>#N/A</v>
      </c>
      <c r="BF38" s="492" t="e">
        <f ca="1">+IF(AND(ISNUMBER(OFFSET('Hygiene Data'!$F$5,0,10*ROW('Hygiene Data'!F32))),'Data Summary'!DU38="Yes"),OFFSET('Hygiene Data'!$F$5,0,10*ROW('Hygiene Data'!F32)),NA())</f>
        <v>#N/A</v>
      </c>
      <c r="BG38" s="492" t="e">
        <f ca="1">+IF(AND(ISNUMBER(OFFSET('Hygiene Data'!$F$7,0,10*ROW('Hygiene Data'!F32))),'Data Summary'!DV38="Yes"),OFFSET('Hygiene Data'!$F$7,0,10*ROW('Hygiene Data'!F32)),NA())</f>
        <v>#N/A</v>
      </c>
      <c r="BH38" s="492" t="e">
        <f ca="1">+IF(AND(ISNUMBER(OFFSET('Hygiene Data'!$F$9,0,10*ROW('Hygiene Data'!F32))),'Data Summary'!DW38="Yes"),OFFSET('Hygiene Data'!$F$9,0,10*ROW('Hygiene Data'!F32)),NA())</f>
        <v>#N/A</v>
      </c>
      <c r="BI38" s="492" t="e">
        <f ca="1">+IF(AND(ISNUMBER(OFFSET('Hygiene Data'!$G$5,0,10*ROW('Hygiene Data'!G32))),'Data Summary'!DX38="Yes"),OFFSET('Hygiene Data'!$G$5,0,10*ROW('Hygiene Data'!G32)),NA())</f>
        <v>#N/A</v>
      </c>
      <c r="BJ38" s="492" t="e">
        <f ca="1">+IF(AND(ISNUMBER(OFFSET('Hygiene Data'!$G$7,0,10*ROW('Hygiene Data'!G32))),'Data Summary'!DY38="Yes"),OFFSET('Hygiene Data'!$G$7,0,10*ROW('Hygiene Data'!G32)),NA())</f>
        <v>#N/A</v>
      </c>
      <c r="BK38" s="492" t="e">
        <f ca="1">+IF(AND(ISNUMBER(OFFSET('Hygiene Data'!$G$9,0,10*ROW('Hygiene Data'!G32))),'Data Summary'!DZ38="Yes"),OFFSET('Hygiene Data'!$G$9,0,10*ROW('Hygiene Data'!G32)),NA())</f>
        <v>#N/A</v>
      </c>
      <c r="BL38" s="492" t="e">
        <f ca="1">+IF(AND(ISNUMBER(OFFSET('Hygiene Data'!$H$5,0,10*ROW('Hygiene Data'!H32))),'Data Summary'!EA38="Yes"),OFFSET('Hygiene Data'!$H$5,0,10*ROW('Hygiene Data'!H32)),NA())</f>
        <v>#N/A</v>
      </c>
      <c r="BM38" s="492" t="e">
        <f ca="1">+IF(AND(ISNUMBER(OFFSET('Hygiene Data'!$H$7,0,10*ROW('Hygiene Data'!H32))),'Data Summary'!EB38="Yes"),OFFSET('Hygiene Data'!$H$7,0,10*ROW('Hygiene Data'!H32)),NA())</f>
        <v>#N/A</v>
      </c>
      <c r="BN38" s="492" t="e">
        <f ca="1">+IF(AND(ISNUMBER(OFFSET('Hygiene Data'!$H$9,0,10*ROW('Hygiene Data'!H32))),'Data Summary'!EC38="Yes"),OFFSET('Hygiene Data'!$H$9,0,10*ROW('Hygiene Data'!H32)),NA())</f>
        <v>#N/A</v>
      </c>
      <c r="BO38" s="492" t="e">
        <f ca="1">+IF(AND(ISNUMBER(OFFSET('Hygiene Data'!$I$5,0,10*ROW('Hygiene Data'!I32))),'Data Summary'!ED38="Yes"),OFFSET('Hygiene Data'!$I$5,0,10*ROW('Hygiene Data'!I32)),NA())</f>
        <v>#N/A</v>
      </c>
      <c r="BP38" s="492" t="e">
        <f ca="1">+IF(AND(ISNUMBER(OFFSET('Hygiene Data'!$I$7,0,10*ROW('Hygiene Data'!I32))),'Data Summary'!EE38="Yes"),OFFSET('Hygiene Data'!$I$7,0,10*ROW('Hygiene Data'!I32)),NA())</f>
        <v>#N/A</v>
      </c>
      <c r="BQ38" s="492" t="e">
        <f ca="1">+IF(AND(ISNUMBER(OFFSET('Hygiene Data'!$I$9,0,10*ROW('Hygiene Data'!I32))),'Data Summary'!EF38="Yes"),OFFSET('Hygiene Data'!$I$9,0,10*ROW('Hygiene Data'!I32)),NA())</f>
        <v>#N/A</v>
      </c>
    </row>
    <row r="39" spans="1:69" x14ac:dyDescent="0.25">
      <c r="A39" s="488" t="e">
        <f ca="1">+RIGHT('Data Summary'!A39,LEN('Data Summary'!A39)-9)</f>
        <v>#VALUE!</v>
      </c>
      <c r="B39" s="462" t="str">
        <f ca="1">+IF(ISTEXT('Data Summary'!B39),'Data Summary'!B39,"")</f>
        <v/>
      </c>
      <c r="C39" s="489" t="e">
        <f ca="1">+VALUE('Data Summary'!C39)</f>
        <v>#VALUE!</v>
      </c>
      <c r="D39" s="490" t="e">
        <f ca="1">+IF(AND(ISNUMBER(OFFSET('Water Data'!$D$4,0,10*ROW('Water Data'!D33))),'Data Summary'!BS39="Yes"),100-OFFSET('Water Data'!$D$4,0,10*ROW('Water Data'!D33)),NA())</f>
        <v>#N/A</v>
      </c>
      <c r="E39" s="490" t="e">
        <f ca="1">+IF(AND(ISNUMBER(OFFSET('Water Data'!$D$6,0,10*ROW('Water Data'!D33))),'Data Summary'!BT39="Yes"),OFFSET('Water Data'!$D$6,0,10*ROW('Water Data'!D33)),NA())</f>
        <v>#N/A</v>
      </c>
      <c r="F39" s="490" t="e">
        <f ca="1">+IF(AND(ISNUMBER(OFFSET('Water Data'!$D$9,0,10*ROW('Water Data'!D33))),'Data Summary'!BU39="Yes"),OFFSET('Water Data'!$D$9,0,10*ROW('Water Data'!D33)),NA())</f>
        <v>#N/A</v>
      </c>
      <c r="G39" s="490" t="e">
        <f ca="1">+IF(AND(ISNUMBER(OFFSET('Water Data'!$E$4,0,10*ROW('Water Data'!E33))),'Data Summary'!BV39="Yes"),100-OFFSET('Water Data'!$E$4,0,10*ROW('Water Data'!E33)),NA())</f>
        <v>#N/A</v>
      </c>
      <c r="H39" s="490" t="e">
        <f ca="1">+IF(AND(ISNUMBER(OFFSET('Water Data'!$E$6,0,10*ROW('Water Data'!E33))),'Data Summary'!BW39="Yes"),OFFSET('Water Data'!$E$6,0,10*ROW('Water Data'!E33)),NA())</f>
        <v>#N/A</v>
      </c>
      <c r="I39" s="490" t="e">
        <f ca="1">+IF(AND(ISNUMBER(OFFSET('Water Data'!$E$9,0,10*ROW('Water Data'!E33))),'Data Summary'!BX39="Yes"),OFFSET('Water Data'!$E$9,0,10*ROW('Water Data'!E33)),NA())</f>
        <v>#N/A</v>
      </c>
      <c r="J39" s="490" t="e">
        <f ca="1">+IF(AND(ISNUMBER(OFFSET('Water Data'!$F$4,0,10*ROW('Water Data'!F33))),'Data Summary'!BY39="Yes"),100-OFFSET('Water Data'!$F$4,0,10*ROW('Water Data'!F33)),NA())</f>
        <v>#N/A</v>
      </c>
      <c r="K39" s="490" t="e">
        <f ca="1">+IF(AND(ISNUMBER(OFFSET('Water Data'!$F$6,0,10*ROW('Water Data'!F33))),'Data Summary'!BZ39="Yes"),OFFSET('Water Data'!$F$6,0,10*ROW('Water Data'!F33)),NA())</f>
        <v>#N/A</v>
      </c>
      <c r="L39" s="490" t="e">
        <f ca="1">+IF(AND(ISNUMBER(OFFSET('Water Data'!$F$9,0,10*ROW('Water Data'!F33))),'Data Summary'!CA39="Yes"),OFFSET('Water Data'!$F$9,0,10*ROW('Water Data'!F33)),NA())</f>
        <v>#N/A</v>
      </c>
      <c r="M39" s="490" t="e">
        <f ca="1">+IF(AND(ISNUMBER(OFFSET('Water Data'!$G$4,0,10*ROW('Water Data'!G33))),'Data Summary'!CB39="Yes"),100-OFFSET('Water Data'!$G$4,0,10*ROW('Water Data'!G33)),NA())</f>
        <v>#N/A</v>
      </c>
      <c r="N39" s="490" t="e">
        <f ca="1">+IF(AND(ISNUMBER(OFFSET('Water Data'!$G$6,0,10*ROW('Water Data'!G33))),'Data Summary'!CC39="Yes"),OFFSET('Water Data'!$G$6,0,10*ROW('Water Data'!G33)),NA())</f>
        <v>#N/A</v>
      </c>
      <c r="O39" s="490" t="e">
        <f ca="1">+IF(AND(ISNUMBER(OFFSET('Water Data'!$G$9,0,10*ROW('Water Data'!G33))),'Data Summary'!CD39="Yes"),OFFSET('Water Data'!$G$9,0,10*ROW('Water Data'!G33)),NA())</f>
        <v>#N/A</v>
      </c>
      <c r="P39" s="490" t="e">
        <f ca="1">+IF(AND(ISNUMBER(OFFSET('Water Data'!$H$4,0,10*ROW('Water Data'!H33))),'Data Summary'!CE39="Yes"),100-OFFSET('Water Data'!$H$4,0,10*ROW('Water Data'!H33)),NA())</f>
        <v>#N/A</v>
      </c>
      <c r="Q39" s="490" t="e">
        <f ca="1">+IF(AND(ISNUMBER(OFFSET('Water Data'!$H$6,0,10*ROW('Water Data'!H33))),'Data Summary'!CF39="Yes"),OFFSET('Water Data'!$H$6,0,10*ROW('Water Data'!H33)),NA())</f>
        <v>#N/A</v>
      </c>
      <c r="R39" s="490" t="e">
        <f ca="1">+IF(AND(ISNUMBER(OFFSET('Water Data'!$H$9,0,10*ROW('Water Data'!H33))),'Data Summary'!CG39="Yes"),OFFSET('Water Data'!$H$9,0,10*ROW('Water Data'!H33)),NA())</f>
        <v>#N/A</v>
      </c>
      <c r="S39" s="490" t="e">
        <f ca="1">+IF(AND(ISNUMBER(OFFSET('Water Data'!$I$4,0,10*ROW('Water Data'!I33))),'Data Summary'!CH39="Yes"),100-OFFSET('Water Data'!$I$4,0,10*ROW('Water Data'!I33)),NA())</f>
        <v>#N/A</v>
      </c>
      <c r="T39" s="490" t="e">
        <f ca="1">+IF(AND(ISNUMBER(OFFSET('Water Data'!$I$6,0,10*ROW('Water Data'!I33))),'Data Summary'!CI39="Yes"),OFFSET('Water Data'!$I$6,0,10*ROW('Water Data'!I33)),NA())</f>
        <v>#N/A</v>
      </c>
      <c r="U39" s="490" t="e">
        <f ca="1">+IF(AND(ISNUMBER(OFFSET('Water Data'!$I$9,0,10*ROW('Water Data'!I33))),'Data Summary'!CJ39="Yes"),OFFSET('Water Data'!$I$9,0,10*ROW('Water Data'!I33)),NA())</f>
        <v>#N/A</v>
      </c>
      <c r="V39" s="491" t="e">
        <f ca="1">+IF(AND(ISNUMBER(OFFSET('Sanitation Data'!$D$4,0,10*ROW('Sanitation Data'!D33))),'Data Summary'!CK39="Yes"),100-OFFSET('Sanitation Data'!$D$4,0,10*ROW('Sanitation Data'!D33)),NA())</f>
        <v>#N/A</v>
      </c>
      <c r="W39" s="491" t="e">
        <f ca="1">+IF(AND(ISNUMBER(OFFSET('Sanitation Data'!$D$6,0,10*ROW('Sanitation Data'!D33))),'Data Summary'!CL39="Yes"),OFFSET('Sanitation Data'!$D$6,0,10*ROW('Sanitation Data'!D33)),NA())</f>
        <v>#N/A</v>
      </c>
      <c r="X39" s="491" t="e">
        <f ca="1">+IF(AND(ISNUMBER(OFFSET('Sanitation Data'!$D$10,0,10*ROW('Sanitation Data'!D33))),'Data Summary'!CM39="Yes"),OFFSET('Sanitation Data'!$D$10,0,10*ROW('Sanitation Data'!D33)),NA())</f>
        <v>#N/A</v>
      </c>
      <c r="Y39" s="491" t="e">
        <f ca="1">+IF(AND(ISNUMBER(OFFSET('Sanitation Data'!$D$11,0,10*ROW('Sanitation Data'!D33))),'Data Summary'!CN39="Yes"),OFFSET('Sanitation Data'!$D$11,0,10*ROW('Sanitation Data'!D33)),NA())</f>
        <v>#N/A</v>
      </c>
      <c r="Z39" s="491" t="e">
        <f ca="1">+IF(AND(ISNUMBER(OFFSET('Sanitation Data'!$D$12,0,10*ROW('Sanitation Data'!D33))),'Data Summary'!CO39="Yes"),OFFSET('Sanitation Data'!$D$12,0,10*ROW('Sanitation Data'!D33)),NA())</f>
        <v>#N/A</v>
      </c>
      <c r="AA39" s="491" t="e">
        <f ca="1">+IF(AND(ISNUMBER(OFFSET('Sanitation Data'!$E$4,0,10*ROW('Sanitation Data'!E33))),'Data Summary'!CP39="Yes"),100-OFFSET('Sanitation Data'!$E$4,0,10*ROW('Sanitation Data'!E33)),NA())</f>
        <v>#N/A</v>
      </c>
      <c r="AB39" s="491" t="e">
        <f ca="1">+IF(AND(ISNUMBER(OFFSET('Sanitation Data'!$E$6,0,10*ROW('Sanitation Data'!E33))),'Data Summary'!CQ39="Yes"),OFFSET('Sanitation Data'!$E$6,0,10*ROW('Sanitation Data'!E33)),NA())</f>
        <v>#N/A</v>
      </c>
      <c r="AC39" s="491" t="e">
        <f ca="1">+IF(AND(ISNUMBER(OFFSET('Sanitation Data'!$E$10,0,10*ROW('Sanitation Data'!E33))),'Data Summary'!CR39="Yes"),OFFSET('Sanitation Data'!$E$10,0,10*ROW('Sanitation Data'!E33)),NA())</f>
        <v>#N/A</v>
      </c>
      <c r="AD39" s="491" t="e">
        <f ca="1">+IF(AND(ISNUMBER(OFFSET('Sanitation Data'!$E$11,0,10*ROW('Sanitation Data'!E33))),'Data Summary'!CS39="Yes"),OFFSET('Sanitation Data'!$E$11,0,10*ROW('Sanitation Data'!E33)),NA())</f>
        <v>#N/A</v>
      </c>
      <c r="AE39" s="491" t="e">
        <f ca="1">+IF(AND(ISNUMBER(OFFSET('Sanitation Data'!$E$12,0,10*ROW('Sanitation Data'!E33))),'Data Summary'!CT39="Yes"),OFFSET('Sanitation Data'!$E$12,0,10*ROW('Sanitation Data'!E33)),NA())</f>
        <v>#N/A</v>
      </c>
      <c r="AF39" s="491" t="e">
        <f ca="1">+IF(AND(ISNUMBER(OFFSET('Sanitation Data'!$F$4,0,10*ROW('Sanitation Data'!F33))),'Data Summary'!CU39="Yes"),100-OFFSET('Sanitation Data'!$F$4,0,10*ROW('Sanitation Data'!F33)),NA())</f>
        <v>#N/A</v>
      </c>
      <c r="AG39" s="491" t="e">
        <f ca="1">+IF(AND(ISNUMBER(OFFSET('Sanitation Data'!$F$6,0,10*ROW('Sanitation Data'!F33))),'Data Summary'!CV39="Yes"),OFFSET('Sanitation Data'!$F$6,0,10*ROW('Sanitation Data'!F33)),NA())</f>
        <v>#N/A</v>
      </c>
      <c r="AH39" s="491" t="e">
        <f ca="1">+IF(AND(ISNUMBER(OFFSET('Sanitation Data'!$F$10,0,10*ROW('Sanitation Data'!F33))),'Data Summary'!CW39="Yes"),OFFSET('Sanitation Data'!$F$10,0,10*ROW('Sanitation Data'!F33)),NA())</f>
        <v>#N/A</v>
      </c>
      <c r="AI39" s="491" t="e">
        <f ca="1">+IF(AND(ISNUMBER(OFFSET('Sanitation Data'!$F$11,0,10*ROW('Sanitation Data'!F33))),'Data Summary'!CX39="Yes"),OFFSET('Sanitation Data'!$F$11,0,10*ROW('Sanitation Data'!F33)),NA())</f>
        <v>#N/A</v>
      </c>
      <c r="AJ39" s="491" t="e">
        <f ca="1">+IF(AND(ISNUMBER(OFFSET('Sanitation Data'!$F$12,0,10*ROW('Sanitation Data'!F33))),'Data Summary'!CY39="Yes"),OFFSET('Sanitation Data'!$F$12,0,10*ROW('Sanitation Data'!F33)),NA())</f>
        <v>#N/A</v>
      </c>
      <c r="AK39" s="491" t="e">
        <f ca="1">+IF(AND(ISNUMBER(OFFSET('Sanitation Data'!$G$4,0,10*ROW('Sanitation Data'!G33))),'Data Summary'!CZ39="Yes"),100-OFFSET('Sanitation Data'!$G$4,0,10*ROW('Sanitation Data'!G33)),NA())</f>
        <v>#N/A</v>
      </c>
      <c r="AL39" s="491" t="e">
        <f ca="1">+IF(AND(ISNUMBER(OFFSET('Sanitation Data'!$G$6,0,10*ROW('Sanitation Data'!G33))),'Data Summary'!DA39="Yes"),OFFSET('Sanitation Data'!$G$6,0,10*ROW('Sanitation Data'!G33)),NA())</f>
        <v>#N/A</v>
      </c>
      <c r="AM39" s="491" t="e">
        <f ca="1">+IF(AND(ISNUMBER(OFFSET('Sanitation Data'!$G$10,0,10*ROW('Sanitation Data'!G33))),'Data Summary'!DB39="Yes"),OFFSET('Sanitation Data'!$G$10,0,10*ROW('Sanitation Data'!G33)),NA())</f>
        <v>#N/A</v>
      </c>
      <c r="AN39" s="491" t="e">
        <f ca="1">+IF(AND(ISNUMBER(OFFSET('Sanitation Data'!$G$11,0,10*ROW('Sanitation Data'!G33))),'Data Summary'!DC39="Yes"),OFFSET('Sanitation Data'!$G$11,0,10*ROW('Sanitation Data'!G33)),NA())</f>
        <v>#N/A</v>
      </c>
      <c r="AO39" s="491" t="e">
        <f ca="1">+IF(AND(ISNUMBER(OFFSET('Sanitation Data'!$G$12,0,10*ROW('Sanitation Data'!G33))),'Data Summary'!DD39="Yes"),OFFSET('Sanitation Data'!$G$12,0,10*ROW('Sanitation Data'!G33)),NA())</f>
        <v>#N/A</v>
      </c>
      <c r="AP39" s="491" t="e">
        <f ca="1">+IF(AND(ISNUMBER(OFFSET('Sanitation Data'!$H$4,0,10*ROW('Sanitation Data'!H33))),'Data Summary'!DE39="Yes"),100-OFFSET('Sanitation Data'!$H$4,0,10*ROW('Sanitation Data'!H33)),NA())</f>
        <v>#N/A</v>
      </c>
      <c r="AQ39" s="491" t="e">
        <f ca="1">+IF(AND(ISNUMBER(OFFSET('Sanitation Data'!$H$6,0,10*ROW('Sanitation Data'!H33))),'Data Summary'!DF39="Yes"),OFFSET('Sanitation Data'!$H$6,0,10*ROW('Sanitation Data'!H33)),NA())</f>
        <v>#N/A</v>
      </c>
      <c r="AR39" s="491" t="e">
        <f ca="1">+IF(AND(ISNUMBER(OFFSET('Sanitation Data'!$H$10,0,10*ROW('Sanitation Data'!H33))),'Data Summary'!DG39="Yes"),OFFSET('Sanitation Data'!$H$10,0,10*ROW('Sanitation Data'!H33)),NA())</f>
        <v>#N/A</v>
      </c>
      <c r="AS39" s="491" t="e">
        <f ca="1">+IF(AND(ISNUMBER(OFFSET('Sanitation Data'!$H$11,0,10*ROW('Sanitation Data'!H33))),'Data Summary'!DH39="Yes"),OFFSET('Sanitation Data'!$H$11,0,10*ROW('Sanitation Data'!H33)),NA())</f>
        <v>#N/A</v>
      </c>
      <c r="AT39" s="491" t="e">
        <f ca="1">+IF(AND(ISNUMBER(OFFSET('Sanitation Data'!$H$12,0,10*ROW('Sanitation Data'!H33))),'Data Summary'!DI39="Yes"),OFFSET('Sanitation Data'!$H$12,0,10*ROW('Sanitation Data'!H33)),NA())</f>
        <v>#N/A</v>
      </c>
      <c r="AU39" s="491" t="e">
        <f ca="1">+IF(AND(ISNUMBER(OFFSET('Sanitation Data'!$I$4,0,10*ROW('Sanitation Data'!I33))),'Data Summary'!DJ39="Yes"),100-OFFSET('Sanitation Data'!$I$4,0,10*ROW('Sanitation Data'!I33)),NA())</f>
        <v>#N/A</v>
      </c>
      <c r="AV39" s="491" t="e">
        <f ca="1">+IF(AND(ISNUMBER(OFFSET('Sanitation Data'!$I$6,0,10*ROW('Sanitation Data'!I33))),'Data Summary'!DK39="Yes"),OFFSET('Sanitation Data'!$I$6,0,10*ROW('Sanitation Data'!I33)),NA())</f>
        <v>#N/A</v>
      </c>
      <c r="AW39" s="491" t="e">
        <f ca="1">+IF(AND(ISNUMBER(OFFSET('Sanitation Data'!$I$10,0,10*ROW('Sanitation Data'!I33))),'Data Summary'!DL39="Yes"),OFFSET('Sanitation Data'!$I$10,0,10*ROW('Sanitation Data'!I33)),NA())</f>
        <v>#N/A</v>
      </c>
      <c r="AX39" s="491" t="e">
        <f ca="1">+IF(AND(ISNUMBER(OFFSET('Sanitation Data'!$I$11,0,10*ROW('Sanitation Data'!I33))),'Data Summary'!DM39="Yes"),OFFSET('Sanitation Data'!$I$11,0,10*ROW('Sanitation Data'!I33)),NA())</f>
        <v>#N/A</v>
      </c>
      <c r="AY39" s="491" t="e">
        <f ca="1">+IF(AND(ISNUMBER(OFFSET('Sanitation Data'!$I$12,0,10*ROW('Sanitation Data'!I33))),'Data Summary'!DN39="Yes"),OFFSET('Sanitation Data'!$I$12,0,10*ROW('Sanitation Data'!I33)),NA())</f>
        <v>#N/A</v>
      </c>
      <c r="AZ39" s="492" t="e">
        <f ca="1">+IF(AND(ISNUMBER(OFFSET('Hygiene Data'!$D$5,0,10*ROW('Hygiene Data'!D33))),'Data Summary'!DO39="Yes"),OFFSET('Hygiene Data'!$D$5,0,10*ROW('Hygiene Data'!D33)),NA())</f>
        <v>#N/A</v>
      </c>
      <c r="BA39" s="492" t="e">
        <f ca="1">+IF(AND(ISNUMBER(OFFSET('Hygiene Data'!$D$7,0,10*ROW('Hygiene Data'!D33))),'Data Summary'!DP39="Yes"),OFFSET('Hygiene Data'!$D$7,0,10*ROW('Hygiene Data'!D33)),NA())</f>
        <v>#N/A</v>
      </c>
      <c r="BB39" s="492" t="e">
        <f ca="1">+IF(AND(ISNUMBER(OFFSET('Hygiene Data'!$D$9,0,10*ROW('Hygiene Data'!D33))),'Data Summary'!DQ39="Yes"),OFFSET('Hygiene Data'!$D$9,0,10*ROW('Hygiene Data'!D33)),NA())</f>
        <v>#N/A</v>
      </c>
      <c r="BC39" s="492" t="e">
        <f ca="1">+IF(AND(ISNUMBER(OFFSET('Hygiene Data'!$E$5,0,10*ROW('Hygiene Data'!E33))),'Data Summary'!DR39="Yes"),OFFSET('Hygiene Data'!$E$5,0,10*ROW('Hygiene Data'!E33)),NA())</f>
        <v>#N/A</v>
      </c>
      <c r="BD39" s="492" t="e">
        <f ca="1">+IF(AND(ISNUMBER(OFFSET('Hygiene Data'!$E$7,0,10*ROW('Hygiene Data'!E33))),'Data Summary'!DS39="Yes"),OFFSET('Hygiene Data'!$E$7,0,10*ROW('Hygiene Data'!E33)),NA())</f>
        <v>#N/A</v>
      </c>
      <c r="BE39" s="492" t="e">
        <f ca="1">+IF(AND(ISNUMBER(OFFSET('Hygiene Data'!$E$9,0,10*ROW('Hygiene Data'!E33))),'Data Summary'!DT39="Yes"),OFFSET('Hygiene Data'!$E$9,0,10*ROW('Hygiene Data'!E33)),NA())</f>
        <v>#N/A</v>
      </c>
      <c r="BF39" s="492" t="e">
        <f ca="1">+IF(AND(ISNUMBER(OFFSET('Hygiene Data'!$F$5,0,10*ROW('Hygiene Data'!F33))),'Data Summary'!DU39="Yes"),OFFSET('Hygiene Data'!$F$5,0,10*ROW('Hygiene Data'!F33)),NA())</f>
        <v>#N/A</v>
      </c>
      <c r="BG39" s="492" t="e">
        <f ca="1">+IF(AND(ISNUMBER(OFFSET('Hygiene Data'!$F$7,0,10*ROW('Hygiene Data'!F33))),'Data Summary'!DV39="Yes"),OFFSET('Hygiene Data'!$F$7,0,10*ROW('Hygiene Data'!F33)),NA())</f>
        <v>#N/A</v>
      </c>
      <c r="BH39" s="492" t="e">
        <f ca="1">+IF(AND(ISNUMBER(OFFSET('Hygiene Data'!$F$9,0,10*ROW('Hygiene Data'!F33))),'Data Summary'!DW39="Yes"),OFFSET('Hygiene Data'!$F$9,0,10*ROW('Hygiene Data'!F33)),NA())</f>
        <v>#N/A</v>
      </c>
      <c r="BI39" s="492" t="e">
        <f ca="1">+IF(AND(ISNUMBER(OFFSET('Hygiene Data'!$G$5,0,10*ROW('Hygiene Data'!G33))),'Data Summary'!DX39="Yes"),OFFSET('Hygiene Data'!$G$5,0,10*ROW('Hygiene Data'!G33)),NA())</f>
        <v>#N/A</v>
      </c>
      <c r="BJ39" s="492" t="e">
        <f ca="1">+IF(AND(ISNUMBER(OFFSET('Hygiene Data'!$G$7,0,10*ROW('Hygiene Data'!G33))),'Data Summary'!DY39="Yes"),OFFSET('Hygiene Data'!$G$7,0,10*ROW('Hygiene Data'!G33)),NA())</f>
        <v>#N/A</v>
      </c>
      <c r="BK39" s="492" t="e">
        <f ca="1">+IF(AND(ISNUMBER(OFFSET('Hygiene Data'!$G$9,0,10*ROW('Hygiene Data'!G33))),'Data Summary'!DZ39="Yes"),OFFSET('Hygiene Data'!$G$9,0,10*ROW('Hygiene Data'!G33)),NA())</f>
        <v>#N/A</v>
      </c>
      <c r="BL39" s="492" t="e">
        <f ca="1">+IF(AND(ISNUMBER(OFFSET('Hygiene Data'!$H$5,0,10*ROW('Hygiene Data'!H33))),'Data Summary'!EA39="Yes"),OFFSET('Hygiene Data'!$H$5,0,10*ROW('Hygiene Data'!H33)),NA())</f>
        <v>#N/A</v>
      </c>
      <c r="BM39" s="492" t="e">
        <f ca="1">+IF(AND(ISNUMBER(OFFSET('Hygiene Data'!$H$7,0,10*ROW('Hygiene Data'!H33))),'Data Summary'!EB39="Yes"),OFFSET('Hygiene Data'!$H$7,0,10*ROW('Hygiene Data'!H33)),NA())</f>
        <v>#N/A</v>
      </c>
      <c r="BN39" s="492" t="e">
        <f ca="1">+IF(AND(ISNUMBER(OFFSET('Hygiene Data'!$H$9,0,10*ROW('Hygiene Data'!H33))),'Data Summary'!EC39="Yes"),OFFSET('Hygiene Data'!$H$9,0,10*ROW('Hygiene Data'!H33)),NA())</f>
        <v>#N/A</v>
      </c>
      <c r="BO39" s="492" t="e">
        <f ca="1">+IF(AND(ISNUMBER(OFFSET('Hygiene Data'!$I$5,0,10*ROW('Hygiene Data'!I33))),'Data Summary'!ED39="Yes"),OFFSET('Hygiene Data'!$I$5,0,10*ROW('Hygiene Data'!I33)),NA())</f>
        <v>#N/A</v>
      </c>
      <c r="BP39" s="492" t="e">
        <f ca="1">+IF(AND(ISNUMBER(OFFSET('Hygiene Data'!$I$7,0,10*ROW('Hygiene Data'!I33))),'Data Summary'!EE39="Yes"),OFFSET('Hygiene Data'!$I$7,0,10*ROW('Hygiene Data'!I33)),NA())</f>
        <v>#N/A</v>
      </c>
      <c r="BQ39" s="492" t="e">
        <f ca="1">+IF(AND(ISNUMBER(OFFSET('Hygiene Data'!$I$9,0,10*ROW('Hygiene Data'!I33))),'Data Summary'!EF39="Yes"),OFFSET('Hygiene Data'!$I$9,0,10*ROW('Hygiene Data'!I33)),NA())</f>
        <v>#N/A</v>
      </c>
    </row>
    <row r="40" spans="1:69" x14ac:dyDescent="0.25">
      <c r="A40" s="488" t="e">
        <f ca="1">+RIGHT('Data Summary'!A40,LEN('Data Summary'!A40)-9)</f>
        <v>#VALUE!</v>
      </c>
      <c r="B40" s="462" t="str">
        <f ca="1">+IF(ISTEXT('Data Summary'!B40),'Data Summary'!B40,"")</f>
        <v/>
      </c>
      <c r="C40" s="489" t="e">
        <f ca="1">+VALUE('Data Summary'!C40)</f>
        <v>#VALUE!</v>
      </c>
      <c r="D40" s="490" t="e">
        <f ca="1">+IF(AND(ISNUMBER(OFFSET('Water Data'!$D$4,0,10*ROW('Water Data'!D34))),'Data Summary'!BS40="Yes"),100-OFFSET('Water Data'!$D$4,0,10*ROW('Water Data'!D34)),NA())</f>
        <v>#N/A</v>
      </c>
      <c r="E40" s="490" t="e">
        <f ca="1">+IF(AND(ISNUMBER(OFFSET('Water Data'!$D$6,0,10*ROW('Water Data'!D34))),'Data Summary'!BT40="Yes"),OFFSET('Water Data'!$D$6,0,10*ROW('Water Data'!D34)),NA())</f>
        <v>#N/A</v>
      </c>
      <c r="F40" s="490" t="e">
        <f ca="1">+IF(AND(ISNUMBER(OFFSET('Water Data'!$D$9,0,10*ROW('Water Data'!D34))),'Data Summary'!BU40="Yes"),OFFSET('Water Data'!$D$9,0,10*ROW('Water Data'!D34)),NA())</f>
        <v>#N/A</v>
      </c>
      <c r="G40" s="490" t="e">
        <f ca="1">+IF(AND(ISNUMBER(OFFSET('Water Data'!$E$4,0,10*ROW('Water Data'!E34))),'Data Summary'!BV40="Yes"),100-OFFSET('Water Data'!$E$4,0,10*ROW('Water Data'!E34)),NA())</f>
        <v>#N/A</v>
      </c>
      <c r="H40" s="490" t="e">
        <f ca="1">+IF(AND(ISNUMBER(OFFSET('Water Data'!$E$6,0,10*ROW('Water Data'!E34))),'Data Summary'!BW40="Yes"),OFFSET('Water Data'!$E$6,0,10*ROW('Water Data'!E34)),NA())</f>
        <v>#N/A</v>
      </c>
      <c r="I40" s="490" t="e">
        <f ca="1">+IF(AND(ISNUMBER(OFFSET('Water Data'!$E$9,0,10*ROW('Water Data'!E34))),'Data Summary'!BX40="Yes"),OFFSET('Water Data'!$E$9,0,10*ROW('Water Data'!E34)),NA())</f>
        <v>#N/A</v>
      </c>
      <c r="J40" s="490" t="e">
        <f ca="1">+IF(AND(ISNUMBER(OFFSET('Water Data'!$F$4,0,10*ROW('Water Data'!F34))),'Data Summary'!BY40="Yes"),100-OFFSET('Water Data'!$F$4,0,10*ROW('Water Data'!F34)),NA())</f>
        <v>#N/A</v>
      </c>
      <c r="K40" s="490" t="e">
        <f ca="1">+IF(AND(ISNUMBER(OFFSET('Water Data'!$F$6,0,10*ROW('Water Data'!F34))),'Data Summary'!BZ40="Yes"),OFFSET('Water Data'!$F$6,0,10*ROW('Water Data'!F34)),NA())</f>
        <v>#N/A</v>
      </c>
      <c r="L40" s="490" t="e">
        <f ca="1">+IF(AND(ISNUMBER(OFFSET('Water Data'!$F$9,0,10*ROW('Water Data'!F34))),'Data Summary'!CA40="Yes"),OFFSET('Water Data'!$F$9,0,10*ROW('Water Data'!F34)),NA())</f>
        <v>#N/A</v>
      </c>
      <c r="M40" s="490" t="e">
        <f ca="1">+IF(AND(ISNUMBER(OFFSET('Water Data'!$G$4,0,10*ROW('Water Data'!G34))),'Data Summary'!CB40="Yes"),100-OFFSET('Water Data'!$G$4,0,10*ROW('Water Data'!G34)),NA())</f>
        <v>#N/A</v>
      </c>
      <c r="N40" s="490" t="e">
        <f ca="1">+IF(AND(ISNUMBER(OFFSET('Water Data'!$G$6,0,10*ROW('Water Data'!G34))),'Data Summary'!CC40="Yes"),OFFSET('Water Data'!$G$6,0,10*ROW('Water Data'!G34)),NA())</f>
        <v>#N/A</v>
      </c>
      <c r="O40" s="490" t="e">
        <f ca="1">+IF(AND(ISNUMBER(OFFSET('Water Data'!$G$9,0,10*ROW('Water Data'!G34))),'Data Summary'!CD40="Yes"),OFFSET('Water Data'!$G$9,0,10*ROW('Water Data'!G34)),NA())</f>
        <v>#N/A</v>
      </c>
      <c r="P40" s="490" t="e">
        <f ca="1">+IF(AND(ISNUMBER(OFFSET('Water Data'!$H$4,0,10*ROW('Water Data'!H34))),'Data Summary'!CE40="Yes"),100-OFFSET('Water Data'!$H$4,0,10*ROW('Water Data'!H34)),NA())</f>
        <v>#N/A</v>
      </c>
      <c r="Q40" s="490" t="e">
        <f ca="1">+IF(AND(ISNUMBER(OFFSET('Water Data'!$H$6,0,10*ROW('Water Data'!H34))),'Data Summary'!CF40="Yes"),OFFSET('Water Data'!$H$6,0,10*ROW('Water Data'!H34)),NA())</f>
        <v>#N/A</v>
      </c>
      <c r="R40" s="490" t="e">
        <f ca="1">+IF(AND(ISNUMBER(OFFSET('Water Data'!$H$9,0,10*ROW('Water Data'!H34))),'Data Summary'!CG40="Yes"),OFFSET('Water Data'!$H$9,0,10*ROW('Water Data'!H34)),NA())</f>
        <v>#N/A</v>
      </c>
      <c r="S40" s="490" t="e">
        <f ca="1">+IF(AND(ISNUMBER(OFFSET('Water Data'!$I$4,0,10*ROW('Water Data'!I34))),'Data Summary'!CH40="Yes"),100-OFFSET('Water Data'!$I$4,0,10*ROW('Water Data'!I34)),NA())</f>
        <v>#N/A</v>
      </c>
      <c r="T40" s="490" t="e">
        <f ca="1">+IF(AND(ISNUMBER(OFFSET('Water Data'!$I$6,0,10*ROW('Water Data'!I34))),'Data Summary'!CI40="Yes"),OFFSET('Water Data'!$I$6,0,10*ROW('Water Data'!I34)),NA())</f>
        <v>#N/A</v>
      </c>
      <c r="U40" s="490" t="e">
        <f ca="1">+IF(AND(ISNUMBER(OFFSET('Water Data'!$I$9,0,10*ROW('Water Data'!I34))),'Data Summary'!CJ40="Yes"),OFFSET('Water Data'!$I$9,0,10*ROW('Water Data'!I34)),NA())</f>
        <v>#N/A</v>
      </c>
      <c r="V40" s="491" t="e">
        <f ca="1">+IF(AND(ISNUMBER(OFFSET('Sanitation Data'!$D$4,0,10*ROW('Sanitation Data'!D34))),'Data Summary'!CK40="Yes"),100-OFFSET('Sanitation Data'!$D$4,0,10*ROW('Sanitation Data'!D34)),NA())</f>
        <v>#N/A</v>
      </c>
      <c r="W40" s="491" t="e">
        <f ca="1">+IF(AND(ISNUMBER(OFFSET('Sanitation Data'!$D$6,0,10*ROW('Sanitation Data'!D34))),'Data Summary'!CL40="Yes"),OFFSET('Sanitation Data'!$D$6,0,10*ROW('Sanitation Data'!D34)),NA())</f>
        <v>#N/A</v>
      </c>
      <c r="X40" s="491" t="e">
        <f ca="1">+IF(AND(ISNUMBER(OFFSET('Sanitation Data'!$D$10,0,10*ROW('Sanitation Data'!D34))),'Data Summary'!CM40="Yes"),OFFSET('Sanitation Data'!$D$10,0,10*ROW('Sanitation Data'!D34)),NA())</f>
        <v>#N/A</v>
      </c>
      <c r="Y40" s="491" t="e">
        <f ca="1">+IF(AND(ISNUMBER(OFFSET('Sanitation Data'!$D$11,0,10*ROW('Sanitation Data'!D34))),'Data Summary'!CN40="Yes"),OFFSET('Sanitation Data'!$D$11,0,10*ROW('Sanitation Data'!D34)),NA())</f>
        <v>#N/A</v>
      </c>
      <c r="Z40" s="491" t="e">
        <f ca="1">+IF(AND(ISNUMBER(OFFSET('Sanitation Data'!$D$12,0,10*ROW('Sanitation Data'!D34))),'Data Summary'!CO40="Yes"),OFFSET('Sanitation Data'!$D$12,0,10*ROW('Sanitation Data'!D34)),NA())</f>
        <v>#N/A</v>
      </c>
      <c r="AA40" s="491" t="e">
        <f ca="1">+IF(AND(ISNUMBER(OFFSET('Sanitation Data'!$E$4,0,10*ROW('Sanitation Data'!E34))),'Data Summary'!CP40="Yes"),100-OFFSET('Sanitation Data'!$E$4,0,10*ROW('Sanitation Data'!E34)),NA())</f>
        <v>#N/A</v>
      </c>
      <c r="AB40" s="491" t="e">
        <f ca="1">+IF(AND(ISNUMBER(OFFSET('Sanitation Data'!$E$6,0,10*ROW('Sanitation Data'!E34))),'Data Summary'!CQ40="Yes"),OFFSET('Sanitation Data'!$E$6,0,10*ROW('Sanitation Data'!E34)),NA())</f>
        <v>#N/A</v>
      </c>
      <c r="AC40" s="491" t="e">
        <f ca="1">+IF(AND(ISNUMBER(OFFSET('Sanitation Data'!$E$10,0,10*ROW('Sanitation Data'!E34))),'Data Summary'!CR40="Yes"),OFFSET('Sanitation Data'!$E$10,0,10*ROW('Sanitation Data'!E34)),NA())</f>
        <v>#N/A</v>
      </c>
      <c r="AD40" s="491" t="e">
        <f ca="1">+IF(AND(ISNUMBER(OFFSET('Sanitation Data'!$E$11,0,10*ROW('Sanitation Data'!E34))),'Data Summary'!CS40="Yes"),OFFSET('Sanitation Data'!$E$11,0,10*ROW('Sanitation Data'!E34)),NA())</f>
        <v>#N/A</v>
      </c>
      <c r="AE40" s="491" t="e">
        <f ca="1">+IF(AND(ISNUMBER(OFFSET('Sanitation Data'!$E$12,0,10*ROW('Sanitation Data'!E34))),'Data Summary'!CT40="Yes"),OFFSET('Sanitation Data'!$E$12,0,10*ROW('Sanitation Data'!E34)),NA())</f>
        <v>#N/A</v>
      </c>
      <c r="AF40" s="491" t="e">
        <f ca="1">+IF(AND(ISNUMBER(OFFSET('Sanitation Data'!$F$4,0,10*ROW('Sanitation Data'!F34))),'Data Summary'!CU40="Yes"),100-OFFSET('Sanitation Data'!$F$4,0,10*ROW('Sanitation Data'!F34)),NA())</f>
        <v>#N/A</v>
      </c>
      <c r="AG40" s="491" t="e">
        <f ca="1">+IF(AND(ISNUMBER(OFFSET('Sanitation Data'!$F$6,0,10*ROW('Sanitation Data'!F34))),'Data Summary'!CV40="Yes"),OFFSET('Sanitation Data'!$F$6,0,10*ROW('Sanitation Data'!F34)),NA())</f>
        <v>#N/A</v>
      </c>
      <c r="AH40" s="491" t="e">
        <f ca="1">+IF(AND(ISNUMBER(OFFSET('Sanitation Data'!$F$10,0,10*ROW('Sanitation Data'!F34))),'Data Summary'!CW40="Yes"),OFFSET('Sanitation Data'!$F$10,0,10*ROW('Sanitation Data'!F34)),NA())</f>
        <v>#N/A</v>
      </c>
      <c r="AI40" s="491" t="e">
        <f ca="1">+IF(AND(ISNUMBER(OFFSET('Sanitation Data'!$F$11,0,10*ROW('Sanitation Data'!F34))),'Data Summary'!CX40="Yes"),OFFSET('Sanitation Data'!$F$11,0,10*ROW('Sanitation Data'!F34)),NA())</f>
        <v>#N/A</v>
      </c>
      <c r="AJ40" s="491" t="e">
        <f ca="1">+IF(AND(ISNUMBER(OFFSET('Sanitation Data'!$F$12,0,10*ROW('Sanitation Data'!F34))),'Data Summary'!CY40="Yes"),OFFSET('Sanitation Data'!$F$12,0,10*ROW('Sanitation Data'!F34)),NA())</f>
        <v>#N/A</v>
      </c>
      <c r="AK40" s="491" t="e">
        <f ca="1">+IF(AND(ISNUMBER(OFFSET('Sanitation Data'!$G$4,0,10*ROW('Sanitation Data'!G34))),'Data Summary'!CZ40="Yes"),100-OFFSET('Sanitation Data'!$G$4,0,10*ROW('Sanitation Data'!G34)),NA())</f>
        <v>#N/A</v>
      </c>
      <c r="AL40" s="491" t="e">
        <f ca="1">+IF(AND(ISNUMBER(OFFSET('Sanitation Data'!$G$6,0,10*ROW('Sanitation Data'!G34))),'Data Summary'!DA40="Yes"),OFFSET('Sanitation Data'!$G$6,0,10*ROW('Sanitation Data'!G34)),NA())</f>
        <v>#N/A</v>
      </c>
      <c r="AM40" s="491" t="e">
        <f ca="1">+IF(AND(ISNUMBER(OFFSET('Sanitation Data'!$G$10,0,10*ROW('Sanitation Data'!G34))),'Data Summary'!DB40="Yes"),OFFSET('Sanitation Data'!$G$10,0,10*ROW('Sanitation Data'!G34)),NA())</f>
        <v>#N/A</v>
      </c>
      <c r="AN40" s="491" t="e">
        <f ca="1">+IF(AND(ISNUMBER(OFFSET('Sanitation Data'!$G$11,0,10*ROW('Sanitation Data'!G34))),'Data Summary'!DC40="Yes"),OFFSET('Sanitation Data'!$G$11,0,10*ROW('Sanitation Data'!G34)),NA())</f>
        <v>#N/A</v>
      </c>
      <c r="AO40" s="491" t="e">
        <f ca="1">+IF(AND(ISNUMBER(OFFSET('Sanitation Data'!$G$12,0,10*ROW('Sanitation Data'!G34))),'Data Summary'!DD40="Yes"),OFFSET('Sanitation Data'!$G$12,0,10*ROW('Sanitation Data'!G34)),NA())</f>
        <v>#N/A</v>
      </c>
      <c r="AP40" s="491" t="e">
        <f ca="1">+IF(AND(ISNUMBER(OFFSET('Sanitation Data'!$H$4,0,10*ROW('Sanitation Data'!H34))),'Data Summary'!DE40="Yes"),100-OFFSET('Sanitation Data'!$H$4,0,10*ROW('Sanitation Data'!H34)),NA())</f>
        <v>#N/A</v>
      </c>
      <c r="AQ40" s="491" t="e">
        <f ca="1">+IF(AND(ISNUMBER(OFFSET('Sanitation Data'!$H$6,0,10*ROW('Sanitation Data'!H34))),'Data Summary'!DF40="Yes"),OFFSET('Sanitation Data'!$H$6,0,10*ROW('Sanitation Data'!H34)),NA())</f>
        <v>#N/A</v>
      </c>
      <c r="AR40" s="491" t="e">
        <f ca="1">+IF(AND(ISNUMBER(OFFSET('Sanitation Data'!$H$10,0,10*ROW('Sanitation Data'!H34))),'Data Summary'!DG40="Yes"),OFFSET('Sanitation Data'!$H$10,0,10*ROW('Sanitation Data'!H34)),NA())</f>
        <v>#N/A</v>
      </c>
      <c r="AS40" s="491" t="e">
        <f ca="1">+IF(AND(ISNUMBER(OFFSET('Sanitation Data'!$H$11,0,10*ROW('Sanitation Data'!H34))),'Data Summary'!DH40="Yes"),OFFSET('Sanitation Data'!$H$11,0,10*ROW('Sanitation Data'!H34)),NA())</f>
        <v>#N/A</v>
      </c>
      <c r="AT40" s="491" t="e">
        <f ca="1">+IF(AND(ISNUMBER(OFFSET('Sanitation Data'!$H$12,0,10*ROW('Sanitation Data'!H34))),'Data Summary'!DI40="Yes"),OFFSET('Sanitation Data'!$H$12,0,10*ROW('Sanitation Data'!H34)),NA())</f>
        <v>#N/A</v>
      </c>
      <c r="AU40" s="491" t="e">
        <f ca="1">+IF(AND(ISNUMBER(OFFSET('Sanitation Data'!$I$4,0,10*ROW('Sanitation Data'!I34))),'Data Summary'!DJ40="Yes"),100-OFFSET('Sanitation Data'!$I$4,0,10*ROW('Sanitation Data'!I34)),NA())</f>
        <v>#N/A</v>
      </c>
      <c r="AV40" s="491" t="e">
        <f ca="1">+IF(AND(ISNUMBER(OFFSET('Sanitation Data'!$I$6,0,10*ROW('Sanitation Data'!I34))),'Data Summary'!DK40="Yes"),OFFSET('Sanitation Data'!$I$6,0,10*ROW('Sanitation Data'!I34)),NA())</f>
        <v>#N/A</v>
      </c>
      <c r="AW40" s="491" t="e">
        <f ca="1">+IF(AND(ISNUMBER(OFFSET('Sanitation Data'!$I$10,0,10*ROW('Sanitation Data'!I34))),'Data Summary'!DL40="Yes"),OFFSET('Sanitation Data'!$I$10,0,10*ROW('Sanitation Data'!I34)),NA())</f>
        <v>#N/A</v>
      </c>
      <c r="AX40" s="491" t="e">
        <f ca="1">+IF(AND(ISNUMBER(OFFSET('Sanitation Data'!$I$11,0,10*ROW('Sanitation Data'!I34))),'Data Summary'!DM40="Yes"),OFFSET('Sanitation Data'!$I$11,0,10*ROW('Sanitation Data'!I34)),NA())</f>
        <v>#N/A</v>
      </c>
      <c r="AY40" s="491" t="e">
        <f ca="1">+IF(AND(ISNUMBER(OFFSET('Sanitation Data'!$I$12,0,10*ROW('Sanitation Data'!I34))),'Data Summary'!DN40="Yes"),OFFSET('Sanitation Data'!$I$12,0,10*ROW('Sanitation Data'!I34)),NA())</f>
        <v>#N/A</v>
      </c>
      <c r="AZ40" s="492" t="e">
        <f ca="1">+IF(AND(ISNUMBER(OFFSET('Hygiene Data'!$D$5,0,10*ROW('Hygiene Data'!D34))),'Data Summary'!DO40="Yes"),OFFSET('Hygiene Data'!$D$5,0,10*ROW('Hygiene Data'!D34)),NA())</f>
        <v>#N/A</v>
      </c>
      <c r="BA40" s="492" t="e">
        <f ca="1">+IF(AND(ISNUMBER(OFFSET('Hygiene Data'!$D$7,0,10*ROW('Hygiene Data'!D34))),'Data Summary'!DP40="Yes"),OFFSET('Hygiene Data'!$D$7,0,10*ROW('Hygiene Data'!D34)),NA())</f>
        <v>#N/A</v>
      </c>
      <c r="BB40" s="492" t="e">
        <f ca="1">+IF(AND(ISNUMBER(OFFSET('Hygiene Data'!$D$9,0,10*ROW('Hygiene Data'!D34))),'Data Summary'!DQ40="Yes"),OFFSET('Hygiene Data'!$D$9,0,10*ROW('Hygiene Data'!D34)),NA())</f>
        <v>#N/A</v>
      </c>
      <c r="BC40" s="492" t="e">
        <f ca="1">+IF(AND(ISNUMBER(OFFSET('Hygiene Data'!$E$5,0,10*ROW('Hygiene Data'!E34))),'Data Summary'!DR40="Yes"),OFFSET('Hygiene Data'!$E$5,0,10*ROW('Hygiene Data'!E34)),NA())</f>
        <v>#N/A</v>
      </c>
      <c r="BD40" s="492" t="e">
        <f ca="1">+IF(AND(ISNUMBER(OFFSET('Hygiene Data'!$E$7,0,10*ROW('Hygiene Data'!E34))),'Data Summary'!DS40="Yes"),OFFSET('Hygiene Data'!$E$7,0,10*ROW('Hygiene Data'!E34)),NA())</f>
        <v>#N/A</v>
      </c>
      <c r="BE40" s="492" t="e">
        <f ca="1">+IF(AND(ISNUMBER(OFFSET('Hygiene Data'!$E$9,0,10*ROW('Hygiene Data'!E34))),'Data Summary'!DT40="Yes"),OFFSET('Hygiene Data'!$E$9,0,10*ROW('Hygiene Data'!E34)),NA())</f>
        <v>#N/A</v>
      </c>
      <c r="BF40" s="492" t="e">
        <f ca="1">+IF(AND(ISNUMBER(OFFSET('Hygiene Data'!$F$5,0,10*ROW('Hygiene Data'!F34))),'Data Summary'!DU40="Yes"),OFFSET('Hygiene Data'!$F$5,0,10*ROW('Hygiene Data'!F34)),NA())</f>
        <v>#N/A</v>
      </c>
      <c r="BG40" s="492" t="e">
        <f ca="1">+IF(AND(ISNUMBER(OFFSET('Hygiene Data'!$F$7,0,10*ROW('Hygiene Data'!F34))),'Data Summary'!DV40="Yes"),OFFSET('Hygiene Data'!$F$7,0,10*ROW('Hygiene Data'!F34)),NA())</f>
        <v>#N/A</v>
      </c>
      <c r="BH40" s="492" t="e">
        <f ca="1">+IF(AND(ISNUMBER(OFFSET('Hygiene Data'!$F$9,0,10*ROW('Hygiene Data'!F34))),'Data Summary'!DW40="Yes"),OFFSET('Hygiene Data'!$F$9,0,10*ROW('Hygiene Data'!F34)),NA())</f>
        <v>#N/A</v>
      </c>
      <c r="BI40" s="492" t="e">
        <f ca="1">+IF(AND(ISNUMBER(OFFSET('Hygiene Data'!$G$5,0,10*ROW('Hygiene Data'!G34))),'Data Summary'!DX40="Yes"),OFFSET('Hygiene Data'!$G$5,0,10*ROW('Hygiene Data'!G34)),NA())</f>
        <v>#N/A</v>
      </c>
      <c r="BJ40" s="492" t="e">
        <f ca="1">+IF(AND(ISNUMBER(OFFSET('Hygiene Data'!$G$7,0,10*ROW('Hygiene Data'!G34))),'Data Summary'!DY40="Yes"),OFFSET('Hygiene Data'!$G$7,0,10*ROW('Hygiene Data'!G34)),NA())</f>
        <v>#N/A</v>
      </c>
      <c r="BK40" s="492" t="e">
        <f ca="1">+IF(AND(ISNUMBER(OFFSET('Hygiene Data'!$G$9,0,10*ROW('Hygiene Data'!G34))),'Data Summary'!DZ40="Yes"),OFFSET('Hygiene Data'!$G$9,0,10*ROW('Hygiene Data'!G34)),NA())</f>
        <v>#N/A</v>
      </c>
      <c r="BL40" s="492" t="e">
        <f ca="1">+IF(AND(ISNUMBER(OFFSET('Hygiene Data'!$H$5,0,10*ROW('Hygiene Data'!H34))),'Data Summary'!EA40="Yes"),OFFSET('Hygiene Data'!$H$5,0,10*ROW('Hygiene Data'!H34)),NA())</f>
        <v>#N/A</v>
      </c>
      <c r="BM40" s="492" t="e">
        <f ca="1">+IF(AND(ISNUMBER(OFFSET('Hygiene Data'!$H$7,0,10*ROW('Hygiene Data'!H34))),'Data Summary'!EB40="Yes"),OFFSET('Hygiene Data'!$H$7,0,10*ROW('Hygiene Data'!H34)),NA())</f>
        <v>#N/A</v>
      </c>
      <c r="BN40" s="492" t="e">
        <f ca="1">+IF(AND(ISNUMBER(OFFSET('Hygiene Data'!$H$9,0,10*ROW('Hygiene Data'!H34))),'Data Summary'!EC40="Yes"),OFFSET('Hygiene Data'!$H$9,0,10*ROW('Hygiene Data'!H34)),NA())</f>
        <v>#N/A</v>
      </c>
      <c r="BO40" s="492" t="e">
        <f ca="1">+IF(AND(ISNUMBER(OFFSET('Hygiene Data'!$I$5,0,10*ROW('Hygiene Data'!I34))),'Data Summary'!ED40="Yes"),OFFSET('Hygiene Data'!$I$5,0,10*ROW('Hygiene Data'!I34)),NA())</f>
        <v>#N/A</v>
      </c>
      <c r="BP40" s="492" t="e">
        <f ca="1">+IF(AND(ISNUMBER(OFFSET('Hygiene Data'!$I$7,0,10*ROW('Hygiene Data'!I34))),'Data Summary'!EE40="Yes"),OFFSET('Hygiene Data'!$I$7,0,10*ROW('Hygiene Data'!I34)),NA())</f>
        <v>#N/A</v>
      </c>
      <c r="BQ40" s="492" t="e">
        <f ca="1">+IF(AND(ISNUMBER(OFFSET('Hygiene Data'!$I$9,0,10*ROW('Hygiene Data'!I34))),'Data Summary'!EF40="Yes"),OFFSET('Hygiene Data'!$I$9,0,10*ROW('Hygiene Data'!I34)),NA())</f>
        <v>#N/A</v>
      </c>
    </row>
    <row r="41" spans="1:69" x14ac:dyDescent="0.25">
      <c r="A41" s="488" t="e">
        <f ca="1">+RIGHT('Data Summary'!A41,LEN('Data Summary'!A41)-9)</f>
        <v>#VALUE!</v>
      </c>
      <c r="B41" s="462" t="str">
        <f ca="1">+IF(ISTEXT('Data Summary'!B41),'Data Summary'!B41,"")</f>
        <v/>
      </c>
      <c r="C41" s="489" t="e">
        <f ca="1">+VALUE('Data Summary'!C41)</f>
        <v>#VALUE!</v>
      </c>
      <c r="D41" s="490" t="e">
        <f ca="1">+IF(AND(ISNUMBER(OFFSET('Water Data'!$D$4,0,10*ROW('Water Data'!D35))),'Data Summary'!BS41="Yes"),100-OFFSET('Water Data'!$D$4,0,10*ROW('Water Data'!D35)),NA())</f>
        <v>#N/A</v>
      </c>
      <c r="E41" s="490" t="e">
        <f ca="1">+IF(AND(ISNUMBER(OFFSET('Water Data'!$D$6,0,10*ROW('Water Data'!D35))),'Data Summary'!BT41="Yes"),OFFSET('Water Data'!$D$6,0,10*ROW('Water Data'!D35)),NA())</f>
        <v>#N/A</v>
      </c>
      <c r="F41" s="490" t="e">
        <f ca="1">+IF(AND(ISNUMBER(OFFSET('Water Data'!$D$9,0,10*ROW('Water Data'!D35))),'Data Summary'!BU41="Yes"),OFFSET('Water Data'!$D$9,0,10*ROW('Water Data'!D35)),NA())</f>
        <v>#N/A</v>
      </c>
      <c r="G41" s="490" t="e">
        <f ca="1">+IF(AND(ISNUMBER(OFFSET('Water Data'!$E$4,0,10*ROW('Water Data'!E35))),'Data Summary'!BV41="Yes"),100-OFFSET('Water Data'!$E$4,0,10*ROW('Water Data'!E35)),NA())</f>
        <v>#N/A</v>
      </c>
      <c r="H41" s="490" t="e">
        <f ca="1">+IF(AND(ISNUMBER(OFFSET('Water Data'!$E$6,0,10*ROW('Water Data'!E35))),'Data Summary'!BW41="Yes"),OFFSET('Water Data'!$E$6,0,10*ROW('Water Data'!E35)),NA())</f>
        <v>#N/A</v>
      </c>
      <c r="I41" s="490" t="e">
        <f ca="1">+IF(AND(ISNUMBER(OFFSET('Water Data'!$E$9,0,10*ROW('Water Data'!E35))),'Data Summary'!BX41="Yes"),OFFSET('Water Data'!$E$9,0,10*ROW('Water Data'!E35)),NA())</f>
        <v>#N/A</v>
      </c>
      <c r="J41" s="490" t="e">
        <f ca="1">+IF(AND(ISNUMBER(OFFSET('Water Data'!$F$4,0,10*ROW('Water Data'!F35))),'Data Summary'!BY41="Yes"),100-OFFSET('Water Data'!$F$4,0,10*ROW('Water Data'!F35)),NA())</f>
        <v>#N/A</v>
      </c>
      <c r="K41" s="490" t="e">
        <f ca="1">+IF(AND(ISNUMBER(OFFSET('Water Data'!$F$6,0,10*ROW('Water Data'!F35))),'Data Summary'!BZ41="Yes"),OFFSET('Water Data'!$F$6,0,10*ROW('Water Data'!F35)),NA())</f>
        <v>#N/A</v>
      </c>
      <c r="L41" s="490" t="e">
        <f ca="1">+IF(AND(ISNUMBER(OFFSET('Water Data'!$F$9,0,10*ROW('Water Data'!F35))),'Data Summary'!CA41="Yes"),OFFSET('Water Data'!$F$9,0,10*ROW('Water Data'!F35)),NA())</f>
        <v>#N/A</v>
      </c>
      <c r="M41" s="490" t="e">
        <f ca="1">+IF(AND(ISNUMBER(OFFSET('Water Data'!$G$4,0,10*ROW('Water Data'!G35))),'Data Summary'!CB41="Yes"),100-OFFSET('Water Data'!$G$4,0,10*ROW('Water Data'!G35)),NA())</f>
        <v>#N/A</v>
      </c>
      <c r="N41" s="490" t="e">
        <f ca="1">+IF(AND(ISNUMBER(OFFSET('Water Data'!$G$6,0,10*ROW('Water Data'!G35))),'Data Summary'!CC41="Yes"),OFFSET('Water Data'!$G$6,0,10*ROW('Water Data'!G35)),NA())</f>
        <v>#N/A</v>
      </c>
      <c r="O41" s="490" t="e">
        <f ca="1">+IF(AND(ISNUMBER(OFFSET('Water Data'!$G$9,0,10*ROW('Water Data'!G35))),'Data Summary'!CD41="Yes"),OFFSET('Water Data'!$G$9,0,10*ROW('Water Data'!G35)),NA())</f>
        <v>#N/A</v>
      </c>
      <c r="P41" s="490" t="e">
        <f ca="1">+IF(AND(ISNUMBER(OFFSET('Water Data'!$H$4,0,10*ROW('Water Data'!H35))),'Data Summary'!CE41="Yes"),100-OFFSET('Water Data'!$H$4,0,10*ROW('Water Data'!H35)),NA())</f>
        <v>#N/A</v>
      </c>
      <c r="Q41" s="490" t="e">
        <f ca="1">+IF(AND(ISNUMBER(OFFSET('Water Data'!$H$6,0,10*ROW('Water Data'!H35))),'Data Summary'!CF41="Yes"),OFFSET('Water Data'!$H$6,0,10*ROW('Water Data'!H35)),NA())</f>
        <v>#N/A</v>
      </c>
      <c r="R41" s="490" t="e">
        <f ca="1">+IF(AND(ISNUMBER(OFFSET('Water Data'!$H$9,0,10*ROW('Water Data'!H35))),'Data Summary'!CG41="Yes"),OFFSET('Water Data'!$H$9,0,10*ROW('Water Data'!H35)),NA())</f>
        <v>#N/A</v>
      </c>
      <c r="S41" s="490" t="e">
        <f ca="1">+IF(AND(ISNUMBER(OFFSET('Water Data'!$I$4,0,10*ROW('Water Data'!I35))),'Data Summary'!CH41="Yes"),100-OFFSET('Water Data'!$I$4,0,10*ROW('Water Data'!I35)),NA())</f>
        <v>#N/A</v>
      </c>
      <c r="T41" s="490" t="e">
        <f ca="1">+IF(AND(ISNUMBER(OFFSET('Water Data'!$I$6,0,10*ROW('Water Data'!I35))),'Data Summary'!CI41="Yes"),OFFSET('Water Data'!$I$6,0,10*ROW('Water Data'!I35)),NA())</f>
        <v>#N/A</v>
      </c>
      <c r="U41" s="490" t="e">
        <f ca="1">+IF(AND(ISNUMBER(OFFSET('Water Data'!$I$9,0,10*ROW('Water Data'!I35))),'Data Summary'!CJ41="Yes"),OFFSET('Water Data'!$I$9,0,10*ROW('Water Data'!I35)),NA())</f>
        <v>#N/A</v>
      </c>
      <c r="V41" s="491" t="e">
        <f ca="1">+IF(AND(ISNUMBER(OFFSET('Sanitation Data'!$D$4,0,10*ROW('Sanitation Data'!D35))),'Data Summary'!CK41="Yes"),100-OFFSET('Sanitation Data'!$D$4,0,10*ROW('Sanitation Data'!D35)),NA())</f>
        <v>#N/A</v>
      </c>
      <c r="W41" s="491" t="e">
        <f ca="1">+IF(AND(ISNUMBER(OFFSET('Sanitation Data'!$D$6,0,10*ROW('Sanitation Data'!D35))),'Data Summary'!CL41="Yes"),OFFSET('Sanitation Data'!$D$6,0,10*ROW('Sanitation Data'!D35)),NA())</f>
        <v>#N/A</v>
      </c>
      <c r="X41" s="491" t="e">
        <f ca="1">+IF(AND(ISNUMBER(OFFSET('Sanitation Data'!$D$10,0,10*ROW('Sanitation Data'!D35))),'Data Summary'!CM41="Yes"),OFFSET('Sanitation Data'!$D$10,0,10*ROW('Sanitation Data'!D35)),NA())</f>
        <v>#N/A</v>
      </c>
      <c r="Y41" s="491" t="e">
        <f ca="1">+IF(AND(ISNUMBER(OFFSET('Sanitation Data'!$D$11,0,10*ROW('Sanitation Data'!D35))),'Data Summary'!CN41="Yes"),OFFSET('Sanitation Data'!$D$11,0,10*ROW('Sanitation Data'!D35)),NA())</f>
        <v>#N/A</v>
      </c>
      <c r="Z41" s="491" t="e">
        <f ca="1">+IF(AND(ISNUMBER(OFFSET('Sanitation Data'!$D$12,0,10*ROW('Sanitation Data'!D35))),'Data Summary'!CO41="Yes"),OFFSET('Sanitation Data'!$D$12,0,10*ROW('Sanitation Data'!D35)),NA())</f>
        <v>#N/A</v>
      </c>
      <c r="AA41" s="491" t="e">
        <f ca="1">+IF(AND(ISNUMBER(OFFSET('Sanitation Data'!$E$4,0,10*ROW('Sanitation Data'!E35))),'Data Summary'!CP41="Yes"),100-OFFSET('Sanitation Data'!$E$4,0,10*ROW('Sanitation Data'!E35)),NA())</f>
        <v>#N/A</v>
      </c>
      <c r="AB41" s="491" t="e">
        <f ca="1">+IF(AND(ISNUMBER(OFFSET('Sanitation Data'!$E$6,0,10*ROW('Sanitation Data'!E35))),'Data Summary'!CQ41="Yes"),OFFSET('Sanitation Data'!$E$6,0,10*ROW('Sanitation Data'!E35)),NA())</f>
        <v>#N/A</v>
      </c>
      <c r="AC41" s="491" t="e">
        <f ca="1">+IF(AND(ISNUMBER(OFFSET('Sanitation Data'!$E$10,0,10*ROW('Sanitation Data'!E35))),'Data Summary'!CR41="Yes"),OFFSET('Sanitation Data'!$E$10,0,10*ROW('Sanitation Data'!E35)),NA())</f>
        <v>#N/A</v>
      </c>
      <c r="AD41" s="491" t="e">
        <f ca="1">+IF(AND(ISNUMBER(OFFSET('Sanitation Data'!$E$11,0,10*ROW('Sanitation Data'!E35))),'Data Summary'!CS41="Yes"),OFFSET('Sanitation Data'!$E$11,0,10*ROW('Sanitation Data'!E35)),NA())</f>
        <v>#N/A</v>
      </c>
      <c r="AE41" s="491" t="e">
        <f ca="1">+IF(AND(ISNUMBER(OFFSET('Sanitation Data'!$E$12,0,10*ROW('Sanitation Data'!E35))),'Data Summary'!CT41="Yes"),OFFSET('Sanitation Data'!$E$12,0,10*ROW('Sanitation Data'!E35)),NA())</f>
        <v>#N/A</v>
      </c>
      <c r="AF41" s="491" t="e">
        <f ca="1">+IF(AND(ISNUMBER(OFFSET('Sanitation Data'!$F$4,0,10*ROW('Sanitation Data'!F35))),'Data Summary'!CU41="Yes"),100-OFFSET('Sanitation Data'!$F$4,0,10*ROW('Sanitation Data'!F35)),NA())</f>
        <v>#N/A</v>
      </c>
      <c r="AG41" s="491" t="e">
        <f ca="1">+IF(AND(ISNUMBER(OFFSET('Sanitation Data'!$F$6,0,10*ROW('Sanitation Data'!F35))),'Data Summary'!CV41="Yes"),OFFSET('Sanitation Data'!$F$6,0,10*ROW('Sanitation Data'!F35)),NA())</f>
        <v>#N/A</v>
      </c>
      <c r="AH41" s="491" t="e">
        <f ca="1">+IF(AND(ISNUMBER(OFFSET('Sanitation Data'!$F$10,0,10*ROW('Sanitation Data'!F35))),'Data Summary'!CW41="Yes"),OFFSET('Sanitation Data'!$F$10,0,10*ROW('Sanitation Data'!F35)),NA())</f>
        <v>#N/A</v>
      </c>
      <c r="AI41" s="491" t="e">
        <f ca="1">+IF(AND(ISNUMBER(OFFSET('Sanitation Data'!$F$11,0,10*ROW('Sanitation Data'!F35))),'Data Summary'!CX41="Yes"),OFFSET('Sanitation Data'!$F$11,0,10*ROW('Sanitation Data'!F35)),NA())</f>
        <v>#N/A</v>
      </c>
      <c r="AJ41" s="491" t="e">
        <f ca="1">+IF(AND(ISNUMBER(OFFSET('Sanitation Data'!$F$12,0,10*ROW('Sanitation Data'!F35))),'Data Summary'!CY41="Yes"),OFFSET('Sanitation Data'!$F$12,0,10*ROW('Sanitation Data'!F35)),NA())</f>
        <v>#N/A</v>
      </c>
      <c r="AK41" s="491" t="e">
        <f ca="1">+IF(AND(ISNUMBER(OFFSET('Sanitation Data'!$G$4,0,10*ROW('Sanitation Data'!G35))),'Data Summary'!CZ41="Yes"),100-OFFSET('Sanitation Data'!$G$4,0,10*ROW('Sanitation Data'!G35)),NA())</f>
        <v>#N/A</v>
      </c>
      <c r="AL41" s="491" t="e">
        <f ca="1">+IF(AND(ISNUMBER(OFFSET('Sanitation Data'!$G$6,0,10*ROW('Sanitation Data'!G35))),'Data Summary'!DA41="Yes"),OFFSET('Sanitation Data'!$G$6,0,10*ROW('Sanitation Data'!G35)),NA())</f>
        <v>#N/A</v>
      </c>
      <c r="AM41" s="491" t="e">
        <f ca="1">+IF(AND(ISNUMBER(OFFSET('Sanitation Data'!$G$10,0,10*ROW('Sanitation Data'!G35))),'Data Summary'!DB41="Yes"),OFFSET('Sanitation Data'!$G$10,0,10*ROW('Sanitation Data'!G35)),NA())</f>
        <v>#N/A</v>
      </c>
      <c r="AN41" s="491" t="e">
        <f ca="1">+IF(AND(ISNUMBER(OFFSET('Sanitation Data'!$G$11,0,10*ROW('Sanitation Data'!G35))),'Data Summary'!DC41="Yes"),OFFSET('Sanitation Data'!$G$11,0,10*ROW('Sanitation Data'!G35)),NA())</f>
        <v>#N/A</v>
      </c>
      <c r="AO41" s="491" t="e">
        <f ca="1">+IF(AND(ISNUMBER(OFFSET('Sanitation Data'!$G$12,0,10*ROW('Sanitation Data'!G35))),'Data Summary'!DD41="Yes"),OFFSET('Sanitation Data'!$G$12,0,10*ROW('Sanitation Data'!G35)),NA())</f>
        <v>#N/A</v>
      </c>
      <c r="AP41" s="491" t="e">
        <f ca="1">+IF(AND(ISNUMBER(OFFSET('Sanitation Data'!$H$4,0,10*ROW('Sanitation Data'!H35))),'Data Summary'!DE41="Yes"),100-OFFSET('Sanitation Data'!$H$4,0,10*ROW('Sanitation Data'!H35)),NA())</f>
        <v>#N/A</v>
      </c>
      <c r="AQ41" s="491" t="e">
        <f ca="1">+IF(AND(ISNUMBER(OFFSET('Sanitation Data'!$H$6,0,10*ROW('Sanitation Data'!H35))),'Data Summary'!DF41="Yes"),OFFSET('Sanitation Data'!$H$6,0,10*ROW('Sanitation Data'!H35)),NA())</f>
        <v>#N/A</v>
      </c>
      <c r="AR41" s="491" t="e">
        <f ca="1">+IF(AND(ISNUMBER(OFFSET('Sanitation Data'!$H$10,0,10*ROW('Sanitation Data'!H35))),'Data Summary'!DG41="Yes"),OFFSET('Sanitation Data'!$H$10,0,10*ROW('Sanitation Data'!H35)),NA())</f>
        <v>#N/A</v>
      </c>
      <c r="AS41" s="491" t="e">
        <f ca="1">+IF(AND(ISNUMBER(OFFSET('Sanitation Data'!$H$11,0,10*ROW('Sanitation Data'!H35))),'Data Summary'!DH41="Yes"),OFFSET('Sanitation Data'!$H$11,0,10*ROW('Sanitation Data'!H35)),NA())</f>
        <v>#N/A</v>
      </c>
      <c r="AT41" s="491" t="e">
        <f ca="1">+IF(AND(ISNUMBER(OFFSET('Sanitation Data'!$H$12,0,10*ROW('Sanitation Data'!H35))),'Data Summary'!DI41="Yes"),OFFSET('Sanitation Data'!$H$12,0,10*ROW('Sanitation Data'!H35)),NA())</f>
        <v>#N/A</v>
      </c>
      <c r="AU41" s="491" t="e">
        <f ca="1">+IF(AND(ISNUMBER(OFFSET('Sanitation Data'!$I$4,0,10*ROW('Sanitation Data'!I35))),'Data Summary'!DJ41="Yes"),100-OFFSET('Sanitation Data'!$I$4,0,10*ROW('Sanitation Data'!I35)),NA())</f>
        <v>#N/A</v>
      </c>
      <c r="AV41" s="491" t="e">
        <f ca="1">+IF(AND(ISNUMBER(OFFSET('Sanitation Data'!$I$6,0,10*ROW('Sanitation Data'!I35))),'Data Summary'!DK41="Yes"),OFFSET('Sanitation Data'!$I$6,0,10*ROW('Sanitation Data'!I35)),NA())</f>
        <v>#N/A</v>
      </c>
      <c r="AW41" s="491" t="e">
        <f ca="1">+IF(AND(ISNUMBER(OFFSET('Sanitation Data'!$I$10,0,10*ROW('Sanitation Data'!I35))),'Data Summary'!DL41="Yes"),OFFSET('Sanitation Data'!$I$10,0,10*ROW('Sanitation Data'!I35)),NA())</f>
        <v>#N/A</v>
      </c>
      <c r="AX41" s="491" t="e">
        <f ca="1">+IF(AND(ISNUMBER(OFFSET('Sanitation Data'!$I$11,0,10*ROW('Sanitation Data'!I35))),'Data Summary'!DM41="Yes"),OFFSET('Sanitation Data'!$I$11,0,10*ROW('Sanitation Data'!I35)),NA())</f>
        <v>#N/A</v>
      </c>
      <c r="AY41" s="491" t="e">
        <f ca="1">+IF(AND(ISNUMBER(OFFSET('Sanitation Data'!$I$12,0,10*ROW('Sanitation Data'!I35))),'Data Summary'!DN41="Yes"),OFFSET('Sanitation Data'!$I$12,0,10*ROW('Sanitation Data'!I35)),NA())</f>
        <v>#N/A</v>
      </c>
      <c r="AZ41" s="492" t="e">
        <f ca="1">+IF(AND(ISNUMBER(OFFSET('Hygiene Data'!$D$5,0,10*ROW('Hygiene Data'!D35))),'Data Summary'!DO41="Yes"),OFFSET('Hygiene Data'!$D$5,0,10*ROW('Hygiene Data'!D35)),NA())</f>
        <v>#N/A</v>
      </c>
      <c r="BA41" s="492" t="e">
        <f ca="1">+IF(AND(ISNUMBER(OFFSET('Hygiene Data'!$D$7,0,10*ROW('Hygiene Data'!D35))),'Data Summary'!DP41="Yes"),OFFSET('Hygiene Data'!$D$7,0,10*ROW('Hygiene Data'!D35)),NA())</f>
        <v>#N/A</v>
      </c>
      <c r="BB41" s="492" t="e">
        <f ca="1">+IF(AND(ISNUMBER(OFFSET('Hygiene Data'!$D$9,0,10*ROW('Hygiene Data'!D35))),'Data Summary'!DQ41="Yes"),OFFSET('Hygiene Data'!$D$9,0,10*ROW('Hygiene Data'!D35)),NA())</f>
        <v>#N/A</v>
      </c>
      <c r="BC41" s="492" t="e">
        <f ca="1">+IF(AND(ISNUMBER(OFFSET('Hygiene Data'!$E$5,0,10*ROW('Hygiene Data'!E35))),'Data Summary'!DR41="Yes"),OFFSET('Hygiene Data'!$E$5,0,10*ROW('Hygiene Data'!E35)),NA())</f>
        <v>#N/A</v>
      </c>
      <c r="BD41" s="492" t="e">
        <f ca="1">+IF(AND(ISNUMBER(OFFSET('Hygiene Data'!$E$7,0,10*ROW('Hygiene Data'!E35))),'Data Summary'!DS41="Yes"),OFFSET('Hygiene Data'!$E$7,0,10*ROW('Hygiene Data'!E35)),NA())</f>
        <v>#N/A</v>
      </c>
      <c r="BE41" s="492" t="e">
        <f ca="1">+IF(AND(ISNUMBER(OFFSET('Hygiene Data'!$E$9,0,10*ROW('Hygiene Data'!E35))),'Data Summary'!DT41="Yes"),OFFSET('Hygiene Data'!$E$9,0,10*ROW('Hygiene Data'!E35)),NA())</f>
        <v>#N/A</v>
      </c>
      <c r="BF41" s="492" t="e">
        <f ca="1">+IF(AND(ISNUMBER(OFFSET('Hygiene Data'!$F$5,0,10*ROW('Hygiene Data'!F35))),'Data Summary'!DU41="Yes"),OFFSET('Hygiene Data'!$F$5,0,10*ROW('Hygiene Data'!F35)),NA())</f>
        <v>#N/A</v>
      </c>
      <c r="BG41" s="492" t="e">
        <f ca="1">+IF(AND(ISNUMBER(OFFSET('Hygiene Data'!$F$7,0,10*ROW('Hygiene Data'!F35))),'Data Summary'!DV41="Yes"),OFFSET('Hygiene Data'!$F$7,0,10*ROW('Hygiene Data'!F35)),NA())</f>
        <v>#N/A</v>
      </c>
      <c r="BH41" s="492" t="e">
        <f ca="1">+IF(AND(ISNUMBER(OFFSET('Hygiene Data'!$F$9,0,10*ROW('Hygiene Data'!F35))),'Data Summary'!DW41="Yes"),OFFSET('Hygiene Data'!$F$9,0,10*ROW('Hygiene Data'!F35)),NA())</f>
        <v>#N/A</v>
      </c>
      <c r="BI41" s="492" t="e">
        <f ca="1">+IF(AND(ISNUMBER(OFFSET('Hygiene Data'!$G$5,0,10*ROW('Hygiene Data'!G35))),'Data Summary'!DX41="Yes"),OFFSET('Hygiene Data'!$G$5,0,10*ROW('Hygiene Data'!G35)),NA())</f>
        <v>#N/A</v>
      </c>
      <c r="BJ41" s="492" t="e">
        <f ca="1">+IF(AND(ISNUMBER(OFFSET('Hygiene Data'!$G$7,0,10*ROW('Hygiene Data'!G35))),'Data Summary'!DY41="Yes"),OFFSET('Hygiene Data'!$G$7,0,10*ROW('Hygiene Data'!G35)),NA())</f>
        <v>#N/A</v>
      </c>
      <c r="BK41" s="492" t="e">
        <f ca="1">+IF(AND(ISNUMBER(OFFSET('Hygiene Data'!$G$9,0,10*ROW('Hygiene Data'!G35))),'Data Summary'!DZ41="Yes"),OFFSET('Hygiene Data'!$G$9,0,10*ROW('Hygiene Data'!G35)),NA())</f>
        <v>#N/A</v>
      </c>
      <c r="BL41" s="492" t="e">
        <f ca="1">+IF(AND(ISNUMBER(OFFSET('Hygiene Data'!$H$5,0,10*ROW('Hygiene Data'!H35))),'Data Summary'!EA41="Yes"),OFFSET('Hygiene Data'!$H$5,0,10*ROW('Hygiene Data'!H35)),NA())</f>
        <v>#N/A</v>
      </c>
      <c r="BM41" s="492" t="e">
        <f ca="1">+IF(AND(ISNUMBER(OFFSET('Hygiene Data'!$H$7,0,10*ROW('Hygiene Data'!H35))),'Data Summary'!EB41="Yes"),OFFSET('Hygiene Data'!$H$7,0,10*ROW('Hygiene Data'!H35)),NA())</f>
        <v>#N/A</v>
      </c>
      <c r="BN41" s="492" t="e">
        <f ca="1">+IF(AND(ISNUMBER(OFFSET('Hygiene Data'!$H$9,0,10*ROW('Hygiene Data'!H35))),'Data Summary'!EC41="Yes"),OFFSET('Hygiene Data'!$H$9,0,10*ROW('Hygiene Data'!H35)),NA())</f>
        <v>#N/A</v>
      </c>
      <c r="BO41" s="492" t="e">
        <f ca="1">+IF(AND(ISNUMBER(OFFSET('Hygiene Data'!$I$5,0,10*ROW('Hygiene Data'!I35))),'Data Summary'!ED41="Yes"),OFFSET('Hygiene Data'!$I$5,0,10*ROW('Hygiene Data'!I35)),NA())</f>
        <v>#N/A</v>
      </c>
      <c r="BP41" s="492" t="e">
        <f ca="1">+IF(AND(ISNUMBER(OFFSET('Hygiene Data'!$I$7,0,10*ROW('Hygiene Data'!I35))),'Data Summary'!EE41="Yes"),OFFSET('Hygiene Data'!$I$7,0,10*ROW('Hygiene Data'!I35)),NA())</f>
        <v>#N/A</v>
      </c>
      <c r="BQ41" s="492" t="e">
        <f ca="1">+IF(AND(ISNUMBER(OFFSET('Hygiene Data'!$I$9,0,10*ROW('Hygiene Data'!I35))),'Data Summary'!EF41="Yes"),OFFSET('Hygiene Data'!$I$9,0,10*ROW('Hygiene Data'!I35)),NA())</f>
        <v>#N/A</v>
      </c>
    </row>
    <row r="42" spans="1:69" x14ac:dyDescent="0.25">
      <c r="A42" s="488" t="e">
        <f ca="1">+RIGHT('Data Summary'!A42,LEN('Data Summary'!A42)-9)</f>
        <v>#VALUE!</v>
      </c>
      <c r="B42" s="462" t="str">
        <f ca="1">+IF(ISTEXT('Data Summary'!B42),'Data Summary'!B42,"")</f>
        <v/>
      </c>
      <c r="C42" s="489" t="e">
        <f ca="1">+VALUE('Data Summary'!C42)</f>
        <v>#VALUE!</v>
      </c>
      <c r="D42" s="490" t="e">
        <f ca="1">+IF(AND(ISNUMBER(OFFSET('Water Data'!$D$4,0,10*ROW('Water Data'!D36))),'Data Summary'!BS42="Yes"),100-OFFSET('Water Data'!$D$4,0,10*ROW('Water Data'!D36)),NA())</f>
        <v>#N/A</v>
      </c>
      <c r="E42" s="490" t="e">
        <f ca="1">+IF(AND(ISNUMBER(OFFSET('Water Data'!$D$6,0,10*ROW('Water Data'!D36))),'Data Summary'!BT42="Yes"),OFFSET('Water Data'!$D$6,0,10*ROW('Water Data'!D36)),NA())</f>
        <v>#N/A</v>
      </c>
      <c r="F42" s="490" t="e">
        <f ca="1">+IF(AND(ISNUMBER(OFFSET('Water Data'!$D$9,0,10*ROW('Water Data'!D36))),'Data Summary'!BU42="Yes"),OFFSET('Water Data'!$D$9,0,10*ROW('Water Data'!D36)),NA())</f>
        <v>#N/A</v>
      </c>
      <c r="G42" s="490" t="e">
        <f ca="1">+IF(AND(ISNUMBER(OFFSET('Water Data'!$E$4,0,10*ROW('Water Data'!E36))),'Data Summary'!BV42="Yes"),100-OFFSET('Water Data'!$E$4,0,10*ROW('Water Data'!E36)),NA())</f>
        <v>#N/A</v>
      </c>
      <c r="H42" s="490" t="e">
        <f ca="1">+IF(AND(ISNUMBER(OFFSET('Water Data'!$E$6,0,10*ROW('Water Data'!E36))),'Data Summary'!BW42="Yes"),OFFSET('Water Data'!$E$6,0,10*ROW('Water Data'!E36)),NA())</f>
        <v>#N/A</v>
      </c>
      <c r="I42" s="490" t="e">
        <f ca="1">+IF(AND(ISNUMBER(OFFSET('Water Data'!$E$9,0,10*ROW('Water Data'!E36))),'Data Summary'!BX42="Yes"),OFFSET('Water Data'!$E$9,0,10*ROW('Water Data'!E36)),NA())</f>
        <v>#N/A</v>
      </c>
      <c r="J42" s="490" t="e">
        <f ca="1">+IF(AND(ISNUMBER(OFFSET('Water Data'!$F$4,0,10*ROW('Water Data'!F36))),'Data Summary'!BY42="Yes"),100-OFFSET('Water Data'!$F$4,0,10*ROW('Water Data'!F36)),NA())</f>
        <v>#N/A</v>
      </c>
      <c r="K42" s="490" t="e">
        <f ca="1">+IF(AND(ISNUMBER(OFFSET('Water Data'!$F$6,0,10*ROW('Water Data'!F36))),'Data Summary'!BZ42="Yes"),OFFSET('Water Data'!$F$6,0,10*ROW('Water Data'!F36)),NA())</f>
        <v>#N/A</v>
      </c>
      <c r="L42" s="490" t="e">
        <f ca="1">+IF(AND(ISNUMBER(OFFSET('Water Data'!$F$9,0,10*ROW('Water Data'!F36))),'Data Summary'!CA42="Yes"),OFFSET('Water Data'!$F$9,0,10*ROW('Water Data'!F36)),NA())</f>
        <v>#N/A</v>
      </c>
      <c r="M42" s="490" t="e">
        <f ca="1">+IF(AND(ISNUMBER(OFFSET('Water Data'!$G$4,0,10*ROW('Water Data'!G36))),'Data Summary'!CB42="Yes"),100-OFFSET('Water Data'!$G$4,0,10*ROW('Water Data'!G36)),NA())</f>
        <v>#N/A</v>
      </c>
      <c r="N42" s="490" t="e">
        <f ca="1">+IF(AND(ISNUMBER(OFFSET('Water Data'!$G$6,0,10*ROW('Water Data'!G36))),'Data Summary'!CC42="Yes"),OFFSET('Water Data'!$G$6,0,10*ROW('Water Data'!G36)),NA())</f>
        <v>#N/A</v>
      </c>
      <c r="O42" s="490" t="e">
        <f ca="1">+IF(AND(ISNUMBER(OFFSET('Water Data'!$G$9,0,10*ROW('Water Data'!G36))),'Data Summary'!CD42="Yes"),OFFSET('Water Data'!$G$9,0,10*ROW('Water Data'!G36)),NA())</f>
        <v>#N/A</v>
      </c>
      <c r="P42" s="490" t="e">
        <f ca="1">+IF(AND(ISNUMBER(OFFSET('Water Data'!$H$4,0,10*ROW('Water Data'!H36))),'Data Summary'!CE42="Yes"),100-OFFSET('Water Data'!$H$4,0,10*ROW('Water Data'!H36)),NA())</f>
        <v>#N/A</v>
      </c>
      <c r="Q42" s="490" t="e">
        <f ca="1">+IF(AND(ISNUMBER(OFFSET('Water Data'!$H$6,0,10*ROW('Water Data'!H36))),'Data Summary'!CF42="Yes"),OFFSET('Water Data'!$H$6,0,10*ROW('Water Data'!H36)),NA())</f>
        <v>#N/A</v>
      </c>
      <c r="R42" s="490" t="e">
        <f ca="1">+IF(AND(ISNUMBER(OFFSET('Water Data'!$H$9,0,10*ROW('Water Data'!H36))),'Data Summary'!CG42="Yes"),OFFSET('Water Data'!$H$9,0,10*ROW('Water Data'!H36)),NA())</f>
        <v>#N/A</v>
      </c>
      <c r="S42" s="490" t="e">
        <f ca="1">+IF(AND(ISNUMBER(OFFSET('Water Data'!$I$4,0,10*ROW('Water Data'!I36))),'Data Summary'!CH42="Yes"),100-OFFSET('Water Data'!$I$4,0,10*ROW('Water Data'!I36)),NA())</f>
        <v>#N/A</v>
      </c>
      <c r="T42" s="490" t="e">
        <f ca="1">+IF(AND(ISNUMBER(OFFSET('Water Data'!$I$6,0,10*ROW('Water Data'!I36))),'Data Summary'!CI42="Yes"),OFFSET('Water Data'!$I$6,0,10*ROW('Water Data'!I36)),NA())</f>
        <v>#N/A</v>
      </c>
      <c r="U42" s="490" t="e">
        <f ca="1">+IF(AND(ISNUMBER(OFFSET('Water Data'!$I$9,0,10*ROW('Water Data'!I36))),'Data Summary'!CJ42="Yes"),OFFSET('Water Data'!$I$9,0,10*ROW('Water Data'!I36)),NA())</f>
        <v>#N/A</v>
      </c>
      <c r="V42" s="491" t="e">
        <f ca="1">+IF(AND(ISNUMBER(OFFSET('Sanitation Data'!$D$4,0,10*ROW('Sanitation Data'!D36))),'Data Summary'!CK42="Yes"),100-OFFSET('Sanitation Data'!$D$4,0,10*ROW('Sanitation Data'!D36)),NA())</f>
        <v>#N/A</v>
      </c>
      <c r="W42" s="491" t="e">
        <f ca="1">+IF(AND(ISNUMBER(OFFSET('Sanitation Data'!$D$6,0,10*ROW('Sanitation Data'!D36))),'Data Summary'!CL42="Yes"),OFFSET('Sanitation Data'!$D$6,0,10*ROW('Sanitation Data'!D36)),NA())</f>
        <v>#N/A</v>
      </c>
      <c r="X42" s="491" t="e">
        <f ca="1">+IF(AND(ISNUMBER(OFFSET('Sanitation Data'!$D$10,0,10*ROW('Sanitation Data'!D36))),'Data Summary'!CM42="Yes"),OFFSET('Sanitation Data'!$D$10,0,10*ROW('Sanitation Data'!D36)),NA())</f>
        <v>#N/A</v>
      </c>
      <c r="Y42" s="491" t="e">
        <f ca="1">+IF(AND(ISNUMBER(OFFSET('Sanitation Data'!$D$11,0,10*ROW('Sanitation Data'!D36))),'Data Summary'!CN42="Yes"),OFFSET('Sanitation Data'!$D$11,0,10*ROW('Sanitation Data'!D36)),NA())</f>
        <v>#N/A</v>
      </c>
      <c r="Z42" s="491" t="e">
        <f ca="1">+IF(AND(ISNUMBER(OFFSET('Sanitation Data'!$D$12,0,10*ROW('Sanitation Data'!D36))),'Data Summary'!CO42="Yes"),OFFSET('Sanitation Data'!$D$12,0,10*ROW('Sanitation Data'!D36)),NA())</f>
        <v>#N/A</v>
      </c>
      <c r="AA42" s="491" t="e">
        <f ca="1">+IF(AND(ISNUMBER(OFFSET('Sanitation Data'!$E$4,0,10*ROW('Sanitation Data'!E36))),'Data Summary'!CP42="Yes"),100-OFFSET('Sanitation Data'!$E$4,0,10*ROW('Sanitation Data'!E36)),NA())</f>
        <v>#N/A</v>
      </c>
      <c r="AB42" s="491" t="e">
        <f ca="1">+IF(AND(ISNUMBER(OFFSET('Sanitation Data'!$E$6,0,10*ROW('Sanitation Data'!E36))),'Data Summary'!CQ42="Yes"),OFFSET('Sanitation Data'!$E$6,0,10*ROW('Sanitation Data'!E36)),NA())</f>
        <v>#N/A</v>
      </c>
      <c r="AC42" s="491" t="e">
        <f ca="1">+IF(AND(ISNUMBER(OFFSET('Sanitation Data'!$E$10,0,10*ROW('Sanitation Data'!E36))),'Data Summary'!CR42="Yes"),OFFSET('Sanitation Data'!$E$10,0,10*ROW('Sanitation Data'!E36)),NA())</f>
        <v>#N/A</v>
      </c>
      <c r="AD42" s="491" t="e">
        <f ca="1">+IF(AND(ISNUMBER(OFFSET('Sanitation Data'!$E$11,0,10*ROW('Sanitation Data'!E36))),'Data Summary'!CS42="Yes"),OFFSET('Sanitation Data'!$E$11,0,10*ROW('Sanitation Data'!E36)),NA())</f>
        <v>#N/A</v>
      </c>
      <c r="AE42" s="491" t="e">
        <f ca="1">+IF(AND(ISNUMBER(OFFSET('Sanitation Data'!$E$12,0,10*ROW('Sanitation Data'!E36))),'Data Summary'!CT42="Yes"),OFFSET('Sanitation Data'!$E$12,0,10*ROW('Sanitation Data'!E36)),NA())</f>
        <v>#N/A</v>
      </c>
      <c r="AF42" s="491" t="e">
        <f ca="1">+IF(AND(ISNUMBER(OFFSET('Sanitation Data'!$F$4,0,10*ROW('Sanitation Data'!F36))),'Data Summary'!CU42="Yes"),100-OFFSET('Sanitation Data'!$F$4,0,10*ROW('Sanitation Data'!F36)),NA())</f>
        <v>#N/A</v>
      </c>
      <c r="AG42" s="491" t="e">
        <f ca="1">+IF(AND(ISNUMBER(OFFSET('Sanitation Data'!$F$6,0,10*ROW('Sanitation Data'!F36))),'Data Summary'!CV42="Yes"),OFFSET('Sanitation Data'!$F$6,0,10*ROW('Sanitation Data'!F36)),NA())</f>
        <v>#N/A</v>
      </c>
      <c r="AH42" s="491" t="e">
        <f ca="1">+IF(AND(ISNUMBER(OFFSET('Sanitation Data'!$F$10,0,10*ROW('Sanitation Data'!F36))),'Data Summary'!CW42="Yes"),OFFSET('Sanitation Data'!$F$10,0,10*ROW('Sanitation Data'!F36)),NA())</f>
        <v>#N/A</v>
      </c>
      <c r="AI42" s="491" t="e">
        <f ca="1">+IF(AND(ISNUMBER(OFFSET('Sanitation Data'!$F$11,0,10*ROW('Sanitation Data'!F36))),'Data Summary'!CX42="Yes"),OFFSET('Sanitation Data'!$F$11,0,10*ROW('Sanitation Data'!F36)),NA())</f>
        <v>#N/A</v>
      </c>
      <c r="AJ42" s="491" t="e">
        <f ca="1">+IF(AND(ISNUMBER(OFFSET('Sanitation Data'!$F$12,0,10*ROW('Sanitation Data'!F36))),'Data Summary'!CY42="Yes"),OFFSET('Sanitation Data'!$F$12,0,10*ROW('Sanitation Data'!F36)),NA())</f>
        <v>#N/A</v>
      </c>
      <c r="AK42" s="491" t="e">
        <f ca="1">+IF(AND(ISNUMBER(OFFSET('Sanitation Data'!$G$4,0,10*ROW('Sanitation Data'!G36))),'Data Summary'!CZ42="Yes"),100-OFFSET('Sanitation Data'!$G$4,0,10*ROW('Sanitation Data'!G36)),NA())</f>
        <v>#N/A</v>
      </c>
      <c r="AL42" s="491" t="e">
        <f ca="1">+IF(AND(ISNUMBER(OFFSET('Sanitation Data'!$G$6,0,10*ROW('Sanitation Data'!G36))),'Data Summary'!DA42="Yes"),OFFSET('Sanitation Data'!$G$6,0,10*ROW('Sanitation Data'!G36)),NA())</f>
        <v>#N/A</v>
      </c>
      <c r="AM42" s="491" t="e">
        <f ca="1">+IF(AND(ISNUMBER(OFFSET('Sanitation Data'!$G$10,0,10*ROW('Sanitation Data'!G36))),'Data Summary'!DB42="Yes"),OFFSET('Sanitation Data'!$G$10,0,10*ROW('Sanitation Data'!G36)),NA())</f>
        <v>#N/A</v>
      </c>
      <c r="AN42" s="491" t="e">
        <f ca="1">+IF(AND(ISNUMBER(OFFSET('Sanitation Data'!$G$11,0,10*ROW('Sanitation Data'!G36))),'Data Summary'!DC42="Yes"),OFFSET('Sanitation Data'!$G$11,0,10*ROW('Sanitation Data'!G36)),NA())</f>
        <v>#N/A</v>
      </c>
      <c r="AO42" s="491" t="e">
        <f ca="1">+IF(AND(ISNUMBER(OFFSET('Sanitation Data'!$G$12,0,10*ROW('Sanitation Data'!G36))),'Data Summary'!DD42="Yes"),OFFSET('Sanitation Data'!$G$12,0,10*ROW('Sanitation Data'!G36)),NA())</f>
        <v>#N/A</v>
      </c>
      <c r="AP42" s="491" t="e">
        <f ca="1">+IF(AND(ISNUMBER(OFFSET('Sanitation Data'!$H$4,0,10*ROW('Sanitation Data'!H36))),'Data Summary'!DE42="Yes"),100-OFFSET('Sanitation Data'!$H$4,0,10*ROW('Sanitation Data'!H36)),NA())</f>
        <v>#N/A</v>
      </c>
      <c r="AQ42" s="491" t="e">
        <f ca="1">+IF(AND(ISNUMBER(OFFSET('Sanitation Data'!$H$6,0,10*ROW('Sanitation Data'!H36))),'Data Summary'!DF42="Yes"),OFFSET('Sanitation Data'!$H$6,0,10*ROW('Sanitation Data'!H36)),NA())</f>
        <v>#N/A</v>
      </c>
      <c r="AR42" s="491" t="e">
        <f ca="1">+IF(AND(ISNUMBER(OFFSET('Sanitation Data'!$H$10,0,10*ROW('Sanitation Data'!H36))),'Data Summary'!DG42="Yes"),OFFSET('Sanitation Data'!$H$10,0,10*ROW('Sanitation Data'!H36)),NA())</f>
        <v>#N/A</v>
      </c>
      <c r="AS42" s="491" t="e">
        <f ca="1">+IF(AND(ISNUMBER(OFFSET('Sanitation Data'!$H$11,0,10*ROW('Sanitation Data'!H36))),'Data Summary'!DH42="Yes"),OFFSET('Sanitation Data'!$H$11,0,10*ROW('Sanitation Data'!H36)),NA())</f>
        <v>#N/A</v>
      </c>
      <c r="AT42" s="491" t="e">
        <f ca="1">+IF(AND(ISNUMBER(OFFSET('Sanitation Data'!$H$12,0,10*ROW('Sanitation Data'!H36))),'Data Summary'!DI42="Yes"),OFFSET('Sanitation Data'!$H$12,0,10*ROW('Sanitation Data'!H36)),NA())</f>
        <v>#N/A</v>
      </c>
      <c r="AU42" s="491" t="e">
        <f ca="1">+IF(AND(ISNUMBER(OFFSET('Sanitation Data'!$I$4,0,10*ROW('Sanitation Data'!I36))),'Data Summary'!DJ42="Yes"),100-OFFSET('Sanitation Data'!$I$4,0,10*ROW('Sanitation Data'!I36)),NA())</f>
        <v>#N/A</v>
      </c>
      <c r="AV42" s="491" t="e">
        <f ca="1">+IF(AND(ISNUMBER(OFFSET('Sanitation Data'!$I$6,0,10*ROW('Sanitation Data'!I36))),'Data Summary'!DK42="Yes"),OFFSET('Sanitation Data'!$I$6,0,10*ROW('Sanitation Data'!I36)),NA())</f>
        <v>#N/A</v>
      </c>
      <c r="AW42" s="491" t="e">
        <f ca="1">+IF(AND(ISNUMBER(OFFSET('Sanitation Data'!$I$10,0,10*ROW('Sanitation Data'!I36))),'Data Summary'!DL42="Yes"),OFFSET('Sanitation Data'!$I$10,0,10*ROW('Sanitation Data'!I36)),NA())</f>
        <v>#N/A</v>
      </c>
      <c r="AX42" s="491" t="e">
        <f ca="1">+IF(AND(ISNUMBER(OFFSET('Sanitation Data'!$I$11,0,10*ROW('Sanitation Data'!I36))),'Data Summary'!DM42="Yes"),OFFSET('Sanitation Data'!$I$11,0,10*ROW('Sanitation Data'!I36)),NA())</f>
        <v>#N/A</v>
      </c>
      <c r="AY42" s="491" t="e">
        <f ca="1">+IF(AND(ISNUMBER(OFFSET('Sanitation Data'!$I$12,0,10*ROW('Sanitation Data'!I36))),'Data Summary'!DN42="Yes"),OFFSET('Sanitation Data'!$I$12,0,10*ROW('Sanitation Data'!I36)),NA())</f>
        <v>#N/A</v>
      </c>
      <c r="AZ42" s="492" t="e">
        <f ca="1">+IF(AND(ISNUMBER(OFFSET('Hygiene Data'!$D$5,0,10*ROW('Hygiene Data'!D36))),'Data Summary'!DO42="Yes"),OFFSET('Hygiene Data'!$D$5,0,10*ROW('Hygiene Data'!D36)),NA())</f>
        <v>#N/A</v>
      </c>
      <c r="BA42" s="492" t="e">
        <f ca="1">+IF(AND(ISNUMBER(OFFSET('Hygiene Data'!$D$7,0,10*ROW('Hygiene Data'!D36))),'Data Summary'!DP42="Yes"),OFFSET('Hygiene Data'!$D$7,0,10*ROW('Hygiene Data'!D36)),NA())</f>
        <v>#N/A</v>
      </c>
      <c r="BB42" s="492" t="e">
        <f ca="1">+IF(AND(ISNUMBER(OFFSET('Hygiene Data'!$D$9,0,10*ROW('Hygiene Data'!D36))),'Data Summary'!DQ42="Yes"),OFFSET('Hygiene Data'!$D$9,0,10*ROW('Hygiene Data'!D36)),NA())</f>
        <v>#N/A</v>
      </c>
      <c r="BC42" s="492" t="e">
        <f ca="1">+IF(AND(ISNUMBER(OFFSET('Hygiene Data'!$E$5,0,10*ROW('Hygiene Data'!E36))),'Data Summary'!DR42="Yes"),OFFSET('Hygiene Data'!$E$5,0,10*ROW('Hygiene Data'!E36)),NA())</f>
        <v>#N/A</v>
      </c>
      <c r="BD42" s="492" t="e">
        <f ca="1">+IF(AND(ISNUMBER(OFFSET('Hygiene Data'!$E$7,0,10*ROW('Hygiene Data'!E36))),'Data Summary'!DS42="Yes"),OFFSET('Hygiene Data'!$E$7,0,10*ROW('Hygiene Data'!E36)),NA())</f>
        <v>#N/A</v>
      </c>
      <c r="BE42" s="492" t="e">
        <f ca="1">+IF(AND(ISNUMBER(OFFSET('Hygiene Data'!$E$9,0,10*ROW('Hygiene Data'!E36))),'Data Summary'!DT42="Yes"),OFFSET('Hygiene Data'!$E$9,0,10*ROW('Hygiene Data'!E36)),NA())</f>
        <v>#N/A</v>
      </c>
      <c r="BF42" s="492" t="e">
        <f ca="1">+IF(AND(ISNUMBER(OFFSET('Hygiene Data'!$F$5,0,10*ROW('Hygiene Data'!F36))),'Data Summary'!DU42="Yes"),OFFSET('Hygiene Data'!$F$5,0,10*ROW('Hygiene Data'!F36)),NA())</f>
        <v>#N/A</v>
      </c>
      <c r="BG42" s="492" t="e">
        <f ca="1">+IF(AND(ISNUMBER(OFFSET('Hygiene Data'!$F$7,0,10*ROW('Hygiene Data'!F36))),'Data Summary'!DV42="Yes"),OFFSET('Hygiene Data'!$F$7,0,10*ROW('Hygiene Data'!F36)),NA())</f>
        <v>#N/A</v>
      </c>
      <c r="BH42" s="492" t="e">
        <f ca="1">+IF(AND(ISNUMBER(OFFSET('Hygiene Data'!$F$9,0,10*ROW('Hygiene Data'!F36))),'Data Summary'!DW42="Yes"),OFFSET('Hygiene Data'!$F$9,0,10*ROW('Hygiene Data'!F36)),NA())</f>
        <v>#N/A</v>
      </c>
      <c r="BI42" s="492" t="e">
        <f ca="1">+IF(AND(ISNUMBER(OFFSET('Hygiene Data'!$G$5,0,10*ROW('Hygiene Data'!G36))),'Data Summary'!DX42="Yes"),OFFSET('Hygiene Data'!$G$5,0,10*ROW('Hygiene Data'!G36)),NA())</f>
        <v>#N/A</v>
      </c>
      <c r="BJ42" s="492" t="e">
        <f ca="1">+IF(AND(ISNUMBER(OFFSET('Hygiene Data'!$G$7,0,10*ROW('Hygiene Data'!G36))),'Data Summary'!DY42="Yes"),OFFSET('Hygiene Data'!$G$7,0,10*ROW('Hygiene Data'!G36)),NA())</f>
        <v>#N/A</v>
      </c>
      <c r="BK42" s="492" t="e">
        <f ca="1">+IF(AND(ISNUMBER(OFFSET('Hygiene Data'!$G$9,0,10*ROW('Hygiene Data'!G36))),'Data Summary'!DZ42="Yes"),OFFSET('Hygiene Data'!$G$9,0,10*ROW('Hygiene Data'!G36)),NA())</f>
        <v>#N/A</v>
      </c>
      <c r="BL42" s="492" t="e">
        <f ca="1">+IF(AND(ISNUMBER(OFFSET('Hygiene Data'!$H$5,0,10*ROW('Hygiene Data'!H36))),'Data Summary'!EA42="Yes"),OFFSET('Hygiene Data'!$H$5,0,10*ROW('Hygiene Data'!H36)),NA())</f>
        <v>#N/A</v>
      </c>
      <c r="BM42" s="492" t="e">
        <f ca="1">+IF(AND(ISNUMBER(OFFSET('Hygiene Data'!$H$7,0,10*ROW('Hygiene Data'!H36))),'Data Summary'!EB42="Yes"),OFFSET('Hygiene Data'!$H$7,0,10*ROW('Hygiene Data'!H36)),NA())</f>
        <v>#N/A</v>
      </c>
      <c r="BN42" s="492" t="e">
        <f ca="1">+IF(AND(ISNUMBER(OFFSET('Hygiene Data'!$H$9,0,10*ROW('Hygiene Data'!H36))),'Data Summary'!EC42="Yes"),OFFSET('Hygiene Data'!$H$9,0,10*ROW('Hygiene Data'!H36)),NA())</f>
        <v>#N/A</v>
      </c>
      <c r="BO42" s="492" t="e">
        <f ca="1">+IF(AND(ISNUMBER(OFFSET('Hygiene Data'!$I$5,0,10*ROW('Hygiene Data'!I36))),'Data Summary'!ED42="Yes"),OFFSET('Hygiene Data'!$I$5,0,10*ROW('Hygiene Data'!I36)),NA())</f>
        <v>#N/A</v>
      </c>
      <c r="BP42" s="492" t="e">
        <f ca="1">+IF(AND(ISNUMBER(OFFSET('Hygiene Data'!$I$7,0,10*ROW('Hygiene Data'!I36))),'Data Summary'!EE42="Yes"),OFFSET('Hygiene Data'!$I$7,0,10*ROW('Hygiene Data'!I36)),NA())</f>
        <v>#N/A</v>
      </c>
      <c r="BQ42" s="492" t="e">
        <f ca="1">+IF(AND(ISNUMBER(OFFSET('Hygiene Data'!$I$9,0,10*ROW('Hygiene Data'!I36))),'Data Summary'!EF42="Yes"),OFFSET('Hygiene Data'!$I$9,0,10*ROW('Hygiene Data'!I36)),NA())</f>
        <v>#N/A</v>
      </c>
    </row>
    <row r="43" spans="1:69" x14ac:dyDescent="0.25">
      <c r="A43" s="488" t="e">
        <f ca="1">+RIGHT('Data Summary'!A43,LEN('Data Summary'!A43)-9)</f>
        <v>#VALUE!</v>
      </c>
      <c r="B43" s="462" t="str">
        <f ca="1">+IF(ISTEXT('Data Summary'!B43),'Data Summary'!B43,"")</f>
        <v/>
      </c>
      <c r="C43" s="489" t="e">
        <f ca="1">+VALUE('Data Summary'!C43)</f>
        <v>#VALUE!</v>
      </c>
      <c r="D43" s="490" t="e">
        <f ca="1">+IF(AND(ISNUMBER(OFFSET('Water Data'!$D$4,0,10*ROW('Water Data'!D37))),'Data Summary'!BS43="Yes"),100-OFFSET('Water Data'!$D$4,0,10*ROW('Water Data'!D37)),NA())</f>
        <v>#N/A</v>
      </c>
      <c r="E43" s="490" t="e">
        <f ca="1">+IF(AND(ISNUMBER(OFFSET('Water Data'!$D$6,0,10*ROW('Water Data'!D37))),'Data Summary'!BT43="Yes"),OFFSET('Water Data'!$D$6,0,10*ROW('Water Data'!D37)),NA())</f>
        <v>#N/A</v>
      </c>
      <c r="F43" s="490" t="e">
        <f ca="1">+IF(AND(ISNUMBER(OFFSET('Water Data'!$D$9,0,10*ROW('Water Data'!D37))),'Data Summary'!BU43="Yes"),OFFSET('Water Data'!$D$9,0,10*ROW('Water Data'!D37)),NA())</f>
        <v>#N/A</v>
      </c>
      <c r="G43" s="490" t="e">
        <f ca="1">+IF(AND(ISNUMBER(OFFSET('Water Data'!$E$4,0,10*ROW('Water Data'!E37))),'Data Summary'!BV43="Yes"),100-OFFSET('Water Data'!$E$4,0,10*ROW('Water Data'!E37)),NA())</f>
        <v>#N/A</v>
      </c>
      <c r="H43" s="490" t="e">
        <f ca="1">+IF(AND(ISNUMBER(OFFSET('Water Data'!$E$6,0,10*ROW('Water Data'!E37))),'Data Summary'!BW43="Yes"),OFFSET('Water Data'!$E$6,0,10*ROW('Water Data'!E37)),NA())</f>
        <v>#N/A</v>
      </c>
      <c r="I43" s="490" t="e">
        <f ca="1">+IF(AND(ISNUMBER(OFFSET('Water Data'!$E$9,0,10*ROW('Water Data'!E37))),'Data Summary'!BX43="Yes"),OFFSET('Water Data'!$E$9,0,10*ROW('Water Data'!E37)),NA())</f>
        <v>#N/A</v>
      </c>
      <c r="J43" s="490" t="e">
        <f ca="1">+IF(AND(ISNUMBER(OFFSET('Water Data'!$F$4,0,10*ROW('Water Data'!F37))),'Data Summary'!BY43="Yes"),100-OFFSET('Water Data'!$F$4,0,10*ROW('Water Data'!F37)),NA())</f>
        <v>#N/A</v>
      </c>
      <c r="K43" s="490" t="e">
        <f ca="1">+IF(AND(ISNUMBER(OFFSET('Water Data'!$F$6,0,10*ROW('Water Data'!F37))),'Data Summary'!BZ43="Yes"),OFFSET('Water Data'!$F$6,0,10*ROW('Water Data'!F37)),NA())</f>
        <v>#N/A</v>
      </c>
      <c r="L43" s="490" t="e">
        <f ca="1">+IF(AND(ISNUMBER(OFFSET('Water Data'!$F$9,0,10*ROW('Water Data'!F37))),'Data Summary'!CA43="Yes"),OFFSET('Water Data'!$F$9,0,10*ROW('Water Data'!F37)),NA())</f>
        <v>#N/A</v>
      </c>
      <c r="M43" s="490" t="e">
        <f ca="1">+IF(AND(ISNUMBER(OFFSET('Water Data'!$G$4,0,10*ROW('Water Data'!G37))),'Data Summary'!CB43="Yes"),100-OFFSET('Water Data'!$G$4,0,10*ROW('Water Data'!G37)),NA())</f>
        <v>#N/A</v>
      </c>
      <c r="N43" s="490" t="e">
        <f ca="1">+IF(AND(ISNUMBER(OFFSET('Water Data'!$G$6,0,10*ROW('Water Data'!G37))),'Data Summary'!CC43="Yes"),OFFSET('Water Data'!$G$6,0,10*ROW('Water Data'!G37)),NA())</f>
        <v>#N/A</v>
      </c>
      <c r="O43" s="490" t="e">
        <f ca="1">+IF(AND(ISNUMBER(OFFSET('Water Data'!$G$9,0,10*ROW('Water Data'!G37))),'Data Summary'!CD43="Yes"),OFFSET('Water Data'!$G$9,0,10*ROW('Water Data'!G37)),NA())</f>
        <v>#N/A</v>
      </c>
      <c r="P43" s="490" t="e">
        <f ca="1">+IF(AND(ISNUMBER(OFFSET('Water Data'!$H$4,0,10*ROW('Water Data'!H37))),'Data Summary'!CE43="Yes"),100-OFFSET('Water Data'!$H$4,0,10*ROW('Water Data'!H37)),NA())</f>
        <v>#N/A</v>
      </c>
      <c r="Q43" s="490" t="e">
        <f ca="1">+IF(AND(ISNUMBER(OFFSET('Water Data'!$H$6,0,10*ROW('Water Data'!H37))),'Data Summary'!CF43="Yes"),OFFSET('Water Data'!$H$6,0,10*ROW('Water Data'!H37)),NA())</f>
        <v>#N/A</v>
      </c>
      <c r="R43" s="490" t="e">
        <f ca="1">+IF(AND(ISNUMBER(OFFSET('Water Data'!$H$9,0,10*ROW('Water Data'!H37))),'Data Summary'!CG43="Yes"),OFFSET('Water Data'!$H$9,0,10*ROW('Water Data'!H37)),NA())</f>
        <v>#N/A</v>
      </c>
      <c r="S43" s="490" t="e">
        <f ca="1">+IF(AND(ISNUMBER(OFFSET('Water Data'!$I$4,0,10*ROW('Water Data'!I37))),'Data Summary'!CH43="Yes"),100-OFFSET('Water Data'!$I$4,0,10*ROW('Water Data'!I37)),NA())</f>
        <v>#N/A</v>
      </c>
      <c r="T43" s="490" t="e">
        <f ca="1">+IF(AND(ISNUMBER(OFFSET('Water Data'!$I$6,0,10*ROW('Water Data'!I37))),'Data Summary'!CI43="Yes"),OFFSET('Water Data'!$I$6,0,10*ROW('Water Data'!I37)),NA())</f>
        <v>#N/A</v>
      </c>
      <c r="U43" s="490" t="e">
        <f ca="1">+IF(AND(ISNUMBER(OFFSET('Water Data'!$I$9,0,10*ROW('Water Data'!I37))),'Data Summary'!CJ43="Yes"),OFFSET('Water Data'!$I$9,0,10*ROW('Water Data'!I37)),NA())</f>
        <v>#N/A</v>
      </c>
      <c r="V43" s="491" t="e">
        <f ca="1">+IF(AND(ISNUMBER(OFFSET('Sanitation Data'!$D$4,0,10*ROW('Sanitation Data'!D37))),'Data Summary'!CK43="Yes"),100-OFFSET('Sanitation Data'!$D$4,0,10*ROW('Sanitation Data'!D37)),NA())</f>
        <v>#N/A</v>
      </c>
      <c r="W43" s="491" t="e">
        <f ca="1">+IF(AND(ISNUMBER(OFFSET('Sanitation Data'!$D$6,0,10*ROW('Sanitation Data'!D37))),'Data Summary'!CL43="Yes"),OFFSET('Sanitation Data'!$D$6,0,10*ROW('Sanitation Data'!D37)),NA())</f>
        <v>#N/A</v>
      </c>
      <c r="X43" s="491" t="e">
        <f ca="1">+IF(AND(ISNUMBER(OFFSET('Sanitation Data'!$D$10,0,10*ROW('Sanitation Data'!D37))),'Data Summary'!CM43="Yes"),OFFSET('Sanitation Data'!$D$10,0,10*ROW('Sanitation Data'!D37)),NA())</f>
        <v>#N/A</v>
      </c>
      <c r="Y43" s="491" t="e">
        <f ca="1">+IF(AND(ISNUMBER(OFFSET('Sanitation Data'!$D$11,0,10*ROW('Sanitation Data'!D37))),'Data Summary'!CN43="Yes"),OFFSET('Sanitation Data'!$D$11,0,10*ROW('Sanitation Data'!D37)),NA())</f>
        <v>#N/A</v>
      </c>
      <c r="Z43" s="491" t="e">
        <f ca="1">+IF(AND(ISNUMBER(OFFSET('Sanitation Data'!$D$12,0,10*ROW('Sanitation Data'!D37))),'Data Summary'!CO43="Yes"),OFFSET('Sanitation Data'!$D$12,0,10*ROW('Sanitation Data'!D37)),NA())</f>
        <v>#N/A</v>
      </c>
      <c r="AA43" s="491" t="e">
        <f ca="1">+IF(AND(ISNUMBER(OFFSET('Sanitation Data'!$E$4,0,10*ROW('Sanitation Data'!E37))),'Data Summary'!CP43="Yes"),100-OFFSET('Sanitation Data'!$E$4,0,10*ROW('Sanitation Data'!E37)),NA())</f>
        <v>#N/A</v>
      </c>
      <c r="AB43" s="491" t="e">
        <f ca="1">+IF(AND(ISNUMBER(OFFSET('Sanitation Data'!$E$6,0,10*ROW('Sanitation Data'!E37))),'Data Summary'!CQ43="Yes"),OFFSET('Sanitation Data'!$E$6,0,10*ROW('Sanitation Data'!E37)),NA())</f>
        <v>#N/A</v>
      </c>
      <c r="AC43" s="491" t="e">
        <f ca="1">+IF(AND(ISNUMBER(OFFSET('Sanitation Data'!$E$10,0,10*ROW('Sanitation Data'!E37))),'Data Summary'!CR43="Yes"),OFFSET('Sanitation Data'!$E$10,0,10*ROW('Sanitation Data'!E37)),NA())</f>
        <v>#N/A</v>
      </c>
      <c r="AD43" s="491" t="e">
        <f ca="1">+IF(AND(ISNUMBER(OFFSET('Sanitation Data'!$E$11,0,10*ROW('Sanitation Data'!E37))),'Data Summary'!CS43="Yes"),OFFSET('Sanitation Data'!$E$11,0,10*ROW('Sanitation Data'!E37)),NA())</f>
        <v>#N/A</v>
      </c>
      <c r="AE43" s="491" t="e">
        <f ca="1">+IF(AND(ISNUMBER(OFFSET('Sanitation Data'!$E$12,0,10*ROW('Sanitation Data'!E37))),'Data Summary'!CT43="Yes"),OFFSET('Sanitation Data'!$E$12,0,10*ROW('Sanitation Data'!E37)),NA())</f>
        <v>#N/A</v>
      </c>
      <c r="AF43" s="491" t="e">
        <f ca="1">+IF(AND(ISNUMBER(OFFSET('Sanitation Data'!$F$4,0,10*ROW('Sanitation Data'!F37))),'Data Summary'!CU43="Yes"),100-OFFSET('Sanitation Data'!$F$4,0,10*ROW('Sanitation Data'!F37)),NA())</f>
        <v>#N/A</v>
      </c>
      <c r="AG43" s="491" t="e">
        <f ca="1">+IF(AND(ISNUMBER(OFFSET('Sanitation Data'!$F$6,0,10*ROW('Sanitation Data'!F37))),'Data Summary'!CV43="Yes"),OFFSET('Sanitation Data'!$F$6,0,10*ROW('Sanitation Data'!F37)),NA())</f>
        <v>#N/A</v>
      </c>
      <c r="AH43" s="491" t="e">
        <f ca="1">+IF(AND(ISNUMBER(OFFSET('Sanitation Data'!$F$10,0,10*ROW('Sanitation Data'!F37))),'Data Summary'!CW43="Yes"),OFFSET('Sanitation Data'!$F$10,0,10*ROW('Sanitation Data'!F37)),NA())</f>
        <v>#N/A</v>
      </c>
      <c r="AI43" s="491" t="e">
        <f ca="1">+IF(AND(ISNUMBER(OFFSET('Sanitation Data'!$F$11,0,10*ROW('Sanitation Data'!F37))),'Data Summary'!CX43="Yes"),OFFSET('Sanitation Data'!$F$11,0,10*ROW('Sanitation Data'!F37)),NA())</f>
        <v>#N/A</v>
      </c>
      <c r="AJ43" s="491" t="e">
        <f ca="1">+IF(AND(ISNUMBER(OFFSET('Sanitation Data'!$F$12,0,10*ROW('Sanitation Data'!F37))),'Data Summary'!CY43="Yes"),OFFSET('Sanitation Data'!$F$12,0,10*ROW('Sanitation Data'!F37)),NA())</f>
        <v>#N/A</v>
      </c>
      <c r="AK43" s="491" t="e">
        <f ca="1">+IF(AND(ISNUMBER(OFFSET('Sanitation Data'!$G$4,0,10*ROW('Sanitation Data'!G37))),'Data Summary'!CZ43="Yes"),100-OFFSET('Sanitation Data'!$G$4,0,10*ROW('Sanitation Data'!G37)),NA())</f>
        <v>#N/A</v>
      </c>
      <c r="AL43" s="491" t="e">
        <f ca="1">+IF(AND(ISNUMBER(OFFSET('Sanitation Data'!$G$6,0,10*ROW('Sanitation Data'!G37))),'Data Summary'!DA43="Yes"),OFFSET('Sanitation Data'!$G$6,0,10*ROW('Sanitation Data'!G37)),NA())</f>
        <v>#N/A</v>
      </c>
      <c r="AM43" s="491" t="e">
        <f ca="1">+IF(AND(ISNUMBER(OFFSET('Sanitation Data'!$G$10,0,10*ROW('Sanitation Data'!G37))),'Data Summary'!DB43="Yes"),OFFSET('Sanitation Data'!$G$10,0,10*ROW('Sanitation Data'!G37)),NA())</f>
        <v>#N/A</v>
      </c>
      <c r="AN43" s="491" t="e">
        <f ca="1">+IF(AND(ISNUMBER(OFFSET('Sanitation Data'!$G$11,0,10*ROW('Sanitation Data'!G37))),'Data Summary'!DC43="Yes"),OFFSET('Sanitation Data'!$G$11,0,10*ROW('Sanitation Data'!G37)),NA())</f>
        <v>#N/A</v>
      </c>
      <c r="AO43" s="491" t="e">
        <f ca="1">+IF(AND(ISNUMBER(OFFSET('Sanitation Data'!$G$12,0,10*ROW('Sanitation Data'!G37))),'Data Summary'!DD43="Yes"),OFFSET('Sanitation Data'!$G$12,0,10*ROW('Sanitation Data'!G37)),NA())</f>
        <v>#N/A</v>
      </c>
      <c r="AP43" s="491" t="e">
        <f ca="1">+IF(AND(ISNUMBER(OFFSET('Sanitation Data'!$H$4,0,10*ROW('Sanitation Data'!H37))),'Data Summary'!DE43="Yes"),100-OFFSET('Sanitation Data'!$H$4,0,10*ROW('Sanitation Data'!H37)),NA())</f>
        <v>#N/A</v>
      </c>
      <c r="AQ43" s="491" t="e">
        <f ca="1">+IF(AND(ISNUMBER(OFFSET('Sanitation Data'!$H$6,0,10*ROW('Sanitation Data'!H37))),'Data Summary'!DF43="Yes"),OFFSET('Sanitation Data'!$H$6,0,10*ROW('Sanitation Data'!H37)),NA())</f>
        <v>#N/A</v>
      </c>
      <c r="AR43" s="491" t="e">
        <f ca="1">+IF(AND(ISNUMBER(OFFSET('Sanitation Data'!$H$10,0,10*ROW('Sanitation Data'!H37))),'Data Summary'!DG43="Yes"),OFFSET('Sanitation Data'!$H$10,0,10*ROW('Sanitation Data'!H37)),NA())</f>
        <v>#N/A</v>
      </c>
      <c r="AS43" s="491" t="e">
        <f ca="1">+IF(AND(ISNUMBER(OFFSET('Sanitation Data'!$H$11,0,10*ROW('Sanitation Data'!H37))),'Data Summary'!DH43="Yes"),OFFSET('Sanitation Data'!$H$11,0,10*ROW('Sanitation Data'!H37)),NA())</f>
        <v>#N/A</v>
      </c>
      <c r="AT43" s="491" t="e">
        <f ca="1">+IF(AND(ISNUMBER(OFFSET('Sanitation Data'!$H$12,0,10*ROW('Sanitation Data'!H37))),'Data Summary'!DI43="Yes"),OFFSET('Sanitation Data'!$H$12,0,10*ROW('Sanitation Data'!H37)),NA())</f>
        <v>#N/A</v>
      </c>
      <c r="AU43" s="491" t="e">
        <f ca="1">+IF(AND(ISNUMBER(OFFSET('Sanitation Data'!$I$4,0,10*ROW('Sanitation Data'!I37))),'Data Summary'!DJ43="Yes"),100-OFFSET('Sanitation Data'!$I$4,0,10*ROW('Sanitation Data'!I37)),NA())</f>
        <v>#N/A</v>
      </c>
      <c r="AV43" s="491" t="e">
        <f ca="1">+IF(AND(ISNUMBER(OFFSET('Sanitation Data'!$I$6,0,10*ROW('Sanitation Data'!I37))),'Data Summary'!DK43="Yes"),OFFSET('Sanitation Data'!$I$6,0,10*ROW('Sanitation Data'!I37)),NA())</f>
        <v>#N/A</v>
      </c>
      <c r="AW43" s="491" t="e">
        <f ca="1">+IF(AND(ISNUMBER(OFFSET('Sanitation Data'!$I$10,0,10*ROW('Sanitation Data'!I37))),'Data Summary'!DL43="Yes"),OFFSET('Sanitation Data'!$I$10,0,10*ROW('Sanitation Data'!I37)),NA())</f>
        <v>#N/A</v>
      </c>
      <c r="AX43" s="491" t="e">
        <f ca="1">+IF(AND(ISNUMBER(OFFSET('Sanitation Data'!$I$11,0,10*ROW('Sanitation Data'!I37))),'Data Summary'!DM43="Yes"),OFFSET('Sanitation Data'!$I$11,0,10*ROW('Sanitation Data'!I37)),NA())</f>
        <v>#N/A</v>
      </c>
      <c r="AY43" s="491" t="e">
        <f ca="1">+IF(AND(ISNUMBER(OFFSET('Sanitation Data'!$I$12,0,10*ROW('Sanitation Data'!I37))),'Data Summary'!DN43="Yes"),OFFSET('Sanitation Data'!$I$12,0,10*ROW('Sanitation Data'!I37)),NA())</f>
        <v>#N/A</v>
      </c>
      <c r="AZ43" s="492" t="e">
        <f ca="1">+IF(AND(ISNUMBER(OFFSET('Hygiene Data'!$D$5,0,10*ROW('Hygiene Data'!D37))),'Data Summary'!DO43="Yes"),OFFSET('Hygiene Data'!$D$5,0,10*ROW('Hygiene Data'!D37)),NA())</f>
        <v>#N/A</v>
      </c>
      <c r="BA43" s="492" t="e">
        <f ca="1">+IF(AND(ISNUMBER(OFFSET('Hygiene Data'!$D$7,0,10*ROW('Hygiene Data'!D37))),'Data Summary'!DP43="Yes"),OFFSET('Hygiene Data'!$D$7,0,10*ROW('Hygiene Data'!D37)),NA())</f>
        <v>#N/A</v>
      </c>
      <c r="BB43" s="492" t="e">
        <f ca="1">+IF(AND(ISNUMBER(OFFSET('Hygiene Data'!$D$9,0,10*ROW('Hygiene Data'!D37))),'Data Summary'!DQ43="Yes"),OFFSET('Hygiene Data'!$D$9,0,10*ROW('Hygiene Data'!D37)),NA())</f>
        <v>#N/A</v>
      </c>
      <c r="BC43" s="492" t="e">
        <f ca="1">+IF(AND(ISNUMBER(OFFSET('Hygiene Data'!$E$5,0,10*ROW('Hygiene Data'!E37))),'Data Summary'!DR43="Yes"),OFFSET('Hygiene Data'!$E$5,0,10*ROW('Hygiene Data'!E37)),NA())</f>
        <v>#N/A</v>
      </c>
      <c r="BD43" s="492" t="e">
        <f ca="1">+IF(AND(ISNUMBER(OFFSET('Hygiene Data'!$E$7,0,10*ROW('Hygiene Data'!E37))),'Data Summary'!DS43="Yes"),OFFSET('Hygiene Data'!$E$7,0,10*ROW('Hygiene Data'!E37)),NA())</f>
        <v>#N/A</v>
      </c>
      <c r="BE43" s="492" t="e">
        <f ca="1">+IF(AND(ISNUMBER(OFFSET('Hygiene Data'!$E$9,0,10*ROW('Hygiene Data'!E37))),'Data Summary'!DT43="Yes"),OFFSET('Hygiene Data'!$E$9,0,10*ROW('Hygiene Data'!E37)),NA())</f>
        <v>#N/A</v>
      </c>
      <c r="BF43" s="492" t="e">
        <f ca="1">+IF(AND(ISNUMBER(OFFSET('Hygiene Data'!$F$5,0,10*ROW('Hygiene Data'!F37))),'Data Summary'!DU43="Yes"),OFFSET('Hygiene Data'!$F$5,0,10*ROW('Hygiene Data'!F37)),NA())</f>
        <v>#N/A</v>
      </c>
      <c r="BG43" s="492" t="e">
        <f ca="1">+IF(AND(ISNUMBER(OFFSET('Hygiene Data'!$F$7,0,10*ROW('Hygiene Data'!F37))),'Data Summary'!DV43="Yes"),OFFSET('Hygiene Data'!$F$7,0,10*ROW('Hygiene Data'!F37)),NA())</f>
        <v>#N/A</v>
      </c>
      <c r="BH43" s="492" t="e">
        <f ca="1">+IF(AND(ISNUMBER(OFFSET('Hygiene Data'!$F$9,0,10*ROW('Hygiene Data'!F37))),'Data Summary'!DW43="Yes"),OFFSET('Hygiene Data'!$F$9,0,10*ROW('Hygiene Data'!F37)),NA())</f>
        <v>#N/A</v>
      </c>
      <c r="BI43" s="492" t="e">
        <f ca="1">+IF(AND(ISNUMBER(OFFSET('Hygiene Data'!$G$5,0,10*ROW('Hygiene Data'!G37))),'Data Summary'!DX43="Yes"),OFFSET('Hygiene Data'!$G$5,0,10*ROW('Hygiene Data'!G37)),NA())</f>
        <v>#N/A</v>
      </c>
      <c r="BJ43" s="492" t="e">
        <f ca="1">+IF(AND(ISNUMBER(OFFSET('Hygiene Data'!$G$7,0,10*ROW('Hygiene Data'!G37))),'Data Summary'!DY43="Yes"),OFFSET('Hygiene Data'!$G$7,0,10*ROW('Hygiene Data'!G37)),NA())</f>
        <v>#N/A</v>
      </c>
      <c r="BK43" s="492" t="e">
        <f ca="1">+IF(AND(ISNUMBER(OFFSET('Hygiene Data'!$G$9,0,10*ROW('Hygiene Data'!G37))),'Data Summary'!DZ43="Yes"),OFFSET('Hygiene Data'!$G$9,0,10*ROW('Hygiene Data'!G37)),NA())</f>
        <v>#N/A</v>
      </c>
      <c r="BL43" s="492" t="e">
        <f ca="1">+IF(AND(ISNUMBER(OFFSET('Hygiene Data'!$H$5,0,10*ROW('Hygiene Data'!H37))),'Data Summary'!EA43="Yes"),OFFSET('Hygiene Data'!$H$5,0,10*ROW('Hygiene Data'!H37)),NA())</f>
        <v>#N/A</v>
      </c>
      <c r="BM43" s="492" t="e">
        <f ca="1">+IF(AND(ISNUMBER(OFFSET('Hygiene Data'!$H$7,0,10*ROW('Hygiene Data'!H37))),'Data Summary'!EB43="Yes"),OFFSET('Hygiene Data'!$H$7,0,10*ROW('Hygiene Data'!H37)),NA())</f>
        <v>#N/A</v>
      </c>
      <c r="BN43" s="492" t="e">
        <f ca="1">+IF(AND(ISNUMBER(OFFSET('Hygiene Data'!$H$9,0,10*ROW('Hygiene Data'!H37))),'Data Summary'!EC43="Yes"),OFFSET('Hygiene Data'!$H$9,0,10*ROW('Hygiene Data'!H37)),NA())</f>
        <v>#N/A</v>
      </c>
      <c r="BO43" s="492" t="e">
        <f ca="1">+IF(AND(ISNUMBER(OFFSET('Hygiene Data'!$I$5,0,10*ROW('Hygiene Data'!I37))),'Data Summary'!ED43="Yes"),OFFSET('Hygiene Data'!$I$5,0,10*ROW('Hygiene Data'!I37)),NA())</f>
        <v>#N/A</v>
      </c>
      <c r="BP43" s="492" t="e">
        <f ca="1">+IF(AND(ISNUMBER(OFFSET('Hygiene Data'!$I$7,0,10*ROW('Hygiene Data'!I37))),'Data Summary'!EE43="Yes"),OFFSET('Hygiene Data'!$I$7,0,10*ROW('Hygiene Data'!I37)),NA())</f>
        <v>#N/A</v>
      </c>
      <c r="BQ43" s="492" t="e">
        <f ca="1">+IF(AND(ISNUMBER(OFFSET('Hygiene Data'!$I$9,0,10*ROW('Hygiene Data'!I37))),'Data Summary'!EF43="Yes"),OFFSET('Hygiene Data'!$I$9,0,10*ROW('Hygiene Data'!I37)),NA())</f>
        <v>#N/A</v>
      </c>
    </row>
    <row r="44" spans="1:69" x14ac:dyDescent="0.25">
      <c r="A44" s="488" t="e">
        <f ca="1">+RIGHT('Data Summary'!A44,LEN('Data Summary'!A44)-9)</f>
        <v>#VALUE!</v>
      </c>
      <c r="B44" s="462" t="str">
        <f ca="1">+IF(ISTEXT('Data Summary'!B44),'Data Summary'!B44,"")</f>
        <v/>
      </c>
      <c r="C44" s="489" t="e">
        <f ca="1">+VALUE('Data Summary'!C44)</f>
        <v>#VALUE!</v>
      </c>
      <c r="D44" s="490" t="e">
        <f ca="1">+IF(AND(ISNUMBER(OFFSET('Water Data'!$D$4,0,10*ROW('Water Data'!D38))),'Data Summary'!BS44="Yes"),100-OFFSET('Water Data'!$D$4,0,10*ROW('Water Data'!D38)),NA())</f>
        <v>#N/A</v>
      </c>
      <c r="E44" s="490" t="e">
        <f ca="1">+IF(AND(ISNUMBER(OFFSET('Water Data'!$D$6,0,10*ROW('Water Data'!D38))),'Data Summary'!BT44="Yes"),OFFSET('Water Data'!$D$6,0,10*ROW('Water Data'!D38)),NA())</f>
        <v>#N/A</v>
      </c>
      <c r="F44" s="490" t="e">
        <f ca="1">+IF(AND(ISNUMBER(OFFSET('Water Data'!$D$9,0,10*ROW('Water Data'!D38))),'Data Summary'!BU44="Yes"),OFFSET('Water Data'!$D$9,0,10*ROW('Water Data'!D38)),NA())</f>
        <v>#N/A</v>
      </c>
      <c r="G44" s="490" t="e">
        <f ca="1">+IF(AND(ISNUMBER(OFFSET('Water Data'!$E$4,0,10*ROW('Water Data'!E38))),'Data Summary'!BV44="Yes"),100-OFFSET('Water Data'!$E$4,0,10*ROW('Water Data'!E38)),NA())</f>
        <v>#N/A</v>
      </c>
      <c r="H44" s="490" t="e">
        <f ca="1">+IF(AND(ISNUMBER(OFFSET('Water Data'!$E$6,0,10*ROW('Water Data'!E38))),'Data Summary'!BW44="Yes"),OFFSET('Water Data'!$E$6,0,10*ROW('Water Data'!E38)),NA())</f>
        <v>#N/A</v>
      </c>
      <c r="I44" s="490" t="e">
        <f ca="1">+IF(AND(ISNUMBER(OFFSET('Water Data'!$E$9,0,10*ROW('Water Data'!E38))),'Data Summary'!BX44="Yes"),OFFSET('Water Data'!$E$9,0,10*ROW('Water Data'!E38)),NA())</f>
        <v>#N/A</v>
      </c>
      <c r="J44" s="490" t="e">
        <f ca="1">+IF(AND(ISNUMBER(OFFSET('Water Data'!$F$4,0,10*ROW('Water Data'!F38))),'Data Summary'!BY44="Yes"),100-OFFSET('Water Data'!$F$4,0,10*ROW('Water Data'!F38)),NA())</f>
        <v>#N/A</v>
      </c>
      <c r="K44" s="490" t="e">
        <f ca="1">+IF(AND(ISNUMBER(OFFSET('Water Data'!$F$6,0,10*ROW('Water Data'!F38))),'Data Summary'!BZ44="Yes"),OFFSET('Water Data'!$F$6,0,10*ROW('Water Data'!F38)),NA())</f>
        <v>#N/A</v>
      </c>
      <c r="L44" s="490" t="e">
        <f ca="1">+IF(AND(ISNUMBER(OFFSET('Water Data'!$F$9,0,10*ROW('Water Data'!F38))),'Data Summary'!CA44="Yes"),OFFSET('Water Data'!$F$9,0,10*ROW('Water Data'!F38)),NA())</f>
        <v>#N/A</v>
      </c>
      <c r="M44" s="490" t="e">
        <f ca="1">+IF(AND(ISNUMBER(OFFSET('Water Data'!$G$4,0,10*ROW('Water Data'!G38))),'Data Summary'!CB44="Yes"),100-OFFSET('Water Data'!$G$4,0,10*ROW('Water Data'!G38)),NA())</f>
        <v>#N/A</v>
      </c>
      <c r="N44" s="490" t="e">
        <f ca="1">+IF(AND(ISNUMBER(OFFSET('Water Data'!$G$6,0,10*ROW('Water Data'!G38))),'Data Summary'!CC44="Yes"),OFFSET('Water Data'!$G$6,0,10*ROW('Water Data'!G38)),NA())</f>
        <v>#N/A</v>
      </c>
      <c r="O44" s="490" t="e">
        <f ca="1">+IF(AND(ISNUMBER(OFFSET('Water Data'!$G$9,0,10*ROW('Water Data'!G38))),'Data Summary'!CD44="Yes"),OFFSET('Water Data'!$G$9,0,10*ROW('Water Data'!G38)),NA())</f>
        <v>#N/A</v>
      </c>
      <c r="P44" s="490" t="e">
        <f ca="1">+IF(AND(ISNUMBER(OFFSET('Water Data'!$H$4,0,10*ROW('Water Data'!H38))),'Data Summary'!CE44="Yes"),100-OFFSET('Water Data'!$H$4,0,10*ROW('Water Data'!H38)),NA())</f>
        <v>#N/A</v>
      </c>
      <c r="Q44" s="490" t="e">
        <f ca="1">+IF(AND(ISNUMBER(OFFSET('Water Data'!$H$6,0,10*ROW('Water Data'!H38))),'Data Summary'!CF44="Yes"),OFFSET('Water Data'!$H$6,0,10*ROW('Water Data'!H38)),NA())</f>
        <v>#N/A</v>
      </c>
      <c r="R44" s="490" t="e">
        <f ca="1">+IF(AND(ISNUMBER(OFFSET('Water Data'!$H$9,0,10*ROW('Water Data'!H38))),'Data Summary'!CG44="Yes"),OFFSET('Water Data'!$H$9,0,10*ROW('Water Data'!H38)),NA())</f>
        <v>#N/A</v>
      </c>
      <c r="S44" s="490" t="e">
        <f ca="1">+IF(AND(ISNUMBER(OFFSET('Water Data'!$I$4,0,10*ROW('Water Data'!I38))),'Data Summary'!CH44="Yes"),100-OFFSET('Water Data'!$I$4,0,10*ROW('Water Data'!I38)),NA())</f>
        <v>#N/A</v>
      </c>
      <c r="T44" s="490" t="e">
        <f ca="1">+IF(AND(ISNUMBER(OFFSET('Water Data'!$I$6,0,10*ROW('Water Data'!I38))),'Data Summary'!CI44="Yes"),OFFSET('Water Data'!$I$6,0,10*ROW('Water Data'!I38)),NA())</f>
        <v>#N/A</v>
      </c>
      <c r="U44" s="490" t="e">
        <f ca="1">+IF(AND(ISNUMBER(OFFSET('Water Data'!$I$9,0,10*ROW('Water Data'!I38))),'Data Summary'!CJ44="Yes"),OFFSET('Water Data'!$I$9,0,10*ROW('Water Data'!I38)),NA())</f>
        <v>#N/A</v>
      </c>
      <c r="V44" s="491" t="e">
        <f ca="1">+IF(AND(ISNUMBER(OFFSET('Sanitation Data'!$D$4,0,10*ROW('Sanitation Data'!D38))),'Data Summary'!CK44="Yes"),100-OFFSET('Sanitation Data'!$D$4,0,10*ROW('Sanitation Data'!D38)),NA())</f>
        <v>#N/A</v>
      </c>
      <c r="W44" s="491" t="e">
        <f ca="1">+IF(AND(ISNUMBER(OFFSET('Sanitation Data'!$D$6,0,10*ROW('Sanitation Data'!D38))),'Data Summary'!CL44="Yes"),OFFSET('Sanitation Data'!$D$6,0,10*ROW('Sanitation Data'!D38)),NA())</f>
        <v>#N/A</v>
      </c>
      <c r="X44" s="491" t="e">
        <f ca="1">+IF(AND(ISNUMBER(OFFSET('Sanitation Data'!$D$10,0,10*ROW('Sanitation Data'!D38))),'Data Summary'!CM44="Yes"),OFFSET('Sanitation Data'!$D$10,0,10*ROW('Sanitation Data'!D38)),NA())</f>
        <v>#N/A</v>
      </c>
      <c r="Y44" s="491" t="e">
        <f ca="1">+IF(AND(ISNUMBER(OFFSET('Sanitation Data'!$D$11,0,10*ROW('Sanitation Data'!D38))),'Data Summary'!CN44="Yes"),OFFSET('Sanitation Data'!$D$11,0,10*ROW('Sanitation Data'!D38)),NA())</f>
        <v>#N/A</v>
      </c>
      <c r="Z44" s="491" t="e">
        <f ca="1">+IF(AND(ISNUMBER(OFFSET('Sanitation Data'!$D$12,0,10*ROW('Sanitation Data'!D38))),'Data Summary'!CO44="Yes"),OFFSET('Sanitation Data'!$D$12,0,10*ROW('Sanitation Data'!D38)),NA())</f>
        <v>#N/A</v>
      </c>
      <c r="AA44" s="491" t="e">
        <f ca="1">+IF(AND(ISNUMBER(OFFSET('Sanitation Data'!$E$4,0,10*ROW('Sanitation Data'!E38))),'Data Summary'!CP44="Yes"),100-OFFSET('Sanitation Data'!$E$4,0,10*ROW('Sanitation Data'!E38)),NA())</f>
        <v>#N/A</v>
      </c>
      <c r="AB44" s="491" t="e">
        <f ca="1">+IF(AND(ISNUMBER(OFFSET('Sanitation Data'!$E$6,0,10*ROW('Sanitation Data'!E38))),'Data Summary'!CQ44="Yes"),OFFSET('Sanitation Data'!$E$6,0,10*ROW('Sanitation Data'!E38)),NA())</f>
        <v>#N/A</v>
      </c>
      <c r="AC44" s="491" t="e">
        <f ca="1">+IF(AND(ISNUMBER(OFFSET('Sanitation Data'!$E$10,0,10*ROW('Sanitation Data'!E38))),'Data Summary'!CR44="Yes"),OFFSET('Sanitation Data'!$E$10,0,10*ROW('Sanitation Data'!E38)),NA())</f>
        <v>#N/A</v>
      </c>
      <c r="AD44" s="491" t="e">
        <f ca="1">+IF(AND(ISNUMBER(OFFSET('Sanitation Data'!$E$11,0,10*ROW('Sanitation Data'!E38))),'Data Summary'!CS44="Yes"),OFFSET('Sanitation Data'!$E$11,0,10*ROW('Sanitation Data'!E38)),NA())</f>
        <v>#N/A</v>
      </c>
      <c r="AE44" s="491" t="e">
        <f ca="1">+IF(AND(ISNUMBER(OFFSET('Sanitation Data'!$E$12,0,10*ROW('Sanitation Data'!E38))),'Data Summary'!CT44="Yes"),OFFSET('Sanitation Data'!$E$12,0,10*ROW('Sanitation Data'!E38)),NA())</f>
        <v>#N/A</v>
      </c>
      <c r="AF44" s="491" t="e">
        <f ca="1">+IF(AND(ISNUMBER(OFFSET('Sanitation Data'!$F$4,0,10*ROW('Sanitation Data'!F38))),'Data Summary'!CU44="Yes"),100-OFFSET('Sanitation Data'!$F$4,0,10*ROW('Sanitation Data'!F38)),NA())</f>
        <v>#N/A</v>
      </c>
      <c r="AG44" s="491" t="e">
        <f ca="1">+IF(AND(ISNUMBER(OFFSET('Sanitation Data'!$F$6,0,10*ROW('Sanitation Data'!F38))),'Data Summary'!CV44="Yes"),OFFSET('Sanitation Data'!$F$6,0,10*ROW('Sanitation Data'!F38)),NA())</f>
        <v>#N/A</v>
      </c>
      <c r="AH44" s="491" t="e">
        <f ca="1">+IF(AND(ISNUMBER(OFFSET('Sanitation Data'!$F$10,0,10*ROW('Sanitation Data'!F38))),'Data Summary'!CW44="Yes"),OFFSET('Sanitation Data'!$F$10,0,10*ROW('Sanitation Data'!F38)),NA())</f>
        <v>#N/A</v>
      </c>
      <c r="AI44" s="491" t="e">
        <f ca="1">+IF(AND(ISNUMBER(OFFSET('Sanitation Data'!$F$11,0,10*ROW('Sanitation Data'!F38))),'Data Summary'!CX44="Yes"),OFFSET('Sanitation Data'!$F$11,0,10*ROW('Sanitation Data'!F38)),NA())</f>
        <v>#N/A</v>
      </c>
      <c r="AJ44" s="491" t="e">
        <f ca="1">+IF(AND(ISNUMBER(OFFSET('Sanitation Data'!$F$12,0,10*ROW('Sanitation Data'!F38))),'Data Summary'!CY44="Yes"),OFFSET('Sanitation Data'!$F$12,0,10*ROW('Sanitation Data'!F38)),NA())</f>
        <v>#N/A</v>
      </c>
      <c r="AK44" s="491" t="e">
        <f ca="1">+IF(AND(ISNUMBER(OFFSET('Sanitation Data'!$G$4,0,10*ROW('Sanitation Data'!G38))),'Data Summary'!CZ44="Yes"),100-OFFSET('Sanitation Data'!$G$4,0,10*ROW('Sanitation Data'!G38)),NA())</f>
        <v>#N/A</v>
      </c>
      <c r="AL44" s="491" t="e">
        <f ca="1">+IF(AND(ISNUMBER(OFFSET('Sanitation Data'!$G$6,0,10*ROW('Sanitation Data'!G38))),'Data Summary'!DA44="Yes"),OFFSET('Sanitation Data'!$G$6,0,10*ROW('Sanitation Data'!G38)),NA())</f>
        <v>#N/A</v>
      </c>
      <c r="AM44" s="491" t="e">
        <f ca="1">+IF(AND(ISNUMBER(OFFSET('Sanitation Data'!$G$10,0,10*ROW('Sanitation Data'!G38))),'Data Summary'!DB44="Yes"),OFFSET('Sanitation Data'!$G$10,0,10*ROW('Sanitation Data'!G38)),NA())</f>
        <v>#N/A</v>
      </c>
      <c r="AN44" s="491" t="e">
        <f ca="1">+IF(AND(ISNUMBER(OFFSET('Sanitation Data'!$G$11,0,10*ROW('Sanitation Data'!G38))),'Data Summary'!DC44="Yes"),OFFSET('Sanitation Data'!$G$11,0,10*ROW('Sanitation Data'!G38)),NA())</f>
        <v>#N/A</v>
      </c>
      <c r="AO44" s="491" t="e">
        <f ca="1">+IF(AND(ISNUMBER(OFFSET('Sanitation Data'!$G$12,0,10*ROW('Sanitation Data'!G38))),'Data Summary'!DD44="Yes"),OFFSET('Sanitation Data'!$G$12,0,10*ROW('Sanitation Data'!G38)),NA())</f>
        <v>#N/A</v>
      </c>
      <c r="AP44" s="491" t="e">
        <f ca="1">+IF(AND(ISNUMBER(OFFSET('Sanitation Data'!$H$4,0,10*ROW('Sanitation Data'!H38))),'Data Summary'!DE44="Yes"),100-OFFSET('Sanitation Data'!$H$4,0,10*ROW('Sanitation Data'!H38)),NA())</f>
        <v>#N/A</v>
      </c>
      <c r="AQ44" s="491" t="e">
        <f ca="1">+IF(AND(ISNUMBER(OFFSET('Sanitation Data'!$H$6,0,10*ROW('Sanitation Data'!H38))),'Data Summary'!DF44="Yes"),OFFSET('Sanitation Data'!$H$6,0,10*ROW('Sanitation Data'!H38)),NA())</f>
        <v>#N/A</v>
      </c>
      <c r="AR44" s="491" t="e">
        <f ca="1">+IF(AND(ISNUMBER(OFFSET('Sanitation Data'!$H$10,0,10*ROW('Sanitation Data'!H38))),'Data Summary'!DG44="Yes"),OFFSET('Sanitation Data'!$H$10,0,10*ROW('Sanitation Data'!H38)),NA())</f>
        <v>#N/A</v>
      </c>
      <c r="AS44" s="491" t="e">
        <f ca="1">+IF(AND(ISNUMBER(OFFSET('Sanitation Data'!$H$11,0,10*ROW('Sanitation Data'!H38))),'Data Summary'!DH44="Yes"),OFFSET('Sanitation Data'!$H$11,0,10*ROW('Sanitation Data'!H38)),NA())</f>
        <v>#N/A</v>
      </c>
      <c r="AT44" s="491" t="e">
        <f ca="1">+IF(AND(ISNUMBER(OFFSET('Sanitation Data'!$H$12,0,10*ROW('Sanitation Data'!H38))),'Data Summary'!DI44="Yes"),OFFSET('Sanitation Data'!$H$12,0,10*ROW('Sanitation Data'!H38)),NA())</f>
        <v>#N/A</v>
      </c>
      <c r="AU44" s="491" t="e">
        <f ca="1">+IF(AND(ISNUMBER(OFFSET('Sanitation Data'!$I$4,0,10*ROW('Sanitation Data'!I38))),'Data Summary'!DJ44="Yes"),100-OFFSET('Sanitation Data'!$I$4,0,10*ROW('Sanitation Data'!I38)),NA())</f>
        <v>#N/A</v>
      </c>
      <c r="AV44" s="491" t="e">
        <f ca="1">+IF(AND(ISNUMBER(OFFSET('Sanitation Data'!$I$6,0,10*ROW('Sanitation Data'!I38))),'Data Summary'!DK44="Yes"),OFFSET('Sanitation Data'!$I$6,0,10*ROW('Sanitation Data'!I38)),NA())</f>
        <v>#N/A</v>
      </c>
      <c r="AW44" s="491" t="e">
        <f ca="1">+IF(AND(ISNUMBER(OFFSET('Sanitation Data'!$I$10,0,10*ROW('Sanitation Data'!I38))),'Data Summary'!DL44="Yes"),OFFSET('Sanitation Data'!$I$10,0,10*ROW('Sanitation Data'!I38)),NA())</f>
        <v>#N/A</v>
      </c>
      <c r="AX44" s="491" t="e">
        <f ca="1">+IF(AND(ISNUMBER(OFFSET('Sanitation Data'!$I$11,0,10*ROW('Sanitation Data'!I38))),'Data Summary'!DM44="Yes"),OFFSET('Sanitation Data'!$I$11,0,10*ROW('Sanitation Data'!I38)),NA())</f>
        <v>#N/A</v>
      </c>
      <c r="AY44" s="491" t="e">
        <f ca="1">+IF(AND(ISNUMBER(OFFSET('Sanitation Data'!$I$12,0,10*ROW('Sanitation Data'!I38))),'Data Summary'!DN44="Yes"),OFFSET('Sanitation Data'!$I$12,0,10*ROW('Sanitation Data'!I38)),NA())</f>
        <v>#N/A</v>
      </c>
      <c r="AZ44" s="492" t="e">
        <f ca="1">+IF(AND(ISNUMBER(OFFSET('Hygiene Data'!$D$5,0,10*ROW('Hygiene Data'!D38))),'Data Summary'!DO44="Yes"),OFFSET('Hygiene Data'!$D$5,0,10*ROW('Hygiene Data'!D38)),NA())</f>
        <v>#N/A</v>
      </c>
      <c r="BA44" s="492" t="e">
        <f ca="1">+IF(AND(ISNUMBER(OFFSET('Hygiene Data'!$D$7,0,10*ROW('Hygiene Data'!D38))),'Data Summary'!DP44="Yes"),OFFSET('Hygiene Data'!$D$7,0,10*ROW('Hygiene Data'!D38)),NA())</f>
        <v>#N/A</v>
      </c>
      <c r="BB44" s="492" t="e">
        <f ca="1">+IF(AND(ISNUMBER(OFFSET('Hygiene Data'!$D$9,0,10*ROW('Hygiene Data'!D38))),'Data Summary'!DQ44="Yes"),OFFSET('Hygiene Data'!$D$9,0,10*ROW('Hygiene Data'!D38)),NA())</f>
        <v>#N/A</v>
      </c>
      <c r="BC44" s="492" t="e">
        <f ca="1">+IF(AND(ISNUMBER(OFFSET('Hygiene Data'!$E$5,0,10*ROW('Hygiene Data'!E38))),'Data Summary'!DR44="Yes"),OFFSET('Hygiene Data'!$E$5,0,10*ROW('Hygiene Data'!E38)),NA())</f>
        <v>#N/A</v>
      </c>
      <c r="BD44" s="492" t="e">
        <f ca="1">+IF(AND(ISNUMBER(OFFSET('Hygiene Data'!$E$7,0,10*ROW('Hygiene Data'!E38))),'Data Summary'!DS44="Yes"),OFFSET('Hygiene Data'!$E$7,0,10*ROW('Hygiene Data'!E38)),NA())</f>
        <v>#N/A</v>
      </c>
      <c r="BE44" s="492" t="e">
        <f ca="1">+IF(AND(ISNUMBER(OFFSET('Hygiene Data'!$E$9,0,10*ROW('Hygiene Data'!E38))),'Data Summary'!DT44="Yes"),OFFSET('Hygiene Data'!$E$9,0,10*ROW('Hygiene Data'!E38)),NA())</f>
        <v>#N/A</v>
      </c>
      <c r="BF44" s="492" t="e">
        <f ca="1">+IF(AND(ISNUMBER(OFFSET('Hygiene Data'!$F$5,0,10*ROW('Hygiene Data'!F38))),'Data Summary'!DU44="Yes"),OFFSET('Hygiene Data'!$F$5,0,10*ROW('Hygiene Data'!F38)),NA())</f>
        <v>#N/A</v>
      </c>
      <c r="BG44" s="492" t="e">
        <f ca="1">+IF(AND(ISNUMBER(OFFSET('Hygiene Data'!$F$7,0,10*ROW('Hygiene Data'!F38))),'Data Summary'!DV44="Yes"),OFFSET('Hygiene Data'!$F$7,0,10*ROW('Hygiene Data'!F38)),NA())</f>
        <v>#N/A</v>
      </c>
      <c r="BH44" s="492" t="e">
        <f ca="1">+IF(AND(ISNUMBER(OFFSET('Hygiene Data'!$F$9,0,10*ROW('Hygiene Data'!F38))),'Data Summary'!DW44="Yes"),OFFSET('Hygiene Data'!$F$9,0,10*ROW('Hygiene Data'!F38)),NA())</f>
        <v>#N/A</v>
      </c>
      <c r="BI44" s="492" t="e">
        <f ca="1">+IF(AND(ISNUMBER(OFFSET('Hygiene Data'!$G$5,0,10*ROW('Hygiene Data'!G38))),'Data Summary'!DX44="Yes"),OFFSET('Hygiene Data'!$G$5,0,10*ROW('Hygiene Data'!G38)),NA())</f>
        <v>#N/A</v>
      </c>
      <c r="BJ44" s="492" t="e">
        <f ca="1">+IF(AND(ISNUMBER(OFFSET('Hygiene Data'!$G$7,0,10*ROW('Hygiene Data'!G38))),'Data Summary'!DY44="Yes"),OFFSET('Hygiene Data'!$G$7,0,10*ROW('Hygiene Data'!G38)),NA())</f>
        <v>#N/A</v>
      </c>
      <c r="BK44" s="492" t="e">
        <f ca="1">+IF(AND(ISNUMBER(OFFSET('Hygiene Data'!$G$9,0,10*ROW('Hygiene Data'!G38))),'Data Summary'!DZ44="Yes"),OFFSET('Hygiene Data'!$G$9,0,10*ROW('Hygiene Data'!G38)),NA())</f>
        <v>#N/A</v>
      </c>
      <c r="BL44" s="492" t="e">
        <f ca="1">+IF(AND(ISNUMBER(OFFSET('Hygiene Data'!$H$5,0,10*ROW('Hygiene Data'!H38))),'Data Summary'!EA44="Yes"),OFFSET('Hygiene Data'!$H$5,0,10*ROW('Hygiene Data'!H38)),NA())</f>
        <v>#N/A</v>
      </c>
      <c r="BM44" s="492" t="e">
        <f ca="1">+IF(AND(ISNUMBER(OFFSET('Hygiene Data'!$H$7,0,10*ROW('Hygiene Data'!H38))),'Data Summary'!EB44="Yes"),OFFSET('Hygiene Data'!$H$7,0,10*ROW('Hygiene Data'!H38)),NA())</f>
        <v>#N/A</v>
      </c>
      <c r="BN44" s="492" t="e">
        <f ca="1">+IF(AND(ISNUMBER(OFFSET('Hygiene Data'!$H$9,0,10*ROW('Hygiene Data'!H38))),'Data Summary'!EC44="Yes"),OFFSET('Hygiene Data'!$H$9,0,10*ROW('Hygiene Data'!H38)),NA())</f>
        <v>#N/A</v>
      </c>
      <c r="BO44" s="492" t="e">
        <f ca="1">+IF(AND(ISNUMBER(OFFSET('Hygiene Data'!$I$5,0,10*ROW('Hygiene Data'!I38))),'Data Summary'!ED44="Yes"),OFFSET('Hygiene Data'!$I$5,0,10*ROW('Hygiene Data'!I38)),NA())</f>
        <v>#N/A</v>
      </c>
      <c r="BP44" s="492" t="e">
        <f ca="1">+IF(AND(ISNUMBER(OFFSET('Hygiene Data'!$I$7,0,10*ROW('Hygiene Data'!I38))),'Data Summary'!EE44="Yes"),OFFSET('Hygiene Data'!$I$7,0,10*ROW('Hygiene Data'!I38)),NA())</f>
        <v>#N/A</v>
      </c>
      <c r="BQ44" s="492" t="e">
        <f ca="1">+IF(AND(ISNUMBER(OFFSET('Hygiene Data'!$I$9,0,10*ROW('Hygiene Data'!I38))),'Data Summary'!EF44="Yes"),OFFSET('Hygiene Data'!$I$9,0,10*ROW('Hygiene Data'!I38)),NA())</f>
        <v>#N/A</v>
      </c>
    </row>
    <row r="45" spans="1:69" x14ac:dyDescent="0.25">
      <c r="A45" s="488" t="e">
        <f ca="1">+RIGHT('Data Summary'!A45,LEN('Data Summary'!A45)-9)</f>
        <v>#VALUE!</v>
      </c>
      <c r="B45" s="462" t="str">
        <f ca="1">+IF(ISTEXT('Data Summary'!B45),'Data Summary'!B45,"")</f>
        <v/>
      </c>
      <c r="C45" s="489" t="e">
        <f ca="1">+VALUE('Data Summary'!C45)</f>
        <v>#VALUE!</v>
      </c>
      <c r="D45" s="490" t="e">
        <f ca="1">+IF(AND(ISNUMBER(OFFSET('Water Data'!$D$4,0,10*ROW('Water Data'!D39))),'Data Summary'!BS45="Yes"),100-OFFSET('Water Data'!$D$4,0,10*ROW('Water Data'!D39)),NA())</f>
        <v>#N/A</v>
      </c>
      <c r="E45" s="490" t="e">
        <f ca="1">+IF(AND(ISNUMBER(OFFSET('Water Data'!$D$6,0,10*ROW('Water Data'!D39))),'Data Summary'!BT45="Yes"),OFFSET('Water Data'!$D$6,0,10*ROW('Water Data'!D39)),NA())</f>
        <v>#N/A</v>
      </c>
      <c r="F45" s="490" t="e">
        <f ca="1">+IF(AND(ISNUMBER(OFFSET('Water Data'!$D$9,0,10*ROW('Water Data'!D39))),'Data Summary'!BU45="Yes"),OFFSET('Water Data'!$D$9,0,10*ROW('Water Data'!D39)),NA())</f>
        <v>#N/A</v>
      </c>
      <c r="G45" s="490" t="e">
        <f ca="1">+IF(AND(ISNUMBER(OFFSET('Water Data'!$E$4,0,10*ROW('Water Data'!E39))),'Data Summary'!BV45="Yes"),100-OFFSET('Water Data'!$E$4,0,10*ROW('Water Data'!E39)),NA())</f>
        <v>#N/A</v>
      </c>
      <c r="H45" s="490" t="e">
        <f ca="1">+IF(AND(ISNUMBER(OFFSET('Water Data'!$E$6,0,10*ROW('Water Data'!E39))),'Data Summary'!BW45="Yes"),OFFSET('Water Data'!$E$6,0,10*ROW('Water Data'!E39)),NA())</f>
        <v>#N/A</v>
      </c>
      <c r="I45" s="490" t="e">
        <f ca="1">+IF(AND(ISNUMBER(OFFSET('Water Data'!$E$9,0,10*ROW('Water Data'!E39))),'Data Summary'!BX45="Yes"),OFFSET('Water Data'!$E$9,0,10*ROW('Water Data'!E39)),NA())</f>
        <v>#N/A</v>
      </c>
      <c r="J45" s="490" t="e">
        <f ca="1">+IF(AND(ISNUMBER(OFFSET('Water Data'!$F$4,0,10*ROW('Water Data'!F39))),'Data Summary'!BY45="Yes"),100-OFFSET('Water Data'!$F$4,0,10*ROW('Water Data'!F39)),NA())</f>
        <v>#N/A</v>
      </c>
      <c r="K45" s="490" t="e">
        <f ca="1">+IF(AND(ISNUMBER(OFFSET('Water Data'!$F$6,0,10*ROW('Water Data'!F39))),'Data Summary'!BZ45="Yes"),OFFSET('Water Data'!$F$6,0,10*ROW('Water Data'!F39)),NA())</f>
        <v>#N/A</v>
      </c>
      <c r="L45" s="490" t="e">
        <f ca="1">+IF(AND(ISNUMBER(OFFSET('Water Data'!$F$9,0,10*ROW('Water Data'!F39))),'Data Summary'!CA45="Yes"),OFFSET('Water Data'!$F$9,0,10*ROW('Water Data'!F39)),NA())</f>
        <v>#N/A</v>
      </c>
      <c r="M45" s="490" t="e">
        <f ca="1">+IF(AND(ISNUMBER(OFFSET('Water Data'!$G$4,0,10*ROW('Water Data'!G39))),'Data Summary'!CB45="Yes"),100-OFFSET('Water Data'!$G$4,0,10*ROW('Water Data'!G39)),NA())</f>
        <v>#N/A</v>
      </c>
      <c r="N45" s="490" t="e">
        <f ca="1">+IF(AND(ISNUMBER(OFFSET('Water Data'!$G$6,0,10*ROW('Water Data'!G39))),'Data Summary'!CC45="Yes"),OFFSET('Water Data'!$G$6,0,10*ROW('Water Data'!G39)),NA())</f>
        <v>#N/A</v>
      </c>
      <c r="O45" s="490" t="e">
        <f ca="1">+IF(AND(ISNUMBER(OFFSET('Water Data'!$G$9,0,10*ROW('Water Data'!G39))),'Data Summary'!CD45="Yes"),OFFSET('Water Data'!$G$9,0,10*ROW('Water Data'!G39)),NA())</f>
        <v>#N/A</v>
      </c>
      <c r="P45" s="490" t="e">
        <f ca="1">+IF(AND(ISNUMBER(OFFSET('Water Data'!$H$4,0,10*ROW('Water Data'!H39))),'Data Summary'!CE45="Yes"),100-OFFSET('Water Data'!$H$4,0,10*ROW('Water Data'!H39)),NA())</f>
        <v>#N/A</v>
      </c>
      <c r="Q45" s="490" t="e">
        <f ca="1">+IF(AND(ISNUMBER(OFFSET('Water Data'!$H$6,0,10*ROW('Water Data'!H39))),'Data Summary'!CF45="Yes"),OFFSET('Water Data'!$H$6,0,10*ROW('Water Data'!H39)),NA())</f>
        <v>#N/A</v>
      </c>
      <c r="R45" s="490" t="e">
        <f ca="1">+IF(AND(ISNUMBER(OFFSET('Water Data'!$H$9,0,10*ROW('Water Data'!H39))),'Data Summary'!CG45="Yes"),OFFSET('Water Data'!$H$9,0,10*ROW('Water Data'!H39)),NA())</f>
        <v>#N/A</v>
      </c>
      <c r="S45" s="490" t="e">
        <f ca="1">+IF(AND(ISNUMBER(OFFSET('Water Data'!$I$4,0,10*ROW('Water Data'!I39))),'Data Summary'!CH45="Yes"),100-OFFSET('Water Data'!$I$4,0,10*ROW('Water Data'!I39)),NA())</f>
        <v>#N/A</v>
      </c>
      <c r="T45" s="490" t="e">
        <f ca="1">+IF(AND(ISNUMBER(OFFSET('Water Data'!$I$6,0,10*ROW('Water Data'!I39))),'Data Summary'!CI45="Yes"),OFFSET('Water Data'!$I$6,0,10*ROW('Water Data'!I39)),NA())</f>
        <v>#N/A</v>
      </c>
      <c r="U45" s="490" t="e">
        <f ca="1">+IF(AND(ISNUMBER(OFFSET('Water Data'!$I$9,0,10*ROW('Water Data'!I39))),'Data Summary'!CJ45="Yes"),OFFSET('Water Data'!$I$9,0,10*ROW('Water Data'!I39)),NA())</f>
        <v>#N/A</v>
      </c>
      <c r="V45" s="491" t="e">
        <f ca="1">+IF(AND(ISNUMBER(OFFSET('Sanitation Data'!$D$4,0,10*ROW('Sanitation Data'!D39))),'Data Summary'!CK45="Yes"),100-OFFSET('Sanitation Data'!$D$4,0,10*ROW('Sanitation Data'!D39)),NA())</f>
        <v>#N/A</v>
      </c>
      <c r="W45" s="491" t="e">
        <f ca="1">+IF(AND(ISNUMBER(OFFSET('Sanitation Data'!$D$6,0,10*ROW('Sanitation Data'!D39))),'Data Summary'!CL45="Yes"),OFFSET('Sanitation Data'!$D$6,0,10*ROW('Sanitation Data'!D39)),NA())</f>
        <v>#N/A</v>
      </c>
      <c r="X45" s="491" t="e">
        <f ca="1">+IF(AND(ISNUMBER(OFFSET('Sanitation Data'!$D$10,0,10*ROW('Sanitation Data'!D39))),'Data Summary'!CM45="Yes"),OFFSET('Sanitation Data'!$D$10,0,10*ROW('Sanitation Data'!D39)),NA())</f>
        <v>#N/A</v>
      </c>
      <c r="Y45" s="491" t="e">
        <f ca="1">+IF(AND(ISNUMBER(OFFSET('Sanitation Data'!$D$11,0,10*ROW('Sanitation Data'!D39))),'Data Summary'!CN45="Yes"),OFFSET('Sanitation Data'!$D$11,0,10*ROW('Sanitation Data'!D39)),NA())</f>
        <v>#N/A</v>
      </c>
      <c r="Z45" s="491" t="e">
        <f ca="1">+IF(AND(ISNUMBER(OFFSET('Sanitation Data'!$D$12,0,10*ROW('Sanitation Data'!D39))),'Data Summary'!CO45="Yes"),OFFSET('Sanitation Data'!$D$12,0,10*ROW('Sanitation Data'!D39)),NA())</f>
        <v>#N/A</v>
      </c>
      <c r="AA45" s="491" t="e">
        <f ca="1">+IF(AND(ISNUMBER(OFFSET('Sanitation Data'!$E$4,0,10*ROW('Sanitation Data'!E39))),'Data Summary'!CP45="Yes"),100-OFFSET('Sanitation Data'!$E$4,0,10*ROW('Sanitation Data'!E39)),NA())</f>
        <v>#N/A</v>
      </c>
      <c r="AB45" s="491" t="e">
        <f ca="1">+IF(AND(ISNUMBER(OFFSET('Sanitation Data'!$E$6,0,10*ROW('Sanitation Data'!E39))),'Data Summary'!CQ45="Yes"),OFFSET('Sanitation Data'!$E$6,0,10*ROW('Sanitation Data'!E39)),NA())</f>
        <v>#N/A</v>
      </c>
      <c r="AC45" s="491" t="e">
        <f ca="1">+IF(AND(ISNUMBER(OFFSET('Sanitation Data'!$E$10,0,10*ROW('Sanitation Data'!E39))),'Data Summary'!CR45="Yes"),OFFSET('Sanitation Data'!$E$10,0,10*ROW('Sanitation Data'!E39)),NA())</f>
        <v>#N/A</v>
      </c>
      <c r="AD45" s="491" t="e">
        <f ca="1">+IF(AND(ISNUMBER(OFFSET('Sanitation Data'!$E$11,0,10*ROW('Sanitation Data'!E39))),'Data Summary'!CS45="Yes"),OFFSET('Sanitation Data'!$E$11,0,10*ROW('Sanitation Data'!E39)),NA())</f>
        <v>#N/A</v>
      </c>
      <c r="AE45" s="491" t="e">
        <f ca="1">+IF(AND(ISNUMBER(OFFSET('Sanitation Data'!$E$12,0,10*ROW('Sanitation Data'!E39))),'Data Summary'!CT45="Yes"),OFFSET('Sanitation Data'!$E$12,0,10*ROW('Sanitation Data'!E39)),NA())</f>
        <v>#N/A</v>
      </c>
      <c r="AF45" s="491" t="e">
        <f ca="1">+IF(AND(ISNUMBER(OFFSET('Sanitation Data'!$F$4,0,10*ROW('Sanitation Data'!F39))),'Data Summary'!CU45="Yes"),100-OFFSET('Sanitation Data'!$F$4,0,10*ROW('Sanitation Data'!F39)),NA())</f>
        <v>#N/A</v>
      </c>
      <c r="AG45" s="491" t="e">
        <f ca="1">+IF(AND(ISNUMBER(OFFSET('Sanitation Data'!$F$6,0,10*ROW('Sanitation Data'!F39))),'Data Summary'!CV45="Yes"),OFFSET('Sanitation Data'!$F$6,0,10*ROW('Sanitation Data'!F39)),NA())</f>
        <v>#N/A</v>
      </c>
      <c r="AH45" s="491" t="e">
        <f ca="1">+IF(AND(ISNUMBER(OFFSET('Sanitation Data'!$F$10,0,10*ROW('Sanitation Data'!F39))),'Data Summary'!CW45="Yes"),OFFSET('Sanitation Data'!$F$10,0,10*ROW('Sanitation Data'!F39)),NA())</f>
        <v>#N/A</v>
      </c>
      <c r="AI45" s="491" t="e">
        <f ca="1">+IF(AND(ISNUMBER(OFFSET('Sanitation Data'!$F$11,0,10*ROW('Sanitation Data'!F39))),'Data Summary'!CX45="Yes"),OFFSET('Sanitation Data'!$F$11,0,10*ROW('Sanitation Data'!F39)),NA())</f>
        <v>#N/A</v>
      </c>
      <c r="AJ45" s="491" t="e">
        <f ca="1">+IF(AND(ISNUMBER(OFFSET('Sanitation Data'!$F$12,0,10*ROW('Sanitation Data'!F39))),'Data Summary'!CY45="Yes"),OFFSET('Sanitation Data'!$F$12,0,10*ROW('Sanitation Data'!F39)),NA())</f>
        <v>#N/A</v>
      </c>
      <c r="AK45" s="491" t="e">
        <f ca="1">+IF(AND(ISNUMBER(OFFSET('Sanitation Data'!$G$4,0,10*ROW('Sanitation Data'!G39))),'Data Summary'!CZ45="Yes"),100-OFFSET('Sanitation Data'!$G$4,0,10*ROW('Sanitation Data'!G39)),NA())</f>
        <v>#N/A</v>
      </c>
      <c r="AL45" s="491" t="e">
        <f ca="1">+IF(AND(ISNUMBER(OFFSET('Sanitation Data'!$G$6,0,10*ROW('Sanitation Data'!G39))),'Data Summary'!DA45="Yes"),OFFSET('Sanitation Data'!$G$6,0,10*ROW('Sanitation Data'!G39)),NA())</f>
        <v>#N/A</v>
      </c>
      <c r="AM45" s="491" t="e">
        <f ca="1">+IF(AND(ISNUMBER(OFFSET('Sanitation Data'!$G$10,0,10*ROW('Sanitation Data'!G39))),'Data Summary'!DB45="Yes"),OFFSET('Sanitation Data'!$G$10,0,10*ROW('Sanitation Data'!G39)),NA())</f>
        <v>#N/A</v>
      </c>
      <c r="AN45" s="491" t="e">
        <f ca="1">+IF(AND(ISNUMBER(OFFSET('Sanitation Data'!$G$11,0,10*ROW('Sanitation Data'!G39))),'Data Summary'!DC45="Yes"),OFFSET('Sanitation Data'!$G$11,0,10*ROW('Sanitation Data'!G39)),NA())</f>
        <v>#N/A</v>
      </c>
      <c r="AO45" s="491" t="e">
        <f ca="1">+IF(AND(ISNUMBER(OFFSET('Sanitation Data'!$G$12,0,10*ROW('Sanitation Data'!G39))),'Data Summary'!DD45="Yes"),OFFSET('Sanitation Data'!$G$12,0,10*ROW('Sanitation Data'!G39)),NA())</f>
        <v>#N/A</v>
      </c>
      <c r="AP45" s="491" t="e">
        <f ca="1">+IF(AND(ISNUMBER(OFFSET('Sanitation Data'!$H$4,0,10*ROW('Sanitation Data'!H39))),'Data Summary'!DE45="Yes"),100-OFFSET('Sanitation Data'!$H$4,0,10*ROW('Sanitation Data'!H39)),NA())</f>
        <v>#N/A</v>
      </c>
      <c r="AQ45" s="491" t="e">
        <f ca="1">+IF(AND(ISNUMBER(OFFSET('Sanitation Data'!$H$6,0,10*ROW('Sanitation Data'!H39))),'Data Summary'!DF45="Yes"),OFFSET('Sanitation Data'!$H$6,0,10*ROW('Sanitation Data'!H39)),NA())</f>
        <v>#N/A</v>
      </c>
      <c r="AR45" s="491" t="e">
        <f ca="1">+IF(AND(ISNUMBER(OFFSET('Sanitation Data'!$H$10,0,10*ROW('Sanitation Data'!H39))),'Data Summary'!DG45="Yes"),OFFSET('Sanitation Data'!$H$10,0,10*ROW('Sanitation Data'!H39)),NA())</f>
        <v>#N/A</v>
      </c>
      <c r="AS45" s="491" t="e">
        <f ca="1">+IF(AND(ISNUMBER(OFFSET('Sanitation Data'!$H$11,0,10*ROW('Sanitation Data'!H39))),'Data Summary'!DH45="Yes"),OFFSET('Sanitation Data'!$H$11,0,10*ROW('Sanitation Data'!H39)),NA())</f>
        <v>#N/A</v>
      </c>
      <c r="AT45" s="491" t="e">
        <f ca="1">+IF(AND(ISNUMBER(OFFSET('Sanitation Data'!$H$12,0,10*ROW('Sanitation Data'!H39))),'Data Summary'!DI45="Yes"),OFFSET('Sanitation Data'!$H$12,0,10*ROW('Sanitation Data'!H39)),NA())</f>
        <v>#N/A</v>
      </c>
      <c r="AU45" s="491" t="e">
        <f ca="1">+IF(AND(ISNUMBER(OFFSET('Sanitation Data'!$I$4,0,10*ROW('Sanitation Data'!I39))),'Data Summary'!DJ45="Yes"),100-OFFSET('Sanitation Data'!$I$4,0,10*ROW('Sanitation Data'!I39)),NA())</f>
        <v>#N/A</v>
      </c>
      <c r="AV45" s="491" t="e">
        <f ca="1">+IF(AND(ISNUMBER(OFFSET('Sanitation Data'!$I$6,0,10*ROW('Sanitation Data'!I39))),'Data Summary'!DK45="Yes"),OFFSET('Sanitation Data'!$I$6,0,10*ROW('Sanitation Data'!I39)),NA())</f>
        <v>#N/A</v>
      </c>
      <c r="AW45" s="491" t="e">
        <f ca="1">+IF(AND(ISNUMBER(OFFSET('Sanitation Data'!$I$10,0,10*ROW('Sanitation Data'!I39))),'Data Summary'!DL45="Yes"),OFFSET('Sanitation Data'!$I$10,0,10*ROW('Sanitation Data'!I39)),NA())</f>
        <v>#N/A</v>
      </c>
      <c r="AX45" s="491" t="e">
        <f ca="1">+IF(AND(ISNUMBER(OFFSET('Sanitation Data'!$I$11,0,10*ROW('Sanitation Data'!I39))),'Data Summary'!DM45="Yes"),OFFSET('Sanitation Data'!$I$11,0,10*ROW('Sanitation Data'!I39)),NA())</f>
        <v>#N/A</v>
      </c>
      <c r="AY45" s="491" t="e">
        <f ca="1">+IF(AND(ISNUMBER(OFFSET('Sanitation Data'!$I$12,0,10*ROW('Sanitation Data'!I39))),'Data Summary'!DN45="Yes"),OFFSET('Sanitation Data'!$I$12,0,10*ROW('Sanitation Data'!I39)),NA())</f>
        <v>#N/A</v>
      </c>
      <c r="AZ45" s="492" t="e">
        <f ca="1">+IF(AND(ISNUMBER(OFFSET('Hygiene Data'!$D$5,0,10*ROW('Hygiene Data'!D39))),'Data Summary'!DO45="Yes"),OFFSET('Hygiene Data'!$D$5,0,10*ROW('Hygiene Data'!D39)),NA())</f>
        <v>#N/A</v>
      </c>
      <c r="BA45" s="492" t="e">
        <f ca="1">+IF(AND(ISNUMBER(OFFSET('Hygiene Data'!$D$7,0,10*ROW('Hygiene Data'!D39))),'Data Summary'!DP45="Yes"),OFFSET('Hygiene Data'!$D$7,0,10*ROW('Hygiene Data'!D39)),NA())</f>
        <v>#N/A</v>
      </c>
      <c r="BB45" s="492" t="e">
        <f ca="1">+IF(AND(ISNUMBER(OFFSET('Hygiene Data'!$D$9,0,10*ROW('Hygiene Data'!D39))),'Data Summary'!DQ45="Yes"),OFFSET('Hygiene Data'!$D$9,0,10*ROW('Hygiene Data'!D39)),NA())</f>
        <v>#N/A</v>
      </c>
      <c r="BC45" s="492" t="e">
        <f ca="1">+IF(AND(ISNUMBER(OFFSET('Hygiene Data'!$E$5,0,10*ROW('Hygiene Data'!E39))),'Data Summary'!DR45="Yes"),OFFSET('Hygiene Data'!$E$5,0,10*ROW('Hygiene Data'!E39)),NA())</f>
        <v>#N/A</v>
      </c>
      <c r="BD45" s="492" t="e">
        <f ca="1">+IF(AND(ISNUMBER(OFFSET('Hygiene Data'!$E$7,0,10*ROW('Hygiene Data'!E39))),'Data Summary'!DS45="Yes"),OFFSET('Hygiene Data'!$E$7,0,10*ROW('Hygiene Data'!E39)),NA())</f>
        <v>#N/A</v>
      </c>
      <c r="BE45" s="492" t="e">
        <f ca="1">+IF(AND(ISNUMBER(OFFSET('Hygiene Data'!$E$9,0,10*ROW('Hygiene Data'!E39))),'Data Summary'!DT45="Yes"),OFFSET('Hygiene Data'!$E$9,0,10*ROW('Hygiene Data'!E39)),NA())</f>
        <v>#N/A</v>
      </c>
      <c r="BF45" s="492" t="e">
        <f ca="1">+IF(AND(ISNUMBER(OFFSET('Hygiene Data'!$F$5,0,10*ROW('Hygiene Data'!F39))),'Data Summary'!DU45="Yes"),OFFSET('Hygiene Data'!$F$5,0,10*ROW('Hygiene Data'!F39)),NA())</f>
        <v>#N/A</v>
      </c>
      <c r="BG45" s="492" t="e">
        <f ca="1">+IF(AND(ISNUMBER(OFFSET('Hygiene Data'!$F$7,0,10*ROW('Hygiene Data'!F39))),'Data Summary'!DV45="Yes"),OFFSET('Hygiene Data'!$F$7,0,10*ROW('Hygiene Data'!F39)),NA())</f>
        <v>#N/A</v>
      </c>
      <c r="BH45" s="492" t="e">
        <f ca="1">+IF(AND(ISNUMBER(OFFSET('Hygiene Data'!$F$9,0,10*ROW('Hygiene Data'!F39))),'Data Summary'!DW45="Yes"),OFFSET('Hygiene Data'!$F$9,0,10*ROW('Hygiene Data'!F39)),NA())</f>
        <v>#N/A</v>
      </c>
      <c r="BI45" s="492" t="e">
        <f ca="1">+IF(AND(ISNUMBER(OFFSET('Hygiene Data'!$G$5,0,10*ROW('Hygiene Data'!G39))),'Data Summary'!DX45="Yes"),OFFSET('Hygiene Data'!$G$5,0,10*ROW('Hygiene Data'!G39)),NA())</f>
        <v>#N/A</v>
      </c>
      <c r="BJ45" s="492" t="e">
        <f ca="1">+IF(AND(ISNUMBER(OFFSET('Hygiene Data'!$G$7,0,10*ROW('Hygiene Data'!G39))),'Data Summary'!DY45="Yes"),OFFSET('Hygiene Data'!$G$7,0,10*ROW('Hygiene Data'!G39)),NA())</f>
        <v>#N/A</v>
      </c>
      <c r="BK45" s="492" t="e">
        <f ca="1">+IF(AND(ISNUMBER(OFFSET('Hygiene Data'!$G$9,0,10*ROW('Hygiene Data'!G39))),'Data Summary'!DZ45="Yes"),OFFSET('Hygiene Data'!$G$9,0,10*ROW('Hygiene Data'!G39)),NA())</f>
        <v>#N/A</v>
      </c>
      <c r="BL45" s="492" t="e">
        <f ca="1">+IF(AND(ISNUMBER(OFFSET('Hygiene Data'!$H$5,0,10*ROW('Hygiene Data'!H39))),'Data Summary'!EA45="Yes"),OFFSET('Hygiene Data'!$H$5,0,10*ROW('Hygiene Data'!H39)),NA())</f>
        <v>#N/A</v>
      </c>
      <c r="BM45" s="492" t="e">
        <f ca="1">+IF(AND(ISNUMBER(OFFSET('Hygiene Data'!$H$7,0,10*ROW('Hygiene Data'!H39))),'Data Summary'!EB45="Yes"),OFFSET('Hygiene Data'!$H$7,0,10*ROW('Hygiene Data'!H39)),NA())</f>
        <v>#N/A</v>
      </c>
      <c r="BN45" s="492" t="e">
        <f ca="1">+IF(AND(ISNUMBER(OFFSET('Hygiene Data'!$H$9,0,10*ROW('Hygiene Data'!H39))),'Data Summary'!EC45="Yes"),OFFSET('Hygiene Data'!$H$9,0,10*ROW('Hygiene Data'!H39)),NA())</f>
        <v>#N/A</v>
      </c>
      <c r="BO45" s="492" t="e">
        <f ca="1">+IF(AND(ISNUMBER(OFFSET('Hygiene Data'!$I$5,0,10*ROW('Hygiene Data'!I39))),'Data Summary'!ED45="Yes"),OFFSET('Hygiene Data'!$I$5,0,10*ROW('Hygiene Data'!I39)),NA())</f>
        <v>#N/A</v>
      </c>
      <c r="BP45" s="492" t="e">
        <f ca="1">+IF(AND(ISNUMBER(OFFSET('Hygiene Data'!$I$7,0,10*ROW('Hygiene Data'!I39))),'Data Summary'!EE45="Yes"),OFFSET('Hygiene Data'!$I$7,0,10*ROW('Hygiene Data'!I39)),NA())</f>
        <v>#N/A</v>
      </c>
      <c r="BQ45" s="492" t="e">
        <f ca="1">+IF(AND(ISNUMBER(OFFSET('Hygiene Data'!$I$9,0,10*ROW('Hygiene Data'!I39))),'Data Summary'!EF45="Yes"),OFFSET('Hygiene Data'!$I$9,0,10*ROW('Hygiene Data'!I39)),NA())</f>
        <v>#N/A</v>
      </c>
    </row>
    <row r="46" spans="1:69" x14ac:dyDescent="0.25">
      <c r="A46" s="488" t="e">
        <f ca="1">+RIGHT('Data Summary'!A46,LEN('Data Summary'!A46)-9)</f>
        <v>#VALUE!</v>
      </c>
      <c r="B46" s="462" t="str">
        <f ca="1">+IF(ISTEXT('Data Summary'!B46),'Data Summary'!B46,"")</f>
        <v/>
      </c>
      <c r="C46" s="489" t="e">
        <f ca="1">+VALUE('Data Summary'!C46)</f>
        <v>#VALUE!</v>
      </c>
      <c r="D46" s="490" t="e">
        <f ca="1">+IF(AND(ISNUMBER(OFFSET('Water Data'!$D$4,0,10*ROW('Water Data'!D40))),'Data Summary'!BS46="Yes"),100-OFFSET('Water Data'!$D$4,0,10*ROW('Water Data'!D40)),NA())</f>
        <v>#N/A</v>
      </c>
      <c r="E46" s="490" t="e">
        <f ca="1">+IF(AND(ISNUMBER(OFFSET('Water Data'!$D$6,0,10*ROW('Water Data'!D40))),'Data Summary'!BT46="Yes"),OFFSET('Water Data'!$D$6,0,10*ROW('Water Data'!D40)),NA())</f>
        <v>#N/A</v>
      </c>
      <c r="F46" s="490" t="e">
        <f ca="1">+IF(AND(ISNUMBER(OFFSET('Water Data'!$D$9,0,10*ROW('Water Data'!D40))),'Data Summary'!BU46="Yes"),OFFSET('Water Data'!$D$9,0,10*ROW('Water Data'!D40)),NA())</f>
        <v>#N/A</v>
      </c>
      <c r="G46" s="490" t="e">
        <f ca="1">+IF(AND(ISNUMBER(OFFSET('Water Data'!$E$4,0,10*ROW('Water Data'!E40))),'Data Summary'!BV46="Yes"),100-OFFSET('Water Data'!$E$4,0,10*ROW('Water Data'!E40)),NA())</f>
        <v>#N/A</v>
      </c>
      <c r="H46" s="490" t="e">
        <f ca="1">+IF(AND(ISNUMBER(OFFSET('Water Data'!$E$6,0,10*ROW('Water Data'!E40))),'Data Summary'!BW46="Yes"),OFFSET('Water Data'!$E$6,0,10*ROW('Water Data'!E40)),NA())</f>
        <v>#N/A</v>
      </c>
      <c r="I46" s="490" t="e">
        <f ca="1">+IF(AND(ISNUMBER(OFFSET('Water Data'!$E$9,0,10*ROW('Water Data'!E40))),'Data Summary'!BX46="Yes"),OFFSET('Water Data'!$E$9,0,10*ROW('Water Data'!E40)),NA())</f>
        <v>#N/A</v>
      </c>
      <c r="J46" s="490" t="e">
        <f ca="1">+IF(AND(ISNUMBER(OFFSET('Water Data'!$F$4,0,10*ROW('Water Data'!F40))),'Data Summary'!BY46="Yes"),100-OFFSET('Water Data'!$F$4,0,10*ROW('Water Data'!F40)),NA())</f>
        <v>#N/A</v>
      </c>
      <c r="K46" s="490" t="e">
        <f ca="1">+IF(AND(ISNUMBER(OFFSET('Water Data'!$F$6,0,10*ROW('Water Data'!F40))),'Data Summary'!BZ46="Yes"),OFFSET('Water Data'!$F$6,0,10*ROW('Water Data'!F40)),NA())</f>
        <v>#N/A</v>
      </c>
      <c r="L46" s="490" t="e">
        <f ca="1">+IF(AND(ISNUMBER(OFFSET('Water Data'!$F$9,0,10*ROW('Water Data'!F40))),'Data Summary'!CA46="Yes"),OFFSET('Water Data'!$F$9,0,10*ROW('Water Data'!F40)),NA())</f>
        <v>#N/A</v>
      </c>
      <c r="M46" s="490" t="e">
        <f ca="1">+IF(AND(ISNUMBER(OFFSET('Water Data'!$G$4,0,10*ROW('Water Data'!G40))),'Data Summary'!CB46="Yes"),100-OFFSET('Water Data'!$G$4,0,10*ROW('Water Data'!G40)),NA())</f>
        <v>#N/A</v>
      </c>
      <c r="N46" s="490" t="e">
        <f ca="1">+IF(AND(ISNUMBER(OFFSET('Water Data'!$G$6,0,10*ROW('Water Data'!G40))),'Data Summary'!CC46="Yes"),OFFSET('Water Data'!$G$6,0,10*ROW('Water Data'!G40)),NA())</f>
        <v>#N/A</v>
      </c>
      <c r="O46" s="490" t="e">
        <f ca="1">+IF(AND(ISNUMBER(OFFSET('Water Data'!$G$9,0,10*ROW('Water Data'!G40))),'Data Summary'!CD46="Yes"),OFFSET('Water Data'!$G$9,0,10*ROW('Water Data'!G40)),NA())</f>
        <v>#N/A</v>
      </c>
      <c r="P46" s="490" t="e">
        <f ca="1">+IF(AND(ISNUMBER(OFFSET('Water Data'!$H$4,0,10*ROW('Water Data'!H40))),'Data Summary'!CE46="Yes"),100-OFFSET('Water Data'!$H$4,0,10*ROW('Water Data'!H40)),NA())</f>
        <v>#N/A</v>
      </c>
      <c r="Q46" s="490" t="e">
        <f ca="1">+IF(AND(ISNUMBER(OFFSET('Water Data'!$H$6,0,10*ROW('Water Data'!H40))),'Data Summary'!CF46="Yes"),OFFSET('Water Data'!$H$6,0,10*ROW('Water Data'!H40)),NA())</f>
        <v>#N/A</v>
      </c>
      <c r="R46" s="490" t="e">
        <f ca="1">+IF(AND(ISNUMBER(OFFSET('Water Data'!$H$9,0,10*ROW('Water Data'!H40))),'Data Summary'!CG46="Yes"),OFFSET('Water Data'!$H$9,0,10*ROW('Water Data'!H40)),NA())</f>
        <v>#N/A</v>
      </c>
      <c r="S46" s="490" t="e">
        <f ca="1">+IF(AND(ISNUMBER(OFFSET('Water Data'!$I$4,0,10*ROW('Water Data'!I40))),'Data Summary'!CH46="Yes"),100-OFFSET('Water Data'!$I$4,0,10*ROW('Water Data'!I40)),NA())</f>
        <v>#N/A</v>
      </c>
      <c r="T46" s="490" t="e">
        <f ca="1">+IF(AND(ISNUMBER(OFFSET('Water Data'!$I$6,0,10*ROW('Water Data'!I40))),'Data Summary'!CI46="Yes"),OFFSET('Water Data'!$I$6,0,10*ROW('Water Data'!I40)),NA())</f>
        <v>#N/A</v>
      </c>
      <c r="U46" s="490" t="e">
        <f ca="1">+IF(AND(ISNUMBER(OFFSET('Water Data'!$I$9,0,10*ROW('Water Data'!I40))),'Data Summary'!CJ46="Yes"),OFFSET('Water Data'!$I$9,0,10*ROW('Water Data'!I40)),NA())</f>
        <v>#N/A</v>
      </c>
      <c r="V46" s="491" t="e">
        <f ca="1">+IF(AND(ISNUMBER(OFFSET('Sanitation Data'!$D$4,0,10*ROW('Sanitation Data'!D40))),'Data Summary'!CK46="Yes"),100-OFFSET('Sanitation Data'!$D$4,0,10*ROW('Sanitation Data'!D40)),NA())</f>
        <v>#N/A</v>
      </c>
      <c r="W46" s="491" t="e">
        <f ca="1">+IF(AND(ISNUMBER(OFFSET('Sanitation Data'!$D$6,0,10*ROW('Sanitation Data'!D40))),'Data Summary'!CL46="Yes"),OFFSET('Sanitation Data'!$D$6,0,10*ROW('Sanitation Data'!D40)),NA())</f>
        <v>#N/A</v>
      </c>
      <c r="X46" s="491" t="e">
        <f ca="1">+IF(AND(ISNUMBER(OFFSET('Sanitation Data'!$D$10,0,10*ROW('Sanitation Data'!D40))),'Data Summary'!CM46="Yes"),OFFSET('Sanitation Data'!$D$10,0,10*ROW('Sanitation Data'!D40)),NA())</f>
        <v>#N/A</v>
      </c>
      <c r="Y46" s="491" t="e">
        <f ca="1">+IF(AND(ISNUMBER(OFFSET('Sanitation Data'!$D$11,0,10*ROW('Sanitation Data'!D40))),'Data Summary'!CN46="Yes"),OFFSET('Sanitation Data'!$D$11,0,10*ROW('Sanitation Data'!D40)),NA())</f>
        <v>#N/A</v>
      </c>
      <c r="Z46" s="491" t="e">
        <f ca="1">+IF(AND(ISNUMBER(OFFSET('Sanitation Data'!$D$12,0,10*ROW('Sanitation Data'!D40))),'Data Summary'!CO46="Yes"),OFFSET('Sanitation Data'!$D$12,0,10*ROW('Sanitation Data'!D40)),NA())</f>
        <v>#N/A</v>
      </c>
      <c r="AA46" s="491" t="e">
        <f ca="1">+IF(AND(ISNUMBER(OFFSET('Sanitation Data'!$E$4,0,10*ROW('Sanitation Data'!E40))),'Data Summary'!CP46="Yes"),100-OFFSET('Sanitation Data'!$E$4,0,10*ROW('Sanitation Data'!E40)),NA())</f>
        <v>#N/A</v>
      </c>
      <c r="AB46" s="491" t="e">
        <f ca="1">+IF(AND(ISNUMBER(OFFSET('Sanitation Data'!$E$6,0,10*ROW('Sanitation Data'!E40))),'Data Summary'!CQ46="Yes"),OFFSET('Sanitation Data'!$E$6,0,10*ROW('Sanitation Data'!E40)),NA())</f>
        <v>#N/A</v>
      </c>
      <c r="AC46" s="491" t="e">
        <f ca="1">+IF(AND(ISNUMBER(OFFSET('Sanitation Data'!$E$10,0,10*ROW('Sanitation Data'!E40))),'Data Summary'!CR46="Yes"),OFFSET('Sanitation Data'!$E$10,0,10*ROW('Sanitation Data'!E40)),NA())</f>
        <v>#N/A</v>
      </c>
      <c r="AD46" s="491" t="e">
        <f ca="1">+IF(AND(ISNUMBER(OFFSET('Sanitation Data'!$E$11,0,10*ROW('Sanitation Data'!E40))),'Data Summary'!CS46="Yes"),OFFSET('Sanitation Data'!$E$11,0,10*ROW('Sanitation Data'!E40)),NA())</f>
        <v>#N/A</v>
      </c>
      <c r="AE46" s="491" t="e">
        <f ca="1">+IF(AND(ISNUMBER(OFFSET('Sanitation Data'!$E$12,0,10*ROW('Sanitation Data'!E40))),'Data Summary'!CT46="Yes"),OFFSET('Sanitation Data'!$E$12,0,10*ROW('Sanitation Data'!E40)),NA())</f>
        <v>#N/A</v>
      </c>
      <c r="AF46" s="491" t="e">
        <f ca="1">+IF(AND(ISNUMBER(OFFSET('Sanitation Data'!$F$4,0,10*ROW('Sanitation Data'!F40))),'Data Summary'!CU46="Yes"),100-OFFSET('Sanitation Data'!$F$4,0,10*ROW('Sanitation Data'!F40)),NA())</f>
        <v>#N/A</v>
      </c>
      <c r="AG46" s="491" t="e">
        <f ca="1">+IF(AND(ISNUMBER(OFFSET('Sanitation Data'!$F$6,0,10*ROW('Sanitation Data'!F40))),'Data Summary'!CV46="Yes"),OFFSET('Sanitation Data'!$F$6,0,10*ROW('Sanitation Data'!F40)),NA())</f>
        <v>#N/A</v>
      </c>
      <c r="AH46" s="491" t="e">
        <f ca="1">+IF(AND(ISNUMBER(OFFSET('Sanitation Data'!$F$10,0,10*ROW('Sanitation Data'!F40))),'Data Summary'!CW46="Yes"),OFFSET('Sanitation Data'!$F$10,0,10*ROW('Sanitation Data'!F40)),NA())</f>
        <v>#N/A</v>
      </c>
      <c r="AI46" s="491" t="e">
        <f ca="1">+IF(AND(ISNUMBER(OFFSET('Sanitation Data'!$F$11,0,10*ROW('Sanitation Data'!F40))),'Data Summary'!CX46="Yes"),OFFSET('Sanitation Data'!$F$11,0,10*ROW('Sanitation Data'!F40)),NA())</f>
        <v>#N/A</v>
      </c>
      <c r="AJ46" s="491" t="e">
        <f ca="1">+IF(AND(ISNUMBER(OFFSET('Sanitation Data'!$F$12,0,10*ROW('Sanitation Data'!F40))),'Data Summary'!CY46="Yes"),OFFSET('Sanitation Data'!$F$12,0,10*ROW('Sanitation Data'!F40)),NA())</f>
        <v>#N/A</v>
      </c>
      <c r="AK46" s="491" t="e">
        <f ca="1">+IF(AND(ISNUMBER(OFFSET('Sanitation Data'!$G$4,0,10*ROW('Sanitation Data'!G40))),'Data Summary'!CZ46="Yes"),100-OFFSET('Sanitation Data'!$G$4,0,10*ROW('Sanitation Data'!G40)),NA())</f>
        <v>#N/A</v>
      </c>
      <c r="AL46" s="491" t="e">
        <f ca="1">+IF(AND(ISNUMBER(OFFSET('Sanitation Data'!$G$6,0,10*ROW('Sanitation Data'!G40))),'Data Summary'!DA46="Yes"),OFFSET('Sanitation Data'!$G$6,0,10*ROW('Sanitation Data'!G40)),NA())</f>
        <v>#N/A</v>
      </c>
      <c r="AM46" s="491" t="e">
        <f ca="1">+IF(AND(ISNUMBER(OFFSET('Sanitation Data'!$G$10,0,10*ROW('Sanitation Data'!G40))),'Data Summary'!DB46="Yes"),OFFSET('Sanitation Data'!$G$10,0,10*ROW('Sanitation Data'!G40)),NA())</f>
        <v>#N/A</v>
      </c>
      <c r="AN46" s="491" t="e">
        <f ca="1">+IF(AND(ISNUMBER(OFFSET('Sanitation Data'!$G$11,0,10*ROW('Sanitation Data'!G40))),'Data Summary'!DC46="Yes"),OFFSET('Sanitation Data'!$G$11,0,10*ROW('Sanitation Data'!G40)),NA())</f>
        <v>#N/A</v>
      </c>
      <c r="AO46" s="491" t="e">
        <f ca="1">+IF(AND(ISNUMBER(OFFSET('Sanitation Data'!$G$12,0,10*ROW('Sanitation Data'!G40))),'Data Summary'!DD46="Yes"),OFFSET('Sanitation Data'!$G$12,0,10*ROW('Sanitation Data'!G40)),NA())</f>
        <v>#N/A</v>
      </c>
      <c r="AP46" s="491" t="e">
        <f ca="1">+IF(AND(ISNUMBER(OFFSET('Sanitation Data'!$H$4,0,10*ROW('Sanitation Data'!H40))),'Data Summary'!DE46="Yes"),100-OFFSET('Sanitation Data'!$H$4,0,10*ROW('Sanitation Data'!H40)),NA())</f>
        <v>#N/A</v>
      </c>
      <c r="AQ46" s="491" t="e">
        <f ca="1">+IF(AND(ISNUMBER(OFFSET('Sanitation Data'!$H$6,0,10*ROW('Sanitation Data'!H40))),'Data Summary'!DF46="Yes"),OFFSET('Sanitation Data'!$H$6,0,10*ROW('Sanitation Data'!H40)),NA())</f>
        <v>#N/A</v>
      </c>
      <c r="AR46" s="491" t="e">
        <f ca="1">+IF(AND(ISNUMBER(OFFSET('Sanitation Data'!$H$10,0,10*ROW('Sanitation Data'!H40))),'Data Summary'!DG46="Yes"),OFFSET('Sanitation Data'!$H$10,0,10*ROW('Sanitation Data'!H40)),NA())</f>
        <v>#N/A</v>
      </c>
      <c r="AS46" s="491" t="e">
        <f ca="1">+IF(AND(ISNUMBER(OFFSET('Sanitation Data'!$H$11,0,10*ROW('Sanitation Data'!H40))),'Data Summary'!DH46="Yes"),OFFSET('Sanitation Data'!$H$11,0,10*ROW('Sanitation Data'!H40)),NA())</f>
        <v>#N/A</v>
      </c>
      <c r="AT46" s="491" t="e">
        <f ca="1">+IF(AND(ISNUMBER(OFFSET('Sanitation Data'!$H$12,0,10*ROW('Sanitation Data'!H40))),'Data Summary'!DI46="Yes"),OFFSET('Sanitation Data'!$H$12,0,10*ROW('Sanitation Data'!H40)),NA())</f>
        <v>#N/A</v>
      </c>
      <c r="AU46" s="491" t="e">
        <f ca="1">+IF(AND(ISNUMBER(OFFSET('Sanitation Data'!$I$4,0,10*ROW('Sanitation Data'!I40))),'Data Summary'!DJ46="Yes"),100-OFFSET('Sanitation Data'!$I$4,0,10*ROW('Sanitation Data'!I40)),NA())</f>
        <v>#N/A</v>
      </c>
      <c r="AV46" s="491" t="e">
        <f ca="1">+IF(AND(ISNUMBER(OFFSET('Sanitation Data'!$I$6,0,10*ROW('Sanitation Data'!I40))),'Data Summary'!DK46="Yes"),OFFSET('Sanitation Data'!$I$6,0,10*ROW('Sanitation Data'!I40)),NA())</f>
        <v>#N/A</v>
      </c>
      <c r="AW46" s="491" t="e">
        <f ca="1">+IF(AND(ISNUMBER(OFFSET('Sanitation Data'!$I$10,0,10*ROW('Sanitation Data'!I40))),'Data Summary'!DL46="Yes"),OFFSET('Sanitation Data'!$I$10,0,10*ROW('Sanitation Data'!I40)),NA())</f>
        <v>#N/A</v>
      </c>
      <c r="AX46" s="491" t="e">
        <f ca="1">+IF(AND(ISNUMBER(OFFSET('Sanitation Data'!$I$11,0,10*ROW('Sanitation Data'!I40))),'Data Summary'!DM46="Yes"),OFFSET('Sanitation Data'!$I$11,0,10*ROW('Sanitation Data'!I40)),NA())</f>
        <v>#N/A</v>
      </c>
      <c r="AY46" s="491" t="e">
        <f ca="1">+IF(AND(ISNUMBER(OFFSET('Sanitation Data'!$I$12,0,10*ROW('Sanitation Data'!I40))),'Data Summary'!DN46="Yes"),OFFSET('Sanitation Data'!$I$12,0,10*ROW('Sanitation Data'!I40)),NA())</f>
        <v>#N/A</v>
      </c>
      <c r="AZ46" s="492" t="e">
        <f ca="1">+IF(AND(ISNUMBER(OFFSET('Hygiene Data'!$D$5,0,10*ROW('Hygiene Data'!D40))),'Data Summary'!DO46="Yes"),OFFSET('Hygiene Data'!$D$5,0,10*ROW('Hygiene Data'!D40)),NA())</f>
        <v>#N/A</v>
      </c>
      <c r="BA46" s="492" t="e">
        <f ca="1">+IF(AND(ISNUMBER(OFFSET('Hygiene Data'!$D$7,0,10*ROW('Hygiene Data'!D40))),'Data Summary'!DP46="Yes"),OFFSET('Hygiene Data'!$D$7,0,10*ROW('Hygiene Data'!D40)),NA())</f>
        <v>#N/A</v>
      </c>
      <c r="BB46" s="492" t="e">
        <f ca="1">+IF(AND(ISNUMBER(OFFSET('Hygiene Data'!$D$9,0,10*ROW('Hygiene Data'!D40))),'Data Summary'!DQ46="Yes"),OFFSET('Hygiene Data'!$D$9,0,10*ROW('Hygiene Data'!D40)),NA())</f>
        <v>#N/A</v>
      </c>
      <c r="BC46" s="492" t="e">
        <f ca="1">+IF(AND(ISNUMBER(OFFSET('Hygiene Data'!$E$5,0,10*ROW('Hygiene Data'!E40))),'Data Summary'!DR46="Yes"),OFFSET('Hygiene Data'!$E$5,0,10*ROW('Hygiene Data'!E40)),NA())</f>
        <v>#N/A</v>
      </c>
      <c r="BD46" s="492" t="e">
        <f ca="1">+IF(AND(ISNUMBER(OFFSET('Hygiene Data'!$E$7,0,10*ROW('Hygiene Data'!E40))),'Data Summary'!DS46="Yes"),OFFSET('Hygiene Data'!$E$7,0,10*ROW('Hygiene Data'!E40)),NA())</f>
        <v>#N/A</v>
      </c>
      <c r="BE46" s="492" t="e">
        <f ca="1">+IF(AND(ISNUMBER(OFFSET('Hygiene Data'!$E$9,0,10*ROW('Hygiene Data'!E40))),'Data Summary'!DT46="Yes"),OFFSET('Hygiene Data'!$E$9,0,10*ROW('Hygiene Data'!E40)),NA())</f>
        <v>#N/A</v>
      </c>
      <c r="BF46" s="492" t="e">
        <f ca="1">+IF(AND(ISNUMBER(OFFSET('Hygiene Data'!$F$5,0,10*ROW('Hygiene Data'!F40))),'Data Summary'!DU46="Yes"),OFFSET('Hygiene Data'!$F$5,0,10*ROW('Hygiene Data'!F40)),NA())</f>
        <v>#N/A</v>
      </c>
      <c r="BG46" s="492" t="e">
        <f ca="1">+IF(AND(ISNUMBER(OFFSET('Hygiene Data'!$F$7,0,10*ROW('Hygiene Data'!F40))),'Data Summary'!DV46="Yes"),OFFSET('Hygiene Data'!$F$7,0,10*ROW('Hygiene Data'!F40)),NA())</f>
        <v>#N/A</v>
      </c>
      <c r="BH46" s="492" t="e">
        <f ca="1">+IF(AND(ISNUMBER(OFFSET('Hygiene Data'!$F$9,0,10*ROW('Hygiene Data'!F40))),'Data Summary'!DW46="Yes"),OFFSET('Hygiene Data'!$F$9,0,10*ROW('Hygiene Data'!F40)),NA())</f>
        <v>#N/A</v>
      </c>
      <c r="BI46" s="492" t="e">
        <f ca="1">+IF(AND(ISNUMBER(OFFSET('Hygiene Data'!$G$5,0,10*ROW('Hygiene Data'!G40))),'Data Summary'!DX46="Yes"),OFFSET('Hygiene Data'!$G$5,0,10*ROW('Hygiene Data'!G40)),NA())</f>
        <v>#N/A</v>
      </c>
      <c r="BJ46" s="492" t="e">
        <f ca="1">+IF(AND(ISNUMBER(OFFSET('Hygiene Data'!$G$7,0,10*ROW('Hygiene Data'!G40))),'Data Summary'!DY46="Yes"),OFFSET('Hygiene Data'!$G$7,0,10*ROW('Hygiene Data'!G40)),NA())</f>
        <v>#N/A</v>
      </c>
      <c r="BK46" s="492" t="e">
        <f ca="1">+IF(AND(ISNUMBER(OFFSET('Hygiene Data'!$G$9,0,10*ROW('Hygiene Data'!G40))),'Data Summary'!DZ46="Yes"),OFFSET('Hygiene Data'!$G$9,0,10*ROW('Hygiene Data'!G40)),NA())</f>
        <v>#N/A</v>
      </c>
      <c r="BL46" s="492" t="e">
        <f ca="1">+IF(AND(ISNUMBER(OFFSET('Hygiene Data'!$H$5,0,10*ROW('Hygiene Data'!H40))),'Data Summary'!EA46="Yes"),OFFSET('Hygiene Data'!$H$5,0,10*ROW('Hygiene Data'!H40)),NA())</f>
        <v>#N/A</v>
      </c>
      <c r="BM46" s="492" t="e">
        <f ca="1">+IF(AND(ISNUMBER(OFFSET('Hygiene Data'!$H$7,0,10*ROW('Hygiene Data'!H40))),'Data Summary'!EB46="Yes"),OFFSET('Hygiene Data'!$H$7,0,10*ROW('Hygiene Data'!H40)),NA())</f>
        <v>#N/A</v>
      </c>
      <c r="BN46" s="492" t="e">
        <f ca="1">+IF(AND(ISNUMBER(OFFSET('Hygiene Data'!$H$9,0,10*ROW('Hygiene Data'!H40))),'Data Summary'!EC46="Yes"),OFFSET('Hygiene Data'!$H$9,0,10*ROW('Hygiene Data'!H40)),NA())</f>
        <v>#N/A</v>
      </c>
      <c r="BO46" s="492" t="e">
        <f ca="1">+IF(AND(ISNUMBER(OFFSET('Hygiene Data'!$I$5,0,10*ROW('Hygiene Data'!I40))),'Data Summary'!ED46="Yes"),OFFSET('Hygiene Data'!$I$5,0,10*ROW('Hygiene Data'!I40)),NA())</f>
        <v>#N/A</v>
      </c>
      <c r="BP46" s="492" t="e">
        <f ca="1">+IF(AND(ISNUMBER(OFFSET('Hygiene Data'!$I$7,0,10*ROW('Hygiene Data'!I40))),'Data Summary'!EE46="Yes"),OFFSET('Hygiene Data'!$I$7,0,10*ROW('Hygiene Data'!I40)),NA())</f>
        <v>#N/A</v>
      </c>
      <c r="BQ46" s="492" t="e">
        <f ca="1">+IF(AND(ISNUMBER(OFFSET('Hygiene Data'!$I$9,0,10*ROW('Hygiene Data'!I40))),'Data Summary'!EF46="Yes"),OFFSET('Hygiene Data'!$I$9,0,10*ROW('Hygiene Data'!I40)),NA())</f>
        <v>#N/A</v>
      </c>
    </row>
    <row r="47" spans="1:69" x14ac:dyDescent="0.25">
      <c r="A47" s="488" t="e">
        <f ca="1">+RIGHT('Data Summary'!A47,LEN('Data Summary'!A47)-9)</f>
        <v>#VALUE!</v>
      </c>
      <c r="B47" s="462" t="str">
        <f ca="1">+IF(ISTEXT('Data Summary'!B47),'Data Summary'!B47,"")</f>
        <v/>
      </c>
      <c r="C47" s="489" t="e">
        <f ca="1">+VALUE('Data Summary'!C47)</f>
        <v>#VALUE!</v>
      </c>
      <c r="D47" s="490" t="e">
        <f ca="1">+IF(AND(ISNUMBER(OFFSET('Water Data'!$D$4,0,10*ROW('Water Data'!D41))),'Data Summary'!BS47="Yes"),100-OFFSET('Water Data'!$D$4,0,10*ROW('Water Data'!D41)),NA())</f>
        <v>#N/A</v>
      </c>
      <c r="E47" s="490" t="e">
        <f ca="1">+IF(AND(ISNUMBER(OFFSET('Water Data'!$D$6,0,10*ROW('Water Data'!D41))),'Data Summary'!BT47="Yes"),OFFSET('Water Data'!$D$6,0,10*ROW('Water Data'!D41)),NA())</f>
        <v>#N/A</v>
      </c>
      <c r="F47" s="490" t="e">
        <f ca="1">+IF(AND(ISNUMBER(OFFSET('Water Data'!$D$9,0,10*ROW('Water Data'!D41))),'Data Summary'!BU47="Yes"),OFFSET('Water Data'!$D$9,0,10*ROW('Water Data'!D41)),NA())</f>
        <v>#N/A</v>
      </c>
      <c r="G47" s="490" t="e">
        <f ca="1">+IF(AND(ISNUMBER(OFFSET('Water Data'!$E$4,0,10*ROW('Water Data'!E41))),'Data Summary'!BV47="Yes"),100-OFFSET('Water Data'!$E$4,0,10*ROW('Water Data'!E41)),NA())</f>
        <v>#N/A</v>
      </c>
      <c r="H47" s="490" t="e">
        <f ca="1">+IF(AND(ISNUMBER(OFFSET('Water Data'!$E$6,0,10*ROW('Water Data'!E41))),'Data Summary'!BW47="Yes"),OFFSET('Water Data'!$E$6,0,10*ROW('Water Data'!E41)),NA())</f>
        <v>#N/A</v>
      </c>
      <c r="I47" s="490" t="e">
        <f ca="1">+IF(AND(ISNUMBER(OFFSET('Water Data'!$E$9,0,10*ROW('Water Data'!E41))),'Data Summary'!BX47="Yes"),OFFSET('Water Data'!$E$9,0,10*ROW('Water Data'!E41)),NA())</f>
        <v>#N/A</v>
      </c>
      <c r="J47" s="490" t="e">
        <f ca="1">+IF(AND(ISNUMBER(OFFSET('Water Data'!$F$4,0,10*ROW('Water Data'!F41))),'Data Summary'!BY47="Yes"),100-OFFSET('Water Data'!$F$4,0,10*ROW('Water Data'!F41)),NA())</f>
        <v>#N/A</v>
      </c>
      <c r="K47" s="490" t="e">
        <f ca="1">+IF(AND(ISNUMBER(OFFSET('Water Data'!$F$6,0,10*ROW('Water Data'!F41))),'Data Summary'!BZ47="Yes"),OFFSET('Water Data'!$F$6,0,10*ROW('Water Data'!F41)),NA())</f>
        <v>#N/A</v>
      </c>
      <c r="L47" s="490" t="e">
        <f ca="1">+IF(AND(ISNUMBER(OFFSET('Water Data'!$F$9,0,10*ROW('Water Data'!F41))),'Data Summary'!CA47="Yes"),OFFSET('Water Data'!$F$9,0,10*ROW('Water Data'!F41)),NA())</f>
        <v>#N/A</v>
      </c>
      <c r="M47" s="490" t="e">
        <f ca="1">+IF(AND(ISNUMBER(OFFSET('Water Data'!$G$4,0,10*ROW('Water Data'!G41))),'Data Summary'!CB47="Yes"),100-OFFSET('Water Data'!$G$4,0,10*ROW('Water Data'!G41)),NA())</f>
        <v>#N/A</v>
      </c>
      <c r="N47" s="490" t="e">
        <f ca="1">+IF(AND(ISNUMBER(OFFSET('Water Data'!$G$6,0,10*ROW('Water Data'!G41))),'Data Summary'!CC47="Yes"),OFFSET('Water Data'!$G$6,0,10*ROW('Water Data'!G41)),NA())</f>
        <v>#N/A</v>
      </c>
      <c r="O47" s="490" t="e">
        <f ca="1">+IF(AND(ISNUMBER(OFFSET('Water Data'!$G$9,0,10*ROW('Water Data'!G41))),'Data Summary'!CD47="Yes"),OFFSET('Water Data'!$G$9,0,10*ROW('Water Data'!G41)),NA())</f>
        <v>#N/A</v>
      </c>
      <c r="P47" s="490" t="e">
        <f ca="1">+IF(AND(ISNUMBER(OFFSET('Water Data'!$H$4,0,10*ROW('Water Data'!H41))),'Data Summary'!CE47="Yes"),100-OFFSET('Water Data'!$H$4,0,10*ROW('Water Data'!H41)),NA())</f>
        <v>#N/A</v>
      </c>
      <c r="Q47" s="490" t="e">
        <f ca="1">+IF(AND(ISNUMBER(OFFSET('Water Data'!$H$6,0,10*ROW('Water Data'!H41))),'Data Summary'!CF47="Yes"),OFFSET('Water Data'!$H$6,0,10*ROW('Water Data'!H41)),NA())</f>
        <v>#N/A</v>
      </c>
      <c r="R47" s="490" t="e">
        <f ca="1">+IF(AND(ISNUMBER(OFFSET('Water Data'!$H$9,0,10*ROW('Water Data'!H41))),'Data Summary'!CG47="Yes"),OFFSET('Water Data'!$H$9,0,10*ROW('Water Data'!H41)),NA())</f>
        <v>#N/A</v>
      </c>
      <c r="S47" s="490" t="e">
        <f ca="1">+IF(AND(ISNUMBER(OFFSET('Water Data'!$I$4,0,10*ROW('Water Data'!I41))),'Data Summary'!CH47="Yes"),100-OFFSET('Water Data'!$I$4,0,10*ROW('Water Data'!I41)),NA())</f>
        <v>#N/A</v>
      </c>
      <c r="T47" s="490" t="e">
        <f ca="1">+IF(AND(ISNUMBER(OFFSET('Water Data'!$I$6,0,10*ROW('Water Data'!I41))),'Data Summary'!CI47="Yes"),OFFSET('Water Data'!$I$6,0,10*ROW('Water Data'!I41)),NA())</f>
        <v>#N/A</v>
      </c>
      <c r="U47" s="490" t="e">
        <f ca="1">+IF(AND(ISNUMBER(OFFSET('Water Data'!$I$9,0,10*ROW('Water Data'!I41))),'Data Summary'!CJ47="Yes"),OFFSET('Water Data'!$I$9,0,10*ROW('Water Data'!I41)),NA())</f>
        <v>#N/A</v>
      </c>
      <c r="V47" s="491" t="e">
        <f ca="1">+IF(AND(ISNUMBER(OFFSET('Sanitation Data'!$D$4,0,10*ROW('Sanitation Data'!D41))),'Data Summary'!CK47="Yes"),100-OFFSET('Sanitation Data'!$D$4,0,10*ROW('Sanitation Data'!D41)),NA())</f>
        <v>#N/A</v>
      </c>
      <c r="W47" s="491" t="e">
        <f ca="1">+IF(AND(ISNUMBER(OFFSET('Sanitation Data'!$D$6,0,10*ROW('Sanitation Data'!D41))),'Data Summary'!CL47="Yes"),OFFSET('Sanitation Data'!$D$6,0,10*ROW('Sanitation Data'!D41)),NA())</f>
        <v>#N/A</v>
      </c>
      <c r="X47" s="491" t="e">
        <f ca="1">+IF(AND(ISNUMBER(OFFSET('Sanitation Data'!$D$10,0,10*ROW('Sanitation Data'!D41))),'Data Summary'!CM47="Yes"),OFFSET('Sanitation Data'!$D$10,0,10*ROW('Sanitation Data'!D41)),NA())</f>
        <v>#N/A</v>
      </c>
      <c r="Y47" s="491" t="e">
        <f ca="1">+IF(AND(ISNUMBER(OFFSET('Sanitation Data'!$D$11,0,10*ROW('Sanitation Data'!D41))),'Data Summary'!CN47="Yes"),OFFSET('Sanitation Data'!$D$11,0,10*ROW('Sanitation Data'!D41)),NA())</f>
        <v>#N/A</v>
      </c>
      <c r="Z47" s="491" t="e">
        <f ca="1">+IF(AND(ISNUMBER(OFFSET('Sanitation Data'!$D$12,0,10*ROW('Sanitation Data'!D41))),'Data Summary'!CO47="Yes"),OFFSET('Sanitation Data'!$D$12,0,10*ROW('Sanitation Data'!D41)),NA())</f>
        <v>#N/A</v>
      </c>
      <c r="AA47" s="491" t="e">
        <f ca="1">+IF(AND(ISNUMBER(OFFSET('Sanitation Data'!$E$4,0,10*ROW('Sanitation Data'!E41))),'Data Summary'!CP47="Yes"),100-OFFSET('Sanitation Data'!$E$4,0,10*ROW('Sanitation Data'!E41)),NA())</f>
        <v>#N/A</v>
      </c>
      <c r="AB47" s="491" t="e">
        <f ca="1">+IF(AND(ISNUMBER(OFFSET('Sanitation Data'!$E$6,0,10*ROW('Sanitation Data'!E41))),'Data Summary'!CQ47="Yes"),OFFSET('Sanitation Data'!$E$6,0,10*ROW('Sanitation Data'!E41)),NA())</f>
        <v>#N/A</v>
      </c>
      <c r="AC47" s="491" t="e">
        <f ca="1">+IF(AND(ISNUMBER(OFFSET('Sanitation Data'!$E$10,0,10*ROW('Sanitation Data'!E41))),'Data Summary'!CR47="Yes"),OFFSET('Sanitation Data'!$E$10,0,10*ROW('Sanitation Data'!E41)),NA())</f>
        <v>#N/A</v>
      </c>
      <c r="AD47" s="491" t="e">
        <f ca="1">+IF(AND(ISNUMBER(OFFSET('Sanitation Data'!$E$11,0,10*ROW('Sanitation Data'!E41))),'Data Summary'!CS47="Yes"),OFFSET('Sanitation Data'!$E$11,0,10*ROW('Sanitation Data'!E41)),NA())</f>
        <v>#N/A</v>
      </c>
      <c r="AE47" s="491" t="e">
        <f ca="1">+IF(AND(ISNUMBER(OFFSET('Sanitation Data'!$E$12,0,10*ROW('Sanitation Data'!E41))),'Data Summary'!CT47="Yes"),OFFSET('Sanitation Data'!$E$12,0,10*ROW('Sanitation Data'!E41)),NA())</f>
        <v>#N/A</v>
      </c>
      <c r="AF47" s="491" t="e">
        <f ca="1">+IF(AND(ISNUMBER(OFFSET('Sanitation Data'!$F$4,0,10*ROW('Sanitation Data'!F41))),'Data Summary'!CU47="Yes"),100-OFFSET('Sanitation Data'!$F$4,0,10*ROW('Sanitation Data'!F41)),NA())</f>
        <v>#N/A</v>
      </c>
      <c r="AG47" s="491" t="e">
        <f ca="1">+IF(AND(ISNUMBER(OFFSET('Sanitation Data'!$F$6,0,10*ROW('Sanitation Data'!F41))),'Data Summary'!CV47="Yes"),OFFSET('Sanitation Data'!$F$6,0,10*ROW('Sanitation Data'!F41)),NA())</f>
        <v>#N/A</v>
      </c>
      <c r="AH47" s="491" t="e">
        <f ca="1">+IF(AND(ISNUMBER(OFFSET('Sanitation Data'!$F$10,0,10*ROW('Sanitation Data'!F41))),'Data Summary'!CW47="Yes"),OFFSET('Sanitation Data'!$F$10,0,10*ROW('Sanitation Data'!F41)),NA())</f>
        <v>#N/A</v>
      </c>
      <c r="AI47" s="491" t="e">
        <f ca="1">+IF(AND(ISNUMBER(OFFSET('Sanitation Data'!$F$11,0,10*ROW('Sanitation Data'!F41))),'Data Summary'!CX47="Yes"),OFFSET('Sanitation Data'!$F$11,0,10*ROW('Sanitation Data'!F41)),NA())</f>
        <v>#N/A</v>
      </c>
      <c r="AJ47" s="491" t="e">
        <f ca="1">+IF(AND(ISNUMBER(OFFSET('Sanitation Data'!$F$12,0,10*ROW('Sanitation Data'!F41))),'Data Summary'!CY47="Yes"),OFFSET('Sanitation Data'!$F$12,0,10*ROW('Sanitation Data'!F41)),NA())</f>
        <v>#N/A</v>
      </c>
      <c r="AK47" s="491" t="e">
        <f ca="1">+IF(AND(ISNUMBER(OFFSET('Sanitation Data'!$G$4,0,10*ROW('Sanitation Data'!G41))),'Data Summary'!CZ47="Yes"),100-OFFSET('Sanitation Data'!$G$4,0,10*ROW('Sanitation Data'!G41)),NA())</f>
        <v>#N/A</v>
      </c>
      <c r="AL47" s="491" t="e">
        <f ca="1">+IF(AND(ISNUMBER(OFFSET('Sanitation Data'!$G$6,0,10*ROW('Sanitation Data'!G41))),'Data Summary'!DA47="Yes"),OFFSET('Sanitation Data'!$G$6,0,10*ROW('Sanitation Data'!G41)),NA())</f>
        <v>#N/A</v>
      </c>
      <c r="AM47" s="491" t="e">
        <f ca="1">+IF(AND(ISNUMBER(OFFSET('Sanitation Data'!$G$10,0,10*ROW('Sanitation Data'!G41))),'Data Summary'!DB47="Yes"),OFFSET('Sanitation Data'!$G$10,0,10*ROW('Sanitation Data'!G41)),NA())</f>
        <v>#N/A</v>
      </c>
      <c r="AN47" s="491" t="e">
        <f ca="1">+IF(AND(ISNUMBER(OFFSET('Sanitation Data'!$G$11,0,10*ROW('Sanitation Data'!G41))),'Data Summary'!DC47="Yes"),OFFSET('Sanitation Data'!$G$11,0,10*ROW('Sanitation Data'!G41)),NA())</f>
        <v>#N/A</v>
      </c>
      <c r="AO47" s="491" t="e">
        <f ca="1">+IF(AND(ISNUMBER(OFFSET('Sanitation Data'!$G$12,0,10*ROW('Sanitation Data'!G41))),'Data Summary'!DD47="Yes"),OFFSET('Sanitation Data'!$G$12,0,10*ROW('Sanitation Data'!G41)),NA())</f>
        <v>#N/A</v>
      </c>
      <c r="AP47" s="491" t="e">
        <f ca="1">+IF(AND(ISNUMBER(OFFSET('Sanitation Data'!$H$4,0,10*ROW('Sanitation Data'!H41))),'Data Summary'!DE47="Yes"),100-OFFSET('Sanitation Data'!$H$4,0,10*ROW('Sanitation Data'!H41)),NA())</f>
        <v>#N/A</v>
      </c>
      <c r="AQ47" s="491" t="e">
        <f ca="1">+IF(AND(ISNUMBER(OFFSET('Sanitation Data'!$H$6,0,10*ROW('Sanitation Data'!H41))),'Data Summary'!DF47="Yes"),OFFSET('Sanitation Data'!$H$6,0,10*ROW('Sanitation Data'!H41)),NA())</f>
        <v>#N/A</v>
      </c>
      <c r="AR47" s="491" t="e">
        <f ca="1">+IF(AND(ISNUMBER(OFFSET('Sanitation Data'!$H$10,0,10*ROW('Sanitation Data'!H41))),'Data Summary'!DG47="Yes"),OFFSET('Sanitation Data'!$H$10,0,10*ROW('Sanitation Data'!H41)),NA())</f>
        <v>#N/A</v>
      </c>
      <c r="AS47" s="491" t="e">
        <f ca="1">+IF(AND(ISNUMBER(OFFSET('Sanitation Data'!$H$11,0,10*ROW('Sanitation Data'!H41))),'Data Summary'!DH47="Yes"),OFFSET('Sanitation Data'!$H$11,0,10*ROW('Sanitation Data'!H41)),NA())</f>
        <v>#N/A</v>
      </c>
      <c r="AT47" s="491" t="e">
        <f ca="1">+IF(AND(ISNUMBER(OFFSET('Sanitation Data'!$H$12,0,10*ROW('Sanitation Data'!H41))),'Data Summary'!DI47="Yes"),OFFSET('Sanitation Data'!$H$12,0,10*ROW('Sanitation Data'!H41)),NA())</f>
        <v>#N/A</v>
      </c>
      <c r="AU47" s="491" t="e">
        <f ca="1">+IF(AND(ISNUMBER(OFFSET('Sanitation Data'!$I$4,0,10*ROW('Sanitation Data'!I41))),'Data Summary'!DJ47="Yes"),100-OFFSET('Sanitation Data'!$I$4,0,10*ROW('Sanitation Data'!I41)),NA())</f>
        <v>#N/A</v>
      </c>
      <c r="AV47" s="491" t="e">
        <f ca="1">+IF(AND(ISNUMBER(OFFSET('Sanitation Data'!$I$6,0,10*ROW('Sanitation Data'!I41))),'Data Summary'!DK47="Yes"),OFFSET('Sanitation Data'!$I$6,0,10*ROW('Sanitation Data'!I41)),NA())</f>
        <v>#N/A</v>
      </c>
      <c r="AW47" s="491" t="e">
        <f ca="1">+IF(AND(ISNUMBER(OFFSET('Sanitation Data'!$I$10,0,10*ROW('Sanitation Data'!I41))),'Data Summary'!DL47="Yes"),OFFSET('Sanitation Data'!$I$10,0,10*ROW('Sanitation Data'!I41)),NA())</f>
        <v>#N/A</v>
      </c>
      <c r="AX47" s="491" t="e">
        <f ca="1">+IF(AND(ISNUMBER(OFFSET('Sanitation Data'!$I$11,0,10*ROW('Sanitation Data'!I41))),'Data Summary'!DM47="Yes"),OFFSET('Sanitation Data'!$I$11,0,10*ROW('Sanitation Data'!I41)),NA())</f>
        <v>#N/A</v>
      </c>
      <c r="AY47" s="491" t="e">
        <f ca="1">+IF(AND(ISNUMBER(OFFSET('Sanitation Data'!$I$12,0,10*ROW('Sanitation Data'!I41))),'Data Summary'!DN47="Yes"),OFFSET('Sanitation Data'!$I$12,0,10*ROW('Sanitation Data'!I41)),NA())</f>
        <v>#N/A</v>
      </c>
      <c r="AZ47" s="492" t="e">
        <f ca="1">+IF(AND(ISNUMBER(OFFSET('Hygiene Data'!$D$5,0,10*ROW('Hygiene Data'!D41))),'Data Summary'!DO47="Yes"),OFFSET('Hygiene Data'!$D$5,0,10*ROW('Hygiene Data'!D41)),NA())</f>
        <v>#N/A</v>
      </c>
      <c r="BA47" s="492" t="e">
        <f ca="1">+IF(AND(ISNUMBER(OFFSET('Hygiene Data'!$D$7,0,10*ROW('Hygiene Data'!D41))),'Data Summary'!DP47="Yes"),OFFSET('Hygiene Data'!$D$7,0,10*ROW('Hygiene Data'!D41)),NA())</f>
        <v>#N/A</v>
      </c>
      <c r="BB47" s="492" t="e">
        <f ca="1">+IF(AND(ISNUMBER(OFFSET('Hygiene Data'!$D$9,0,10*ROW('Hygiene Data'!D41))),'Data Summary'!DQ47="Yes"),OFFSET('Hygiene Data'!$D$9,0,10*ROW('Hygiene Data'!D41)),NA())</f>
        <v>#N/A</v>
      </c>
      <c r="BC47" s="492" t="e">
        <f ca="1">+IF(AND(ISNUMBER(OFFSET('Hygiene Data'!$E$5,0,10*ROW('Hygiene Data'!E41))),'Data Summary'!DR47="Yes"),OFFSET('Hygiene Data'!$E$5,0,10*ROW('Hygiene Data'!E41)),NA())</f>
        <v>#N/A</v>
      </c>
      <c r="BD47" s="492" t="e">
        <f ca="1">+IF(AND(ISNUMBER(OFFSET('Hygiene Data'!$E$7,0,10*ROW('Hygiene Data'!E41))),'Data Summary'!DS47="Yes"),OFFSET('Hygiene Data'!$E$7,0,10*ROW('Hygiene Data'!E41)),NA())</f>
        <v>#N/A</v>
      </c>
      <c r="BE47" s="492" t="e">
        <f ca="1">+IF(AND(ISNUMBER(OFFSET('Hygiene Data'!$E$9,0,10*ROW('Hygiene Data'!E41))),'Data Summary'!DT47="Yes"),OFFSET('Hygiene Data'!$E$9,0,10*ROW('Hygiene Data'!E41)),NA())</f>
        <v>#N/A</v>
      </c>
      <c r="BF47" s="492" t="e">
        <f ca="1">+IF(AND(ISNUMBER(OFFSET('Hygiene Data'!$F$5,0,10*ROW('Hygiene Data'!F41))),'Data Summary'!DU47="Yes"),OFFSET('Hygiene Data'!$F$5,0,10*ROW('Hygiene Data'!F41)),NA())</f>
        <v>#N/A</v>
      </c>
      <c r="BG47" s="492" t="e">
        <f ca="1">+IF(AND(ISNUMBER(OFFSET('Hygiene Data'!$F$7,0,10*ROW('Hygiene Data'!F41))),'Data Summary'!DV47="Yes"),OFFSET('Hygiene Data'!$F$7,0,10*ROW('Hygiene Data'!F41)),NA())</f>
        <v>#N/A</v>
      </c>
      <c r="BH47" s="492" t="e">
        <f ca="1">+IF(AND(ISNUMBER(OFFSET('Hygiene Data'!$F$9,0,10*ROW('Hygiene Data'!F41))),'Data Summary'!DW47="Yes"),OFFSET('Hygiene Data'!$F$9,0,10*ROW('Hygiene Data'!F41)),NA())</f>
        <v>#N/A</v>
      </c>
      <c r="BI47" s="492" t="e">
        <f ca="1">+IF(AND(ISNUMBER(OFFSET('Hygiene Data'!$G$5,0,10*ROW('Hygiene Data'!G41))),'Data Summary'!DX47="Yes"),OFFSET('Hygiene Data'!$G$5,0,10*ROW('Hygiene Data'!G41)),NA())</f>
        <v>#N/A</v>
      </c>
      <c r="BJ47" s="492" t="e">
        <f ca="1">+IF(AND(ISNUMBER(OFFSET('Hygiene Data'!$G$7,0,10*ROW('Hygiene Data'!G41))),'Data Summary'!DY47="Yes"),OFFSET('Hygiene Data'!$G$7,0,10*ROW('Hygiene Data'!G41)),NA())</f>
        <v>#N/A</v>
      </c>
      <c r="BK47" s="492" t="e">
        <f ca="1">+IF(AND(ISNUMBER(OFFSET('Hygiene Data'!$G$9,0,10*ROW('Hygiene Data'!G41))),'Data Summary'!DZ47="Yes"),OFFSET('Hygiene Data'!$G$9,0,10*ROW('Hygiene Data'!G41)),NA())</f>
        <v>#N/A</v>
      </c>
      <c r="BL47" s="492" t="e">
        <f ca="1">+IF(AND(ISNUMBER(OFFSET('Hygiene Data'!$H$5,0,10*ROW('Hygiene Data'!H41))),'Data Summary'!EA47="Yes"),OFFSET('Hygiene Data'!$H$5,0,10*ROW('Hygiene Data'!H41)),NA())</f>
        <v>#N/A</v>
      </c>
      <c r="BM47" s="492" t="e">
        <f ca="1">+IF(AND(ISNUMBER(OFFSET('Hygiene Data'!$H$7,0,10*ROW('Hygiene Data'!H41))),'Data Summary'!EB47="Yes"),OFFSET('Hygiene Data'!$H$7,0,10*ROW('Hygiene Data'!H41)),NA())</f>
        <v>#N/A</v>
      </c>
      <c r="BN47" s="492" t="e">
        <f ca="1">+IF(AND(ISNUMBER(OFFSET('Hygiene Data'!$H$9,0,10*ROW('Hygiene Data'!H41))),'Data Summary'!EC47="Yes"),OFFSET('Hygiene Data'!$H$9,0,10*ROW('Hygiene Data'!H41)),NA())</f>
        <v>#N/A</v>
      </c>
      <c r="BO47" s="492" t="e">
        <f ca="1">+IF(AND(ISNUMBER(OFFSET('Hygiene Data'!$I$5,0,10*ROW('Hygiene Data'!I41))),'Data Summary'!ED47="Yes"),OFFSET('Hygiene Data'!$I$5,0,10*ROW('Hygiene Data'!I41)),NA())</f>
        <v>#N/A</v>
      </c>
      <c r="BP47" s="492" t="e">
        <f ca="1">+IF(AND(ISNUMBER(OFFSET('Hygiene Data'!$I$7,0,10*ROW('Hygiene Data'!I41))),'Data Summary'!EE47="Yes"),OFFSET('Hygiene Data'!$I$7,0,10*ROW('Hygiene Data'!I41)),NA())</f>
        <v>#N/A</v>
      </c>
      <c r="BQ47" s="492" t="e">
        <f ca="1">+IF(AND(ISNUMBER(OFFSET('Hygiene Data'!$I$9,0,10*ROW('Hygiene Data'!I41))),'Data Summary'!EF47="Yes"),OFFSET('Hygiene Data'!$I$9,0,10*ROW('Hygiene Data'!I41)),NA())</f>
        <v>#N/A</v>
      </c>
    </row>
    <row r="48" spans="1:69" x14ac:dyDescent="0.25">
      <c r="A48" s="488" t="e">
        <f ca="1">+RIGHT('Data Summary'!A48,LEN('Data Summary'!A48)-9)</f>
        <v>#VALUE!</v>
      </c>
      <c r="B48" s="462" t="str">
        <f ca="1">+IF(ISTEXT('Data Summary'!B48),'Data Summary'!B48,"")</f>
        <v/>
      </c>
      <c r="C48" s="489" t="e">
        <f ca="1">+VALUE('Data Summary'!C48)</f>
        <v>#VALUE!</v>
      </c>
      <c r="D48" s="490" t="e">
        <f ca="1">+IF(AND(ISNUMBER(OFFSET('Water Data'!$D$4,0,10*ROW('Water Data'!D42))),'Data Summary'!BS48="Yes"),100-OFFSET('Water Data'!$D$4,0,10*ROW('Water Data'!D42)),NA())</f>
        <v>#N/A</v>
      </c>
      <c r="E48" s="490" t="e">
        <f ca="1">+IF(AND(ISNUMBER(OFFSET('Water Data'!$D$6,0,10*ROW('Water Data'!D42))),'Data Summary'!BT48="Yes"),OFFSET('Water Data'!$D$6,0,10*ROW('Water Data'!D42)),NA())</f>
        <v>#N/A</v>
      </c>
      <c r="F48" s="490" t="e">
        <f ca="1">+IF(AND(ISNUMBER(OFFSET('Water Data'!$D$9,0,10*ROW('Water Data'!D42))),'Data Summary'!BU48="Yes"),OFFSET('Water Data'!$D$9,0,10*ROW('Water Data'!D42)),NA())</f>
        <v>#N/A</v>
      </c>
      <c r="G48" s="490" t="e">
        <f ca="1">+IF(AND(ISNUMBER(OFFSET('Water Data'!$E$4,0,10*ROW('Water Data'!E42))),'Data Summary'!BV48="Yes"),100-OFFSET('Water Data'!$E$4,0,10*ROW('Water Data'!E42)),NA())</f>
        <v>#N/A</v>
      </c>
      <c r="H48" s="490" t="e">
        <f ca="1">+IF(AND(ISNUMBER(OFFSET('Water Data'!$E$6,0,10*ROW('Water Data'!E42))),'Data Summary'!BW48="Yes"),OFFSET('Water Data'!$E$6,0,10*ROW('Water Data'!E42)),NA())</f>
        <v>#N/A</v>
      </c>
      <c r="I48" s="490" t="e">
        <f ca="1">+IF(AND(ISNUMBER(OFFSET('Water Data'!$E$9,0,10*ROW('Water Data'!E42))),'Data Summary'!BX48="Yes"),OFFSET('Water Data'!$E$9,0,10*ROW('Water Data'!E42)),NA())</f>
        <v>#N/A</v>
      </c>
      <c r="J48" s="490" t="e">
        <f ca="1">+IF(AND(ISNUMBER(OFFSET('Water Data'!$F$4,0,10*ROW('Water Data'!F42))),'Data Summary'!BY48="Yes"),100-OFFSET('Water Data'!$F$4,0,10*ROW('Water Data'!F42)),NA())</f>
        <v>#N/A</v>
      </c>
      <c r="K48" s="490" t="e">
        <f ca="1">+IF(AND(ISNUMBER(OFFSET('Water Data'!$F$6,0,10*ROW('Water Data'!F42))),'Data Summary'!BZ48="Yes"),OFFSET('Water Data'!$F$6,0,10*ROW('Water Data'!F42)),NA())</f>
        <v>#N/A</v>
      </c>
      <c r="L48" s="490" t="e">
        <f ca="1">+IF(AND(ISNUMBER(OFFSET('Water Data'!$F$9,0,10*ROW('Water Data'!F42))),'Data Summary'!CA48="Yes"),OFFSET('Water Data'!$F$9,0,10*ROW('Water Data'!F42)),NA())</f>
        <v>#N/A</v>
      </c>
      <c r="M48" s="490" t="e">
        <f ca="1">+IF(AND(ISNUMBER(OFFSET('Water Data'!$G$4,0,10*ROW('Water Data'!G42))),'Data Summary'!CB48="Yes"),100-OFFSET('Water Data'!$G$4,0,10*ROW('Water Data'!G42)),NA())</f>
        <v>#N/A</v>
      </c>
      <c r="N48" s="490" t="e">
        <f ca="1">+IF(AND(ISNUMBER(OFFSET('Water Data'!$G$6,0,10*ROW('Water Data'!G42))),'Data Summary'!CC48="Yes"),OFFSET('Water Data'!$G$6,0,10*ROW('Water Data'!G42)),NA())</f>
        <v>#N/A</v>
      </c>
      <c r="O48" s="490" t="e">
        <f ca="1">+IF(AND(ISNUMBER(OFFSET('Water Data'!$G$9,0,10*ROW('Water Data'!G42))),'Data Summary'!CD48="Yes"),OFFSET('Water Data'!$G$9,0,10*ROW('Water Data'!G42)),NA())</f>
        <v>#N/A</v>
      </c>
      <c r="P48" s="490" t="e">
        <f ca="1">+IF(AND(ISNUMBER(OFFSET('Water Data'!$H$4,0,10*ROW('Water Data'!H42))),'Data Summary'!CE48="Yes"),100-OFFSET('Water Data'!$H$4,0,10*ROW('Water Data'!H42)),NA())</f>
        <v>#N/A</v>
      </c>
      <c r="Q48" s="490" t="e">
        <f ca="1">+IF(AND(ISNUMBER(OFFSET('Water Data'!$H$6,0,10*ROW('Water Data'!H42))),'Data Summary'!CF48="Yes"),OFFSET('Water Data'!$H$6,0,10*ROW('Water Data'!H42)),NA())</f>
        <v>#N/A</v>
      </c>
      <c r="R48" s="490" t="e">
        <f ca="1">+IF(AND(ISNUMBER(OFFSET('Water Data'!$H$9,0,10*ROW('Water Data'!H42))),'Data Summary'!CG48="Yes"),OFFSET('Water Data'!$H$9,0,10*ROW('Water Data'!H42)),NA())</f>
        <v>#N/A</v>
      </c>
      <c r="S48" s="490" t="e">
        <f ca="1">+IF(AND(ISNUMBER(OFFSET('Water Data'!$I$4,0,10*ROW('Water Data'!I42))),'Data Summary'!CH48="Yes"),100-OFFSET('Water Data'!$I$4,0,10*ROW('Water Data'!I42)),NA())</f>
        <v>#N/A</v>
      </c>
      <c r="T48" s="490" t="e">
        <f ca="1">+IF(AND(ISNUMBER(OFFSET('Water Data'!$I$6,0,10*ROW('Water Data'!I42))),'Data Summary'!CI48="Yes"),OFFSET('Water Data'!$I$6,0,10*ROW('Water Data'!I42)),NA())</f>
        <v>#N/A</v>
      </c>
      <c r="U48" s="490" t="e">
        <f ca="1">+IF(AND(ISNUMBER(OFFSET('Water Data'!$I$9,0,10*ROW('Water Data'!I42))),'Data Summary'!CJ48="Yes"),OFFSET('Water Data'!$I$9,0,10*ROW('Water Data'!I42)),NA())</f>
        <v>#N/A</v>
      </c>
      <c r="V48" s="491" t="e">
        <f ca="1">+IF(AND(ISNUMBER(OFFSET('Sanitation Data'!$D$4,0,10*ROW('Sanitation Data'!D42))),'Data Summary'!CK48="Yes"),100-OFFSET('Sanitation Data'!$D$4,0,10*ROW('Sanitation Data'!D42)),NA())</f>
        <v>#N/A</v>
      </c>
      <c r="W48" s="491" t="e">
        <f ca="1">+IF(AND(ISNUMBER(OFFSET('Sanitation Data'!$D$6,0,10*ROW('Sanitation Data'!D42))),'Data Summary'!CL48="Yes"),OFFSET('Sanitation Data'!$D$6,0,10*ROW('Sanitation Data'!D42)),NA())</f>
        <v>#N/A</v>
      </c>
      <c r="X48" s="491" t="e">
        <f ca="1">+IF(AND(ISNUMBER(OFFSET('Sanitation Data'!$D$10,0,10*ROW('Sanitation Data'!D42))),'Data Summary'!CM48="Yes"),OFFSET('Sanitation Data'!$D$10,0,10*ROW('Sanitation Data'!D42)),NA())</f>
        <v>#N/A</v>
      </c>
      <c r="Y48" s="491" t="e">
        <f ca="1">+IF(AND(ISNUMBER(OFFSET('Sanitation Data'!$D$11,0,10*ROW('Sanitation Data'!D42))),'Data Summary'!CN48="Yes"),OFFSET('Sanitation Data'!$D$11,0,10*ROW('Sanitation Data'!D42)),NA())</f>
        <v>#N/A</v>
      </c>
      <c r="Z48" s="491" t="e">
        <f ca="1">+IF(AND(ISNUMBER(OFFSET('Sanitation Data'!$D$12,0,10*ROW('Sanitation Data'!D42))),'Data Summary'!CO48="Yes"),OFFSET('Sanitation Data'!$D$12,0,10*ROW('Sanitation Data'!D42)),NA())</f>
        <v>#N/A</v>
      </c>
      <c r="AA48" s="491" t="e">
        <f ca="1">+IF(AND(ISNUMBER(OFFSET('Sanitation Data'!$E$4,0,10*ROW('Sanitation Data'!E42))),'Data Summary'!CP48="Yes"),100-OFFSET('Sanitation Data'!$E$4,0,10*ROW('Sanitation Data'!E42)),NA())</f>
        <v>#N/A</v>
      </c>
      <c r="AB48" s="491" t="e">
        <f ca="1">+IF(AND(ISNUMBER(OFFSET('Sanitation Data'!$E$6,0,10*ROW('Sanitation Data'!E42))),'Data Summary'!CQ48="Yes"),OFFSET('Sanitation Data'!$E$6,0,10*ROW('Sanitation Data'!E42)),NA())</f>
        <v>#N/A</v>
      </c>
      <c r="AC48" s="491" t="e">
        <f ca="1">+IF(AND(ISNUMBER(OFFSET('Sanitation Data'!$E$10,0,10*ROW('Sanitation Data'!E42))),'Data Summary'!CR48="Yes"),OFFSET('Sanitation Data'!$E$10,0,10*ROW('Sanitation Data'!E42)),NA())</f>
        <v>#N/A</v>
      </c>
      <c r="AD48" s="491" t="e">
        <f ca="1">+IF(AND(ISNUMBER(OFFSET('Sanitation Data'!$E$11,0,10*ROW('Sanitation Data'!E42))),'Data Summary'!CS48="Yes"),OFFSET('Sanitation Data'!$E$11,0,10*ROW('Sanitation Data'!E42)),NA())</f>
        <v>#N/A</v>
      </c>
      <c r="AE48" s="491" t="e">
        <f ca="1">+IF(AND(ISNUMBER(OFFSET('Sanitation Data'!$E$12,0,10*ROW('Sanitation Data'!E42))),'Data Summary'!CT48="Yes"),OFFSET('Sanitation Data'!$E$12,0,10*ROW('Sanitation Data'!E42)),NA())</f>
        <v>#N/A</v>
      </c>
      <c r="AF48" s="491" t="e">
        <f ca="1">+IF(AND(ISNUMBER(OFFSET('Sanitation Data'!$F$4,0,10*ROW('Sanitation Data'!F42))),'Data Summary'!CU48="Yes"),100-OFFSET('Sanitation Data'!$F$4,0,10*ROW('Sanitation Data'!F42)),NA())</f>
        <v>#N/A</v>
      </c>
      <c r="AG48" s="491" t="e">
        <f ca="1">+IF(AND(ISNUMBER(OFFSET('Sanitation Data'!$F$6,0,10*ROW('Sanitation Data'!F42))),'Data Summary'!CV48="Yes"),OFFSET('Sanitation Data'!$F$6,0,10*ROW('Sanitation Data'!F42)),NA())</f>
        <v>#N/A</v>
      </c>
      <c r="AH48" s="491" t="e">
        <f ca="1">+IF(AND(ISNUMBER(OFFSET('Sanitation Data'!$F$10,0,10*ROW('Sanitation Data'!F42))),'Data Summary'!CW48="Yes"),OFFSET('Sanitation Data'!$F$10,0,10*ROW('Sanitation Data'!F42)),NA())</f>
        <v>#N/A</v>
      </c>
      <c r="AI48" s="491" t="e">
        <f ca="1">+IF(AND(ISNUMBER(OFFSET('Sanitation Data'!$F$11,0,10*ROW('Sanitation Data'!F42))),'Data Summary'!CX48="Yes"),OFFSET('Sanitation Data'!$F$11,0,10*ROW('Sanitation Data'!F42)),NA())</f>
        <v>#N/A</v>
      </c>
      <c r="AJ48" s="491" t="e">
        <f ca="1">+IF(AND(ISNUMBER(OFFSET('Sanitation Data'!$F$12,0,10*ROW('Sanitation Data'!F42))),'Data Summary'!CY48="Yes"),OFFSET('Sanitation Data'!$F$12,0,10*ROW('Sanitation Data'!F42)),NA())</f>
        <v>#N/A</v>
      </c>
      <c r="AK48" s="491" t="e">
        <f ca="1">+IF(AND(ISNUMBER(OFFSET('Sanitation Data'!$G$4,0,10*ROW('Sanitation Data'!G42))),'Data Summary'!CZ48="Yes"),100-OFFSET('Sanitation Data'!$G$4,0,10*ROW('Sanitation Data'!G42)),NA())</f>
        <v>#N/A</v>
      </c>
      <c r="AL48" s="491" t="e">
        <f ca="1">+IF(AND(ISNUMBER(OFFSET('Sanitation Data'!$G$6,0,10*ROW('Sanitation Data'!G42))),'Data Summary'!DA48="Yes"),OFFSET('Sanitation Data'!$G$6,0,10*ROW('Sanitation Data'!G42)),NA())</f>
        <v>#N/A</v>
      </c>
      <c r="AM48" s="491" t="e">
        <f ca="1">+IF(AND(ISNUMBER(OFFSET('Sanitation Data'!$G$10,0,10*ROW('Sanitation Data'!G42))),'Data Summary'!DB48="Yes"),OFFSET('Sanitation Data'!$G$10,0,10*ROW('Sanitation Data'!G42)),NA())</f>
        <v>#N/A</v>
      </c>
      <c r="AN48" s="491" t="e">
        <f ca="1">+IF(AND(ISNUMBER(OFFSET('Sanitation Data'!$G$11,0,10*ROW('Sanitation Data'!G42))),'Data Summary'!DC48="Yes"),OFFSET('Sanitation Data'!$G$11,0,10*ROW('Sanitation Data'!G42)),NA())</f>
        <v>#N/A</v>
      </c>
      <c r="AO48" s="491" t="e">
        <f ca="1">+IF(AND(ISNUMBER(OFFSET('Sanitation Data'!$G$12,0,10*ROW('Sanitation Data'!G42))),'Data Summary'!DD48="Yes"),OFFSET('Sanitation Data'!$G$12,0,10*ROW('Sanitation Data'!G42)),NA())</f>
        <v>#N/A</v>
      </c>
      <c r="AP48" s="491" t="e">
        <f ca="1">+IF(AND(ISNUMBER(OFFSET('Sanitation Data'!$H$4,0,10*ROW('Sanitation Data'!H42))),'Data Summary'!DE48="Yes"),100-OFFSET('Sanitation Data'!$H$4,0,10*ROW('Sanitation Data'!H42)),NA())</f>
        <v>#N/A</v>
      </c>
      <c r="AQ48" s="491" t="e">
        <f ca="1">+IF(AND(ISNUMBER(OFFSET('Sanitation Data'!$H$6,0,10*ROW('Sanitation Data'!H42))),'Data Summary'!DF48="Yes"),OFFSET('Sanitation Data'!$H$6,0,10*ROW('Sanitation Data'!H42)),NA())</f>
        <v>#N/A</v>
      </c>
      <c r="AR48" s="491" t="e">
        <f ca="1">+IF(AND(ISNUMBER(OFFSET('Sanitation Data'!$H$10,0,10*ROW('Sanitation Data'!H42))),'Data Summary'!DG48="Yes"),OFFSET('Sanitation Data'!$H$10,0,10*ROW('Sanitation Data'!H42)),NA())</f>
        <v>#N/A</v>
      </c>
      <c r="AS48" s="491" t="e">
        <f ca="1">+IF(AND(ISNUMBER(OFFSET('Sanitation Data'!$H$11,0,10*ROW('Sanitation Data'!H42))),'Data Summary'!DH48="Yes"),OFFSET('Sanitation Data'!$H$11,0,10*ROW('Sanitation Data'!H42)),NA())</f>
        <v>#N/A</v>
      </c>
      <c r="AT48" s="491" t="e">
        <f ca="1">+IF(AND(ISNUMBER(OFFSET('Sanitation Data'!$H$12,0,10*ROW('Sanitation Data'!H42))),'Data Summary'!DI48="Yes"),OFFSET('Sanitation Data'!$H$12,0,10*ROW('Sanitation Data'!H42)),NA())</f>
        <v>#N/A</v>
      </c>
      <c r="AU48" s="491" t="e">
        <f ca="1">+IF(AND(ISNUMBER(OFFSET('Sanitation Data'!$I$4,0,10*ROW('Sanitation Data'!I42))),'Data Summary'!DJ48="Yes"),100-OFFSET('Sanitation Data'!$I$4,0,10*ROW('Sanitation Data'!I42)),NA())</f>
        <v>#N/A</v>
      </c>
      <c r="AV48" s="491" t="e">
        <f ca="1">+IF(AND(ISNUMBER(OFFSET('Sanitation Data'!$I$6,0,10*ROW('Sanitation Data'!I42))),'Data Summary'!DK48="Yes"),OFFSET('Sanitation Data'!$I$6,0,10*ROW('Sanitation Data'!I42)),NA())</f>
        <v>#N/A</v>
      </c>
      <c r="AW48" s="491" t="e">
        <f ca="1">+IF(AND(ISNUMBER(OFFSET('Sanitation Data'!$I$10,0,10*ROW('Sanitation Data'!I42))),'Data Summary'!DL48="Yes"),OFFSET('Sanitation Data'!$I$10,0,10*ROW('Sanitation Data'!I42)),NA())</f>
        <v>#N/A</v>
      </c>
      <c r="AX48" s="491" t="e">
        <f ca="1">+IF(AND(ISNUMBER(OFFSET('Sanitation Data'!$I$11,0,10*ROW('Sanitation Data'!I42))),'Data Summary'!DM48="Yes"),OFFSET('Sanitation Data'!$I$11,0,10*ROW('Sanitation Data'!I42)),NA())</f>
        <v>#N/A</v>
      </c>
      <c r="AY48" s="491" t="e">
        <f ca="1">+IF(AND(ISNUMBER(OFFSET('Sanitation Data'!$I$12,0,10*ROW('Sanitation Data'!I42))),'Data Summary'!DN48="Yes"),OFFSET('Sanitation Data'!$I$12,0,10*ROW('Sanitation Data'!I42)),NA())</f>
        <v>#N/A</v>
      </c>
      <c r="AZ48" s="492" t="e">
        <f ca="1">+IF(AND(ISNUMBER(OFFSET('Hygiene Data'!$D$5,0,10*ROW('Hygiene Data'!D42))),'Data Summary'!DO48="Yes"),OFFSET('Hygiene Data'!$D$5,0,10*ROW('Hygiene Data'!D42)),NA())</f>
        <v>#N/A</v>
      </c>
      <c r="BA48" s="492" t="e">
        <f ca="1">+IF(AND(ISNUMBER(OFFSET('Hygiene Data'!$D$7,0,10*ROW('Hygiene Data'!D42))),'Data Summary'!DP48="Yes"),OFFSET('Hygiene Data'!$D$7,0,10*ROW('Hygiene Data'!D42)),NA())</f>
        <v>#N/A</v>
      </c>
      <c r="BB48" s="492" t="e">
        <f ca="1">+IF(AND(ISNUMBER(OFFSET('Hygiene Data'!$D$9,0,10*ROW('Hygiene Data'!D42))),'Data Summary'!DQ48="Yes"),OFFSET('Hygiene Data'!$D$9,0,10*ROW('Hygiene Data'!D42)),NA())</f>
        <v>#N/A</v>
      </c>
      <c r="BC48" s="492" t="e">
        <f ca="1">+IF(AND(ISNUMBER(OFFSET('Hygiene Data'!$E$5,0,10*ROW('Hygiene Data'!E42))),'Data Summary'!DR48="Yes"),OFFSET('Hygiene Data'!$E$5,0,10*ROW('Hygiene Data'!E42)),NA())</f>
        <v>#N/A</v>
      </c>
      <c r="BD48" s="492" t="e">
        <f ca="1">+IF(AND(ISNUMBER(OFFSET('Hygiene Data'!$E$7,0,10*ROW('Hygiene Data'!E42))),'Data Summary'!DS48="Yes"),OFFSET('Hygiene Data'!$E$7,0,10*ROW('Hygiene Data'!E42)),NA())</f>
        <v>#N/A</v>
      </c>
      <c r="BE48" s="492" t="e">
        <f ca="1">+IF(AND(ISNUMBER(OFFSET('Hygiene Data'!$E$9,0,10*ROW('Hygiene Data'!E42))),'Data Summary'!DT48="Yes"),OFFSET('Hygiene Data'!$E$9,0,10*ROW('Hygiene Data'!E42)),NA())</f>
        <v>#N/A</v>
      </c>
      <c r="BF48" s="492" t="e">
        <f ca="1">+IF(AND(ISNUMBER(OFFSET('Hygiene Data'!$F$5,0,10*ROW('Hygiene Data'!F42))),'Data Summary'!DU48="Yes"),OFFSET('Hygiene Data'!$F$5,0,10*ROW('Hygiene Data'!F42)),NA())</f>
        <v>#N/A</v>
      </c>
      <c r="BG48" s="492" t="e">
        <f ca="1">+IF(AND(ISNUMBER(OFFSET('Hygiene Data'!$F$7,0,10*ROW('Hygiene Data'!F42))),'Data Summary'!DV48="Yes"),OFFSET('Hygiene Data'!$F$7,0,10*ROW('Hygiene Data'!F42)),NA())</f>
        <v>#N/A</v>
      </c>
      <c r="BH48" s="492" t="e">
        <f ca="1">+IF(AND(ISNUMBER(OFFSET('Hygiene Data'!$F$9,0,10*ROW('Hygiene Data'!F42))),'Data Summary'!DW48="Yes"),OFFSET('Hygiene Data'!$F$9,0,10*ROW('Hygiene Data'!F42)),NA())</f>
        <v>#N/A</v>
      </c>
      <c r="BI48" s="492" t="e">
        <f ca="1">+IF(AND(ISNUMBER(OFFSET('Hygiene Data'!$G$5,0,10*ROW('Hygiene Data'!G42))),'Data Summary'!DX48="Yes"),OFFSET('Hygiene Data'!$G$5,0,10*ROW('Hygiene Data'!G42)),NA())</f>
        <v>#N/A</v>
      </c>
      <c r="BJ48" s="492" t="e">
        <f ca="1">+IF(AND(ISNUMBER(OFFSET('Hygiene Data'!$G$7,0,10*ROW('Hygiene Data'!G42))),'Data Summary'!DY48="Yes"),OFFSET('Hygiene Data'!$G$7,0,10*ROW('Hygiene Data'!G42)),NA())</f>
        <v>#N/A</v>
      </c>
      <c r="BK48" s="492" t="e">
        <f ca="1">+IF(AND(ISNUMBER(OFFSET('Hygiene Data'!$G$9,0,10*ROW('Hygiene Data'!G42))),'Data Summary'!DZ48="Yes"),OFFSET('Hygiene Data'!$G$9,0,10*ROW('Hygiene Data'!G42)),NA())</f>
        <v>#N/A</v>
      </c>
      <c r="BL48" s="492" t="e">
        <f ca="1">+IF(AND(ISNUMBER(OFFSET('Hygiene Data'!$H$5,0,10*ROW('Hygiene Data'!H42))),'Data Summary'!EA48="Yes"),OFFSET('Hygiene Data'!$H$5,0,10*ROW('Hygiene Data'!H42)),NA())</f>
        <v>#N/A</v>
      </c>
      <c r="BM48" s="492" t="e">
        <f ca="1">+IF(AND(ISNUMBER(OFFSET('Hygiene Data'!$H$7,0,10*ROW('Hygiene Data'!H42))),'Data Summary'!EB48="Yes"),OFFSET('Hygiene Data'!$H$7,0,10*ROW('Hygiene Data'!H42)),NA())</f>
        <v>#N/A</v>
      </c>
      <c r="BN48" s="492" t="e">
        <f ca="1">+IF(AND(ISNUMBER(OFFSET('Hygiene Data'!$H$9,0,10*ROW('Hygiene Data'!H42))),'Data Summary'!EC48="Yes"),OFFSET('Hygiene Data'!$H$9,0,10*ROW('Hygiene Data'!H42)),NA())</f>
        <v>#N/A</v>
      </c>
      <c r="BO48" s="492" t="e">
        <f ca="1">+IF(AND(ISNUMBER(OFFSET('Hygiene Data'!$I$5,0,10*ROW('Hygiene Data'!I42))),'Data Summary'!ED48="Yes"),OFFSET('Hygiene Data'!$I$5,0,10*ROW('Hygiene Data'!I42)),NA())</f>
        <v>#N/A</v>
      </c>
      <c r="BP48" s="492" t="e">
        <f ca="1">+IF(AND(ISNUMBER(OFFSET('Hygiene Data'!$I$7,0,10*ROW('Hygiene Data'!I42))),'Data Summary'!EE48="Yes"),OFFSET('Hygiene Data'!$I$7,0,10*ROW('Hygiene Data'!I42)),NA())</f>
        <v>#N/A</v>
      </c>
      <c r="BQ48" s="492" t="e">
        <f ca="1">+IF(AND(ISNUMBER(OFFSET('Hygiene Data'!$I$9,0,10*ROW('Hygiene Data'!I42))),'Data Summary'!EF48="Yes"),OFFSET('Hygiene Data'!$I$9,0,10*ROW('Hygiene Data'!I42)),NA())</f>
        <v>#N/A</v>
      </c>
    </row>
    <row r="49" spans="1:69" x14ac:dyDescent="0.25">
      <c r="A49" s="488" t="e">
        <f ca="1">+RIGHT('Data Summary'!A49,LEN('Data Summary'!A49)-9)</f>
        <v>#VALUE!</v>
      </c>
      <c r="B49" s="462" t="str">
        <f ca="1">+IF(ISTEXT('Data Summary'!B49),'Data Summary'!B49,"")</f>
        <v/>
      </c>
      <c r="C49" s="489" t="e">
        <f ca="1">+VALUE('Data Summary'!C49)</f>
        <v>#VALUE!</v>
      </c>
      <c r="D49" s="490" t="e">
        <f ca="1">+IF(AND(ISNUMBER(OFFSET('Water Data'!$D$4,0,10*ROW('Water Data'!D43))),'Data Summary'!BS49="Yes"),100-OFFSET('Water Data'!$D$4,0,10*ROW('Water Data'!D43)),NA())</f>
        <v>#N/A</v>
      </c>
      <c r="E49" s="490" t="e">
        <f ca="1">+IF(AND(ISNUMBER(OFFSET('Water Data'!$D$6,0,10*ROW('Water Data'!D43))),'Data Summary'!BT49="Yes"),OFFSET('Water Data'!$D$6,0,10*ROW('Water Data'!D43)),NA())</f>
        <v>#N/A</v>
      </c>
      <c r="F49" s="490" t="e">
        <f ca="1">+IF(AND(ISNUMBER(OFFSET('Water Data'!$D$9,0,10*ROW('Water Data'!D43))),'Data Summary'!BU49="Yes"),OFFSET('Water Data'!$D$9,0,10*ROW('Water Data'!D43)),NA())</f>
        <v>#N/A</v>
      </c>
      <c r="G49" s="490" t="e">
        <f ca="1">+IF(AND(ISNUMBER(OFFSET('Water Data'!$E$4,0,10*ROW('Water Data'!E43))),'Data Summary'!BV49="Yes"),100-OFFSET('Water Data'!$E$4,0,10*ROW('Water Data'!E43)),NA())</f>
        <v>#N/A</v>
      </c>
      <c r="H49" s="490" t="e">
        <f ca="1">+IF(AND(ISNUMBER(OFFSET('Water Data'!$E$6,0,10*ROW('Water Data'!E43))),'Data Summary'!BW49="Yes"),OFFSET('Water Data'!$E$6,0,10*ROW('Water Data'!E43)),NA())</f>
        <v>#N/A</v>
      </c>
      <c r="I49" s="490" t="e">
        <f ca="1">+IF(AND(ISNUMBER(OFFSET('Water Data'!$E$9,0,10*ROW('Water Data'!E43))),'Data Summary'!BX49="Yes"),OFFSET('Water Data'!$E$9,0,10*ROW('Water Data'!E43)),NA())</f>
        <v>#N/A</v>
      </c>
      <c r="J49" s="490" t="e">
        <f ca="1">+IF(AND(ISNUMBER(OFFSET('Water Data'!$F$4,0,10*ROW('Water Data'!F43))),'Data Summary'!BY49="Yes"),100-OFFSET('Water Data'!$F$4,0,10*ROW('Water Data'!F43)),NA())</f>
        <v>#N/A</v>
      </c>
      <c r="K49" s="490" t="e">
        <f ca="1">+IF(AND(ISNUMBER(OFFSET('Water Data'!$F$6,0,10*ROW('Water Data'!F43))),'Data Summary'!BZ49="Yes"),OFFSET('Water Data'!$F$6,0,10*ROW('Water Data'!F43)),NA())</f>
        <v>#N/A</v>
      </c>
      <c r="L49" s="490" t="e">
        <f ca="1">+IF(AND(ISNUMBER(OFFSET('Water Data'!$F$9,0,10*ROW('Water Data'!F43))),'Data Summary'!CA49="Yes"),OFFSET('Water Data'!$F$9,0,10*ROW('Water Data'!F43)),NA())</f>
        <v>#N/A</v>
      </c>
      <c r="M49" s="490" t="e">
        <f ca="1">+IF(AND(ISNUMBER(OFFSET('Water Data'!$G$4,0,10*ROW('Water Data'!G43))),'Data Summary'!CB49="Yes"),100-OFFSET('Water Data'!$G$4,0,10*ROW('Water Data'!G43)),NA())</f>
        <v>#N/A</v>
      </c>
      <c r="N49" s="490" t="e">
        <f ca="1">+IF(AND(ISNUMBER(OFFSET('Water Data'!$G$6,0,10*ROW('Water Data'!G43))),'Data Summary'!CC49="Yes"),OFFSET('Water Data'!$G$6,0,10*ROW('Water Data'!G43)),NA())</f>
        <v>#N/A</v>
      </c>
      <c r="O49" s="490" t="e">
        <f ca="1">+IF(AND(ISNUMBER(OFFSET('Water Data'!$G$9,0,10*ROW('Water Data'!G43))),'Data Summary'!CD49="Yes"),OFFSET('Water Data'!$G$9,0,10*ROW('Water Data'!G43)),NA())</f>
        <v>#N/A</v>
      </c>
      <c r="P49" s="490" t="e">
        <f ca="1">+IF(AND(ISNUMBER(OFFSET('Water Data'!$H$4,0,10*ROW('Water Data'!H43))),'Data Summary'!CE49="Yes"),100-OFFSET('Water Data'!$H$4,0,10*ROW('Water Data'!H43)),NA())</f>
        <v>#N/A</v>
      </c>
      <c r="Q49" s="490" t="e">
        <f ca="1">+IF(AND(ISNUMBER(OFFSET('Water Data'!$H$6,0,10*ROW('Water Data'!H43))),'Data Summary'!CF49="Yes"),OFFSET('Water Data'!$H$6,0,10*ROW('Water Data'!H43)),NA())</f>
        <v>#N/A</v>
      </c>
      <c r="R49" s="490" t="e">
        <f ca="1">+IF(AND(ISNUMBER(OFFSET('Water Data'!$H$9,0,10*ROW('Water Data'!H43))),'Data Summary'!CG49="Yes"),OFFSET('Water Data'!$H$9,0,10*ROW('Water Data'!H43)),NA())</f>
        <v>#N/A</v>
      </c>
      <c r="S49" s="490" t="e">
        <f ca="1">+IF(AND(ISNUMBER(OFFSET('Water Data'!$I$4,0,10*ROW('Water Data'!I43))),'Data Summary'!CH49="Yes"),100-OFFSET('Water Data'!$I$4,0,10*ROW('Water Data'!I43)),NA())</f>
        <v>#N/A</v>
      </c>
      <c r="T49" s="490" t="e">
        <f ca="1">+IF(AND(ISNUMBER(OFFSET('Water Data'!$I$6,0,10*ROW('Water Data'!I43))),'Data Summary'!CI49="Yes"),OFFSET('Water Data'!$I$6,0,10*ROW('Water Data'!I43)),NA())</f>
        <v>#N/A</v>
      </c>
      <c r="U49" s="490" t="e">
        <f ca="1">+IF(AND(ISNUMBER(OFFSET('Water Data'!$I$9,0,10*ROW('Water Data'!I43))),'Data Summary'!CJ49="Yes"),OFFSET('Water Data'!$I$9,0,10*ROW('Water Data'!I43)),NA())</f>
        <v>#N/A</v>
      </c>
      <c r="V49" s="491" t="e">
        <f ca="1">+IF(AND(ISNUMBER(OFFSET('Sanitation Data'!$D$4,0,10*ROW('Sanitation Data'!D43))),'Data Summary'!CK49="Yes"),100-OFFSET('Sanitation Data'!$D$4,0,10*ROW('Sanitation Data'!D43)),NA())</f>
        <v>#N/A</v>
      </c>
      <c r="W49" s="491" t="e">
        <f ca="1">+IF(AND(ISNUMBER(OFFSET('Sanitation Data'!$D$6,0,10*ROW('Sanitation Data'!D43))),'Data Summary'!CL49="Yes"),OFFSET('Sanitation Data'!$D$6,0,10*ROW('Sanitation Data'!D43)),NA())</f>
        <v>#N/A</v>
      </c>
      <c r="X49" s="491" t="e">
        <f ca="1">+IF(AND(ISNUMBER(OFFSET('Sanitation Data'!$D$10,0,10*ROW('Sanitation Data'!D43))),'Data Summary'!CM49="Yes"),OFFSET('Sanitation Data'!$D$10,0,10*ROW('Sanitation Data'!D43)),NA())</f>
        <v>#N/A</v>
      </c>
      <c r="Y49" s="491" t="e">
        <f ca="1">+IF(AND(ISNUMBER(OFFSET('Sanitation Data'!$D$11,0,10*ROW('Sanitation Data'!D43))),'Data Summary'!CN49="Yes"),OFFSET('Sanitation Data'!$D$11,0,10*ROW('Sanitation Data'!D43)),NA())</f>
        <v>#N/A</v>
      </c>
      <c r="Z49" s="491" t="e">
        <f ca="1">+IF(AND(ISNUMBER(OFFSET('Sanitation Data'!$D$12,0,10*ROW('Sanitation Data'!D43))),'Data Summary'!CO49="Yes"),OFFSET('Sanitation Data'!$D$12,0,10*ROW('Sanitation Data'!D43)),NA())</f>
        <v>#N/A</v>
      </c>
      <c r="AA49" s="491" t="e">
        <f ca="1">+IF(AND(ISNUMBER(OFFSET('Sanitation Data'!$E$4,0,10*ROW('Sanitation Data'!E43))),'Data Summary'!CP49="Yes"),100-OFFSET('Sanitation Data'!$E$4,0,10*ROW('Sanitation Data'!E43)),NA())</f>
        <v>#N/A</v>
      </c>
      <c r="AB49" s="491" t="e">
        <f ca="1">+IF(AND(ISNUMBER(OFFSET('Sanitation Data'!$E$6,0,10*ROW('Sanitation Data'!E43))),'Data Summary'!CQ49="Yes"),OFFSET('Sanitation Data'!$E$6,0,10*ROW('Sanitation Data'!E43)),NA())</f>
        <v>#N/A</v>
      </c>
      <c r="AC49" s="491" t="e">
        <f ca="1">+IF(AND(ISNUMBER(OFFSET('Sanitation Data'!$E$10,0,10*ROW('Sanitation Data'!E43))),'Data Summary'!CR49="Yes"),OFFSET('Sanitation Data'!$E$10,0,10*ROW('Sanitation Data'!E43)),NA())</f>
        <v>#N/A</v>
      </c>
      <c r="AD49" s="491" t="e">
        <f ca="1">+IF(AND(ISNUMBER(OFFSET('Sanitation Data'!$E$11,0,10*ROW('Sanitation Data'!E43))),'Data Summary'!CS49="Yes"),OFFSET('Sanitation Data'!$E$11,0,10*ROW('Sanitation Data'!E43)),NA())</f>
        <v>#N/A</v>
      </c>
      <c r="AE49" s="491" t="e">
        <f ca="1">+IF(AND(ISNUMBER(OFFSET('Sanitation Data'!$E$12,0,10*ROW('Sanitation Data'!E43))),'Data Summary'!CT49="Yes"),OFFSET('Sanitation Data'!$E$12,0,10*ROW('Sanitation Data'!E43)),NA())</f>
        <v>#N/A</v>
      </c>
      <c r="AF49" s="491" t="e">
        <f ca="1">+IF(AND(ISNUMBER(OFFSET('Sanitation Data'!$F$4,0,10*ROW('Sanitation Data'!F43))),'Data Summary'!CU49="Yes"),100-OFFSET('Sanitation Data'!$F$4,0,10*ROW('Sanitation Data'!F43)),NA())</f>
        <v>#N/A</v>
      </c>
      <c r="AG49" s="491" t="e">
        <f ca="1">+IF(AND(ISNUMBER(OFFSET('Sanitation Data'!$F$6,0,10*ROW('Sanitation Data'!F43))),'Data Summary'!CV49="Yes"),OFFSET('Sanitation Data'!$F$6,0,10*ROW('Sanitation Data'!F43)),NA())</f>
        <v>#N/A</v>
      </c>
      <c r="AH49" s="491" t="e">
        <f ca="1">+IF(AND(ISNUMBER(OFFSET('Sanitation Data'!$F$10,0,10*ROW('Sanitation Data'!F43))),'Data Summary'!CW49="Yes"),OFFSET('Sanitation Data'!$F$10,0,10*ROW('Sanitation Data'!F43)),NA())</f>
        <v>#N/A</v>
      </c>
      <c r="AI49" s="491" t="e">
        <f ca="1">+IF(AND(ISNUMBER(OFFSET('Sanitation Data'!$F$11,0,10*ROW('Sanitation Data'!F43))),'Data Summary'!CX49="Yes"),OFFSET('Sanitation Data'!$F$11,0,10*ROW('Sanitation Data'!F43)),NA())</f>
        <v>#N/A</v>
      </c>
      <c r="AJ49" s="491" t="e">
        <f ca="1">+IF(AND(ISNUMBER(OFFSET('Sanitation Data'!$F$12,0,10*ROW('Sanitation Data'!F43))),'Data Summary'!CY49="Yes"),OFFSET('Sanitation Data'!$F$12,0,10*ROW('Sanitation Data'!F43)),NA())</f>
        <v>#N/A</v>
      </c>
      <c r="AK49" s="491" t="e">
        <f ca="1">+IF(AND(ISNUMBER(OFFSET('Sanitation Data'!$G$4,0,10*ROW('Sanitation Data'!G43))),'Data Summary'!CZ49="Yes"),100-OFFSET('Sanitation Data'!$G$4,0,10*ROW('Sanitation Data'!G43)),NA())</f>
        <v>#N/A</v>
      </c>
      <c r="AL49" s="491" t="e">
        <f ca="1">+IF(AND(ISNUMBER(OFFSET('Sanitation Data'!$G$6,0,10*ROW('Sanitation Data'!G43))),'Data Summary'!DA49="Yes"),OFFSET('Sanitation Data'!$G$6,0,10*ROW('Sanitation Data'!G43)),NA())</f>
        <v>#N/A</v>
      </c>
      <c r="AM49" s="491" t="e">
        <f ca="1">+IF(AND(ISNUMBER(OFFSET('Sanitation Data'!$G$10,0,10*ROW('Sanitation Data'!G43))),'Data Summary'!DB49="Yes"),OFFSET('Sanitation Data'!$G$10,0,10*ROW('Sanitation Data'!G43)),NA())</f>
        <v>#N/A</v>
      </c>
      <c r="AN49" s="491" t="e">
        <f ca="1">+IF(AND(ISNUMBER(OFFSET('Sanitation Data'!$G$11,0,10*ROW('Sanitation Data'!G43))),'Data Summary'!DC49="Yes"),OFFSET('Sanitation Data'!$G$11,0,10*ROW('Sanitation Data'!G43)),NA())</f>
        <v>#N/A</v>
      </c>
      <c r="AO49" s="491" t="e">
        <f ca="1">+IF(AND(ISNUMBER(OFFSET('Sanitation Data'!$G$12,0,10*ROW('Sanitation Data'!G43))),'Data Summary'!DD49="Yes"),OFFSET('Sanitation Data'!$G$12,0,10*ROW('Sanitation Data'!G43)),NA())</f>
        <v>#N/A</v>
      </c>
      <c r="AP49" s="491" t="e">
        <f ca="1">+IF(AND(ISNUMBER(OFFSET('Sanitation Data'!$H$4,0,10*ROW('Sanitation Data'!H43))),'Data Summary'!DE49="Yes"),100-OFFSET('Sanitation Data'!$H$4,0,10*ROW('Sanitation Data'!H43)),NA())</f>
        <v>#N/A</v>
      </c>
      <c r="AQ49" s="491" t="e">
        <f ca="1">+IF(AND(ISNUMBER(OFFSET('Sanitation Data'!$H$6,0,10*ROW('Sanitation Data'!H43))),'Data Summary'!DF49="Yes"),OFFSET('Sanitation Data'!$H$6,0,10*ROW('Sanitation Data'!H43)),NA())</f>
        <v>#N/A</v>
      </c>
      <c r="AR49" s="491" t="e">
        <f ca="1">+IF(AND(ISNUMBER(OFFSET('Sanitation Data'!$H$10,0,10*ROW('Sanitation Data'!H43))),'Data Summary'!DG49="Yes"),OFFSET('Sanitation Data'!$H$10,0,10*ROW('Sanitation Data'!H43)),NA())</f>
        <v>#N/A</v>
      </c>
      <c r="AS49" s="491" t="e">
        <f ca="1">+IF(AND(ISNUMBER(OFFSET('Sanitation Data'!$H$11,0,10*ROW('Sanitation Data'!H43))),'Data Summary'!DH49="Yes"),OFFSET('Sanitation Data'!$H$11,0,10*ROW('Sanitation Data'!H43)),NA())</f>
        <v>#N/A</v>
      </c>
      <c r="AT49" s="491" t="e">
        <f ca="1">+IF(AND(ISNUMBER(OFFSET('Sanitation Data'!$H$12,0,10*ROW('Sanitation Data'!H43))),'Data Summary'!DI49="Yes"),OFFSET('Sanitation Data'!$H$12,0,10*ROW('Sanitation Data'!H43)),NA())</f>
        <v>#N/A</v>
      </c>
      <c r="AU49" s="491" t="e">
        <f ca="1">+IF(AND(ISNUMBER(OFFSET('Sanitation Data'!$I$4,0,10*ROW('Sanitation Data'!I43))),'Data Summary'!DJ49="Yes"),100-OFFSET('Sanitation Data'!$I$4,0,10*ROW('Sanitation Data'!I43)),NA())</f>
        <v>#N/A</v>
      </c>
      <c r="AV49" s="491" t="e">
        <f ca="1">+IF(AND(ISNUMBER(OFFSET('Sanitation Data'!$I$6,0,10*ROW('Sanitation Data'!I43))),'Data Summary'!DK49="Yes"),OFFSET('Sanitation Data'!$I$6,0,10*ROW('Sanitation Data'!I43)),NA())</f>
        <v>#N/A</v>
      </c>
      <c r="AW49" s="491" t="e">
        <f ca="1">+IF(AND(ISNUMBER(OFFSET('Sanitation Data'!$I$10,0,10*ROW('Sanitation Data'!I43))),'Data Summary'!DL49="Yes"),OFFSET('Sanitation Data'!$I$10,0,10*ROW('Sanitation Data'!I43)),NA())</f>
        <v>#N/A</v>
      </c>
      <c r="AX49" s="491" t="e">
        <f ca="1">+IF(AND(ISNUMBER(OFFSET('Sanitation Data'!$I$11,0,10*ROW('Sanitation Data'!I43))),'Data Summary'!DM49="Yes"),OFFSET('Sanitation Data'!$I$11,0,10*ROW('Sanitation Data'!I43)),NA())</f>
        <v>#N/A</v>
      </c>
      <c r="AY49" s="491" t="e">
        <f ca="1">+IF(AND(ISNUMBER(OFFSET('Sanitation Data'!$I$12,0,10*ROW('Sanitation Data'!I43))),'Data Summary'!DN49="Yes"),OFFSET('Sanitation Data'!$I$12,0,10*ROW('Sanitation Data'!I43)),NA())</f>
        <v>#N/A</v>
      </c>
      <c r="AZ49" s="492" t="e">
        <f ca="1">+IF(AND(ISNUMBER(OFFSET('Hygiene Data'!$D$5,0,10*ROW('Hygiene Data'!D43))),'Data Summary'!DO49="Yes"),OFFSET('Hygiene Data'!$D$5,0,10*ROW('Hygiene Data'!D43)),NA())</f>
        <v>#N/A</v>
      </c>
      <c r="BA49" s="492" t="e">
        <f ca="1">+IF(AND(ISNUMBER(OFFSET('Hygiene Data'!$D$7,0,10*ROW('Hygiene Data'!D43))),'Data Summary'!DP49="Yes"),OFFSET('Hygiene Data'!$D$7,0,10*ROW('Hygiene Data'!D43)),NA())</f>
        <v>#N/A</v>
      </c>
      <c r="BB49" s="492" t="e">
        <f ca="1">+IF(AND(ISNUMBER(OFFSET('Hygiene Data'!$D$9,0,10*ROW('Hygiene Data'!D43))),'Data Summary'!DQ49="Yes"),OFFSET('Hygiene Data'!$D$9,0,10*ROW('Hygiene Data'!D43)),NA())</f>
        <v>#N/A</v>
      </c>
      <c r="BC49" s="492" t="e">
        <f ca="1">+IF(AND(ISNUMBER(OFFSET('Hygiene Data'!$E$5,0,10*ROW('Hygiene Data'!E43))),'Data Summary'!DR49="Yes"),OFFSET('Hygiene Data'!$E$5,0,10*ROW('Hygiene Data'!E43)),NA())</f>
        <v>#N/A</v>
      </c>
      <c r="BD49" s="492" t="e">
        <f ca="1">+IF(AND(ISNUMBER(OFFSET('Hygiene Data'!$E$7,0,10*ROW('Hygiene Data'!E43))),'Data Summary'!DS49="Yes"),OFFSET('Hygiene Data'!$E$7,0,10*ROW('Hygiene Data'!E43)),NA())</f>
        <v>#N/A</v>
      </c>
      <c r="BE49" s="492" t="e">
        <f ca="1">+IF(AND(ISNUMBER(OFFSET('Hygiene Data'!$E$9,0,10*ROW('Hygiene Data'!E43))),'Data Summary'!DT49="Yes"),OFFSET('Hygiene Data'!$E$9,0,10*ROW('Hygiene Data'!E43)),NA())</f>
        <v>#N/A</v>
      </c>
      <c r="BF49" s="492" t="e">
        <f ca="1">+IF(AND(ISNUMBER(OFFSET('Hygiene Data'!$F$5,0,10*ROW('Hygiene Data'!F43))),'Data Summary'!DU49="Yes"),OFFSET('Hygiene Data'!$F$5,0,10*ROW('Hygiene Data'!F43)),NA())</f>
        <v>#N/A</v>
      </c>
      <c r="BG49" s="492" t="e">
        <f ca="1">+IF(AND(ISNUMBER(OFFSET('Hygiene Data'!$F$7,0,10*ROW('Hygiene Data'!F43))),'Data Summary'!DV49="Yes"),OFFSET('Hygiene Data'!$F$7,0,10*ROW('Hygiene Data'!F43)),NA())</f>
        <v>#N/A</v>
      </c>
      <c r="BH49" s="492" t="e">
        <f ca="1">+IF(AND(ISNUMBER(OFFSET('Hygiene Data'!$F$9,0,10*ROW('Hygiene Data'!F43))),'Data Summary'!DW49="Yes"),OFFSET('Hygiene Data'!$F$9,0,10*ROW('Hygiene Data'!F43)),NA())</f>
        <v>#N/A</v>
      </c>
      <c r="BI49" s="492" t="e">
        <f ca="1">+IF(AND(ISNUMBER(OFFSET('Hygiene Data'!$G$5,0,10*ROW('Hygiene Data'!G43))),'Data Summary'!DX49="Yes"),OFFSET('Hygiene Data'!$G$5,0,10*ROW('Hygiene Data'!G43)),NA())</f>
        <v>#N/A</v>
      </c>
      <c r="BJ49" s="492" t="e">
        <f ca="1">+IF(AND(ISNUMBER(OFFSET('Hygiene Data'!$G$7,0,10*ROW('Hygiene Data'!G43))),'Data Summary'!DY49="Yes"),OFFSET('Hygiene Data'!$G$7,0,10*ROW('Hygiene Data'!G43)),NA())</f>
        <v>#N/A</v>
      </c>
      <c r="BK49" s="492" t="e">
        <f ca="1">+IF(AND(ISNUMBER(OFFSET('Hygiene Data'!$G$9,0,10*ROW('Hygiene Data'!G43))),'Data Summary'!DZ49="Yes"),OFFSET('Hygiene Data'!$G$9,0,10*ROW('Hygiene Data'!G43)),NA())</f>
        <v>#N/A</v>
      </c>
      <c r="BL49" s="492" t="e">
        <f ca="1">+IF(AND(ISNUMBER(OFFSET('Hygiene Data'!$H$5,0,10*ROW('Hygiene Data'!H43))),'Data Summary'!EA49="Yes"),OFFSET('Hygiene Data'!$H$5,0,10*ROW('Hygiene Data'!H43)),NA())</f>
        <v>#N/A</v>
      </c>
      <c r="BM49" s="492" t="e">
        <f ca="1">+IF(AND(ISNUMBER(OFFSET('Hygiene Data'!$H$7,0,10*ROW('Hygiene Data'!H43))),'Data Summary'!EB49="Yes"),OFFSET('Hygiene Data'!$H$7,0,10*ROW('Hygiene Data'!H43)),NA())</f>
        <v>#N/A</v>
      </c>
      <c r="BN49" s="492" t="e">
        <f ca="1">+IF(AND(ISNUMBER(OFFSET('Hygiene Data'!$H$9,0,10*ROW('Hygiene Data'!H43))),'Data Summary'!EC49="Yes"),OFFSET('Hygiene Data'!$H$9,0,10*ROW('Hygiene Data'!H43)),NA())</f>
        <v>#N/A</v>
      </c>
      <c r="BO49" s="492" t="e">
        <f ca="1">+IF(AND(ISNUMBER(OFFSET('Hygiene Data'!$I$5,0,10*ROW('Hygiene Data'!I43))),'Data Summary'!ED49="Yes"),OFFSET('Hygiene Data'!$I$5,0,10*ROW('Hygiene Data'!I43)),NA())</f>
        <v>#N/A</v>
      </c>
      <c r="BP49" s="492" t="e">
        <f ca="1">+IF(AND(ISNUMBER(OFFSET('Hygiene Data'!$I$7,0,10*ROW('Hygiene Data'!I43))),'Data Summary'!EE49="Yes"),OFFSET('Hygiene Data'!$I$7,0,10*ROW('Hygiene Data'!I43)),NA())</f>
        <v>#N/A</v>
      </c>
      <c r="BQ49" s="492" t="e">
        <f ca="1">+IF(AND(ISNUMBER(OFFSET('Hygiene Data'!$I$9,0,10*ROW('Hygiene Data'!I43))),'Data Summary'!EF49="Yes"),OFFSET('Hygiene Data'!$I$9,0,10*ROW('Hygiene Data'!I43)),NA())</f>
        <v>#N/A</v>
      </c>
    </row>
    <row r="50" spans="1:69" x14ac:dyDescent="0.25">
      <c r="A50" s="488" t="e">
        <f ca="1">+RIGHT('Data Summary'!A50,LEN('Data Summary'!A50)-9)</f>
        <v>#VALUE!</v>
      </c>
      <c r="B50" s="462" t="str">
        <f ca="1">+IF(ISTEXT('Data Summary'!B50),'Data Summary'!B50,"")</f>
        <v/>
      </c>
      <c r="C50" s="489" t="e">
        <f ca="1">+VALUE('Data Summary'!C50)</f>
        <v>#VALUE!</v>
      </c>
      <c r="D50" s="490" t="e">
        <f ca="1">+IF(AND(ISNUMBER(OFFSET('Water Data'!$D$4,0,10*ROW('Water Data'!D44))),'Data Summary'!BS50="Yes"),100-OFFSET('Water Data'!$D$4,0,10*ROW('Water Data'!D44)),NA())</f>
        <v>#N/A</v>
      </c>
      <c r="E50" s="490" t="e">
        <f ca="1">+IF(AND(ISNUMBER(OFFSET('Water Data'!$D$6,0,10*ROW('Water Data'!D44))),'Data Summary'!BT50="Yes"),OFFSET('Water Data'!$D$6,0,10*ROW('Water Data'!D44)),NA())</f>
        <v>#N/A</v>
      </c>
      <c r="F50" s="490" t="e">
        <f ca="1">+IF(AND(ISNUMBER(OFFSET('Water Data'!$D$9,0,10*ROW('Water Data'!D44))),'Data Summary'!BU50="Yes"),OFFSET('Water Data'!$D$9,0,10*ROW('Water Data'!D44)),NA())</f>
        <v>#N/A</v>
      </c>
      <c r="G50" s="490" t="e">
        <f ca="1">+IF(AND(ISNUMBER(OFFSET('Water Data'!$E$4,0,10*ROW('Water Data'!E44))),'Data Summary'!BV50="Yes"),100-OFFSET('Water Data'!$E$4,0,10*ROW('Water Data'!E44)),NA())</f>
        <v>#N/A</v>
      </c>
      <c r="H50" s="490" t="e">
        <f ca="1">+IF(AND(ISNUMBER(OFFSET('Water Data'!$E$6,0,10*ROW('Water Data'!E44))),'Data Summary'!BW50="Yes"),OFFSET('Water Data'!$E$6,0,10*ROW('Water Data'!E44)),NA())</f>
        <v>#N/A</v>
      </c>
      <c r="I50" s="490" t="e">
        <f ca="1">+IF(AND(ISNUMBER(OFFSET('Water Data'!$E$9,0,10*ROW('Water Data'!E44))),'Data Summary'!BX50="Yes"),OFFSET('Water Data'!$E$9,0,10*ROW('Water Data'!E44)),NA())</f>
        <v>#N/A</v>
      </c>
      <c r="J50" s="490" t="e">
        <f ca="1">+IF(AND(ISNUMBER(OFFSET('Water Data'!$F$4,0,10*ROW('Water Data'!F44))),'Data Summary'!BY50="Yes"),100-OFFSET('Water Data'!$F$4,0,10*ROW('Water Data'!F44)),NA())</f>
        <v>#N/A</v>
      </c>
      <c r="K50" s="490" t="e">
        <f ca="1">+IF(AND(ISNUMBER(OFFSET('Water Data'!$F$6,0,10*ROW('Water Data'!F44))),'Data Summary'!BZ50="Yes"),OFFSET('Water Data'!$F$6,0,10*ROW('Water Data'!F44)),NA())</f>
        <v>#N/A</v>
      </c>
      <c r="L50" s="490" t="e">
        <f ca="1">+IF(AND(ISNUMBER(OFFSET('Water Data'!$F$9,0,10*ROW('Water Data'!F44))),'Data Summary'!CA50="Yes"),OFFSET('Water Data'!$F$9,0,10*ROW('Water Data'!F44)),NA())</f>
        <v>#N/A</v>
      </c>
      <c r="M50" s="490" t="e">
        <f ca="1">+IF(AND(ISNUMBER(OFFSET('Water Data'!$G$4,0,10*ROW('Water Data'!G44))),'Data Summary'!CB50="Yes"),100-OFFSET('Water Data'!$G$4,0,10*ROW('Water Data'!G44)),NA())</f>
        <v>#N/A</v>
      </c>
      <c r="N50" s="490" t="e">
        <f ca="1">+IF(AND(ISNUMBER(OFFSET('Water Data'!$G$6,0,10*ROW('Water Data'!G44))),'Data Summary'!CC50="Yes"),OFFSET('Water Data'!$G$6,0,10*ROW('Water Data'!G44)),NA())</f>
        <v>#N/A</v>
      </c>
      <c r="O50" s="490" t="e">
        <f ca="1">+IF(AND(ISNUMBER(OFFSET('Water Data'!$G$9,0,10*ROW('Water Data'!G44))),'Data Summary'!CD50="Yes"),OFFSET('Water Data'!$G$9,0,10*ROW('Water Data'!G44)),NA())</f>
        <v>#N/A</v>
      </c>
      <c r="P50" s="490" t="e">
        <f ca="1">+IF(AND(ISNUMBER(OFFSET('Water Data'!$H$4,0,10*ROW('Water Data'!H44))),'Data Summary'!CE50="Yes"),100-OFFSET('Water Data'!$H$4,0,10*ROW('Water Data'!H44)),NA())</f>
        <v>#N/A</v>
      </c>
      <c r="Q50" s="490" t="e">
        <f ca="1">+IF(AND(ISNUMBER(OFFSET('Water Data'!$H$6,0,10*ROW('Water Data'!H44))),'Data Summary'!CF50="Yes"),OFFSET('Water Data'!$H$6,0,10*ROW('Water Data'!H44)),NA())</f>
        <v>#N/A</v>
      </c>
      <c r="R50" s="490" t="e">
        <f ca="1">+IF(AND(ISNUMBER(OFFSET('Water Data'!$H$9,0,10*ROW('Water Data'!H44))),'Data Summary'!CG50="Yes"),OFFSET('Water Data'!$H$9,0,10*ROW('Water Data'!H44)),NA())</f>
        <v>#N/A</v>
      </c>
      <c r="S50" s="490" t="e">
        <f ca="1">+IF(AND(ISNUMBER(OFFSET('Water Data'!$I$4,0,10*ROW('Water Data'!I44))),'Data Summary'!CH50="Yes"),100-OFFSET('Water Data'!$I$4,0,10*ROW('Water Data'!I44)),NA())</f>
        <v>#N/A</v>
      </c>
      <c r="T50" s="490" t="e">
        <f ca="1">+IF(AND(ISNUMBER(OFFSET('Water Data'!$I$6,0,10*ROW('Water Data'!I44))),'Data Summary'!CI50="Yes"),OFFSET('Water Data'!$I$6,0,10*ROW('Water Data'!I44)),NA())</f>
        <v>#N/A</v>
      </c>
      <c r="U50" s="490" t="e">
        <f ca="1">+IF(AND(ISNUMBER(OFFSET('Water Data'!$I$9,0,10*ROW('Water Data'!I44))),'Data Summary'!CJ50="Yes"),OFFSET('Water Data'!$I$9,0,10*ROW('Water Data'!I44)),NA())</f>
        <v>#N/A</v>
      </c>
      <c r="V50" s="491" t="e">
        <f ca="1">+IF(AND(ISNUMBER(OFFSET('Sanitation Data'!$D$4,0,10*ROW('Sanitation Data'!D44))),'Data Summary'!CK50="Yes"),100-OFFSET('Sanitation Data'!$D$4,0,10*ROW('Sanitation Data'!D44)),NA())</f>
        <v>#N/A</v>
      </c>
      <c r="W50" s="491" t="e">
        <f ca="1">+IF(AND(ISNUMBER(OFFSET('Sanitation Data'!$D$6,0,10*ROW('Sanitation Data'!D44))),'Data Summary'!CL50="Yes"),OFFSET('Sanitation Data'!$D$6,0,10*ROW('Sanitation Data'!D44)),NA())</f>
        <v>#N/A</v>
      </c>
      <c r="X50" s="491" t="e">
        <f ca="1">+IF(AND(ISNUMBER(OFFSET('Sanitation Data'!$D$10,0,10*ROW('Sanitation Data'!D44))),'Data Summary'!CM50="Yes"),OFFSET('Sanitation Data'!$D$10,0,10*ROW('Sanitation Data'!D44)),NA())</f>
        <v>#N/A</v>
      </c>
      <c r="Y50" s="491" t="e">
        <f ca="1">+IF(AND(ISNUMBER(OFFSET('Sanitation Data'!$D$11,0,10*ROW('Sanitation Data'!D44))),'Data Summary'!CN50="Yes"),OFFSET('Sanitation Data'!$D$11,0,10*ROW('Sanitation Data'!D44)),NA())</f>
        <v>#N/A</v>
      </c>
      <c r="Z50" s="491" t="e">
        <f ca="1">+IF(AND(ISNUMBER(OFFSET('Sanitation Data'!$D$12,0,10*ROW('Sanitation Data'!D44))),'Data Summary'!CO50="Yes"),OFFSET('Sanitation Data'!$D$12,0,10*ROW('Sanitation Data'!D44)),NA())</f>
        <v>#N/A</v>
      </c>
      <c r="AA50" s="491" t="e">
        <f ca="1">+IF(AND(ISNUMBER(OFFSET('Sanitation Data'!$E$4,0,10*ROW('Sanitation Data'!E44))),'Data Summary'!CP50="Yes"),100-OFFSET('Sanitation Data'!$E$4,0,10*ROW('Sanitation Data'!E44)),NA())</f>
        <v>#N/A</v>
      </c>
      <c r="AB50" s="491" t="e">
        <f ca="1">+IF(AND(ISNUMBER(OFFSET('Sanitation Data'!$E$6,0,10*ROW('Sanitation Data'!E44))),'Data Summary'!CQ50="Yes"),OFFSET('Sanitation Data'!$E$6,0,10*ROW('Sanitation Data'!E44)),NA())</f>
        <v>#N/A</v>
      </c>
      <c r="AC50" s="491" t="e">
        <f ca="1">+IF(AND(ISNUMBER(OFFSET('Sanitation Data'!$E$10,0,10*ROW('Sanitation Data'!E44))),'Data Summary'!CR50="Yes"),OFFSET('Sanitation Data'!$E$10,0,10*ROW('Sanitation Data'!E44)),NA())</f>
        <v>#N/A</v>
      </c>
      <c r="AD50" s="491" t="e">
        <f ca="1">+IF(AND(ISNUMBER(OFFSET('Sanitation Data'!$E$11,0,10*ROW('Sanitation Data'!E44))),'Data Summary'!CS50="Yes"),OFFSET('Sanitation Data'!$E$11,0,10*ROW('Sanitation Data'!E44)),NA())</f>
        <v>#N/A</v>
      </c>
      <c r="AE50" s="491" t="e">
        <f ca="1">+IF(AND(ISNUMBER(OFFSET('Sanitation Data'!$E$12,0,10*ROW('Sanitation Data'!E44))),'Data Summary'!CT50="Yes"),OFFSET('Sanitation Data'!$E$12,0,10*ROW('Sanitation Data'!E44)),NA())</f>
        <v>#N/A</v>
      </c>
      <c r="AF50" s="491" t="e">
        <f ca="1">+IF(AND(ISNUMBER(OFFSET('Sanitation Data'!$F$4,0,10*ROW('Sanitation Data'!F44))),'Data Summary'!CU50="Yes"),100-OFFSET('Sanitation Data'!$F$4,0,10*ROW('Sanitation Data'!F44)),NA())</f>
        <v>#N/A</v>
      </c>
      <c r="AG50" s="491" t="e">
        <f ca="1">+IF(AND(ISNUMBER(OFFSET('Sanitation Data'!$F$6,0,10*ROW('Sanitation Data'!F44))),'Data Summary'!CV50="Yes"),OFFSET('Sanitation Data'!$F$6,0,10*ROW('Sanitation Data'!F44)),NA())</f>
        <v>#N/A</v>
      </c>
      <c r="AH50" s="491" t="e">
        <f ca="1">+IF(AND(ISNUMBER(OFFSET('Sanitation Data'!$F$10,0,10*ROW('Sanitation Data'!F44))),'Data Summary'!CW50="Yes"),OFFSET('Sanitation Data'!$F$10,0,10*ROW('Sanitation Data'!F44)),NA())</f>
        <v>#N/A</v>
      </c>
      <c r="AI50" s="491" t="e">
        <f ca="1">+IF(AND(ISNUMBER(OFFSET('Sanitation Data'!$F$11,0,10*ROW('Sanitation Data'!F44))),'Data Summary'!CX50="Yes"),OFFSET('Sanitation Data'!$F$11,0,10*ROW('Sanitation Data'!F44)),NA())</f>
        <v>#N/A</v>
      </c>
      <c r="AJ50" s="491" t="e">
        <f ca="1">+IF(AND(ISNUMBER(OFFSET('Sanitation Data'!$F$12,0,10*ROW('Sanitation Data'!F44))),'Data Summary'!CY50="Yes"),OFFSET('Sanitation Data'!$F$12,0,10*ROW('Sanitation Data'!F44)),NA())</f>
        <v>#N/A</v>
      </c>
      <c r="AK50" s="491" t="e">
        <f ca="1">+IF(AND(ISNUMBER(OFFSET('Sanitation Data'!$G$4,0,10*ROW('Sanitation Data'!G44))),'Data Summary'!CZ50="Yes"),100-OFFSET('Sanitation Data'!$G$4,0,10*ROW('Sanitation Data'!G44)),NA())</f>
        <v>#N/A</v>
      </c>
      <c r="AL50" s="491" t="e">
        <f ca="1">+IF(AND(ISNUMBER(OFFSET('Sanitation Data'!$G$6,0,10*ROW('Sanitation Data'!G44))),'Data Summary'!DA50="Yes"),OFFSET('Sanitation Data'!$G$6,0,10*ROW('Sanitation Data'!G44)),NA())</f>
        <v>#N/A</v>
      </c>
      <c r="AM50" s="491" t="e">
        <f ca="1">+IF(AND(ISNUMBER(OFFSET('Sanitation Data'!$G$10,0,10*ROW('Sanitation Data'!G44))),'Data Summary'!DB50="Yes"),OFFSET('Sanitation Data'!$G$10,0,10*ROW('Sanitation Data'!G44)),NA())</f>
        <v>#N/A</v>
      </c>
      <c r="AN50" s="491" t="e">
        <f ca="1">+IF(AND(ISNUMBER(OFFSET('Sanitation Data'!$G$11,0,10*ROW('Sanitation Data'!G44))),'Data Summary'!DC50="Yes"),OFFSET('Sanitation Data'!$G$11,0,10*ROW('Sanitation Data'!G44)),NA())</f>
        <v>#N/A</v>
      </c>
      <c r="AO50" s="491" t="e">
        <f ca="1">+IF(AND(ISNUMBER(OFFSET('Sanitation Data'!$G$12,0,10*ROW('Sanitation Data'!G44))),'Data Summary'!DD50="Yes"),OFFSET('Sanitation Data'!$G$12,0,10*ROW('Sanitation Data'!G44)),NA())</f>
        <v>#N/A</v>
      </c>
      <c r="AP50" s="491" t="e">
        <f ca="1">+IF(AND(ISNUMBER(OFFSET('Sanitation Data'!$H$4,0,10*ROW('Sanitation Data'!H44))),'Data Summary'!DE50="Yes"),100-OFFSET('Sanitation Data'!$H$4,0,10*ROW('Sanitation Data'!H44)),NA())</f>
        <v>#N/A</v>
      </c>
      <c r="AQ50" s="491" t="e">
        <f ca="1">+IF(AND(ISNUMBER(OFFSET('Sanitation Data'!$H$6,0,10*ROW('Sanitation Data'!H44))),'Data Summary'!DF50="Yes"),OFFSET('Sanitation Data'!$H$6,0,10*ROW('Sanitation Data'!H44)),NA())</f>
        <v>#N/A</v>
      </c>
      <c r="AR50" s="491" t="e">
        <f ca="1">+IF(AND(ISNUMBER(OFFSET('Sanitation Data'!$H$10,0,10*ROW('Sanitation Data'!H44))),'Data Summary'!DG50="Yes"),OFFSET('Sanitation Data'!$H$10,0,10*ROW('Sanitation Data'!H44)),NA())</f>
        <v>#N/A</v>
      </c>
      <c r="AS50" s="491" t="e">
        <f ca="1">+IF(AND(ISNUMBER(OFFSET('Sanitation Data'!$H$11,0,10*ROW('Sanitation Data'!H44))),'Data Summary'!DH50="Yes"),OFFSET('Sanitation Data'!$H$11,0,10*ROW('Sanitation Data'!H44)),NA())</f>
        <v>#N/A</v>
      </c>
      <c r="AT50" s="491" t="e">
        <f ca="1">+IF(AND(ISNUMBER(OFFSET('Sanitation Data'!$H$12,0,10*ROW('Sanitation Data'!H44))),'Data Summary'!DI50="Yes"),OFFSET('Sanitation Data'!$H$12,0,10*ROW('Sanitation Data'!H44)),NA())</f>
        <v>#N/A</v>
      </c>
      <c r="AU50" s="491" t="e">
        <f ca="1">+IF(AND(ISNUMBER(OFFSET('Sanitation Data'!$I$4,0,10*ROW('Sanitation Data'!I44))),'Data Summary'!DJ50="Yes"),100-OFFSET('Sanitation Data'!$I$4,0,10*ROW('Sanitation Data'!I44)),NA())</f>
        <v>#N/A</v>
      </c>
      <c r="AV50" s="491" t="e">
        <f ca="1">+IF(AND(ISNUMBER(OFFSET('Sanitation Data'!$I$6,0,10*ROW('Sanitation Data'!I44))),'Data Summary'!DK50="Yes"),OFFSET('Sanitation Data'!$I$6,0,10*ROW('Sanitation Data'!I44)),NA())</f>
        <v>#N/A</v>
      </c>
      <c r="AW50" s="491" t="e">
        <f ca="1">+IF(AND(ISNUMBER(OFFSET('Sanitation Data'!$I$10,0,10*ROW('Sanitation Data'!I44))),'Data Summary'!DL50="Yes"),OFFSET('Sanitation Data'!$I$10,0,10*ROW('Sanitation Data'!I44)),NA())</f>
        <v>#N/A</v>
      </c>
      <c r="AX50" s="491" t="e">
        <f ca="1">+IF(AND(ISNUMBER(OFFSET('Sanitation Data'!$I$11,0,10*ROW('Sanitation Data'!I44))),'Data Summary'!DM50="Yes"),OFFSET('Sanitation Data'!$I$11,0,10*ROW('Sanitation Data'!I44)),NA())</f>
        <v>#N/A</v>
      </c>
      <c r="AY50" s="491" t="e">
        <f ca="1">+IF(AND(ISNUMBER(OFFSET('Sanitation Data'!$I$12,0,10*ROW('Sanitation Data'!I44))),'Data Summary'!DN50="Yes"),OFFSET('Sanitation Data'!$I$12,0,10*ROW('Sanitation Data'!I44)),NA())</f>
        <v>#N/A</v>
      </c>
      <c r="AZ50" s="492" t="e">
        <f ca="1">+IF(AND(ISNUMBER(OFFSET('Hygiene Data'!$D$5,0,10*ROW('Hygiene Data'!D44))),'Data Summary'!DO50="Yes"),OFFSET('Hygiene Data'!$D$5,0,10*ROW('Hygiene Data'!D44)),NA())</f>
        <v>#N/A</v>
      </c>
      <c r="BA50" s="492" t="e">
        <f ca="1">+IF(AND(ISNUMBER(OFFSET('Hygiene Data'!$D$7,0,10*ROW('Hygiene Data'!D44))),'Data Summary'!DP50="Yes"),OFFSET('Hygiene Data'!$D$7,0,10*ROW('Hygiene Data'!D44)),NA())</f>
        <v>#N/A</v>
      </c>
      <c r="BB50" s="492" t="e">
        <f ca="1">+IF(AND(ISNUMBER(OFFSET('Hygiene Data'!$D$9,0,10*ROW('Hygiene Data'!D44))),'Data Summary'!DQ50="Yes"),OFFSET('Hygiene Data'!$D$9,0,10*ROW('Hygiene Data'!D44)),NA())</f>
        <v>#N/A</v>
      </c>
      <c r="BC50" s="492" t="e">
        <f ca="1">+IF(AND(ISNUMBER(OFFSET('Hygiene Data'!$E$5,0,10*ROW('Hygiene Data'!E44))),'Data Summary'!DR50="Yes"),OFFSET('Hygiene Data'!$E$5,0,10*ROW('Hygiene Data'!E44)),NA())</f>
        <v>#N/A</v>
      </c>
      <c r="BD50" s="492" t="e">
        <f ca="1">+IF(AND(ISNUMBER(OFFSET('Hygiene Data'!$E$7,0,10*ROW('Hygiene Data'!E44))),'Data Summary'!DS50="Yes"),OFFSET('Hygiene Data'!$E$7,0,10*ROW('Hygiene Data'!E44)),NA())</f>
        <v>#N/A</v>
      </c>
      <c r="BE50" s="492" t="e">
        <f ca="1">+IF(AND(ISNUMBER(OFFSET('Hygiene Data'!$E$9,0,10*ROW('Hygiene Data'!E44))),'Data Summary'!DT50="Yes"),OFFSET('Hygiene Data'!$E$9,0,10*ROW('Hygiene Data'!E44)),NA())</f>
        <v>#N/A</v>
      </c>
      <c r="BF50" s="492" t="e">
        <f ca="1">+IF(AND(ISNUMBER(OFFSET('Hygiene Data'!$F$5,0,10*ROW('Hygiene Data'!F44))),'Data Summary'!DU50="Yes"),OFFSET('Hygiene Data'!$F$5,0,10*ROW('Hygiene Data'!F44)),NA())</f>
        <v>#N/A</v>
      </c>
      <c r="BG50" s="492" t="e">
        <f ca="1">+IF(AND(ISNUMBER(OFFSET('Hygiene Data'!$F$7,0,10*ROW('Hygiene Data'!F44))),'Data Summary'!DV50="Yes"),OFFSET('Hygiene Data'!$F$7,0,10*ROW('Hygiene Data'!F44)),NA())</f>
        <v>#N/A</v>
      </c>
      <c r="BH50" s="492" t="e">
        <f ca="1">+IF(AND(ISNUMBER(OFFSET('Hygiene Data'!$F$9,0,10*ROW('Hygiene Data'!F44))),'Data Summary'!DW50="Yes"),OFFSET('Hygiene Data'!$F$9,0,10*ROW('Hygiene Data'!F44)),NA())</f>
        <v>#N/A</v>
      </c>
      <c r="BI50" s="492" t="e">
        <f ca="1">+IF(AND(ISNUMBER(OFFSET('Hygiene Data'!$G$5,0,10*ROW('Hygiene Data'!G44))),'Data Summary'!DX50="Yes"),OFFSET('Hygiene Data'!$G$5,0,10*ROW('Hygiene Data'!G44)),NA())</f>
        <v>#N/A</v>
      </c>
      <c r="BJ50" s="492" t="e">
        <f ca="1">+IF(AND(ISNUMBER(OFFSET('Hygiene Data'!$G$7,0,10*ROW('Hygiene Data'!G44))),'Data Summary'!DY50="Yes"),OFFSET('Hygiene Data'!$G$7,0,10*ROW('Hygiene Data'!G44)),NA())</f>
        <v>#N/A</v>
      </c>
      <c r="BK50" s="492" t="e">
        <f ca="1">+IF(AND(ISNUMBER(OFFSET('Hygiene Data'!$G$9,0,10*ROW('Hygiene Data'!G44))),'Data Summary'!DZ50="Yes"),OFFSET('Hygiene Data'!$G$9,0,10*ROW('Hygiene Data'!G44)),NA())</f>
        <v>#N/A</v>
      </c>
      <c r="BL50" s="492" t="e">
        <f ca="1">+IF(AND(ISNUMBER(OFFSET('Hygiene Data'!$H$5,0,10*ROW('Hygiene Data'!H44))),'Data Summary'!EA50="Yes"),OFFSET('Hygiene Data'!$H$5,0,10*ROW('Hygiene Data'!H44)),NA())</f>
        <v>#N/A</v>
      </c>
      <c r="BM50" s="492" t="e">
        <f ca="1">+IF(AND(ISNUMBER(OFFSET('Hygiene Data'!$H$7,0,10*ROW('Hygiene Data'!H44))),'Data Summary'!EB50="Yes"),OFFSET('Hygiene Data'!$H$7,0,10*ROW('Hygiene Data'!H44)),NA())</f>
        <v>#N/A</v>
      </c>
      <c r="BN50" s="492" t="e">
        <f ca="1">+IF(AND(ISNUMBER(OFFSET('Hygiene Data'!$H$9,0,10*ROW('Hygiene Data'!H44))),'Data Summary'!EC50="Yes"),OFFSET('Hygiene Data'!$H$9,0,10*ROW('Hygiene Data'!H44)),NA())</f>
        <v>#N/A</v>
      </c>
      <c r="BO50" s="492" t="e">
        <f ca="1">+IF(AND(ISNUMBER(OFFSET('Hygiene Data'!$I$5,0,10*ROW('Hygiene Data'!I44))),'Data Summary'!ED50="Yes"),OFFSET('Hygiene Data'!$I$5,0,10*ROW('Hygiene Data'!I44)),NA())</f>
        <v>#N/A</v>
      </c>
      <c r="BP50" s="492" t="e">
        <f ca="1">+IF(AND(ISNUMBER(OFFSET('Hygiene Data'!$I$7,0,10*ROW('Hygiene Data'!I44))),'Data Summary'!EE50="Yes"),OFFSET('Hygiene Data'!$I$7,0,10*ROW('Hygiene Data'!I44)),NA())</f>
        <v>#N/A</v>
      </c>
      <c r="BQ50" s="492" t="e">
        <f ca="1">+IF(AND(ISNUMBER(OFFSET('Hygiene Data'!$I$9,0,10*ROW('Hygiene Data'!I44))),'Data Summary'!EF50="Yes"),OFFSET('Hygiene Data'!$I$9,0,10*ROW('Hygiene Data'!I44)),NA())</f>
        <v>#N/A</v>
      </c>
    </row>
    <row r="51" spans="1:69" x14ac:dyDescent="0.25">
      <c r="A51" s="488" t="e">
        <f ca="1">+RIGHT('Data Summary'!A51,LEN('Data Summary'!A51)-9)</f>
        <v>#VALUE!</v>
      </c>
      <c r="B51" s="462" t="str">
        <f ca="1">+IF(ISTEXT('Data Summary'!B51),'Data Summary'!B51,"")</f>
        <v/>
      </c>
      <c r="C51" s="489" t="e">
        <f ca="1">+VALUE('Data Summary'!C51)</f>
        <v>#VALUE!</v>
      </c>
      <c r="D51" s="490" t="e">
        <f ca="1">+IF(AND(ISNUMBER(OFFSET('Water Data'!$D$4,0,10*ROW('Water Data'!D45))),'Data Summary'!BS51="Yes"),100-OFFSET('Water Data'!$D$4,0,10*ROW('Water Data'!D45)),NA())</f>
        <v>#N/A</v>
      </c>
      <c r="E51" s="490" t="e">
        <f ca="1">+IF(AND(ISNUMBER(OFFSET('Water Data'!$D$6,0,10*ROW('Water Data'!D45))),'Data Summary'!BT51="Yes"),OFFSET('Water Data'!$D$6,0,10*ROW('Water Data'!D45)),NA())</f>
        <v>#N/A</v>
      </c>
      <c r="F51" s="490" t="e">
        <f ca="1">+IF(AND(ISNUMBER(OFFSET('Water Data'!$D$9,0,10*ROW('Water Data'!D45))),'Data Summary'!BU51="Yes"),OFFSET('Water Data'!$D$9,0,10*ROW('Water Data'!D45)),NA())</f>
        <v>#N/A</v>
      </c>
      <c r="G51" s="490" t="e">
        <f ca="1">+IF(AND(ISNUMBER(OFFSET('Water Data'!$E$4,0,10*ROW('Water Data'!E45))),'Data Summary'!BV51="Yes"),100-OFFSET('Water Data'!$E$4,0,10*ROW('Water Data'!E45)),NA())</f>
        <v>#N/A</v>
      </c>
      <c r="H51" s="490" t="e">
        <f ca="1">+IF(AND(ISNUMBER(OFFSET('Water Data'!$E$6,0,10*ROW('Water Data'!E45))),'Data Summary'!BW51="Yes"),OFFSET('Water Data'!$E$6,0,10*ROW('Water Data'!E45)),NA())</f>
        <v>#N/A</v>
      </c>
      <c r="I51" s="490" t="e">
        <f ca="1">+IF(AND(ISNUMBER(OFFSET('Water Data'!$E$9,0,10*ROW('Water Data'!E45))),'Data Summary'!BX51="Yes"),OFFSET('Water Data'!$E$9,0,10*ROW('Water Data'!E45)),NA())</f>
        <v>#N/A</v>
      </c>
      <c r="J51" s="490" t="e">
        <f ca="1">+IF(AND(ISNUMBER(OFFSET('Water Data'!$F$4,0,10*ROW('Water Data'!F45))),'Data Summary'!BY51="Yes"),100-OFFSET('Water Data'!$F$4,0,10*ROW('Water Data'!F45)),NA())</f>
        <v>#N/A</v>
      </c>
      <c r="K51" s="490" t="e">
        <f ca="1">+IF(AND(ISNUMBER(OFFSET('Water Data'!$F$6,0,10*ROW('Water Data'!F45))),'Data Summary'!BZ51="Yes"),OFFSET('Water Data'!$F$6,0,10*ROW('Water Data'!F45)),NA())</f>
        <v>#N/A</v>
      </c>
      <c r="L51" s="490" t="e">
        <f ca="1">+IF(AND(ISNUMBER(OFFSET('Water Data'!$F$9,0,10*ROW('Water Data'!F45))),'Data Summary'!CA51="Yes"),OFFSET('Water Data'!$F$9,0,10*ROW('Water Data'!F45)),NA())</f>
        <v>#N/A</v>
      </c>
      <c r="M51" s="490" t="e">
        <f ca="1">+IF(AND(ISNUMBER(OFFSET('Water Data'!$G$4,0,10*ROW('Water Data'!G45))),'Data Summary'!CB51="Yes"),100-OFFSET('Water Data'!$G$4,0,10*ROW('Water Data'!G45)),NA())</f>
        <v>#N/A</v>
      </c>
      <c r="N51" s="490" t="e">
        <f ca="1">+IF(AND(ISNUMBER(OFFSET('Water Data'!$G$6,0,10*ROW('Water Data'!G45))),'Data Summary'!CC51="Yes"),OFFSET('Water Data'!$G$6,0,10*ROW('Water Data'!G45)),NA())</f>
        <v>#N/A</v>
      </c>
      <c r="O51" s="490" t="e">
        <f ca="1">+IF(AND(ISNUMBER(OFFSET('Water Data'!$G$9,0,10*ROW('Water Data'!G45))),'Data Summary'!CD51="Yes"),OFFSET('Water Data'!$G$9,0,10*ROW('Water Data'!G45)),NA())</f>
        <v>#N/A</v>
      </c>
      <c r="P51" s="490" t="e">
        <f ca="1">+IF(AND(ISNUMBER(OFFSET('Water Data'!$H$4,0,10*ROW('Water Data'!H45))),'Data Summary'!CE51="Yes"),100-OFFSET('Water Data'!$H$4,0,10*ROW('Water Data'!H45)),NA())</f>
        <v>#N/A</v>
      </c>
      <c r="Q51" s="490" t="e">
        <f ca="1">+IF(AND(ISNUMBER(OFFSET('Water Data'!$H$6,0,10*ROW('Water Data'!H45))),'Data Summary'!CF51="Yes"),OFFSET('Water Data'!$H$6,0,10*ROW('Water Data'!H45)),NA())</f>
        <v>#N/A</v>
      </c>
      <c r="R51" s="490" t="e">
        <f ca="1">+IF(AND(ISNUMBER(OFFSET('Water Data'!$H$9,0,10*ROW('Water Data'!H45))),'Data Summary'!CG51="Yes"),OFFSET('Water Data'!$H$9,0,10*ROW('Water Data'!H45)),NA())</f>
        <v>#N/A</v>
      </c>
      <c r="S51" s="490" t="e">
        <f ca="1">+IF(AND(ISNUMBER(OFFSET('Water Data'!$I$4,0,10*ROW('Water Data'!I45))),'Data Summary'!CH51="Yes"),100-OFFSET('Water Data'!$I$4,0,10*ROW('Water Data'!I45)),NA())</f>
        <v>#N/A</v>
      </c>
      <c r="T51" s="490" t="e">
        <f ca="1">+IF(AND(ISNUMBER(OFFSET('Water Data'!$I$6,0,10*ROW('Water Data'!I45))),'Data Summary'!CI51="Yes"),OFFSET('Water Data'!$I$6,0,10*ROW('Water Data'!I45)),NA())</f>
        <v>#N/A</v>
      </c>
      <c r="U51" s="490" t="e">
        <f ca="1">+IF(AND(ISNUMBER(OFFSET('Water Data'!$I$9,0,10*ROW('Water Data'!I45))),'Data Summary'!CJ51="Yes"),OFFSET('Water Data'!$I$9,0,10*ROW('Water Data'!I45)),NA())</f>
        <v>#N/A</v>
      </c>
      <c r="V51" s="491" t="e">
        <f ca="1">+IF(AND(ISNUMBER(OFFSET('Sanitation Data'!$D$4,0,10*ROW('Sanitation Data'!D45))),'Data Summary'!CK51="Yes"),100-OFFSET('Sanitation Data'!$D$4,0,10*ROW('Sanitation Data'!D45)),NA())</f>
        <v>#N/A</v>
      </c>
      <c r="W51" s="491" t="e">
        <f ca="1">+IF(AND(ISNUMBER(OFFSET('Sanitation Data'!$D$6,0,10*ROW('Sanitation Data'!D45))),'Data Summary'!CL51="Yes"),OFFSET('Sanitation Data'!$D$6,0,10*ROW('Sanitation Data'!D45)),NA())</f>
        <v>#N/A</v>
      </c>
      <c r="X51" s="491" t="e">
        <f ca="1">+IF(AND(ISNUMBER(OFFSET('Sanitation Data'!$D$10,0,10*ROW('Sanitation Data'!D45))),'Data Summary'!CM51="Yes"),OFFSET('Sanitation Data'!$D$10,0,10*ROW('Sanitation Data'!D45)),NA())</f>
        <v>#N/A</v>
      </c>
      <c r="Y51" s="491" t="e">
        <f ca="1">+IF(AND(ISNUMBER(OFFSET('Sanitation Data'!$D$11,0,10*ROW('Sanitation Data'!D45))),'Data Summary'!CN51="Yes"),OFFSET('Sanitation Data'!$D$11,0,10*ROW('Sanitation Data'!D45)),NA())</f>
        <v>#N/A</v>
      </c>
      <c r="Z51" s="491" t="e">
        <f ca="1">+IF(AND(ISNUMBER(OFFSET('Sanitation Data'!$D$12,0,10*ROW('Sanitation Data'!D45))),'Data Summary'!CO51="Yes"),OFFSET('Sanitation Data'!$D$12,0,10*ROW('Sanitation Data'!D45)),NA())</f>
        <v>#N/A</v>
      </c>
      <c r="AA51" s="491" t="e">
        <f ca="1">+IF(AND(ISNUMBER(OFFSET('Sanitation Data'!$E$4,0,10*ROW('Sanitation Data'!E45))),'Data Summary'!CP51="Yes"),100-OFFSET('Sanitation Data'!$E$4,0,10*ROW('Sanitation Data'!E45)),NA())</f>
        <v>#N/A</v>
      </c>
      <c r="AB51" s="491" t="e">
        <f ca="1">+IF(AND(ISNUMBER(OFFSET('Sanitation Data'!$E$6,0,10*ROW('Sanitation Data'!E45))),'Data Summary'!CQ51="Yes"),OFFSET('Sanitation Data'!$E$6,0,10*ROW('Sanitation Data'!E45)),NA())</f>
        <v>#N/A</v>
      </c>
      <c r="AC51" s="491" t="e">
        <f ca="1">+IF(AND(ISNUMBER(OFFSET('Sanitation Data'!$E$10,0,10*ROW('Sanitation Data'!E45))),'Data Summary'!CR51="Yes"),OFFSET('Sanitation Data'!$E$10,0,10*ROW('Sanitation Data'!E45)),NA())</f>
        <v>#N/A</v>
      </c>
      <c r="AD51" s="491" t="e">
        <f ca="1">+IF(AND(ISNUMBER(OFFSET('Sanitation Data'!$E$11,0,10*ROW('Sanitation Data'!E45))),'Data Summary'!CS51="Yes"),OFFSET('Sanitation Data'!$E$11,0,10*ROW('Sanitation Data'!E45)),NA())</f>
        <v>#N/A</v>
      </c>
      <c r="AE51" s="491" t="e">
        <f ca="1">+IF(AND(ISNUMBER(OFFSET('Sanitation Data'!$E$12,0,10*ROW('Sanitation Data'!E45))),'Data Summary'!CT51="Yes"),OFFSET('Sanitation Data'!$E$12,0,10*ROW('Sanitation Data'!E45)),NA())</f>
        <v>#N/A</v>
      </c>
      <c r="AF51" s="491" t="e">
        <f ca="1">+IF(AND(ISNUMBER(OFFSET('Sanitation Data'!$F$4,0,10*ROW('Sanitation Data'!F45))),'Data Summary'!CU51="Yes"),100-OFFSET('Sanitation Data'!$F$4,0,10*ROW('Sanitation Data'!F45)),NA())</f>
        <v>#N/A</v>
      </c>
      <c r="AG51" s="491" t="e">
        <f ca="1">+IF(AND(ISNUMBER(OFFSET('Sanitation Data'!$F$6,0,10*ROW('Sanitation Data'!F45))),'Data Summary'!CV51="Yes"),OFFSET('Sanitation Data'!$F$6,0,10*ROW('Sanitation Data'!F45)),NA())</f>
        <v>#N/A</v>
      </c>
      <c r="AH51" s="491" t="e">
        <f ca="1">+IF(AND(ISNUMBER(OFFSET('Sanitation Data'!$F$10,0,10*ROW('Sanitation Data'!F45))),'Data Summary'!CW51="Yes"),OFFSET('Sanitation Data'!$F$10,0,10*ROW('Sanitation Data'!F45)),NA())</f>
        <v>#N/A</v>
      </c>
      <c r="AI51" s="491" t="e">
        <f ca="1">+IF(AND(ISNUMBER(OFFSET('Sanitation Data'!$F$11,0,10*ROW('Sanitation Data'!F45))),'Data Summary'!CX51="Yes"),OFFSET('Sanitation Data'!$F$11,0,10*ROW('Sanitation Data'!F45)),NA())</f>
        <v>#N/A</v>
      </c>
      <c r="AJ51" s="491" t="e">
        <f ca="1">+IF(AND(ISNUMBER(OFFSET('Sanitation Data'!$F$12,0,10*ROW('Sanitation Data'!F45))),'Data Summary'!CY51="Yes"),OFFSET('Sanitation Data'!$F$12,0,10*ROW('Sanitation Data'!F45)),NA())</f>
        <v>#N/A</v>
      </c>
      <c r="AK51" s="491" t="e">
        <f ca="1">+IF(AND(ISNUMBER(OFFSET('Sanitation Data'!$G$4,0,10*ROW('Sanitation Data'!G45))),'Data Summary'!CZ51="Yes"),100-OFFSET('Sanitation Data'!$G$4,0,10*ROW('Sanitation Data'!G45)),NA())</f>
        <v>#N/A</v>
      </c>
      <c r="AL51" s="491" t="e">
        <f ca="1">+IF(AND(ISNUMBER(OFFSET('Sanitation Data'!$G$6,0,10*ROW('Sanitation Data'!G45))),'Data Summary'!DA51="Yes"),OFFSET('Sanitation Data'!$G$6,0,10*ROW('Sanitation Data'!G45)),NA())</f>
        <v>#N/A</v>
      </c>
      <c r="AM51" s="491" t="e">
        <f ca="1">+IF(AND(ISNUMBER(OFFSET('Sanitation Data'!$G$10,0,10*ROW('Sanitation Data'!G45))),'Data Summary'!DB51="Yes"),OFFSET('Sanitation Data'!$G$10,0,10*ROW('Sanitation Data'!G45)),NA())</f>
        <v>#N/A</v>
      </c>
      <c r="AN51" s="491" t="e">
        <f ca="1">+IF(AND(ISNUMBER(OFFSET('Sanitation Data'!$G$11,0,10*ROW('Sanitation Data'!G45))),'Data Summary'!DC51="Yes"),OFFSET('Sanitation Data'!$G$11,0,10*ROW('Sanitation Data'!G45)),NA())</f>
        <v>#N/A</v>
      </c>
      <c r="AO51" s="491" t="e">
        <f ca="1">+IF(AND(ISNUMBER(OFFSET('Sanitation Data'!$G$12,0,10*ROW('Sanitation Data'!G45))),'Data Summary'!DD51="Yes"),OFFSET('Sanitation Data'!$G$12,0,10*ROW('Sanitation Data'!G45)),NA())</f>
        <v>#N/A</v>
      </c>
      <c r="AP51" s="491" t="e">
        <f ca="1">+IF(AND(ISNUMBER(OFFSET('Sanitation Data'!$H$4,0,10*ROW('Sanitation Data'!H45))),'Data Summary'!DE51="Yes"),100-OFFSET('Sanitation Data'!$H$4,0,10*ROW('Sanitation Data'!H45)),NA())</f>
        <v>#N/A</v>
      </c>
      <c r="AQ51" s="491" t="e">
        <f ca="1">+IF(AND(ISNUMBER(OFFSET('Sanitation Data'!$H$6,0,10*ROW('Sanitation Data'!H45))),'Data Summary'!DF51="Yes"),OFFSET('Sanitation Data'!$H$6,0,10*ROW('Sanitation Data'!H45)),NA())</f>
        <v>#N/A</v>
      </c>
      <c r="AR51" s="491" t="e">
        <f ca="1">+IF(AND(ISNUMBER(OFFSET('Sanitation Data'!$H$10,0,10*ROW('Sanitation Data'!H45))),'Data Summary'!DG51="Yes"),OFFSET('Sanitation Data'!$H$10,0,10*ROW('Sanitation Data'!H45)),NA())</f>
        <v>#N/A</v>
      </c>
      <c r="AS51" s="491" t="e">
        <f ca="1">+IF(AND(ISNUMBER(OFFSET('Sanitation Data'!$H$11,0,10*ROW('Sanitation Data'!H45))),'Data Summary'!DH51="Yes"),OFFSET('Sanitation Data'!$H$11,0,10*ROW('Sanitation Data'!H45)),NA())</f>
        <v>#N/A</v>
      </c>
      <c r="AT51" s="491" t="e">
        <f ca="1">+IF(AND(ISNUMBER(OFFSET('Sanitation Data'!$H$12,0,10*ROW('Sanitation Data'!H45))),'Data Summary'!DI51="Yes"),OFFSET('Sanitation Data'!$H$12,0,10*ROW('Sanitation Data'!H45)),NA())</f>
        <v>#N/A</v>
      </c>
      <c r="AU51" s="491" t="e">
        <f ca="1">+IF(AND(ISNUMBER(OFFSET('Sanitation Data'!$I$4,0,10*ROW('Sanitation Data'!I45))),'Data Summary'!DJ51="Yes"),100-OFFSET('Sanitation Data'!$I$4,0,10*ROW('Sanitation Data'!I45)),NA())</f>
        <v>#N/A</v>
      </c>
      <c r="AV51" s="491" t="e">
        <f ca="1">+IF(AND(ISNUMBER(OFFSET('Sanitation Data'!$I$6,0,10*ROW('Sanitation Data'!I45))),'Data Summary'!DK51="Yes"),OFFSET('Sanitation Data'!$I$6,0,10*ROW('Sanitation Data'!I45)),NA())</f>
        <v>#N/A</v>
      </c>
      <c r="AW51" s="491" t="e">
        <f ca="1">+IF(AND(ISNUMBER(OFFSET('Sanitation Data'!$I$10,0,10*ROW('Sanitation Data'!I45))),'Data Summary'!DL51="Yes"),OFFSET('Sanitation Data'!$I$10,0,10*ROW('Sanitation Data'!I45)),NA())</f>
        <v>#N/A</v>
      </c>
      <c r="AX51" s="491" t="e">
        <f ca="1">+IF(AND(ISNUMBER(OFFSET('Sanitation Data'!$I$11,0,10*ROW('Sanitation Data'!I45))),'Data Summary'!DM51="Yes"),OFFSET('Sanitation Data'!$I$11,0,10*ROW('Sanitation Data'!I45)),NA())</f>
        <v>#N/A</v>
      </c>
      <c r="AY51" s="491" t="e">
        <f ca="1">+IF(AND(ISNUMBER(OFFSET('Sanitation Data'!$I$12,0,10*ROW('Sanitation Data'!I45))),'Data Summary'!DN51="Yes"),OFFSET('Sanitation Data'!$I$12,0,10*ROW('Sanitation Data'!I45)),NA())</f>
        <v>#N/A</v>
      </c>
      <c r="AZ51" s="492" t="e">
        <f ca="1">+IF(AND(ISNUMBER(OFFSET('Hygiene Data'!$D$5,0,10*ROW('Hygiene Data'!D45))),'Data Summary'!DO51="Yes"),OFFSET('Hygiene Data'!$D$5,0,10*ROW('Hygiene Data'!D45)),NA())</f>
        <v>#N/A</v>
      </c>
      <c r="BA51" s="492" t="e">
        <f ca="1">+IF(AND(ISNUMBER(OFFSET('Hygiene Data'!$D$7,0,10*ROW('Hygiene Data'!D45))),'Data Summary'!DP51="Yes"),OFFSET('Hygiene Data'!$D$7,0,10*ROW('Hygiene Data'!D45)),NA())</f>
        <v>#N/A</v>
      </c>
      <c r="BB51" s="492" t="e">
        <f ca="1">+IF(AND(ISNUMBER(OFFSET('Hygiene Data'!$D$9,0,10*ROW('Hygiene Data'!D45))),'Data Summary'!DQ51="Yes"),OFFSET('Hygiene Data'!$D$9,0,10*ROW('Hygiene Data'!D45)),NA())</f>
        <v>#N/A</v>
      </c>
      <c r="BC51" s="492" t="e">
        <f ca="1">+IF(AND(ISNUMBER(OFFSET('Hygiene Data'!$E$5,0,10*ROW('Hygiene Data'!E45))),'Data Summary'!DR51="Yes"),OFFSET('Hygiene Data'!$E$5,0,10*ROW('Hygiene Data'!E45)),NA())</f>
        <v>#N/A</v>
      </c>
      <c r="BD51" s="492" t="e">
        <f ca="1">+IF(AND(ISNUMBER(OFFSET('Hygiene Data'!$E$7,0,10*ROW('Hygiene Data'!E45))),'Data Summary'!DS51="Yes"),OFFSET('Hygiene Data'!$E$7,0,10*ROW('Hygiene Data'!E45)),NA())</f>
        <v>#N/A</v>
      </c>
      <c r="BE51" s="492" t="e">
        <f ca="1">+IF(AND(ISNUMBER(OFFSET('Hygiene Data'!$E$9,0,10*ROW('Hygiene Data'!E45))),'Data Summary'!DT51="Yes"),OFFSET('Hygiene Data'!$E$9,0,10*ROW('Hygiene Data'!E45)),NA())</f>
        <v>#N/A</v>
      </c>
      <c r="BF51" s="492" t="e">
        <f ca="1">+IF(AND(ISNUMBER(OFFSET('Hygiene Data'!$F$5,0,10*ROW('Hygiene Data'!F45))),'Data Summary'!DU51="Yes"),OFFSET('Hygiene Data'!$F$5,0,10*ROW('Hygiene Data'!F45)),NA())</f>
        <v>#N/A</v>
      </c>
      <c r="BG51" s="492" t="e">
        <f ca="1">+IF(AND(ISNUMBER(OFFSET('Hygiene Data'!$F$7,0,10*ROW('Hygiene Data'!F45))),'Data Summary'!DV51="Yes"),OFFSET('Hygiene Data'!$F$7,0,10*ROW('Hygiene Data'!F45)),NA())</f>
        <v>#N/A</v>
      </c>
      <c r="BH51" s="492" t="e">
        <f ca="1">+IF(AND(ISNUMBER(OFFSET('Hygiene Data'!$F$9,0,10*ROW('Hygiene Data'!F45))),'Data Summary'!DW51="Yes"),OFFSET('Hygiene Data'!$F$9,0,10*ROW('Hygiene Data'!F45)),NA())</f>
        <v>#N/A</v>
      </c>
      <c r="BI51" s="492" t="e">
        <f ca="1">+IF(AND(ISNUMBER(OFFSET('Hygiene Data'!$G$5,0,10*ROW('Hygiene Data'!G45))),'Data Summary'!DX51="Yes"),OFFSET('Hygiene Data'!$G$5,0,10*ROW('Hygiene Data'!G45)),NA())</f>
        <v>#N/A</v>
      </c>
      <c r="BJ51" s="492" t="e">
        <f ca="1">+IF(AND(ISNUMBER(OFFSET('Hygiene Data'!$G$7,0,10*ROW('Hygiene Data'!G45))),'Data Summary'!DY51="Yes"),OFFSET('Hygiene Data'!$G$7,0,10*ROW('Hygiene Data'!G45)),NA())</f>
        <v>#N/A</v>
      </c>
      <c r="BK51" s="492" t="e">
        <f ca="1">+IF(AND(ISNUMBER(OFFSET('Hygiene Data'!$G$9,0,10*ROW('Hygiene Data'!G45))),'Data Summary'!DZ51="Yes"),OFFSET('Hygiene Data'!$G$9,0,10*ROW('Hygiene Data'!G45)),NA())</f>
        <v>#N/A</v>
      </c>
      <c r="BL51" s="492" t="e">
        <f ca="1">+IF(AND(ISNUMBER(OFFSET('Hygiene Data'!$H$5,0,10*ROW('Hygiene Data'!H45))),'Data Summary'!EA51="Yes"),OFFSET('Hygiene Data'!$H$5,0,10*ROW('Hygiene Data'!H45)),NA())</f>
        <v>#N/A</v>
      </c>
      <c r="BM51" s="492" t="e">
        <f ca="1">+IF(AND(ISNUMBER(OFFSET('Hygiene Data'!$H$7,0,10*ROW('Hygiene Data'!H45))),'Data Summary'!EB51="Yes"),OFFSET('Hygiene Data'!$H$7,0,10*ROW('Hygiene Data'!H45)),NA())</f>
        <v>#N/A</v>
      </c>
      <c r="BN51" s="492" t="e">
        <f ca="1">+IF(AND(ISNUMBER(OFFSET('Hygiene Data'!$H$9,0,10*ROW('Hygiene Data'!H45))),'Data Summary'!EC51="Yes"),OFFSET('Hygiene Data'!$H$9,0,10*ROW('Hygiene Data'!H45)),NA())</f>
        <v>#N/A</v>
      </c>
      <c r="BO51" s="492" t="e">
        <f ca="1">+IF(AND(ISNUMBER(OFFSET('Hygiene Data'!$I$5,0,10*ROW('Hygiene Data'!I45))),'Data Summary'!ED51="Yes"),OFFSET('Hygiene Data'!$I$5,0,10*ROW('Hygiene Data'!I45)),NA())</f>
        <v>#N/A</v>
      </c>
      <c r="BP51" s="492" t="e">
        <f ca="1">+IF(AND(ISNUMBER(OFFSET('Hygiene Data'!$I$7,0,10*ROW('Hygiene Data'!I45))),'Data Summary'!EE51="Yes"),OFFSET('Hygiene Data'!$I$7,0,10*ROW('Hygiene Data'!I45)),NA())</f>
        <v>#N/A</v>
      </c>
      <c r="BQ51" s="492" t="e">
        <f ca="1">+IF(AND(ISNUMBER(OFFSET('Hygiene Data'!$I$9,0,10*ROW('Hygiene Data'!I45))),'Data Summary'!EF51="Yes"),OFFSET('Hygiene Data'!$I$9,0,10*ROW('Hygiene Data'!I45)),NA())</f>
        <v>#N/A</v>
      </c>
    </row>
    <row r="52" spans="1:69" x14ac:dyDescent="0.25">
      <c r="A52" s="488" t="e">
        <f ca="1">+RIGHT('Data Summary'!A52,LEN('Data Summary'!A52)-9)</f>
        <v>#VALUE!</v>
      </c>
      <c r="B52" s="462" t="str">
        <f ca="1">+IF(ISTEXT('Data Summary'!B52),'Data Summary'!B52,"")</f>
        <v/>
      </c>
      <c r="C52" s="489" t="e">
        <f ca="1">+VALUE('Data Summary'!C52)</f>
        <v>#VALUE!</v>
      </c>
      <c r="D52" s="490" t="e">
        <f ca="1">+IF(AND(ISNUMBER(OFFSET('Water Data'!$D$4,0,10*ROW('Water Data'!D46))),'Data Summary'!BS52="Yes"),100-OFFSET('Water Data'!$D$4,0,10*ROW('Water Data'!D46)),NA())</f>
        <v>#N/A</v>
      </c>
      <c r="E52" s="490" t="e">
        <f ca="1">+IF(AND(ISNUMBER(OFFSET('Water Data'!$D$6,0,10*ROW('Water Data'!D46))),'Data Summary'!BT52="Yes"),OFFSET('Water Data'!$D$6,0,10*ROW('Water Data'!D46)),NA())</f>
        <v>#N/A</v>
      </c>
      <c r="F52" s="490" t="e">
        <f ca="1">+IF(AND(ISNUMBER(OFFSET('Water Data'!$D$9,0,10*ROW('Water Data'!D46))),'Data Summary'!BU52="Yes"),OFFSET('Water Data'!$D$9,0,10*ROW('Water Data'!D46)),NA())</f>
        <v>#N/A</v>
      </c>
      <c r="G52" s="490" t="e">
        <f ca="1">+IF(AND(ISNUMBER(OFFSET('Water Data'!$E$4,0,10*ROW('Water Data'!E46))),'Data Summary'!BV52="Yes"),100-OFFSET('Water Data'!$E$4,0,10*ROW('Water Data'!E46)),NA())</f>
        <v>#N/A</v>
      </c>
      <c r="H52" s="490" t="e">
        <f ca="1">+IF(AND(ISNUMBER(OFFSET('Water Data'!$E$6,0,10*ROW('Water Data'!E46))),'Data Summary'!BW52="Yes"),OFFSET('Water Data'!$E$6,0,10*ROW('Water Data'!E46)),NA())</f>
        <v>#N/A</v>
      </c>
      <c r="I52" s="490" t="e">
        <f ca="1">+IF(AND(ISNUMBER(OFFSET('Water Data'!$E$9,0,10*ROW('Water Data'!E46))),'Data Summary'!BX52="Yes"),OFFSET('Water Data'!$E$9,0,10*ROW('Water Data'!E46)),NA())</f>
        <v>#N/A</v>
      </c>
      <c r="J52" s="490" t="e">
        <f ca="1">+IF(AND(ISNUMBER(OFFSET('Water Data'!$F$4,0,10*ROW('Water Data'!F46))),'Data Summary'!BY52="Yes"),100-OFFSET('Water Data'!$F$4,0,10*ROW('Water Data'!F46)),NA())</f>
        <v>#N/A</v>
      </c>
      <c r="K52" s="490" t="e">
        <f ca="1">+IF(AND(ISNUMBER(OFFSET('Water Data'!$F$6,0,10*ROW('Water Data'!F46))),'Data Summary'!BZ52="Yes"),OFFSET('Water Data'!$F$6,0,10*ROW('Water Data'!F46)),NA())</f>
        <v>#N/A</v>
      </c>
      <c r="L52" s="490" t="e">
        <f ca="1">+IF(AND(ISNUMBER(OFFSET('Water Data'!$F$9,0,10*ROW('Water Data'!F46))),'Data Summary'!CA52="Yes"),OFFSET('Water Data'!$F$9,0,10*ROW('Water Data'!F46)),NA())</f>
        <v>#N/A</v>
      </c>
      <c r="M52" s="490" t="e">
        <f ca="1">+IF(AND(ISNUMBER(OFFSET('Water Data'!$G$4,0,10*ROW('Water Data'!G46))),'Data Summary'!CB52="Yes"),100-OFFSET('Water Data'!$G$4,0,10*ROW('Water Data'!G46)),NA())</f>
        <v>#N/A</v>
      </c>
      <c r="N52" s="490" t="e">
        <f ca="1">+IF(AND(ISNUMBER(OFFSET('Water Data'!$G$6,0,10*ROW('Water Data'!G46))),'Data Summary'!CC52="Yes"),OFFSET('Water Data'!$G$6,0,10*ROW('Water Data'!G46)),NA())</f>
        <v>#N/A</v>
      </c>
      <c r="O52" s="490" t="e">
        <f ca="1">+IF(AND(ISNUMBER(OFFSET('Water Data'!$G$9,0,10*ROW('Water Data'!G46))),'Data Summary'!CD52="Yes"),OFFSET('Water Data'!$G$9,0,10*ROW('Water Data'!G46)),NA())</f>
        <v>#N/A</v>
      </c>
      <c r="P52" s="490" t="e">
        <f ca="1">+IF(AND(ISNUMBER(OFFSET('Water Data'!$H$4,0,10*ROW('Water Data'!H46))),'Data Summary'!CE52="Yes"),100-OFFSET('Water Data'!$H$4,0,10*ROW('Water Data'!H46)),NA())</f>
        <v>#N/A</v>
      </c>
      <c r="Q52" s="490" t="e">
        <f ca="1">+IF(AND(ISNUMBER(OFFSET('Water Data'!$H$6,0,10*ROW('Water Data'!H46))),'Data Summary'!CF52="Yes"),OFFSET('Water Data'!$H$6,0,10*ROW('Water Data'!H46)),NA())</f>
        <v>#N/A</v>
      </c>
      <c r="R52" s="490" t="e">
        <f ca="1">+IF(AND(ISNUMBER(OFFSET('Water Data'!$H$9,0,10*ROW('Water Data'!H46))),'Data Summary'!CG52="Yes"),OFFSET('Water Data'!$H$9,0,10*ROW('Water Data'!H46)),NA())</f>
        <v>#N/A</v>
      </c>
      <c r="S52" s="490" t="e">
        <f ca="1">+IF(AND(ISNUMBER(OFFSET('Water Data'!$I$4,0,10*ROW('Water Data'!I46))),'Data Summary'!CH52="Yes"),100-OFFSET('Water Data'!$I$4,0,10*ROW('Water Data'!I46)),NA())</f>
        <v>#N/A</v>
      </c>
      <c r="T52" s="490" t="e">
        <f ca="1">+IF(AND(ISNUMBER(OFFSET('Water Data'!$I$6,0,10*ROW('Water Data'!I46))),'Data Summary'!CI52="Yes"),OFFSET('Water Data'!$I$6,0,10*ROW('Water Data'!I46)),NA())</f>
        <v>#N/A</v>
      </c>
      <c r="U52" s="490" t="e">
        <f ca="1">+IF(AND(ISNUMBER(OFFSET('Water Data'!$I$9,0,10*ROW('Water Data'!I46))),'Data Summary'!CJ52="Yes"),OFFSET('Water Data'!$I$9,0,10*ROW('Water Data'!I46)),NA())</f>
        <v>#N/A</v>
      </c>
      <c r="V52" s="491" t="e">
        <f ca="1">+IF(AND(ISNUMBER(OFFSET('Sanitation Data'!$D$4,0,10*ROW('Sanitation Data'!D46))),'Data Summary'!CK52="Yes"),100-OFFSET('Sanitation Data'!$D$4,0,10*ROW('Sanitation Data'!D46)),NA())</f>
        <v>#N/A</v>
      </c>
      <c r="W52" s="491" t="e">
        <f ca="1">+IF(AND(ISNUMBER(OFFSET('Sanitation Data'!$D$6,0,10*ROW('Sanitation Data'!D46))),'Data Summary'!CL52="Yes"),OFFSET('Sanitation Data'!$D$6,0,10*ROW('Sanitation Data'!D46)),NA())</f>
        <v>#N/A</v>
      </c>
      <c r="X52" s="491" t="e">
        <f ca="1">+IF(AND(ISNUMBER(OFFSET('Sanitation Data'!$D$10,0,10*ROW('Sanitation Data'!D46))),'Data Summary'!CM52="Yes"),OFFSET('Sanitation Data'!$D$10,0,10*ROW('Sanitation Data'!D46)),NA())</f>
        <v>#N/A</v>
      </c>
      <c r="Y52" s="491" t="e">
        <f ca="1">+IF(AND(ISNUMBER(OFFSET('Sanitation Data'!$D$11,0,10*ROW('Sanitation Data'!D46))),'Data Summary'!CN52="Yes"),OFFSET('Sanitation Data'!$D$11,0,10*ROW('Sanitation Data'!D46)),NA())</f>
        <v>#N/A</v>
      </c>
      <c r="Z52" s="491" t="e">
        <f ca="1">+IF(AND(ISNUMBER(OFFSET('Sanitation Data'!$D$12,0,10*ROW('Sanitation Data'!D46))),'Data Summary'!CO52="Yes"),OFFSET('Sanitation Data'!$D$12,0,10*ROW('Sanitation Data'!D46)),NA())</f>
        <v>#N/A</v>
      </c>
      <c r="AA52" s="491" t="e">
        <f ca="1">+IF(AND(ISNUMBER(OFFSET('Sanitation Data'!$E$4,0,10*ROW('Sanitation Data'!E46))),'Data Summary'!CP52="Yes"),100-OFFSET('Sanitation Data'!$E$4,0,10*ROW('Sanitation Data'!E46)),NA())</f>
        <v>#N/A</v>
      </c>
      <c r="AB52" s="491" t="e">
        <f ca="1">+IF(AND(ISNUMBER(OFFSET('Sanitation Data'!$E$6,0,10*ROW('Sanitation Data'!E46))),'Data Summary'!CQ52="Yes"),OFFSET('Sanitation Data'!$E$6,0,10*ROW('Sanitation Data'!E46)),NA())</f>
        <v>#N/A</v>
      </c>
      <c r="AC52" s="491" t="e">
        <f ca="1">+IF(AND(ISNUMBER(OFFSET('Sanitation Data'!$E$10,0,10*ROW('Sanitation Data'!E46))),'Data Summary'!CR52="Yes"),OFFSET('Sanitation Data'!$E$10,0,10*ROW('Sanitation Data'!E46)),NA())</f>
        <v>#N/A</v>
      </c>
      <c r="AD52" s="491" t="e">
        <f ca="1">+IF(AND(ISNUMBER(OFFSET('Sanitation Data'!$E$11,0,10*ROW('Sanitation Data'!E46))),'Data Summary'!CS52="Yes"),OFFSET('Sanitation Data'!$E$11,0,10*ROW('Sanitation Data'!E46)),NA())</f>
        <v>#N/A</v>
      </c>
      <c r="AE52" s="491" t="e">
        <f ca="1">+IF(AND(ISNUMBER(OFFSET('Sanitation Data'!$E$12,0,10*ROW('Sanitation Data'!E46))),'Data Summary'!CT52="Yes"),OFFSET('Sanitation Data'!$E$12,0,10*ROW('Sanitation Data'!E46)),NA())</f>
        <v>#N/A</v>
      </c>
      <c r="AF52" s="491" t="e">
        <f ca="1">+IF(AND(ISNUMBER(OFFSET('Sanitation Data'!$F$4,0,10*ROW('Sanitation Data'!F46))),'Data Summary'!CU52="Yes"),100-OFFSET('Sanitation Data'!$F$4,0,10*ROW('Sanitation Data'!F46)),NA())</f>
        <v>#N/A</v>
      </c>
      <c r="AG52" s="491" t="e">
        <f ca="1">+IF(AND(ISNUMBER(OFFSET('Sanitation Data'!$F$6,0,10*ROW('Sanitation Data'!F46))),'Data Summary'!CV52="Yes"),OFFSET('Sanitation Data'!$F$6,0,10*ROW('Sanitation Data'!F46)),NA())</f>
        <v>#N/A</v>
      </c>
      <c r="AH52" s="491" t="e">
        <f ca="1">+IF(AND(ISNUMBER(OFFSET('Sanitation Data'!$F$10,0,10*ROW('Sanitation Data'!F46))),'Data Summary'!CW52="Yes"),OFFSET('Sanitation Data'!$F$10,0,10*ROW('Sanitation Data'!F46)),NA())</f>
        <v>#N/A</v>
      </c>
      <c r="AI52" s="491" t="e">
        <f ca="1">+IF(AND(ISNUMBER(OFFSET('Sanitation Data'!$F$11,0,10*ROW('Sanitation Data'!F46))),'Data Summary'!CX52="Yes"),OFFSET('Sanitation Data'!$F$11,0,10*ROW('Sanitation Data'!F46)),NA())</f>
        <v>#N/A</v>
      </c>
      <c r="AJ52" s="491" t="e">
        <f ca="1">+IF(AND(ISNUMBER(OFFSET('Sanitation Data'!$F$12,0,10*ROW('Sanitation Data'!F46))),'Data Summary'!CY52="Yes"),OFFSET('Sanitation Data'!$F$12,0,10*ROW('Sanitation Data'!F46)),NA())</f>
        <v>#N/A</v>
      </c>
      <c r="AK52" s="491" t="e">
        <f ca="1">+IF(AND(ISNUMBER(OFFSET('Sanitation Data'!$G$4,0,10*ROW('Sanitation Data'!G46))),'Data Summary'!CZ52="Yes"),100-OFFSET('Sanitation Data'!$G$4,0,10*ROW('Sanitation Data'!G46)),NA())</f>
        <v>#N/A</v>
      </c>
      <c r="AL52" s="491" t="e">
        <f ca="1">+IF(AND(ISNUMBER(OFFSET('Sanitation Data'!$G$6,0,10*ROW('Sanitation Data'!G46))),'Data Summary'!DA52="Yes"),OFFSET('Sanitation Data'!$G$6,0,10*ROW('Sanitation Data'!G46)),NA())</f>
        <v>#N/A</v>
      </c>
      <c r="AM52" s="491" t="e">
        <f ca="1">+IF(AND(ISNUMBER(OFFSET('Sanitation Data'!$G$10,0,10*ROW('Sanitation Data'!G46))),'Data Summary'!DB52="Yes"),OFFSET('Sanitation Data'!$G$10,0,10*ROW('Sanitation Data'!G46)),NA())</f>
        <v>#N/A</v>
      </c>
      <c r="AN52" s="491" t="e">
        <f ca="1">+IF(AND(ISNUMBER(OFFSET('Sanitation Data'!$G$11,0,10*ROW('Sanitation Data'!G46))),'Data Summary'!DC52="Yes"),OFFSET('Sanitation Data'!$G$11,0,10*ROW('Sanitation Data'!G46)),NA())</f>
        <v>#N/A</v>
      </c>
      <c r="AO52" s="491" t="e">
        <f ca="1">+IF(AND(ISNUMBER(OFFSET('Sanitation Data'!$G$12,0,10*ROW('Sanitation Data'!G46))),'Data Summary'!DD52="Yes"),OFFSET('Sanitation Data'!$G$12,0,10*ROW('Sanitation Data'!G46)),NA())</f>
        <v>#N/A</v>
      </c>
      <c r="AP52" s="491" t="e">
        <f ca="1">+IF(AND(ISNUMBER(OFFSET('Sanitation Data'!$H$4,0,10*ROW('Sanitation Data'!H46))),'Data Summary'!DE52="Yes"),100-OFFSET('Sanitation Data'!$H$4,0,10*ROW('Sanitation Data'!H46)),NA())</f>
        <v>#N/A</v>
      </c>
      <c r="AQ52" s="491" t="e">
        <f ca="1">+IF(AND(ISNUMBER(OFFSET('Sanitation Data'!$H$6,0,10*ROW('Sanitation Data'!H46))),'Data Summary'!DF52="Yes"),OFFSET('Sanitation Data'!$H$6,0,10*ROW('Sanitation Data'!H46)),NA())</f>
        <v>#N/A</v>
      </c>
      <c r="AR52" s="491" t="e">
        <f ca="1">+IF(AND(ISNUMBER(OFFSET('Sanitation Data'!$H$10,0,10*ROW('Sanitation Data'!H46))),'Data Summary'!DG52="Yes"),OFFSET('Sanitation Data'!$H$10,0,10*ROW('Sanitation Data'!H46)),NA())</f>
        <v>#N/A</v>
      </c>
      <c r="AS52" s="491" t="e">
        <f ca="1">+IF(AND(ISNUMBER(OFFSET('Sanitation Data'!$H$11,0,10*ROW('Sanitation Data'!H46))),'Data Summary'!DH52="Yes"),OFFSET('Sanitation Data'!$H$11,0,10*ROW('Sanitation Data'!H46)),NA())</f>
        <v>#N/A</v>
      </c>
      <c r="AT52" s="491" t="e">
        <f ca="1">+IF(AND(ISNUMBER(OFFSET('Sanitation Data'!$H$12,0,10*ROW('Sanitation Data'!H46))),'Data Summary'!DI52="Yes"),OFFSET('Sanitation Data'!$H$12,0,10*ROW('Sanitation Data'!H46)),NA())</f>
        <v>#N/A</v>
      </c>
      <c r="AU52" s="491" t="e">
        <f ca="1">+IF(AND(ISNUMBER(OFFSET('Sanitation Data'!$I$4,0,10*ROW('Sanitation Data'!I46))),'Data Summary'!DJ52="Yes"),100-OFFSET('Sanitation Data'!$I$4,0,10*ROW('Sanitation Data'!I46)),NA())</f>
        <v>#N/A</v>
      </c>
      <c r="AV52" s="491" t="e">
        <f ca="1">+IF(AND(ISNUMBER(OFFSET('Sanitation Data'!$I$6,0,10*ROW('Sanitation Data'!I46))),'Data Summary'!DK52="Yes"),OFFSET('Sanitation Data'!$I$6,0,10*ROW('Sanitation Data'!I46)),NA())</f>
        <v>#N/A</v>
      </c>
      <c r="AW52" s="491" t="e">
        <f ca="1">+IF(AND(ISNUMBER(OFFSET('Sanitation Data'!$I$10,0,10*ROW('Sanitation Data'!I46))),'Data Summary'!DL52="Yes"),OFFSET('Sanitation Data'!$I$10,0,10*ROW('Sanitation Data'!I46)),NA())</f>
        <v>#N/A</v>
      </c>
      <c r="AX52" s="491" t="e">
        <f ca="1">+IF(AND(ISNUMBER(OFFSET('Sanitation Data'!$I$11,0,10*ROW('Sanitation Data'!I46))),'Data Summary'!DM52="Yes"),OFFSET('Sanitation Data'!$I$11,0,10*ROW('Sanitation Data'!I46)),NA())</f>
        <v>#N/A</v>
      </c>
      <c r="AY52" s="491" t="e">
        <f ca="1">+IF(AND(ISNUMBER(OFFSET('Sanitation Data'!$I$12,0,10*ROW('Sanitation Data'!I46))),'Data Summary'!DN52="Yes"),OFFSET('Sanitation Data'!$I$12,0,10*ROW('Sanitation Data'!I46)),NA())</f>
        <v>#N/A</v>
      </c>
      <c r="AZ52" s="492" t="e">
        <f ca="1">+IF(AND(ISNUMBER(OFFSET('Hygiene Data'!$D$5,0,10*ROW('Hygiene Data'!D46))),'Data Summary'!DO52="Yes"),OFFSET('Hygiene Data'!$D$5,0,10*ROW('Hygiene Data'!D46)),NA())</f>
        <v>#N/A</v>
      </c>
      <c r="BA52" s="492" t="e">
        <f ca="1">+IF(AND(ISNUMBER(OFFSET('Hygiene Data'!$D$7,0,10*ROW('Hygiene Data'!D46))),'Data Summary'!DP52="Yes"),OFFSET('Hygiene Data'!$D$7,0,10*ROW('Hygiene Data'!D46)),NA())</f>
        <v>#N/A</v>
      </c>
      <c r="BB52" s="492" t="e">
        <f ca="1">+IF(AND(ISNUMBER(OFFSET('Hygiene Data'!$D$9,0,10*ROW('Hygiene Data'!D46))),'Data Summary'!DQ52="Yes"),OFFSET('Hygiene Data'!$D$9,0,10*ROW('Hygiene Data'!D46)),NA())</f>
        <v>#N/A</v>
      </c>
      <c r="BC52" s="492" t="e">
        <f ca="1">+IF(AND(ISNUMBER(OFFSET('Hygiene Data'!$E$5,0,10*ROW('Hygiene Data'!E46))),'Data Summary'!DR52="Yes"),OFFSET('Hygiene Data'!$E$5,0,10*ROW('Hygiene Data'!E46)),NA())</f>
        <v>#N/A</v>
      </c>
      <c r="BD52" s="492" t="e">
        <f ca="1">+IF(AND(ISNUMBER(OFFSET('Hygiene Data'!$E$7,0,10*ROW('Hygiene Data'!E46))),'Data Summary'!DS52="Yes"),OFFSET('Hygiene Data'!$E$7,0,10*ROW('Hygiene Data'!E46)),NA())</f>
        <v>#N/A</v>
      </c>
      <c r="BE52" s="492" t="e">
        <f ca="1">+IF(AND(ISNUMBER(OFFSET('Hygiene Data'!$E$9,0,10*ROW('Hygiene Data'!E46))),'Data Summary'!DT52="Yes"),OFFSET('Hygiene Data'!$E$9,0,10*ROW('Hygiene Data'!E46)),NA())</f>
        <v>#N/A</v>
      </c>
      <c r="BF52" s="492" t="e">
        <f ca="1">+IF(AND(ISNUMBER(OFFSET('Hygiene Data'!$F$5,0,10*ROW('Hygiene Data'!F46))),'Data Summary'!DU52="Yes"),OFFSET('Hygiene Data'!$F$5,0,10*ROW('Hygiene Data'!F46)),NA())</f>
        <v>#N/A</v>
      </c>
      <c r="BG52" s="492" t="e">
        <f ca="1">+IF(AND(ISNUMBER(OFFSET('Hygiene Data'!$F$7,0,10*ROW('Hygiene Data'!F46))),'Data Summary'!DV52="Yes"),OFFSET('Hygiene Data'!$F$7,0,10*ROW('Hygiene Data'!F46)),NA())</f>
        <v>#N/A</v>
      </c>
      <c r="BH52" s="492" t="e">
        <f ca="1">+IF(AND(ISNUMBER(OFFSET('Hygiene Data'!$F$9,0,10*ROW('Hygiene Data'!F46))),'Data Summary'!DW52="Yes"),OFFSET('Hygiene Data'!$F$9,0,10*ROW('Hygiene Data'!F46)),NA())</f>
        <v>#N/A</v>
      </c>
      <c r="BI52" s="492" t="e">
        <f ca="1">+IF(AND(ISNUMBER(OFFSET('Hygiene Data'!$G$5,0,10*ROW('Hygiene Data'!G46))),'Data Summary'!DX52="Yes"),OFFSET('Hygiene Data'!$G$5,0,10*ROW('Hygiene Data'!G46)),NA())</f>
        <v>#N/A</v>
      </c>
      <c r="BJ52" s="492" t="e">
        <f ca="1">+IF(AND(ISNUMBER(OFFSET('Hygiene Data'!$G$7,0,10*ROW('Hygiene Data'!G46))),'Data Summary'!DY52="Yes"),OFFSET('Hygiene Data'!$G$7,0,10*ROW('Hygiene Data'!G46)),NA())</f>
        <v>#N/A</v>
      </c>
      <c r="BK52" s="492" t="e">
        <f ca="1">+IF(AND(ISNUMBER(OFFSET('Hygiene Data'!$G$9,0,10*ROW('Hygiene Data'!G46))),'Data Summary'!DZ52="Yes"),OFFSET('Hygiene Data'!$G$9,0,10*ROW('Hygiene Data'!G46)),NA())</f>
        <v>#N/A</v>
      </c>
      <c r="BL52" s="492" t="e">
        <f ca="1">+IF(AND(ISNUMBER(OFFSET('Hygiene Data'!$H$5,0,10*ROW('Hygiene Data'!H46))),'Data Summary'!EA52="Yes"),OFFSET('Hygiene Data'!$H$5,0,10*ROW('Hygiene Data'!H46)),NA())</f>
        <v>#N/A</v>
      </c>
      <c r="BM52" s="492" t="e">
        <f ca="1">+IF(AND(ISNUMBER(OFFSET('Hygiene Data'!$H$7,0,10*ROW('Hygiene Data'!H46))),'Data Summary'!EB52="Yes"),OFFSET('Hygiene Data'!$H$7,0,10*ROW('Hygiene Data'!H46)),NA())</f>
        <v>#N/A</v>
      </c>
      <c r="BN52" s="492" t="e">
        <f ca="1">+IF(AND(ISNUMBER(OFFSET('Hygiene Data'!$H$9,0,10*ROW('Hygiene Data'!H46))),'Data Summary'!EC52="Yes"),OFFSET('Hygiene Data'!$H$9,0,10*ROW('Hygiene Data'!H46)),NA())</f>
        <v>#N/A</v>
      </c>
      <c r="BO52" s="492" t="e">
        <f ca="1">+IF(AND(ISNUMBER(OFFSET('Hygiene Data'!$I$5,0,10*ROW('Hygiene Data'!I46))),'Data Summary'!ED52="Yes"),OFFSET('Hygiene Data'!$I$5,0,10*ROW('Hygiene Data'!I46)),NA())</f>
        <v>#N/A</v>
      </c>
      <c r="BP52" s="492" t="e">
        <f ca="1">+IF(AND(ISNUMBER(OFFSET('Hygiene Data'!$I$7,0,10*ROW('Hygiene Data'!I46))),'Data Summary'!EE52="Yes"),OFFSET('Hygiene Data'!$I$7,0,10*ROW('Hygiene Data'!I46)),NA())</f>
        <v>#N/A</v>
      </c>
      <c r="BQ52" s="492" t="e">
        <f ca="1">+IF(AND(ISNUMBER(OFFSET('Hygiene Data'!$I$9,0,10*ROW('Hygiene Data'!I46))),'Data Summary'!EF52="Yes"),OFFSET('Hygiene Data'!$I$9,0,10*ROW('Hygiene Data'!I46)),NA())</f>
        <v>#N/A</v>
      </c>
    </row>
    <row r="53" spans="1:69" x14ac:dyDescent="0.25">
      <c r="A53" s="488" t="e">
        <f ca="1">+RIGHT('Data Summary'!A53,LEN('Data Summary'!A53)-9)</f>
        <v>#VALUE!</v>
      </c>
      <c r="B53" s="462" t="str">
        <f ca="1">+IF(ISTEXT('Data Summary'!B53),'Data Summary'!B53,"")</f>
        <v/>
      </c>
      <c r="C53" s="489" t="e">
        <f ca="1">+VALUE('Data Summary'!C53)</f>
        <v>#VALUE!</v>
      </c>
      <c r="D53" s="490" t="e">
        <f ca="1">+IF(AND(ISNUMBER(OFFSET('Water Data'!$D$4,0,10*ROW('Water Data'!D47))),'Data Summary'!BS53="Yes"),100-OFFSET('Water Data'!$D$4,0,10*ROW('Water Data'!D47)),NA())</f>
        <v>#N/A</v>
      </c>
      <c r="E53" s="490" t="e">
        <f ca="1">+IF(AND(ISNUMBER(OFFSET('Water Data'!$D$6,0,10*ROW('Water Data'!D47))),'Data Summary'!BT53="Yes"),OFFSET('Water Data'!$D$6,0,10*ROW('Water Data'!D47)),NA())</f>
        <v>#N/A</v>
      </c>
      <c r="F53" s="490" t="e">
        <f ca="1">+IF(AND(ISNUMBER(OFFSET('Water Data'!$D$9,0,10*ROW('Water Data'!D47))),'Data Summary'!BU53="Yes"),OFFSET('Water Data'!$D$9,0,10*ROW('Water Data'!D47)),NA())</f>
        <v>#N/A</v>
      </c>
      <c r="G53" s="490" t="e">
        <f ca="1">+IF(AND(ISNUMBER(OFFSET('Water Data'!$E$4,0,10*ROW('Water Data'!E47))),'Data Summary'!BV53="Yes"),100-OFFSET('Water Data'!$E$4,0,10*ROW('Water Data'!E47)),NA())</f>
        <v>#N/A</v>
      </c>
      <c r="H53" s="490" t="e">
        <f ca="1">+IF(AND(ISNUMBER(OFFSET('Water Data'!$E$6,0,10*ROW('Water Data'!E47))),'Data Summary'!BW53="Yes"),OFFSET('Water Data'!$E$6,0,10*ROW('Water Data'!E47)),NA())</f>
        <v>#N/A</v>
      </c>
      <c r="I53" s="490" t="e">
        <f ca="1">+IF(AND(ISNUMBER(OFFSET('Water Data'!$E$9,0,10*ROW('Water Data'!E47))),'Data Summary'!BX53="Yes"),OFFSET('Water Data'!$E$9,0,10*ROW('Water Data'!E47)),NA())</f>
        <v>#N/A</v>
      </c>
      <c r="J53" s="490" t="e">
        <f ca="1">+IF(AND(ISNUMBER(OFFSET('Water Data'!$F$4,0,10*ROW('Water Data'!F47))),'Data Summary'!BY53="Yes"),100-OFFSET('Water Data'!$F$4,0,10*ROW('Water Data'!F47)),NA())</f>
        <v>#N/A</v>
      </c>
      <c r="K53" s="490" t="e">
        <f ca="1">+IF(AND(ISNUMBER(OFFSET('Water Data'!$F$6,0,10*ROW('Water Data'!F47))),'Data Summary'!BZ53="Yes"),OFFSET('Water Data'!$F$6,0,10*ROW('Water Data'!F47)),NA())</f>
        <v>#N/A</v>
      </c>
      <c r="L53" s="490" t="e">
        <f ca="1">+IF(AND(ISNUMBER(OFFSET('Water Data'!$F$9,0,10*ROW('Water Data'!F47))),'Data Summary'!CA53="Yes"),OFFSET('Water Data'!$F$9,0,10*ROW('Water Data'!F47)),NA())</f>
        <v>#N/A</v>
      </c>
      <c r="M53" s="490" t="e">
        <f ca="1">+IF(AND(ISNUMBER(OFFSET('Water Data'!$G$4,0,10*ROW('Water Data'!G47))),'Data Summary'!CB53="Yes"),100-OFFSET('Water Data'!$G$4,0,10*ROW('Water Data'!G47)),NA())</f>
        <v>#N/A</v>
      </c>
      <c r="N53" s="490" t="e">
        <f ca="1">+IF(AND(ISNUMBER(OFFSET('Water Data'!$G$6,0,10*ROW('Water Data'!G47))),'Data Summary'!CC53="Yes"),OFFSET('Water Data'!$G$6,0,10*ROW('Water Data'!G47)),NA())</f>
        <v>#N/A</v>
      </c>
      <c r="O53" s="490" t="e">
        <f ca="1">+IF(AND(ISNUMBER(OFFSET('Water Data'!$G$9,0,10*ROW('Water Data'!G47))),'Data Summary'!CD53="Yes"),OFFSET('Water Data'!$G$9,0,10*ROW('Water Data'!G47)),NA())</f>
        <v>#N/A</v>
      </c>
      <c r="P53" s="490" t="e">
        <f ca="1">+IF(AND(ISNUMBER(OFFSET('Water Data'!$H$4,0,10*ROW('Water Data'!H47))),'Data Summary'!CE53="Yes"),100-OFFSET('Water Data'!$H$4,0,10*ROW('Water Data'!H47)),NA())</f>
        <v>#N/A</v>
      </c>
      <c r="Q53" s="490" t="e">
        <f ca="1">+IF(AND(ISNUMBER(OFFSET('Water Data'!$H$6,0,10*ROW('Water Data'!H47))),'Data Summary'!CF53="Yes"),OFFSET('Water Data'!$H$6,0,10*ROW('Water Data'!H47)),NA())</f>
        <v>#N/A</v>
      </c>
      <c r="R53" s="490" t="e">
        <f ca="1">+IF(AND(ISNUMBER(OFFSET('Water Data'!$H$9,0,10*ROW('Water Data'!H47))),'Data Summary'!CG53="Yes"),OFFSET('Water Data'!$H$9,0,10*ROW('Water Data'!H47)),NA())</f>
        <v>#N/A</v>
      </c>
      <c r="S53" s="490" t="e">
        <f ca="1">+IF(AND(ISNUMBER(OFFSET('Water Data'!$I$4,0,10*ROW('Water Data'!I47))),'Data Summary'!CH53="Yes"),100-OFFSET('Water Data'!$I$4,0,10*ROW('Water Data'!I47)),NA())</f>
        <v>#N/A</v>
      </c>
      <c r="T53" s="490" t="e">
        <f ca="1">+IF(AND(ISNUMBER(OFFSET('Water Data'!$I$6,0,10*ROW('Water Data'!I47))),'Data Summary'!CI53="Yes"),OFFSET('Water Data'!$I$6,0,10*ROW('Water Data'!I47)),NA())</f>
        <v>#N/A</v>
      </c>
      <c r="U53" s="490" t="e">
        <f ca="1">+IF(AND(ISNUMBER(OFFSET('Water Data'!$I$9,0,10*ROW('Water Data'!I47))),'Data Summary'!CJ53="Yes"),OFFSET('Water Data'!$I$9,0,10*ROW('Water Data'!I47)),NA())</f>
        <v>#N/A</v>
      </c>
      <c r="V53" s="491" t="e">
        <f ca="1">+IF(AND(ISNUMBER(OFFSET('Sanitation Data'!$D$4,0,10*ROW('Sanitation Data'!D47))),'Data Summary'!CK53="Yes"),100-OFFSET('Sanitation Data'!$D$4,0,10*ROW('Sanitation Data'!D47)),NA())</f>
        <v>#N/A</v>
      </c>
      <c r="W53" s="491" t="e">
        <f ca="1">+IF(AND(ISNUMBER(OFFSET('Sanitation Data'!$D$6,0,10*ROW('Sanitation Data'!D47))),'Data Summary'!CL53="Yes"),OFFSET('Sanitation Data'!$D$6,0,10*ROW('Sanitation Data'!D47)),NA())</f>
        <v>#N/A</v>
      </c>
      <c r="X53" s="491" t="e">
        <f ca="1">+IF(AND(ISNUMBER(OFFSET('Sanitation Data'!$D$10,0,10*ROW('Sanitation Data'!D47))),'Data Summary'!CM53="Yes"),OFFSET('Sanitation Data'!$D$10,0,10*ROW('Sanitation Data'!D47)),NA())</f>
        <v>#N/A</v>
      </c>
      <c r="Y53" s="491" t="e">
        <f ca="1">+IF(AND(ISNUMBER(OFFSET('Sanitation Data'!$D$11,0,10*ROW('Sanitation Data'!D47))),'Data Summary'!CN53="Yes"),OFFSET('Sanitation Data'!$D$11,0,10*ROW('Sanitation Data'!D47)),NA())</f>
        <v>#N/A</v>
      </c>
      <c r="Z53" s="491" t="e">
        <f ca="1">+IF(AND(ISNUMBER(OFFSET('Sanitation Data'!$D$12,0,10*ROW('Sanitation Data'!D47))),'Data Summary'!CO53="Yes"),OFFSET('Sanitation Data'!$D$12,0,10*ROW('Sanitation Data'!D47)),NA())</f>
        <v>#N/A</v>
      </c>
      <c r="AA53" s="491" t="e">
        <f ca="1">+IF(AND(ISNUMBER(OFFSET('Sanitation Data'!$E$4,0,10*ROW('Sanitation Data'!E47))),'Data Summary'!CP53="Yes"),100-OFFSET('Sanitation Data'!$E$4,0,10*ROW('Sanitation Data'!E47)),NA())</f>
        <v>#N/A</v>
      </c>
      <c r="AB53" s="491" t="e">
        <f ca="1">+IF(AND(ISNUMBER(OFFSET('Sanitation Data'!$E$6,0,10*ROW('Sanitation Data'!E47))),'Data Summary'!CQ53="Yes"),OFFSET('Sanitation Data'!$E$6,0,10*ROW('Sanitation Data'!E47)),NA())</f>
        <v>#N/A</v>
      </c>
      <c r="AC53" s="491" t="e">
        <f ca="1">+IF(AND(ISNUMBER(OFFSET('Sanitation Data'!$E$10,0,10*ROW('Sanitation Data'!E47))),'Data Summary'!CR53="Yes"),OFFSET('Sanitation Data'!$E$10,0,10*ROW('Sanitation Data'!E47)),NA())</f>
        <v>#N/A</v>
      </c>
      <c r="AD53" s="491" t="e">
        <f ca="1">+IF(AND(ISNUMBER(OFFSET('Sanitation Data'!$E$11,0,10*ROW('Sanitation Data'!E47))),'Data Summary'!CS53="Yes"),OFFSET('Sanitation Data'!$E$11,0,10*ROW('Sanitation Data'!E47)),NA())</f>
        <v>#N/A</v>
      </c>
      <c r="AE53" s="491" t="e">
        <f ca="1">+IF(AND(ISNUMBER(OFFSET('Sanitation Data'!$E$12,0,10*ROW('Sanitation Data'!E47))),'Data Summary'!CT53="Yes"),OFFSET('Sanitation Data'!$E$12,0,10*ROW('Sanitation Data'!E47)),NA())</f>
        <v>#N/A</v>
      </c>
      <c r="AF53" s="491" t="e">
        <f ca="1">+IF(AND(ISNUMBER(OFFSET('Sanitation Data'!$F$4,0,10*ROW('Sanitation Data'!F47))),'Data Summary'!CU53="Yes"),100-OFFSET('Sanitation Data'!$F$4,0,10*ROW('Sanitation Data'!F47)),NA())</f>
        <v>#N/A</v>
      </c>
      <c r="AG53" s="491" t="e">
        <f ca="1">+IF(AND(ISNUMBER(OFFSET('Sanitation Data'!$F$6,0,10*ROW('Sanitation Data'!F47))),'Data Summary'!CV53="Yes"),OFFSET('Sanitation Data'!$F$6,0,10*ROW('Sanitation Data'!F47)),NA())</f>
        <v>#N/A</v>
      </c>
      <c r="AH53" s="491" t="e">
        <f ca="1">+IF(AND(ISNUMBER(OFFSET('Sanitation Data'!$F$10,0,10*ROW('Sanitation Data'!F47))),'Data Summary'!CW53="Yes"),OFFSET('Sanitation Data'!$F$10,0,10*ROW('Sanitation Data'!F47)),NA())</f>
        <v>#N/A</v>
      </c>
      <c r="AI53" s="491" t="e">
        <f ca="1">+IF(AND(ISNUMBER(OFFSET('Sanitation Data'!$F$11,0,10*ROW('Sanitation Data'!F47))),'Data Summary'!CX53="Yes"),OFFSET('Sanitation Data'!$F$11,0,10*ROW('Sanitation Data'!F47)),NA())</f>
        <v>#N/A</v>
      </c>
      <c r="AJ53" s="491" t="e">
        <f ca="1">+IF(AND(ISNUMBER(OFFSET('Sanitation Data'!$F$12,0,10*ROW('Sanitation Data'!F47))),'Data Summary'!CY53="Yes"),OFFSET('Sanitation Data'!$F$12,0,10*ROW('Sanitation Data'!F47)),NA())</f>
        <v>#N/A</v>
      </c>
      <c r="AK53" s="491" t="e">
        <f ca="1">+IF(AND(ISNUMBER(OFFSET('Sanitation Data'!$G$4,0,10*ROW('Sanitation Data'!G47))),'Data Summary'!CZ53="Yes"),100-OFFSET('Sanitation Data'!$G$4,0,10*ROW('Sanitation Data'!G47)),NA())</f>
        <v>#N/A</v>
      </c>
      <c r="AL53" s="491" t="e">
        <f ca="1">+IF(AND(ISNUMBER(OFFSET('Sanitation Data'!$G$6,0,10*ROW('Sanitation Data'!G47))),'Data Summary'!DA53="Yes"),OFFSET('Sanitation Data'!$G$6,0,10*ROW('Sanitation Data'!G47)),NA())</f>
        <v>#N/A</v>
      </c>
      <c r="AM53" s="491" t="e">
        <f ca="1">+IF(AND(ISNUMBER(OFFSET('Sanitation Data'!$G$10,0,10*ROW('Sanitation Data'!G47))),'Data Summary'!DB53="Yes"),OFFSET('Sanitation Data'!$G$10,0,10*ROW('Sanitation Data'!G47)),NA())</f>
        <v>#N/A</v>
      </c>
      <c r="AN53" s="491" t="e">
        <f ca="1">+IF(AND(ISNUMBER(OFFSET('Sanitation Data'!$G$11,0,10*ROW('Sanitation Data'!G47))),'Data Summary'!DC53="Yes"),OFFSET('Sanitation Data'!$G$11,0,10*ROW('Sanitation Data'!G47)),NA())</f>
        <v>#N/A</v>
      </c>
      <c r="AO53" s="491" t="e">
        <f ca="1">+IF(AND(ISNUMBER(OFFSET('Sanitation Data'!$G$12,0,10*ROW('Sanitation Data'!G47))),'Data Summary'!DD53="Yes"),OFFSET('Sanitation Data'!$G$12,0,10*ROW('Sanitation Data'!G47)),NA())</f>
        <v>#N/A</v>
      </c>
      <c r="AP53" s="491" t="e">
        <f ca="1">+IF(AND(ISNUMBER(OFFSET('Sanitation Data'!$H$4,0,10*ROW('Sanitation Data'!H47))),'Data Summary'!DE53="Yes"),100-OFFSET('Sanitation Data'!$H$4,0,10*ROW('Sanitation Data'!H47)),NA())</f>
        <v>#N/A</v>
      </c>
      <c r="AQ53" s="491" t="e">
        <f ca="1">+IF(AND(ISNUMBER(OFFSET('Sanitation Data'!$H$6,0,10*ROW('Sanitation Data'!H47))),'Data Summary'!DF53="Yes"),OFFSET('Sanitation Data'!$H$6,0,10*ROW('Sanitation Data'!H47)),NA())</f>
        <v>#N/A</v>
      </c>
      <c r="AR53" s="491" t="e">
        <f ca="1">+IF(AND(ISNUMBER(OFFSET('Sanitation Data'!$H$10,0,10*ROW('Sanitation Data'!H47))),'Data Summary'!DG53="Yes"),OFFSET('Sanitation Data'!$H$10,0,10*ROW('Sanitation Data'!H47)),NA())</f>
        <v>#N/A</v>
      </c>
      <c r="AS53" s="491" t="e">
        <f ca="1">+IF(AND(ISNUMBER(OFFSET('Sanitation Data'!$H$11,0,10*ROW('Sanitation Data'!H47))),'Data Summary'!DH53="Yes"),OFFSET('Sanitation Data'!$H$11,0,10*ROW('Sanitation Data'!H47)),NA())</f>
        <v>#N/A</v>
      </c>
      <c r="AT53" s="491" t="e">
        <f ca="1">+IF(AND(ISNUMBER(OFFSET('Sanitation Data'!$H$12,0,10*ROW('Sanitation Data'!H47))),'Data Summary'!DI53="Yes"),OFFSET('Sanitation Data'!$H$12,0,10*ROW('Sanitation Data'!H47)),NA())</f>
        <v>#N/A</v>
      </c>
      <c r="AU53" s="491" t="e">
        <f ca="1">+IF(AND(ISNUMBER(OFFSET('Sanitation Data'!$I$4,0,10*ROW('Sanitation Data'!I47))),'Data Summary'!DJ53="Yes"),100-OFFSET('Sanitation Data'!$I$4,0,10*ROW('Sanitation Data'!I47)),NA())</f>
        <v>#N/A</v>
      </c>
      <c r="AV53" s="491" t="e">
        <f ca="1">+IF(AND(ISNUMBER(OFFSET('Sanitation Data'!$I$6,0,10*ROW('Sanitation Data'!I47))),'Data Summary'!DK53="Yes"),OFFSET('Sanitation Data'!$I$6,0,10*ROW('Sanitation Data'!I47)),NA())</f>
        <v>#N/A</v>
      </c>
      <c r="AW53" s="491" t="e">
        <f ca="1">+IF(AND(ISNUMBER(OFFSET('Sanitation Data'!$I$10,0,10*ROW('Sanitation Data'!I47))),'Data Summary'!DL53="Yes"),OFFSET('Sanitation Data'!$I$10,0,10*ROW('Sanitation Data'!I47)),NA())</f>
        <v>#N/A</v>
      </c>
      <c r="AX53" s="491" t="e">
        <f ca="1">+IF(AND(ISNUMBER(OFFSET('Sanitation Data'!$I$11,0,10*ROW('Sanitation Data'!I47))),'Data Summary'!DM53="Yes"),OFFSET('Sanitation Data'!$I$11,0,10*ROW('Sanitation Data'!I47)),NA())</f>
        <v>#N/A</v>
      </c>
      <c r="AY53" s="491" t="e">
        <f ca="1">+IF(AND(ISNUMBER(OFFSET('Sanitation Data'!$I$12,0,10*ROW('Sanitation Data'!I47))),'Data Summary'!DN53="Yes"),OFFSET('Sanitation Data'!$I$12,0,10*ROW('Sanitation Data'!I47)),NA())</f>
        <v>#N/A</v>
      </c>
      <c r="AZ53" s="492" t="e">
        <f ca="1">+IF(AND(ISNUMBER(OFFSET('Hygiene Data'!$D$5,0,10*ROW('Hygiene Data'!D47))),'Data Summary'!DO53="Yes"),OFFSET('Hygiene Data'!$D$5,0,10*ROW('Hygiene Data'!D47)),NA())</f>
        <v>#N/A</v>
      </c>
      <c r="BA53" s="492" t="e">
        <f ca="1">+IF(AND(ISNUMBER(OFFSET('Hygiene Data'!$D$7,0,10*ROW('Hygiene Data'!D47))),'Data Summary'!DP53="Yes"),OFFSET('Hygiene Data'!$D$7,0,10*ROW('Hygiene Data'!D47)),NA())</f>
        <v>#N/A</v>
      </c>
      <c r="BB53" s="492" t="e">
        <f ca="1">+IF(AND(ISNUMBER(OFFSET('Hygiene Data'!$D$9,0,10*ROW('Hygiene Data'!D47))),'Data Summary'!DQ53="Yes"),OFFSET('Hygiene Data'!$D$9,0,10*ROW('Hygiene Data'!D47)),NA())</f>
        <v>#N/A</v>
      </c>
      <c r="BC53" s="492" t="e">
        <f ca="1">+IF(AND(ISNUMBER(OFFSET('Hygiene Data'!$E$5,0,10*ROW('Hygiene Data'!E47))),'Data Summary'!DR53="Yes"),OFFSET('Hygiene Data'!$E$5,0,10*ROW('Hygiene Data'!E47)),NA())</f>
        <v>#N/A</v>
      </c>
      <c r="BD53" s="492" t="e">
        <f ca="1">+IF(AND(ISNUMBER(OFFSET('Hygiene Data'!$E$7,0,10*ROW('Hygiene Data'!E47))),'Data Summary'!DS53="Yes"),OFFSET('Hygiene Data'!$E$7,0,10*ROW('Hygiene Data'!E47)),NA())</f>
        <v>#N/A</v>
      </c>
      <c r="BE53" s="492" t="e">
        <f ca="1">+IF(AND(ISNUMBER(OFFSET('Hygiene Data'!$E$9,0,10*ROW('Hygiene Data'!E47))),'Data Summary'!DT53="Yes"),OFFSET('Hygiene Data'!$E$9,0,10*ROW('Hygiene Data'!E47)),NA())</f>
        <v>#N/A</v>
      </c>
      <c r="BF53" s="492" t="e">
        <f ca="1">+IF(AND(ISNUMBER(OFFSET('Hygiene Data'!$F$5,0,10*ROW('Hygiene Data'!F47))),'Data Summary'!DU53="Yes"),OFFSET('Hygiene Data'!$F$5,0,10*ROW('Hygiene Data'!F47)),NA())</f>
        <v>#N/A</v>
      </c>
      <c r="BG53" s="492" t="e">
        <f ca="1">+IF(AND(ISNUMBER(OFFSET('Hygiene Data'!$F$7,0,10*ROW('Hygiene Data'!F47))),'Data Summary'!DV53="Yes"),OFFSET('Hygiene Data'!$F$7,0,10*ROW('Hygiene Data'!F47)),NA())</f>
        <v>#N/A</v>
      </c>
      <c r="BH53" s="492" t="e">
        <f ca="1">+IF(AND(ISNUMBER(OFFSET('Hygiene Data'!$F$9,0,10*ROW('Hygiene Data'!F47))),'Data Summary'!DW53="Yes"),OFFSET('Hygiene Data'!$F$9,0,10*ROW('Hygiene Data'!F47)),NA())</f>
        <v>#N/A</v>
      </c>
      <c r="BI53" s="492" t="e">
        <f ca="1">+IF(AND(ISNUMBER(OFFSET('Hygiene Data'!$G$5,0,10*ROW('Hygiene Data'!G47))),'Data Summary'!DX53="Yes"),OFFSET('Hygiene Data'!$G$5,0,10*ROW('Hygiene Data'!G47)),NA())</f>
        <v>#N/A</v>
      </c>
      <c r="BJ53" s="492" t="e">
        <f ca="1">+IF(AND(ISNUMBER(OFFSET('Hygiene Data'!$G$7,0,10*ROW('Hygiene Data'!G47))),'Data Summary'!DY53="Yes"),OFFSET('Hygiene Data'!$G$7,0,10*ROW('Hygiene Data'!G47)),NA())</f>
        <v>#N/A</v>
      </c>
      <c r="BK53" s="492" t="e">
        <f ca="1">+IF(AND(ISNUMBER(OFFSET('Hygiene Data'!$G$9,0,10*ROW('Hygiene Data'!G47))),'Data Summary'!DZ53="Yes"),OFFSET('Hygiene Data'!$G$9,0,10*ROW('Hygiene Data'!G47)),NA())</f>
        <v>#N/A</v>
      </c>
      <c r="BL53" s="492" t="e">
        <f ca="1">+IF(AND(ISNUMBER(OFFSET('Hygiene Data'!$H$5,0,10*ROW('Hygiene Data'!H47))),'Data Summary'!EA53="Yes"),OFFSET('Hygiene Data'!$H$5,0,10*ROW('Hygiene Data'!H47)),NA())</f>
        <v>#N/A</v>
      </c>
      <c r="BM53" s="492" t="e">
        <f ca="1">+IF(AND(ISNUMBER(OFFSET('Hygiene Data'!$H$7,0,10*ROW('Hygiene Data'!H47))),'Data Summary'!EB53="Yes"),OFFSET('Hygiene Data'!$H$7,0,10*ROW('Hygiene Data'!H47)),NA())</f>
        <v>#N/A</v>
      </c>
      <c r="BN53" s="492" t="e">
        <f ca="1">+IF(AND(ISNUMBER(OFFSET('Hygiene Data'!$H$9,0,10*ROW('Hygiene Data'!H47))),'Data Summary'!EC53="Yes"),OFFSET('Hygiene Data'!$H$9,0,10*ROW('Hygiene Data'!H47)),NA())</f>
        <v>#N/A</v>
      </c>
      <c r="BO53" s="492" t="e">
        <f ca="1">+IF(AND(ISNUMBER(OFFSET('Hygiene Data'!$I$5,0,10*ROW('Hygiene Data'!I47))),'Data Summary'!ED53="Yes"),OFFSET('Hygiene Data'!$I$5,0,10*ROW('Hygiene Data'!I47)),NA())</f>
        <v>#N/A</v>
      </c>
      <c r="BP53" s="492" t="e">
        <f ca="1">+IF(AND(ISNUMBER(OFFSET('Hygiene Data'!$I$7,0,10*ROW('Hygiene Data'!I47))),'Data Summary'!EE53="Yes"),OFFSET('Hygiene Data'!$I$7,0,10*ROW('Hygiene Data'!I47)),NA())</f>
        <v>#N/A</v>
      </c>
      <c r="BQ53" s="492" t="e">
        <f ca="1">+IF(AND(ISNUMBER(OFFSET('Hygiene Data'!$I$9,0,10*ROW('Hygiene Data'!I47))),'Data Summary'!EF53="Yes"),OFFSET('Hygiene Data'!$I$9,0,10*ROW('Hygiene Data'!I47)),NA())</f>
        <v>#N/A</v>
      </c>
    </row>
    <row r="54" spans="1:69" x14ac:dyDescent="0.25">
      <c r="A54" s="488" t="e">
        <f ca="1">+RIGHT('Data Summary'!A54,LEN('Data Summary'!A54)-9)</f>
        <v>#VALUE!</v>
      </c>
      <c r="B54" s="462" t="str">
        <f ca="1">+IF(ISTEXT('Data Summary'!B54),'Data Summary'!B54,"")</f>
        <v/>
      </c>
      <c r="C54" s="489" t="e">
        <f ca="1">+VALUE('Data Summary'!C54)</f>
        <v>#VALUE!</v>
      </c>
      <c r="D54" s="490" t="e">
        <f ca="1">+IF(AND(ISNUMBER(OFFSET('Water Data'!$D$4,0,10*ROW('Water Data'!D48))),'Data Summary'!BS54="Yes"),100-OFFSET('Water Data'!$D$4,0,10*ROW('Water Data'!D48)),NA())</f>
        <v>#N/A</v>
      </c>
      <c r="E54" s="490" t="e">
        <f ca="1">+IF(AND(ISNUMBER(OFFSET('Water Data'!$D$6,0,10*ROW('Water Data'!D48))),'Data Summary'!BT54="Yes"),OFFSET('Water Data'!$D$6,0,10*ROW('Water Data'!D48)),NA())</f>
        <v>#N/A</v>
      </c>
      <c r="F54" s="490" t="e">
        <f ca="1">+IF(AND(ISNUMBER(OFFSET('Water Data'!$D$9,0,10*ROW('Water Data'!D48))),'Data Summary'!BU54="Yes"),OFFSET('Water Data'!$D$9,0,10*ROW('Water Data'!D48)),NA())</f>
        <v>#N/A</v>
      </c>
      <c r="G54" s="490" t="e">
        <f ca="1">+IF(AND(ISNUMBER(OFFSET('Water Data'!$E$4,0,10*ROW('Water Data'!E48))),'Data Summary'!BV54="Yes"),100-OFFSET('Water Data'!$E$4,0,10*ROW('Water Data'!E48)),NA())</f>
        <v>#N/A</v>
      </c>
      <c r="H54" s="490" t="e">
        <f ca="1">+IF(AND(ISNUMBER(OFFSET('Water Data'!$E$6,0,10*ROW('Water Data'!E48))),'Data Summary'!BW54="Yes"),OFFSET('Water Data'!$E$6,0,10*ROW('Water Data'!E48)),NA())</f>
        <v>#N/A</v>
      </c>
      <c r="I54" s="490" t="e">
        <f ca="1">+IF(AND(ISNUMBER(OFFSET('Water Data'!$E$9,0,10*ROW('Water Data'!E48))),'Data Summary'!BX54="Yes"),OFFSET('Water Data'!$E$9,0,10*ROW('Water Data'!E48)),NA())</f>
        <v>#N/A</v>
      </c>
      <c r="J54" s="490" t="e">
        <f ca="1">+IF(AND(ISNUMBER(OFFSET('Water Data'!$F$4,0,10*ROW('Water Data'!F48))),'Data Summary'!BY54="Yes"),100-OFFSET('Water Data'!$F$4,0,10*ROW('Water Data'!F48)),NA())</f>
        <v>#N/A</v>
      </c>
      <c r="K54" s="490" t="e">
        <f ca="1">+IF(AND(ISNUMBER(OFFSET('Water Data'!$F$6,0,10*ROW('Water Data'!F48))),'Data Summary'!BZ54="Yes"),OFFSET('Water Data'!$F$6,0,10*ROW('Water Data'!F48)),NA())</f>
        <v>#N/A</v>
      </c>
      <c r="L54" s="490" t="e">
        <f ca="1">+IF(AND(ISNUMBER(OFFSET('Water Data'!$F$9,0,10*ROW('Water Data'!F48))),'Data Summary'!CA54="Yes"),OFFSET('Water Data'!$F$9,0,10*ROW('Water Data'!F48)),NA())</f>
        <v>#N/A</v>
      </c>
      <c r="M54" s="490" t="e">
        <f ca="1">+IF(AND(ISNUMBER(OFFSET('Water Data'!$G$4,0,10*ROW('Water Data'!G48))),'Data Summary'!CB54="Yes"),100-OFFSET('Water Data'!$G$4,0,10*ROW('Water Data'!G48)),NA())</f>
        <v>#N/A</v>
      </c>
      <c r="N54" s="490" t="e">
        <f ca="1">+IF(AND(ISNUMBER(OFFSET('Water Data'!$G$6,0,10*ROW('Water Data'!G48))),'Data Summary'!CC54="Yes"),OFFSET('Water Data'!$G$6,0,10*ROW('Water Data'!G48)),NA())</f>
        <v>#N/A</v>
      </c>
      <c r="O54" s="490" t="e">
        <f ca="1">+IF(AND(ISNUMBER(OFFSET('Water Data'!$G$9,0,10*ROW('Water Data'!G48))),'Data Summary'!CD54="Yes"),OFFSET('Water Data'!$G$9,0,10*ROW('Water Data'!G48)),NA())</f>
        <v>#N/A</v>
      </c>
      <c r="P54" s="490" t="e">
        <f ca="1">+IF(AND(ISNUMBER(OFFSET('Water Data'!$H$4,0,10*ROW('Water Data'!H48))),'Data Summary'!CE54="Yes"),100-OFFSET('Water Data'!$H$4,0,10*ROW('Water Data'!H48)),NA())</f>
        <v>#N/A</v>
      </c>
      <c r="Q54" s="490" t="e">
        <f ca="1">+IF(AND(ISNUMBER(OFFSET('Water Data'!$H$6,0,10*ROW('Water Data'!H48))),'Data Summary'!CF54="Yes"),OFFSET('Water Data'!$H$6,0,10*ROW('Water Data'!H48)),NA())</f>
        <v>#N/A</v>
      </c>
      <c r="R54" s="490" t="e">
        <f ca="1">+IF(AND(ISNUMBER(OFFSET('Water Data'!$H$9,0,10*ROW('Water Data'!H48))),'Data Summary'!CG54="Yes"),OFFSET('Water Data'!$H$9,0,10*ROW('Water Data'!H48)),NA())</f>
        <v>#N/A</v>
      </c>
      <c r="S54" s="490" t="e">
        <f ca="1">+IF(AND(ISNUMBER(OFFSET('Water Data'!$I$4,0,10*ROW('Water Data'!I48))),'Data Summary'!CH54="Yes"),100-OFFSET('Water Data'!$I$4,0,10*ROW('Water Data'!I48)),NA())</f>
        <v>#N/A</v>
      </c>
      <c r="T54" s="490" t="e">
        <f ca="1">+IF(AND(ISNUMBER(OFFSET('Water Data'!$I$6,0,10*ROW('Water Data'!I48))),'Data Summary'!CI54="Yes"),OFFSET('Water Data'!$I$6,0,10*ROW('Water Data'!I48)),NA())</f>
        <v>#N/A</v>
      </c>
      <c r="U54" s="490" t="e">
        <f ca="1">+IF(AND(ISNUMBER(OFFSET('Water Data'!$I$9,0,10*ROW('Water Data'!I48))),'Data Summary'!CJ54="Yes"),OFFSET('Water Data'!$I$9,0,10*ROW('Water Data'!I48)),NA())</f>
        <v>#N/A</v>
      </c>
      <c r="V54" s="491" t="e">
        <f ca="1">+IF(AND(ISNUMBER(OFFSET('Sanitation Data'!$D$4,0,10*ROW('Sanitation Data'!D48))),'Data Summary'!CK54="Yes"),100-OFFSET('Sanitation Data'!$D$4,0,10*ROW('Sanitation Data'!D48)),NA())</f>
        <v>#N/A</v>
      </c>
      <c r="W54" s="491" t="e">
        <f ca="1">+IF(AND(ISNUMBER(OFFSET('Sanitation Data'!$D$6,0,10*ROW('Sanitation Data'!D48))),'Data Summary'!CL54="Yes"),OFFSET('Sanitation Data'!$D$6,0,10*ROW('Sanitation Data'!D48)),NA())</f>
        <v>#N/A</v>
      </c>
      <c r="X54" s="491" t="e">
        <f ca="1">+IF(AND(ISNUMBER(OFFSET('Sanitation Data'!$D$10,0,10*ROW('Sanitation Data'!D48))),'Data Summary'!CM54="Yes"),OFFSET('Sanitation Data'!$D$10,0,10*ROW('Sanitation Data'!D48)),NA())</f>
        <v>#N/A</v>
      </c>
      <c r="Y54" s="491" t="e">
        <f ca="1">+IF(AND(ISNUMBER(OFFSET('Sanitation Data'!$D$11,0,10*ROW('Sanitation Data'!D48))),'Data Summary'!CN54="Yes"),OFFSET('Sanitation Data'!$D$11,0,10*ROW('Sanitation Data'!D48)),NA())</f>
        <v>#N/A</v>
      </c>
      <c r="Z54" s="491" t="e">
        <f ca="1">+IF(AND(ISNUMBER(OFFSET('Sanitation Data'!$D$12,0,10*ROW('Sanitation Data'!D48))),'Data Summary'!CO54="Yes"),OFFSET('Sanitation Data'!$D$12,0,10*ROW('Sanitation Data'!D48)),NA())</f>
        <v>#N/A</v>
      </c>
      <c r="AA54" s="491" t="e">
        <f ca="1">+IF(AND(ISNUMBER(OFFSET('Sanitation Data'!$E$4,0,10*ROW('Sanitation Data'!E48))),'Data Summary'!CP54="Yes"),100-OFFSET('Sanitation Data'!$E$4,0,10*ROW('Sanitation Data'!E48)),NA())</f>
        <v>#N/A</v>
      </c>
      <c r="AB54" s="491" t="e">
        <f ca="1">+IF(AND(ISNUMBER(OFFSET('Sanitation Data'!$E$6,0,10*ROW('Sanitation Data'!E48))),'Data Summary'!CQ54="Yes"),OFFSET('Sanitation Data'!$E$6,0,10*ROW('Sanitation Data'!E48)),NA())</f>
        <v>#N/A</v>
      </c>
      <c r="AC54" s="491" t="e">
        <f ca="1">+IF(AND(ISNUMBER(OFFSET('Sanitation Data'!$E$10,0,10*ROW('Sanitation Data'!E48))),'Data Summary'!CR54="Yes"),OFFSET('Sanitation Data'!$E$10,0,10*ROW('Sanitation Data'!E48)),NA())</f>
        <v>#N/A</v>
      </c>
      <c r="AD54" s="491" t="e">
        <f ca="1">+IF(AND(ISNUMBER(OFFSET('Sanitation Data'!$E$11,0,10*ROW('Sanitation Data'!E48))),'Data Summary'!CS54="Yes"),OFFSET('Sanitation Data'!$E$11,0,10*ROW('Sanitation Data'!E48)),NA())</f>
        <v>#N/A</v>
      </c>
      <c r="AE54" s="491" t="e">
        <f ca="1">+IF(AND(ISNUMBER(OFFSET('Sanitation Data'!$E$12,0,10*ROW('Sanitation Data'!E48))),'Data Summary'!CT54="Yes"),OFFSET('Sanitation Data'!$E$12,0,10*ROW('Sanitation Data'!E48)),NA())</f>
        <v>#N/A</v>
      </c>
      <c r="AF54" s="491" t="e">
        <f ca="1">+IF(AND(ISNUMBER(OFFSET('Sanitation Data'!$F$4,0,10*ROW('Sanitation Data'!F48))),'Data Summary'!CU54="Yes"),100-OFFSET('Sanitation Data'!$F$4,0,10*ROW('Sanitation Data'!F48)),NA())</f>
        <v>#N/A</v>
      </c>
      <c r="AG54" s="491" t="e">
        <f ca="1">+IF(AND(ISNUMBER(OFFSET('Sanitation Data'!$F$6,0,10*ROW('Sanitation Data'!F48))),'Data Summary'!CV54="Yes"),OFFSET('Sanitation Data'!$F$6,0,10*ROW('Sanitation Data'!F48)),NA())</f>
        <v>#N/A</v>
      </c>
      <c r="AH54" s="491" t="e">
        <f ca="1">+IF(AND(ISNUMBER(OFFSET('Sanitation Data'!$F$10,0,10*ROW('Sanitation Data'!F48))),'Data Summary'!CW54="Yes"),OFFSET('Sanitation Data'!$F$10,0,10*ROW('Sanitation Data'!F48)),NA())</f>
        <v>#N/A</v>
      </c>
      <c r="AI54" s="491" t="e">
        <f ca="1">+IF(AND(ISNUMBER(OFFSET('Sanitation Data'!$F$11,0,10*ROW('Sanitation Data'!F48))),'Data Summary'!CX54="Yes"),OFFSET('Sanitation Data'!$F$11,0,10*ROW('Sanitation Data'!F48)),NA())</f>
        <v>#N/A</v>
      </c>
      <c r="AJ54" s="491" t="e">
        <f ca="1">+IF(AND(ISNUMBER(OFFSET('Sanitation Data'!$F$12,0,10*ROW('Sanitation Data'!F48))),'Data Summary'!CY54="Yes"),OFFSET('Sanitation Data'!$F$12,0,10*ROW('Sanitation Data'!F48)),NA())</f>
        <v>#N/A</v>
      </c>
      <c r="AK54" s="491" t="e">
        <f ca="1">+IF(AND(ISNUMBER(OFFSET('Sanitation Data'!$G$4,0,10*ROW('Sanitation Data'!G48))),'Data Summary'!CZ54="Yes"),100-OFFSET('Sanitation Data'!$G$4,0,10*ROW('Sanitation Data'!G48)),NA())</f>
        <v>#N/A</v>
      </c>
      <c r="AL54" s="491" t="e">
        <f ca="1">+IF(AND(ISNUMBER(OFFSET('Sanitation Data'!$G$6,0,10*ROW('Sanitation Data'!G48))),'Data Summary'!DA54="Yes"),OFFSET('Sanitation Data'!$G$6,0,10*ROW('Sanitation Data'!G48)),NA())</f>
        <v>#N/A</v>
      </c>
      <c r="AM54" s="491" t="e">
        <f ca="1">+IF(AND(ISNUMBER(OFFSET('Sanitation Data'!$G$10,0,10*ROW('Sanitation Data'!G48))),'Data Summary'!DB54="Yes"),OFFSET('Sanitation Data'!$G$10,0,10*ROW('Sanitation Data'!G48)),NA())</f>
        <v>#N/A</v>
      </c>
      <c r="AN54" s="491" t="e">
        <f ca="1">+IF(AND(ISNUMBER(OFFSET('Sanitation Data'!$G$11,0,10*ROW('Sanitation Data'!G48))),'Data Summary'!DC54="Yes"),OFFSET('Sanitation Data'!$G$11,0,10*ROW('Sanitation Data'!G48)),NA())</f>
        <v>#N/A</v>
      </c>
      <c r="AO54" s="491" t="e">
        <f ca="1">+IF(AND(ISNUMBER(OFFSET('Sanitation Data'!$G$12,0,10*ROW('Sanitation Data'!G48))),'Data Summary'!DD54="Yes"),OFFSET('Sanitation Data'!$G$12,0,10*ROW('Sanitation Data'!G48)),NA())</f>
        <v>#N/A</v>
      </c>
      <c r="AP54" s="491" t="e">
        <f ca="1">+IF(AND(ISNUMBER(OFFSET('Sanitation Data'!$H$4,0,10*ROW('Sanitation Data'!H48))),'Data Summary'!DE54="Yes"),100-OFFSET('Sanitation Data'!$H$4,0,10*ROW('Sanitation Data'!H48)),NA())</f>
        <v>#N/A</v>
      </c>
      <c r="AQ54" s="491" t="e">
        <f ca="1">+IF(AND(ISNUMBER(OFFSET('Sanitation Data'!$H$6,0,10*ROW('Sanitation Data'!H48))),'Data Summary'!DF54="Yes"),OFFSET('Sanitation Data'!$H$6,0,10*ROW('Sanitation Data'!H48)),NA())</f>
        <v>#N/A</v>
      </c>
      <c r="AR54" s="491" t="e">
        <f ca="1">+IF(AND(ISNUMBER(OFFSET('Sanitation Data'!$H$10,0,10*ROW('Sanitation Data'!H48))),'Data Summary'!DG54="Yes"),OFFSET('Sanitation Data'!$H$10,0,10*ROW('Sanitation Data'!H48)),NA())</f>
        <v>#N/A</v>
      </c>
      <c r="AS54" s="491" t="e">
        <f ca="1">+IF(AND(ISNUMBER(OFFSET('Sanitation Data'!$H$11,0,10*ROW('Sanitation Data'!H48))),'Data Summary'!DH54="Yes"),OFFSET('Sanitation Data'!$H$11,0,10*ROW('Sanitation Data'!H48)),NA())</f>
        <v>#N/A</v>
      </c>
      <c r="AT54" s="491" t="e">
        <f ca="1">+IF(AND(ISNUMBER(OFFSET('Sanitation Data'!$H$12,0,10*ROW('Sanitation Data'!H48))),'Data Summary'!DI54="Yes"),OFFSET('Sanitation Data'!$H$12,0,10*ROW('Sanitation Data'!H48)),NA())</f>
        <v>#N/A</v>
      </c>
      <c r="AU54" s="491" t="e">
        <f ca="1">+IF(AND(ISNUMBER(OFFSET('Sanitation Data'!$I$4,0,10*ROW('Sanitation Data'!I48))),'Data Summary'!DJ54="Yes"),100-OFFSET('Sanitation Data'!$I$4,0,10*ROW('Sanitation Data'!I48)),NA())</f>
        <v>#N/A</v>
      </c>
      <c r="AV54" s="491" t="e">
        <f ca="1">+IF(AND(ISNUMBER(OFFSET('Sanitation Data'!$I$6,0,10*ROW('Sanitation Data'!I48))),'Data Summary'!DK54="Yes"),OFFSET('Sanitation Data'!$I$6,0,10*ROW('Sanitation Data'!I48)),NA())</f>
        <v>#N/A</v>
      </c>
      <c r="AW54" s="491" t="e">
        <f ca="1">+IF(AND(ISNUMBER(OFFSET('Sanitation Data'!$I$10,0,10*ROW('Sanitation Data'!I48))),'Data Summary'!DL54="Yes"),OFFSET('Sanitation Data'!$I$10,0,10*ROW('Sanitation Data'!I48)),NA())</f>
        <v>#N/A</v>
      </c>
      <c r="AX54" s="491" t="e">
        <f ca="1">+IF(AND(ISNUMBER(OFFSET('Sanitation Data'!$I$11,0,10*ROW('Sanitation Data'!I48))),'Data Summary'!DM54="Yes"),OFFSET('Sanitation Data'!$I$11,0,10*ROW('Sanitation Data'!I48)),NA())</f>
        <v>#N/A</v>
      </c>
      <c r="AY54" s="491" t="e">
        <f ca="1">+IF(AND(ISNUMBER(OFFSET('Sanitation Data'!$I$12,0,10*ROW('Sanitation Data'!I48))),'Data Summary'!DN54="Yes"),OFFSET('Sanitation Data'!$I$12,0,10*ROW('Sanitation Data'!I48)),NA())</f>
        <v>#N/A</v>
      </c>
      <c r="AZ54" s="492" t="e">
        <f ca="1">+IF(AND(ISNUMBER(OFFSET('Hygiene Data'!$D$5,0,10*ROW('Hygiene Data'!D48))),'Data Summary'!DO54="Yes"),OFFSET('Hygiene Data'!$D$5,0,10*ROW('Hygiene Data'!D48)),NA())</f>
        <v>#N/A</v>
      </c>
      <c r="BA54" s="492" t="e">
        <f ca="1">+IF(AND(ISNUMBER(OFFSET('Hygiene Data'!$D$7,0,10*ROW('Hygiene Data'!D48))),'Data Summary'!DP54="Yes"),OFFSET('Hygiene Data'!$D$7,0,10*ROW('Hygiene Data'!D48)),NA())</f>
        <v>#N/A</v>
      </c>
      <c r="BB54" s="492" t="e">
        <f ca="1">+IF(AND(ISNUMBER(OFFSET('Hygiene Data'!$D$9,0,10*ROW('Hygiene Data'!D48))),'Data Summary'!DQ54="Yes"),OFFSET('Hygiene Data'!$D$9,0,10*ROW('Hygiene Data'!D48)),NA())</f>
        <v>#N/A</v>
      </c>
      <c r="BC54" s="492" t="e">
        <f ca="1">+IF(AND(ISNUMBER(OFFSET('Hygiene Data'!$E$5,0,10*ROW('Hygiene Data'!E48))),'Data Summary'!DR54="Yes"),OFFSET('Hygiene Data'!$E$5,0,10*ROW('Hygiene Data'!E48)),NA())</f>
        <v>#N/A</v>
      </c>
      <c r="BD54" s="492" t="e">
        <f ca="1">+IF(AND(ISNUMBER(OFFSET('Hygiene Data'!$E$7,0,10*ROW('Hygiene Data'!E48))),'Data Summary'!DS54="Yes"),OFFSET('Hygiene Data'!$E$7,0,10*ROW('Hygiene Data'!E48)),NA())</f>
        <v>#N/A</v>
      </c>
      <c r="BE54" s="492" t="e">
        <f ca="1">+IF(AND(ISNUMBER(OFFSET('Hygiene Data'!$E$9,0,10*ROW('Hygiene Data'!E48))),'Data Summary'!DT54="Yes"),OFFSET('Hygiene Data'!$E$9,0,10*ROW('Hygiene Data'!E48)),NA())</f>
        <v>#N/A</v>
      </c>
      <c r="BF54" s="492" t="e">
        <f ca="1">+IF(AND(ISNUMBER(OFFSET('Hygiene Data'!$F$5,0,10*ROW('Hygiene Data'!F48))),'Data Summary'!DU54="Yes"),OFFSET('Hygiene Data'!$F$5,0,10*ROW('Hygiene Data'!F48)),NA())</f>
        <v>#N/A</v>
      </c>
      <c r="BG54" s="492" t="e">
        <f ca="1">+IF(AND(ISNUMBER(OFFSET('Hygiene Data'!$F$7,0,10*ROW('Hygiene Data'!F48))),'Data Summary'!DV54="Yes"),OFFSET('Hygiene Data'!$F$7,0,10*ROW('Hygiene Data'!F48)),NA())</f>
        <v>#N/A</v>
      </c>
      <c r="BH54" s="492" t="e">
        <f ca="1">+IF(AND(ISNUMBER(OFFSET('Hygiene Data'!$F$9,0,10*ROW('Hygiene Data'!F48))),'Data Summary'!DW54="Yes"),OFFSET('Hygiene Data'!$F$9,0,10*ROW('Hygiene Data'!F48)),NA())</f>
        <v>#N/A</v>
      </c>
      <c r="BI54" s="492" t="e">
        <f ca="1">+IF(AND(ISNUMBER(OFFSET('Hygiene Data'!$G$5,0,10*ROW('Hygiene Data'!G48))),'Data Summary'!DX54="Yes"),OFFSET('Hygiene Data'!$G$5,0,10*ROW('Hygiene Data'!G48)),NA())</f>
        <v>#N/A</v>
      </c>
      <c r="BJ54" s="492" t="e">
        <f ca="1">+IF(AND(ISNUMBER(OFFSET('Hygiene Data'!$G$7,0,10*ROW('Hygiene Data'!G48))),'Data Summary'!DY54="Yes"),OFFSET('Hygiene Data'!$G$7,0,10*ROW('Hygiene Data'!G48)),NA())</f>
        <v>#N/A</v>
      </c>
      <c r="BK54" s="492" t="e">
        <f ca="1">+IF(AND(ISNUMBER(OFFSET('Hygiene Data'!$G$9,0,10*ROW('Hygiene Data'!G48))),'Data Summary'!DZ54="Yes"),OFFSET('Hygiene Data'!$G$9,0,10*ROW('Hygiene Data'!G48)),NA())</f>
        <v>#N/A</v>
      </c>
      <c r="BL54" s="492" t="e">
        <f ca="1">+IF(AND(ISNUMBER(OFFSET('Hygiene Data'!$H$5,0,10*ROW('Hygiene Data'!H48))),'Data Summary'!EA54="Yes"),OFFSET('Hygiene Data'!$H$5,0,10*ROW('Hygiene Data'!H48)),NA())</f>
        <v>#N/A</v>
      </c>
      <c r="BM54" s="492" t="e">
        <f ca="1">+IF(AND(ISNUMBER(OFFSET('Hygiene Data'!$H$7,0,10*ROW('Hygiene Data'!H48))),'Data Summary'!EB54="Yes"),OFFSET('Hygiene Data'!$H$7,0,10*ROW('Hygiene Data'!H48)),NA())</f>
        <v>#N/A</v>
      </c>
      <c r="BN54" s="492" t="e">
        <f ca="1">+IF(AND(ISNUMBER(OFFSET('Hygiene Data'!$H$9,0,10*ROW('Hygiene Data'!H48))),'Data Summary'!EC54="Yes"),OFFSET('Hygiene Data'!$H$9,0,10*ROW('Hygiene Data'!H48)),NA())</f>
        <v>#N/A</v>
      </c>
      <c r="BO54" s="492" t="e">
        <f ca="1">+IF(AND(ISNUMBER(OFFSET('Hygiene Data'!$I$5,0,10*ROW('Hygiene Data'!I48))),'Data Summary'!ED54="Yes"),OFFSET('Hygiene Data'!$I$5,0,10*ROW('Hygiene Data'!I48)),NA())</f>
        <v>#N/A</v>
      </c>
      <c r="BP54" s="492" t="e">
        <f ca="1">+IF(AND(ISNUMBER(OFFSET('Hygiene Data'!$I$7,0,10*ROW('Hygiene Data'!I48))),'Data Summary'!EE54="Yes"),OFFSET('Hygiene Data'!$I$7,0,10*ROW('Hygiene Data'!I48)),NA())</f>
        <v>#N/A</v>
      </c>
      <c r="BQ54" s="492" t="e">
        <f ca="1">+IF(AND(ISNUMBER(OFFSET('Hygiene Data'!$I$9,0,10*ROW('Hygiene Data'!I48))),'Data Summary'!EF54="Yes"),OFFSET('Hygiene Data'!$I$9,0,10*ROW('Hygiene Data'!I48)),NA())</f>
        <v>#N/A</v>
      </c>
    </row>
    <row r="55" spans="1:69" x14ac:dyDescent="0.25">
      <c r="A55" s="488" t="e">
        <f ca="1">+RIGHT('Data Summary'!A55,LEN('Data Summary'!A55)-9)</f>
        <v>#VALUE!</v>
      </c>
      <c r="B55" s="462" t="str">
        <f ca="1">+IF(ISTEXT('Data Summary'!B55),'Data Summary'!B55,"")</f>
        <v/>
      </c>
      <c r="C55" s="489" t="e">
        <f ca="1">+VALUE('Data Summary'!C55)</f>
        <v>#VALUE!</v>
      </c>
      <c r="D55" s="490" t="e">
        <f ca="1">+IF(AND(ISNUMBER(OFFSET('Water Data'!$D$4,0,10*ROW('Water Data'!D49))),'Data Summary'!BS55="Yes"),100-OFFSET('Water Data'!$D$4,0,10*ROW('Water Data'!D49)),NA())</f>
        <v>#N/A</v>
      </c>
      <c r="E55" s="490" t="e">
        <f ca="1">+IF(AND(ISNUMBER(OFFSET('Water Data'!$D$6,0,10*ROW('Water Data'!D49))),'Data Summary'!BT55="Yes"),OFFSET('Water Data'!$D$6,0,10*ROW('Water Data'!D49)),NA())</f>
        <v>#N/A</v>
      </c>
      <c r="F55" s="490" t="e">
        <f ca="1">+IF(AND(ISNUMBER(OFFSET('Water Data'!$D$9,0,10*ROW('Water Data'!D49))),'Data Summary'!BU55="Yes"),OFFSET('Water Data'!$D$9,0,10*ROW('Water Data'!D49)),NA())</f>
        <v>#N/A</v>
      </c>
      <c r="G55" s="490" t="e">
        <f ca="1">+IF(AND(ISNUMBER(OFFSET('Water Data'!$E$4,0,10*ROW('Water Data'!E49))),'Data Summary'!BV55="Yes"),100-OFFSET('Water Data'!$E$4,0,10*ROW('Water Data'!E49)),NA())</f>
        <v>#N/A</v>
      </c>
      <c r="H55" s="490" t="e">
        <f ca="1">+IF(AND(ISNUMBER(OFFSET('Water Data'!$E$6,0,10*ROW('Water Data'!E49))),'Data Summary'!BW55="Yes"),OFFSET('Water Data'!$E$6,0,10*ROW('Water Data'!E49)),NA())</f>
        <v>#N/A</v>
      </c>
      <c r="I55" s="490" t="e">
        <f ca="1">+IF(AND(ISNUMBER(OFFSET('Water Data'!$E$9,0,10*ROW('Water Data'!E49))),'Data Summary'!BX55="Yes"),OFFSET('Water Data'!$E$9,0,10*ROW('Water Data'!E49)),NA())</f>
        <v>#N/A</v>
      </c>
      <c r="J55" s="490" t="e">
        <f ca="1">+IF(AND(ISNUMBER(OFFSET('Water Data'!$F$4,0,10*ROW('Water Data'!F49))),'Data Summary'!BY55="Yes"),100-OFFSET('Water Data'!$F$4,0,10*ROW('Water Data'!F49)),NA())</f>
        <v>#N/A</v>
      </c>
      <c r="K55" s="490" t="e">
        <f ca="1">+IF(AND(ISNUMBER(OFFSET('Water Data'!$F$6,0,10*ROW('Water Data'!F49))),'Data Summary'!BZ55="Yes"),OFFSET('Water Data'!$F$6,0,10*ROW('Water Data'!F49)),NA())</f>
        <v>#N/A</v>
      </c>
      <c r="L55" s="490" t="e">
        <f ca="1">+IF(AND(ISNUMBER(OFFSET('Water Data'!$F$9,0,10*ROW('Water Data'!F49))),'Data Summary'!CA55="Yes"),OFFSET('Water Data'!$F$9,0,10*ROW('Water Data'!F49)),NA())</f>
        <v>#N/A</v>
      </c>
      <c r="M55" s="490" t="e">
        <f ca="1">+IF(AND(ISNUMBER(OFFSET('Water Data'!$G$4,0,10*ROW('Water Data'!G49))),'Data Summary'!CB55="Yes"),100-OFFSET('Water Data'!$G$4,0,10*ROW('Water Data'!G49)),NA())</f>
        <v>#N/A</v>
      </c>
      <c r="N55" s="490" t="e">
        <f ca="1">+IF(AND(ISNUMBER(OFFSET('Water Data'!$G$6,0,10*ROW('Water Data'!G49))),'Data Summary'!CC55="Yes"),OFFSET('Water Data'!$G$6,0,10*ROW('Water Data'!G49)),NA())</f>
        <v>#N/A</v>
      </c>
      <c r="O55" s="490" t="e">
        <f ca="1">+IF(AND(ISNUMBER(OFFSET('Water Data'!$G$9,0,10*ROW('Water Data'!G49))),'Data Summary'!CD55="Yes"),OFFSET('Water Data'!$G$9,0,10*ROW('Water Data'!G49)),NA())</f>
        <v>#N/A</v>
      </c>
      <c r="P55" s="490" t="e">
        <f ca="1">+IF(AND(ISNUMBER(OFFSET('Water Data'!$H$4,0,10*ROW('Water Data'!H49))),'Data Summary'!CE55="Yes"),100-OFFSET('Water Data'!$H$4,0,10*ROW('Water Data'!H49)),NA())</f>
        <v>#N/A</v>
      </c>
      <c r="Q55" s="490" t="e">
        <f ca="1">+IF(AND(ISNUMBER(OFFSET('Water Data'!$H$6,0,10*ROW('Water Data'!H49))),'Data Summary'!CF55="Yes"),OFFSET('Water Data'!$H$6,0,10*ROW('Water Data'!H49)),NA())</f>
        <v>#N/A</v>
      </c>
      <c r="R55" s="490" t="e">
        <f ca="1">+IF(AND(ISNUMBER(OFFSET('Water Data'!$H$9,0,10*ROW('Water Data'!H49))),'Data Summary'!CG55="Yes"),OFFSET('Water Data'!$H$9,0,10*ROW('Water Data'!H49)),NA())</f>
        <v>#N/A</v>
      </c>
      <c r="S55" s="490" t="e">
        <f ca="1">+IF(AND(ISNUMBER(OFFSET('Water Data'!$I$4,0,10*ROW('Water Data'!I49))),'Data Summary'!CH55="Yes"),100-OFFSET('Water Data'!$I$4,0,10*ROW('Water Data'!I49)),NA())</f>
        <v>#N/A</v>
      </c>
      <c r="T55" s="490" t="e">
        <f ca="1">+IF(AND(ISNUMBER(OFFSET('Water Data'!$I$6,0,10*ROW('Water Data'!I49))),'Data Summary'!CI55="Yes"),OFFSET('Water Data'!$I$6,0,10*ROW('Water Data'!I49)),NA())</f>
        <v>#N/A</v>
      </c>
      <c r="U55" s="490" t="e">
        <f ca="1">+IF(AND(ISNUMBER(OFFSET('Water Data'!$I$9,0,10*ROW('Water Data'!I49))),'Data Summary'!CJ55="Yes"),OFFSET('Water Data'!$I$9,0,10*ROW('Water Data'!I49)),NA())</f>
        <v>#N/A</v>
      </c>
      <c r="V55" s="491" t="e">
        <f ca="1">+IF(AND(ISNUMBER(OFFSET('Sanitation Data'!$D$4,0,10*ROW('Sanitation Data'!D49))),'Data Summary'!CK55="Yes"),100-OFFSET('Sanitation Data'!$D$4,0,10*ROW('Sanitation Data'!D49)),NA())</f>
        <v>#N/A</v>
      </c>
      <c r="W55" s="491" t="e">
        <f ca="1">+IF(AND(ISNUMBER(OFFSET('Sanitation Data'!$D$6,0,10*ROW('Sanitation Data'!D49))),'Data Summary'!CL55="Yes"),OFFSET('Sanitation Data'!$D$6,0,10*ROW('Sanitation Data'!D49)),NA())</f>
        <v>#N/A</v>
      </c>
      <c r="X55" s="491" t="e">
        <f ca="1">+IF(AND(ISNUMBER(OFFSET('Sanitation Data'!$D$10,0,10*ROW('Sanitation Data'!D49))),'Data Summary'!CM55="Yes"),OFFSET('Sanitation Data'!$D$10,0,10*ROW('Sanitation Data'!D49)),NA())</f>
        <v>#N/A</v>
      </c>
      <c r="Y55" s="491" t="e">
        <f ca="1">+IF(AND(ISNUMBER(OFFSET('Sanitation Data'!$D$11,0,10*ROW('Sanitation Data'!D49))),'Data Summary'!CN55="Yes"),OFFSET('Sanitation Data'!$D$11,0,10*ROW('Sanitation Data'!D49)),NA())</f>
        <v>#N/A</v>
      </c>
      <c r="Z55" s="491" t="e">
        <f ca="1">+IF(AND(ISNUMBER(OFFSET('Sanitation Data'!$D$12,0,10*ROW('Sanitation Data'!D49))),'Data Summary'!CO55="Yes"),OFFSET('Sanitation Data'!$D$12,0,10*ROW('Sanitation Data'!D49)),NA())</f>
        <v>#N/A</v>
      </c>
      <c r="AA55" s="491" t="e">
        <f ca="1">+IF(AND(ISNUMBER(OFFSET('Sanitation Data'!$E$4,0,10*ROW('Sanitation Data'!E49))),'Data Summary'!CP55="Yes"),100-OFFSET('Sanitation Data'!$E$4,0,10*ROW('Sanitation Data'!E49)),NA())</f>
        <v>#N/A</v>
      </c>
      <c r="AB55" s="491" t="e">
        <f ca="1">+IF(AND(ISNUMBER(OFFSET('Sanitation Data'!$E$6,0,10*ROW('Sanitation Data'!E49))),'Data Summary'!CQ55="Yes"),OFFSET('Sanitation Data'!$E$6,0,10*ROW('Sanitation Data'!E49)),NA())</f>
        <v>#N/A</v>
      </c>
      <c r="AC55" s="491" t="e">
        <f ca="1">+IF(AND(ISNUMBER(OFFSET('Sanitation Data'!$E$10,0,10*ROW('Sanitation Data'!E49))),'Data Summary'!CR55="Yes"),OFFSET('Sanitation Data'!$E$10,0,10*ROW('Sanitation Data'!E49)),NA())</f>
        <v>#N/A</v>
      </c>
      <c r="AD55" s="491" t="e">
        <f ca="1">+IF(AND(ISNUMBER(OFFSET('Sanitation Data'!$E$11,0,10*ROW('Sanitation Data'!E49))),'Data Summary'!CS55="Yes"),OFFSET('Sanitation Data'!$E$11,0,10*ROW('Sanitation Data'!E49)),NA())</f>
        <v>#N/A</v>
      </c>
      <c r="AE55" s="491" t="e">
        <f ca="1">+IF(AND(ISNUMBER(OFFSET('Sanitation Data'!$E$12,0,10*ROW('Sanitation Data'!E49))),'Data Summary'!CT55="Yes"),OFFSET('Sanitation Data'!$E$12,0,10*ROW('Sanitation Data'!E49)),NA())</f>
        <v>#N/A</v>
      </c>
      <c r="AF55" s="491" t="e">
        <f ca="1">+IF(AND(ISNUMBER(OFFSET('Sanitation Data'!$F$4,0,10*ROW('Sanitation Data'!F49))),'Data Summary'!CU55="Yes"),100-OFFSET('Sanitation Data'!$F$4,0,10*ROW('Sanitation Data'!F49)),NA())</f>
        <v>#N/A</v>
      </c>
      <c r="AG55" s="491" t="e">
        <f ca="1">+IF(AND(ISNUMBER(OFFSET('Sanitation Data'!$F$6,0,10*ROW('Sanitation Data'!F49))),'Data Summary'!CV55="Yes"),OFFSET('Sanitation Data'!$F$6,0,10*ROW('Sanitation Data'!F49)),NA())</f>
        <v>#N/A</v>
      </c>
      <c r="AH55" s="491" t="e">
        <f ca="1">+IF(AND(ISNUMBER(OFFSET('Sanitation Data'!$F$10,0,10*ROW('Sanitation Data'!F49))),'Data Summary'!CW55="Yes"),OFFSET('Sanitation Data'!$F$10,0,10*ROW('Sanitation Data'!F49)),NA())</f>
        <v>#N/A</v>
      </c>
      <c r="AI55" s="491" t="e">
        <f ca="1">+IF(AND(ISNUMBER(OFFSET('Sanitation Data'!$F$11,0,10*ROW('Sanitation Data'!F49))),'Data Summary'!CX55="Yes"),OFFSET('Sanitation Data'!$F$11,0,10*ROW('Sanitation Data'!F49)),NA())</f>
        <v>#N/A</v>
      </c>
      <c r="AJ55" s="491" t="e">
        <f ca="1">+IF(AND(ISNUMBER(OFFSET('Sanitation Data'!$F$12,0,10*ROW('Sanitation Data'!F49))),'Data Summary'!CY55="Yes"),OFFSET('Sanitation Data'!$F$12,0,10*ROW('Sanitation Data'!F49)),NA())</f>
        <v>#N/A</v>
      </c>
      <c r="AK55" s="491" t="e">
        <f ca="1">+IF(AND(ISNUMBER(OFFSET('Sanitation Data'!$G$4,0,10*ROW('Sanitation Data'!G49))),'Data Summary'!CZ55="Yes"),100-OFFSET('Sanitation Data'!$G$4,0,10*ROW('Sanitation Data'!G49)),NA())</f>
        <v>#N/A</v>
      </c>
      <c r="AL55" s="491" t="e">
        <f ca="1">+IF(AND(ISNUMBER(OFFSET('Sanitation Data'!$G$6,0,10*ROW('Sanitation Data'!G49))),'Data Summary'!DA55="Yes"),OFFSET('Sanitation Data'!$G$6,0,10*ROW('Sanitation Data'!G49)),NA())</f>
        <v>#N/A</v>
      </c>
      <c r="AM55" s="491" t="e">
        <f ca="1">+IF(AND(ISNUMBER(OFFSET('Sanitation Data'!$G$10,0,10*ROW('Sanitation Data'!G49))),'Data Summary'!DB55="Yes"),OFFSET('Sanitation Data'!$G$10,0,10*ROW('Sanitation Data'!G49)),NA())</f>
        <v>#N/A</v>
      </c>
      <c r="AN55" s="491" t="e">
        <f ca="1">+IF(AND(ISNUMBER(OFFSET('Sanitation Data'!$G$11,0,10*ROW('Sanitation Data'!G49))),'Data Summary'!DC55="Yes"),OFFSET('Sanitation Data'!$G$11,0,10*ROW('Sanitation Data'!G49)),NA())</f>
        <v>#N/A</v>
      </c>
      <c r="AO55" s="491" t="e">
        <f ca="1">+IF(AND(ISNUMBER(OFFSET('Sanitation Data'!$G$12,0,10*ROW('Sanitation Data'!G49))),'Data Summary'!DD55="Yes"),OFFSET('Sanitation Data'!$G$12,0,10*ROW('Sanitation Data'!G49)),NA())</f>
        <v>#N/A</v>
      </c>
      <c r="AP55" s="491" t="e">
        <f ca="1">+IF(AND(ISNUMBER(OFFSET('Sanitation Data'!$H$4,0,10*ROW('Sanitation Data'!H49))),'Data Summary'!DE55="Yes"),100-OFFSET('Sanitation Data'!$H$4,0,10*ROW('Sanitation Data'!H49)),NA())</f>
        <v>#N/A</v>
      </c>
      <c r="AQ55" s="491" t="e">
        <f ca="1">+IF(AND(ISNUMBER(OFFSET('Sanitation Data'!$H$6,0,10*ROW('Sanitation Data'!H49))),'Data Summary'!DF55="Yes"),OFFSET('Sanitation Data'!$H$6,0,10*ROW('Sanitation Data'!H49)),NA())</f>
        <v>#N/A</v>
      </c>
      <c r="AR55" s="491" t="e">
        <f ca="1">+IF(AND(ISNUMBER(OFFSET('Sanitation Data'!$H$10,0,10*ROW('Sanitation Data'!H49))),'Data Summary'!DG55="Yes"),OFFSET('Sanitation Data'!$H$10,0,10*ROW('Sanitation Data'!H49)),NA())</f>
        <v>#N/A</v>
      </c>
      <c r="AS55" s="491" t="e">
        <f ca="1">+IF(AND(ISNUMBER(OFFSET('Sanitation Data'!$H$11,0,10*ROW('Sanitation Data'!H49))),'Data Summary'!DH55="Yes"),OFFSET('Sanitation Data'!$H$11,0,10*ROW('Sanitation Data'!H49)),NA())</f>
        <v>#N/A</v>
      </c>
      <c r="AT55" s="491" t="e">
        <f ca="1">+IF(AND(ISNUMBER(OFFSET('Sanitation Data'!$H$12,0,10*ROW('Sanitation Data'!H49))),'Data Summary'!DI55="Yes"),OFFSET('Sanitation Data'!$H$12,0,10*ROW('Sanitation Data'!H49)),NA())</f>
        <v>#N/A</v>
      </c>
      <c r="AU55" s="491" t="e">
        <f ca="1">+IF(AND(ISNUMBER(OFFSET('Sanitation Data'!$I$4,0,10*ROW('Sanitation Data'!I49))),'Data Summary'!DJ55="Yes"),100-OFFSET('Sanitation Data'!$I$4,0,10*ROW('Sanitation Data'!I49)),NA())</f>
        <v>#N/A</v>
      </c>
      <c r="AV55" s="491" t="e">
        <f ca="1">+IF(AND(ISNUMBER(OFFSET('Sanitation Data'!$I$6,0,10*ROW('Sanitation Data'!I49))),'Data Summary'!DK55="Yes"),OFFSET('Sanitation Data'!$I$6,0,10*ROW('Sanitation Data'!I49)),NA())</f>
        <v>#N/A</v>
      </c>
      <c r="AW55" s="491" t="e">
        <f ca="1">+IF(AND(ISNUMBER(OFFSET('Sanitation Data'!$I$10,0,10*ROW('Sanitation Data'!I49))),'Data Summary'!DL55="Yes"),OFFSET('Sanitation Data'!$I$10,0,10*ROW('Sanitation Data'!I49)),NA())</f>
        <v>#N/A</v>
      </c>
      <c r="AX55" s="491" t="e">
        <f ca="1">+IF(AND(ISNUMBER(OFFSET('Sanitation Data'!$I$11,0,10*ROW('Sanitation Data'!I49))),'Data Summary'!DM55="Yes"),OFFSET('Sanitation Data'!$I$11,0,10*ROW('Sanitation Data'!I49)),NA())</f>
        <v>#N/A</v>
      </c>
      <c r="AY55" s="491" t="e">
        <f ca="1">+IF(AND(ISNUMBER(OFFSET('Sanitation Data'!$I$12,0,10*ROW('Sanitation Data'!I49))),'Data Summary'!DN55="Yes"),OFFSET('Sanitation Data'!$I$12,0,10*ROW('Sanitation Data'!I49)),NA())</f>
        <v>#N/A</v>
      </c>
      <c r="AZ55" s="492" t="e">
        <f ca="1">+IF(AND(ISNUMBER(OFFSET('Hygiene Data'!$D$5,0,10*ROW('Hygiene Data'!D49))),'Data Summary'!DO55="Yes"),OFFSET('Hygiene Data'!$D$5,0,10*ROW('Hygiene Data'!D49)),NA())</f>
        <v>#N/A</v>
      </c>
      <c r="BA55" s="492" t="e">
        <f ca="1">+IF(AND(ISNUMBER(OFFSET('Hygiene Data'!$D$7,0,10*ROW('Hygiene Data'!D49))),'Data Summary'!DP55="Yes"),OFFSET('Hygiene Data'!$D$7,0,10*ROW('Hygiene Data'!D49)),NA())</f>
        <v>#N/A</v>
      </c>
      <c r="BB55" s="492" t="e">
        <f ca="1">+IF(AND(ISNUMBER(OFFSET('Hygiene Data'!$D$9,0,10*ROW('Hygiene Data'!D49))),'Data Summary'!DQ55="Yes"),OFFSET('Hygiene Data'!$D$9,0,10*ROW('Hygiene Data'!D49)),NA())</f>
        <v>#N/A</v>
      </c>
      <c r="BC55" s="492" t="e">
        <f ca="1">+IF(AND(ISNUMBER(OFFSET('Hygiene Data'!$E$5,0,10*ROW('Hygiene Data'!E49))),'Data Summary'!DR55="Yes"),OFFSET('Hygiene Data'!$E$5,0,10*ROW('Hygiene Data'!E49)),NA())</f>
        <v>#N/A</v>
      </c>
      <c r="BD55" s="492" t="e">
        <f ca="1">+IF(AND(ISNUMBER(OFFSET('Hygiene Data'!$E$7,0,10*ROW('Hygiene Data'!E49))),'Data Summary'!DS55="Yes"),OFFSET('Hygiene Data'!$E$7,0,10*ROW('Hygiene Data'!E49)),NA())</f>
        <v>#N/A</v>
      </c>
      <c r="BE55" s="492" t="e">
        <f ca="1">+IF(AND(ISNUMBER(OFFSET('Hygiene Data'!$E$9,0,10*ROW('Hygiene Data'!E49))),'Data Summary'!DT55="Yes"),OFFSET('Hygiene Data'!$E$9,0,10*ROW('Hygiene Data'!E49)),NA())</f>
        <v>#N/A</v>
      </c>
      <c r="BF55" s="492" t="e">
        <f ca="1">+IF(AND(ISNUMBER(OFFSET('Hygiene Data'!$F$5,0,10*ROW('Hygiene Data'!F49))),'Data Summary'!DU55="Yes"),OFFSET('Hygiene Data'!$F$5,0,10*ROW('Hygiene Data'!F49)),NA())</f>
        <v>#N/A</v>
      </c>
      <c r="BG55" s="492" t="e">
        <f ca="1">+IF(AND(ISNUMBER(OFFSET('Hygiene Data'!$F$7,0,10*ROW('Hygiene Data'!F49))),'Data Summary'!DV55="Yes"),OFFSET('Hygiene Data'!$F$7,0,10*ROW('Hygiene Data'!F49)),NA())</f>
        <v>#N/A</v>
      </c>
      <c r="BH55" s="492" t="e">
        <f ca="1">+IF(AND(ISNUMBER(OFFSET('Hygiene Data'!$F$9,0,10*ROW('Hygiene Data'!F49))),'Data Summary'!DW55="Yes"),OFFSET('Hygiene Data'!$F$9,0,10*ROW('Hygiene Data'!F49)),NA())</f>
        <v>#N/A</v>
      </c>
      <c r="BI55" s="492" t="e">
        <f ca="1">+IF(AND(ISNUMBER(OFFSET('Hygiene Data'!$G$5,0,10*ROW('Hygiene Data'!G49))),'Data Summary'!DX55="Yes"),OFFSET('Hygiene Data'!$G$5,0,10*ROW('Hygiene Data'!G49)),NA())</f>
        <v>#N/A</v>
      </c>
      <c r="BJ55" s="492" t="e">
        <f ca="1">+IF(AND(ISNUMBER(OFFSET('Hygiene Data'!$G$7,0,10*ROW('Hygiene Data'!G49))),'Data Summary'!DY55="Yes"),OFFSET('Hygiene Data'!$G$7,0,10*ROW('Hygiene Data'!G49)),NA())</f>
        <v>#N/A</v>
      </c>
      <c r="BK55" s="492" t="e">
        <f ca="1">+IF(AND(ISNUMBER(OFFSET('Hygiene Data'!$G$9,0,10*ROW('Hygiene Data'!G49))),'Data Summary'!DZ55="Yes"),OFFSET('Hygiene Data'!$G$9,0,10*ROW('Hygiene Data'!G49)),NA())</f>
        <v>#N/A</v>
      </c>
      <c r="BL55" s="492" t="e">
        <f ca="1">+IF(AND(ISNUMBER(OFFSET('Hygiene Data'!$H$5,0,10*ROW('Hygiene Data'!H49))),'Data Summary'!EA55="Yes"),OFFSET('Hygiene Data'!$H$5,0,10*ROW('Hygiene Data'!H49)),NA())</f>
        <v>#N/A</v>
      </c>
      <c r="BM55" s="492" t="e">
        <f ca="1">+IF(AND(ISNUMBER(OFFSET('Hygiene Data'!$H$7,0,10*ROW('Hygiene Data'!H49))),'Data Summary'!EB55="Yes"),OFFSET('Hygiene Data'!$H$7,0,10*ROW('Hygiene Data'!H49)),NA())</f>
        <v>#N/A</v>
      </c>
      <c r="BN55" s="492" t="e">
        <f ca="1">+IF(AND(ISNUMBER(OFFSET('Hygiene Data'!$H$9,0,10*ROW('Hygiene Data'!H49))),'Data Summary'!EC55="Yes"),OFFSET('Hygiene Data'!$H$9,0,10*ROW('Hygiene Data'!H49)),NA())</f>
        <v>#N/A</v>
      </c>
      <c r="BO55" s="492" t="e">
        <f ca="1">+IF(AND(ISNUMBER(OFFSET('Hygiene Data'!$I$5,0,10*ROW('Hygiene Data'!I49))),'Data Summary'!ED55="Yes"),OFFSET('Hygiene Data'!$I$5,0,10*ROW('Hygiene Data'!I49)),NA())</f>
        <v>#N/A</v>
      </c>
      <c r="BP55" s="492" t="e">
        <f ca="1">+IF(AND(ISNUMBER(OFFSET('Hygiene Data'!$I$7,0,10*ROW('Hygiene Data'!I49))),'Data Summary'!EE55="Yes"),OFFSET('Hygiene Data'!$I$7,0,10*ROW('Hygiene Data'!I49)),NA())</f>
        <v>#N/A</v>
      </c>
      <c r="BQ55" s="492" t="e">
        <f ca="1">+IF(AND(ISNUMBER(OFFSET('Hygiene Data'!$I$9,0,10*ROW('Hygiene Data'!I49))),'Data Summary'!EF55="Yes"),OFFSET('Hygiene Data'!$I$9,0,10*ROW('Hygiene Data'!I49)),NA())</f>
        <v>#N/A</v>
      </c>
    </row>
    <row r="56" spans="1:69" x14ac:dyDescent="0.25">
      <c r="A56" s="488" t="e">
        <f ca="1">+RIGHT('Data Summary'!A56,LEN('Data Summary'!A56)-9)</f>
        <v>#VALUE!</v>
      </c>
      <c r="B56" s="462" t="str">
        <f ca="1">+IF(ISTEXT('Data Summary'!B56),'Data Summary'!B56,"")</f>
        <v/>
      </c>
      <c r="C56" s="489" t="e">
        <f ca="1">+VALUE('Data Summary'!C56)</f>
        <v>#VALUE!</v>
      </c>
      <c r="D56" s="490" t="e">
        <f ca="1">+IF(AND(ISNUMBER(OFFSET('Water Data'!$D$4,0,10*ROW('Water Data'!D50))),'Data Summary'!BS56="Yes"),100-OFFSET('Water Data'!$D$4,0,10*ROW('Water Data'!D50)),NA())</f>
        <v>#N/A</v>
      </c>
      <c r="E56" s="490" t="e">
        <f ca="1">+IF(AND(ISNUMBER(OFFSET('Water Data'!$D$6,0,10*ROW('Water Data'!D50))),'Data Summary'!BT56="Yes"),OFFSET('Water Data'!$D$6,0,10*ROW('Water Data'!D50)),NA())</f>
        <v>#N/A</v>
      </c>
      <c r="F56" s="490" t="e">
        <f ca="1">+IF(AND(ISNUMBER(OFFSET('Water Data'!$D$9,0,10*ROW('Water Data'!D50))),'Data Summary'!BU56="Yes"),OFFSET('Water Data'!$D$9,0,10*ROW('Water Data'!D50)),NA())</f>
        <v>#N/A</v>
      </c>
      <c r="G56" s="490" t="e">
        <f ca="1">+IF(AND(ISNUMBER(OFFSET('Water Data'!$E$4,0,10*ROW('Water Data'!E50))),'Data Summary'!BV56="Yes"),100-OFFSET('Water Data'!$E$4,0,10*ROW('Water Data'!E50)),NA())</f>
        <v>#N/A</v>
      </c>
      <c r="H56" s="490" t="e">
        <f ca="1">+IF(AND(ISNUMBER(OFFSET('Water Data'!$E$6,0,10*ROW('Water Data'!E50))),'Data Summary'!BW56="Yes"),OFFSET('Water Data'!$E$6,0,10*ROW('Water Data'!E50)),NA())</f>
        <v>#N/A</v>
      </c>
      <c r="I56" s="490" t="e">
        <f ca="1">+IF(AND(ISNUMBER(OFFSET('Water Data'!$E$9,0,10*ROW('Water Data'!E50))),'Data Summary'!BX56="Yes"),OFFSET('Water Data'!$E$9,0,10*ROW('Water Data'!E50)),NA())</f>
        <v>#N/A</v>
      </c>
      <c r="J56" s="490" t="e">
        <f ca="1">+IF(AND(ISNUMBER(OFFSET('Water Data'!$F$4,0,10*ROW('Water Data'!F50))),'Data Summary'!BY56="Yes"),100-OFFSET('Water Data'!$F$4,0,10*ROW('Water Data'!F50)),NA())</f>
        <v>#N/A</v>
      </c>
      <c r="K56" s="490" t="e">
        <f ca="1">+IF(AND(ISNUMBER(OFFSET('Water Data'!$F$6,0,10*ROW('Water Data'!F50))),'Data Summary'!BZ56="Yes"),OFFSET('Water Data'!$F$6,0,10*ROW('Water Data'!F50)),NA())</f>
        <v>#N/A</v>
      </c>
      <c r="L56" s="490" t="e">
        <f ca="1">+IF(AND(ISNUMBER(OFFSET('Water Data'!$F$9,0,10*ROW('Water Data'!F50))),'Data Summary'!CA56="Yes"),OFFSET('Water Data'!$F$9,0,10*ROW('Water Data'!F50)),NA())</f>
        <v>#N/A</v>
      </c>
      <c r="M56" s="490" t="e">
        <f ca="1">+IF(AND(ISNUMBER(OFFSET('Water Data'!$G$4,0,10*ROW('Water Data'!G50))),'Data Summary'!CB56="Yes"),100-OFFSET('Water Data'!$G$4,0,10*ROW('Water Data'!G50)),NA())</f>
        <v>#N/A</v>
      </c>
      <c r="N56" s="490" t="e">
        <f ca="1">+IF(AND(ISNUMBER(OFFSET('Water Data'!$G$6,0,10*ROW('Water Data'!G50))),'Data Summary'!CC56="Yes"),OFFSET('Water Data'!$G$6,0,10*ROW('Water Data'!G50)),NA())</f>
        <v>#N/A</v>
      </c>
      <c r="O56" s="490" t="e">
        <f ca="1">+IF(AND(ISNUMBER(OFFSET('Water Data'!$G$9,0,10*ROW('Water Data'!G50))),'Data Summary'!CD56="Yes"),OFFSET('Water Data'!$G$9,0,10*ROW('Water Data'!G50)),NA())</f>
        <v>#N/A</v>
      </c>
      <c r="P56" s="490" t="e">
        <f ca="1">+IF(AND(ISNUMBER(OFFSET('Water Data'!$H$4,0,10*ROW('Water Data'!H50))),'Data Summary'!CE56="Yes"),100-OFFSET('Water Data'!$H$4,0,10*ROW('Water Data'!H50)),NA())</f>
        <v>#N/A</v>
      </c>
      <c r="Q56" s="490" t="e">
        <f ca="1">+IF(AND(ISNUMBER(OFFSET('Water Data'!$H$6,0,10*ROW('Water Data'!H50))),'Data Summary'!CF56="Yes"),OFFSET('Water Data'!$H$6,0,10*ROW('Water Data'!H50)),NA())</f>
        <v>#N/A</v>
      </c>
      <c r="R56" s="490" t="e">
        <f ca="1">+IF(AND(ISNUMBER(OFFSET('Water Data'!$H$9,0,10*ROW('Water Data'!H50))),'Data Summary'!CG56="Yes"),OFFSET('Water Data'!$H$9,0,10*ROW('Water Data'!H50)),NA())</f>
        <v>#N/A</v>
      </c>
      <c r="S56" s="490" t="e">
        <f ca="1">+IF(AND(ISNUMBER(OFFSET('Water Data'!$I$4,0,10*ROW('Water Data'!I50))),'Data Summary'!CH56="Yes"),100-OFFSET('Water Data'!$I$4,0,10*ROW('Water Data'!I50)),NA())</f>
        <v>#N/A</v>
      </c>
      <c r="T56" s="490" t="e">
        <f ca="1">+IF(AND(ISNUMBER(OFFSET('Water Data'!$I$6,0,10*ROW('Water Data'!I50))),'Data Summary'!CI56="Yes"),OFFSET('Water Data'!$I$6,0,10*ROW('Water Data'!I50)),NA())</f>
        <v>#N/A</v>
      </c>
      <c r="U56" s="490" t="e">
        <f ca="1">+IF(AND(ISNUMBER(OFFSET('Water Data'!$I$9,0,10*ROW('Water Data'!I50))),'Data Summary'!CJ56="Yes"),OFFSET('Water Data'!$I$9,0,10*ROW('Water Data'!I50)),NA())</f>
        <v>#N/A</v>
      </c>
      <c r="V56" s="491" t="e">
        <f ca="1">+IF(AND(ISNUMBER(OFFSET('Sanitation Data'!$D$4,0,10*ROW('Sanitation Data'!D50))),'Data Summary'!CK56="Yes"),100-OFFSET('Sanitation Data'!$D$4,0,10*ROW('Sanitation Data'!D50)),NA())</f>
        <v>#N/A</v>
      </c>
      <c r="W56" s="491" t="e">
        <f ca="1">+IF(AND(ISNUMBER(OFFSET('Sanitation Data'!$D$6,0,10*ROW('Sanitation Data'!D50))),'Data Summary'!CL56="Yes"),OFFSET('Sanitation Data'!$D$6,0,10*ROW('Sanitation Data'!D50)),NA())</f>
        <v>#N/A</v>
      </c>
      <c r="X56" s="491" t="e">
        <f ca="1">+IF(AND(ISNUMBER(OFFSET('Sanitation Data'!$D$10,0,10*ROW('Sanitation Data'!D50))),'Data Summary'!CM56="Yes"),OFFSET('Sanitation Data'!$D$10,0,10*ROW('Sanitation Data'!D50)),NA())</f>
        <v>#N/A</v>
      </c>
      <c r="Y56" s="491" t="e">
        <f ca="1">+IF(AND(ISNUMBER(OFFSET('Sanitation Data'!$D$11,0,10*ROW('Sanitation Data'!D50))),'Data Summary'!CN56="Yes"),OFFSET('Sanitation Data'!$D$11,0,10*ROW('Sanitation Data'!D50)),NA())</f>
        <v>#N/A</v>
      </c>
      <c r="Z56" s="491" t="e">
        <f ca="1">+IF(AND(ISNUMBER(OFFSET('Sanitation Data'!$D$12,0,10*ROW('Sanitation Data'!D50))),'Data Summary'!CO56="Yes"),OFFSET('Sanitation Data'!$D$12,0,10*ROW('Sanitation Data'!D50)),NA())</f>
        <v>#N/A</v>
      </c>
      <c r="AA56" s="491" t="e">
        <f ca="1">+IF(AND(ISNUMBER(OFFSET('Sanitation Data'!$E$4,0,10*ROW('Sanitation Data'!E50))),'Data Summary'!CP56="Yes"),100-OFFSET('Sanitation Data'!$E$4,0,10*ROW('Sanitation Data'!E50)),NA())</f>
        <v>#N/A</v>
      </c>
      <c r="AB56" s="491" t="e">
        <f ca="1">+IF(AND(ISNUMBER(OFFSET('Sanitation Data'!$E$6,0,10*ROW('Sanitation Data'!E50))),'Data Summary'!CQ56="Yes"),OFFSET('Sanitation Data'!$E$6,0,10*ROW('Sanitation Data'!E50)),NA())</f>
        <v>#N/A</v>
      </c>
      <c r="AC56" s="491" t="e">
        <f ca="1">+IF(AND(ISNUMBER(OFFSET('Sanitation Data'!$E$10,0,10*ROW('Sanitation Data'!E50))),'Data Summary'!CR56="Yes"),OFFSET('Sanitation Data'!$E$10,0,10*ROW('Sanitation Data'!E50)),NA())</f>
        <v>#N/A</v>
      </c>
      <c r="AD56" s="491" t="e">
        <f ca="1">+IF(AND(ISNUMBER(OFFSET('Sanitation Data'!$E$11,0,10*ROW('Sanitation Data'!E50))),'Data Summary'!CS56="Yes"),OFFSET('Sanitation Data'!$E$11,0,10*ROW('Sanitation Data'!E50)),NA())</f>
        <v>#N/A</v>
      </c>
      <c r="AE56" s="491" t="e">
        <f ca="1">+IF(AND(ISNUMBER(OFFSET('Sanitation Data'!$E$12,0,10*ROW('Sanitation Data'!E50))),'Data Summary'!CT56="Yes"),OFFSET('Sanitation Data'!$E$12,0,10*ROW('Sanitation Data'!E50)),NA())</f>
        <v>#N/A</v>
      </c>
      <c r="AF56" s="491" t="e">
        <f ca="1">+IF(AND(ISNUMBER(OFFSET('Sanitation Data'!$F$4,0,10*ROW('Sanitation Data'!F50))),'Data Summary'!CU56="Yes"),100-OFFSET('Sanitation Data'!$F$4,0,10*ROW('Sanitation Data'!F50)),NA())</f>
        <v>#N/A</v>
      </c>
      <c r="AG56" s="491" t="e">
        <f ca="1">+IF(AND(ISNUMBER(OFFSET('Sanitation Data'!$F$6,0,10*ROW('Sanitation Data'!F50))),'Data Summary'!CV56="Yes"),OFFSET('Sanitation Data'!$F$6,0,10*ROW('Sanitation Data'!F50)),NA())</f>
        <v>#N/A</v>
      </c>
      <c r="AH56" s="491" t="e">
        <f ca="1">+IF(AND(ISNUMBER(OFFSET('Sanitation Data'!$F$10,0,10*ROW('Sanitation Data'!F50))),'Data Summary'!CW56="Yes"),OFFSET('Sanitation Data'!$F$10,0,10*ROW('Sanitation Data'!F50)),NA())</f>
        <v>#N/A</v>
      </c>
      <c r="AI56" s="491" t="e">
        <f ca="1">+IF(AND(ISNUMBER(OFFSET('Sanitation Data'!$F$11,0,10*ROW('Sanitation Data'!F50))),'Data Summary'!CX56="Yes"),OFFSET('Sanitation Data'!$F$11,0,10*ROW('Sanitation Data'!F50)),NA())</f>
        <v>#N/A</v>
      </c>
      <c r="AJ56" s="491" t="e">
        <f ca="1">+IF(AND(ISNUMBER(OFFSET('Sanitation Data'!$F$12,0,10*ROW('Sanitation Data'!F50))),'Data Summary'!CY56="Yes"),OFFSET('Sanitation Data'!$F$12,0,10*ROW('Sanitation Data'!F50)),NA())</f>
        <v>#N/A</v>
      </c>
      <c r="AK56" s="491" t="e">
        <f ca="1">+IF(AND(ISNUMBER(OFFSET('Sanitation Data'!$G$4,0,10*ROW('Sanitation Data'!G50))),'Data Summary'!CZ56="Yes"),100-OFFSET('Sanitation Data'!$G$4,0,10*ROW('Sanitation Data'!G50)),NA())</f>
        <v>#N/A</v>
      </c>
      <c r="AL56" s="491" t="e">
        <f ca="1">+IF(AND(ISNUMBER(OFFSET('Sanitation Data'!$G$6,0,10*ROW('Sanitation Data'!G50))),'Data Summary'!DA56="Yes"),OFFSET('Sanitation Data'!$G$6,0,10*ROW('Sanitation Data'!G50)),NA())</f>
        <v>#N/A</v>
      </c>
      <c r="AM56" s="491" t="e">
        <f ca="1">+IF(AND(ISNUMBER(OFFSET('Sanitation Data'!$G$10,0,10*ROW('Sanitation Data'!G50))),'Data Summary'!DB56="Yes"),OFFSET('Sanitation Data'!$G$10,0,10*ROW('Sanitation Data'!G50)),NA())</f>
        <v>#N/A</v>
      </c>
      <c r="AN56" s="491" t="e">
        <f ca="1">+IF(AND(ISNUMBER(OFFSET('Sanitation Data'!$G$11,0,10*ROW('Sanitation Data'!G50))),'Data Summary'!DC56="Yes"),OFFSET('Sanitation Data'!$G$11,0,10*ROW('Sanitation Data'!G50)),NA())</f>
        <v>#N/A</v>
      </c>
      <c r="AO56" s="491" t="e">
        <f ca="1">+IF(AND(ISNUMBER(OFFSET('Sanitation Data'!$G$12,0,10*ROW('Sanitation Data'!G50))),'Data Summary'!DD56="Yes"),OFFSET('Sanitation Data'!$G$12,0,10*ROW('Sanitation Data'!G50)),NA())</f>
        <v>#N/A</v>
      </c>
      <c r="AP56" s="491" t="e">
        <f ca="1">+IF(AND(ISNUMBER(OFFSET('Sanitation Data'!$H$4,0,10*ROW('Sanitation Data'!H50))),'Data Summary'!DE56="Yes"),100-OFFSET('Sanitation Data'!$H$4,0,10*ROW('Sanitation Data'!H50)),NA())</f>
        <v>#N/A</v>
      </c>
      <c r="AQ56" s="491" t="e">
        <f ca="1">+IF(AND(ISNUMBER(OFFSET('Sanitation Data'!$H$6,0,10*ROW('Sanitation Data'!H50))),'Data Summary'!DF56="Yes"),OFFSET('Sanitation Data'!$H$6,0,10*ROW('Sanitation Data'!H50)),NA())</f>
        <v>#N/A</v>
      </c>
      <c r="AR56" s="491" t="e">
        <f ca="1">+IF(AND(ISNUMBER(OFFSET('Sanitation Data'!$H$10,0,10*ROW('Sanitation Data'!H50))),'Data Summary'!DG56="Yes"),OFFSET('Sanitation Data'!$H$10,0,10*ROW('Sanitation Data'!H50)),NA())</f>
        <v>#N/A</v>
      </c>
      <c r="AS56" s="491" t="e">
        <f ca="1">+IF(AND(ISNUMBER(OFFSET('Sanitation Data'!$H$11,0,10*ROW('Sanitation Data'!H50))),'Data Summary'!DH56="Yes"),OFFSET('Sanitation Data'!$H$11,0,10*ROW('Sanitation Data'!H50)),NA())</f>
        <v>#N/A</v>
      </c>
      <c r="AT56" s="491" t="e">
        <f ca="1">+IF(AND(ISNUMBER(OFFSET('Sanitation Data'!$H$12,0,10*ROW('Sanitation Data'!H50))),'Data Summary'!DI56="Yes"),OFFSET('Sanitation Data'!$H$12,0,10*ROW('Sanitation Data'!H50)),NA())</f>
        <v>#N/A</v>
      </c>
      <c r="AU56" s="491" t="e">
        <f ca="1">+IF(AND(ISNUMBER(OFFSET('Sanitation Data'!$I$4,0,10*ROW('Sanitation Data'!I50))),'Data Summary'!DJ56="Yes"),100-OFFSET('Sanitation Data'!$I$4,0,10*ROW('Sanitation Data'!I50)),NA())</f>
        <v>#N/A</v>
      </c>
      <c r="AV56" s="491" t="e">
        <f ca="1">+IF(AND(ISNUMBER(OFFSET('Sanitation Data'!$I$6,0,10*ROW('Sanitation Data'!I50))),'Data Summary'!DK56="Yes"),OFFSET('Sanitation Data'!$I$6,0,10*ROW('Sanitation Data'!I50)),NA())</f>
        <v>#N/A</v>
      </c>
      <c r="AW56" s="491" t="e">
        <f ca="1">+IF(AND(ISNUMBER(OFFSET('Sanitation Data'!$I$10,0,10*ROW('Sanitation Data'!I50))),'Data Summary'!DL56="Yes"),OFFSET('Sanitation Data'!$I$10,0,10*ROW('Sanitation Data'!I50)),NA())</f>
        <v>#N/A</v>
      </c>
      <c r="AX56" s="491" t="e">
        <f ca="1">+IF(AND(ISNUMBER(OFFSET('Sanitation Data'!$I$11,0,10*ROW('Sanitation Data'!I50))),'Data Summary'!DM56="Yes"),OFFSET('Sanitation Data'!$I$11,0,10*ROW('Sanitation Data'!I50)),NA())</f>
        <v>#N/A</v>
      </c>
      <c r="AY56" s="491" t="e">
        <f ca="1">+IF(AND(ISNUMBER(OFFSET('Sanitation Data'!$I$12,0,10*ROW('Sanitation Data'!I50))),'Data Summary'!DN56="Yes"),OFFSET('Sanitation Data'!$I$12,0,10*ROW('Sanitation Data'!I50)),NA())</f>
        <v>#N/A</v>
      </c>
      <c r="AZ56" s="492" t="e">
        <f ca="1">+IF(AND(ISNUMBER(OFFSET('Hygiene Data'!$D$5,0,10*ROW('Hygiene Data'!D50))),'Data Summary'!DO56="Yes"),OFFSET('Hygiene Data'!$D$5,0,10*ROW('Hygiene Data'!D50)),NA())</f>
        <v>#N/A</v>
      </c>
      <c r="BA56" s="492" t="e">
        <f ca="1">+IF(AND(ISNUMBER(OFFSET('Hygiene Data'!$D$7,0,10*ROW('Hygiene Data'!D50))),'Data Summary'!DP56="Yes"),OFFSET('Hygiene Data'!$D$7,0,10*ROW('Hygiene Data'!D50)),NA())</f>
        <v>#N/A</v>
      </c>
      <c r="BB56" s="492" t="e">
        <f ca="1">+IF(AND(ISNUMBER(OFFSET('Hygiene Data'!$D$9,0,10*ROW('Hygiene Data'!D50))),'Data Summary'!DQ56="Yes"),OFFSET('Hygiene Data'!$D$9,0,10*ROW('Hygiene Data'!D50)),NA())</f>
        <v>#N/A</v>
      </c>
      <c r="BC56" s="492" t="e">
        <f ca="1">+IF(AND(ISNUMBER(OFFSET('Hygiene Data'!$E$5,0,10*ROW('Hygiene Data'!E50))),'Data Summary'!DR56="Yes"),OFFSET('Hygiene Data'!$E$5,0,10*ROW('Hygiene Data'!E50)),NA())</f>
        <v>#N/A</v>
      </c>
      <c r="BD56" s="492" t="e">
        <f ca="1">+IF(AND(ISNUMBER(OFFSET('Hygiene Data'!$E$7,0,10*ROW('Hygiene Data'!E50))),'Data Summary'!DS56="Yes"),OFFSET('Hygiene Data'!$E$7,0,10*ROW('Hygiene Data'!E50)),NA())</f>
        <v>#N/A</v>
      </c>
      <c r="BE56" s="492" t="e">
        <f ca="1">+IF(AND(ISNUMBER(OFFSET('Hygiene Data'!$E$9,0,10*ROW('Hygiene Data'!E50))),'Data Summary'!DT56="Yes"),OFFSET('Hygiene Data'!$E$9,0,10*ROW('Hygiene Data'!E50)),NA())</f>
        <v>#N/A</v>
      </c>
      <c r="BF56" s="492" t="e">
        <f ca="1">+IF(AND(ISNUMBER(OFFSET('Hygiene Data'!$F$5,0,10*ROW('Hygiene Data'!F50))),'Data Summary'!DU56="Yes"),OFFSET('Hygiene Data'!$F$5,0,10*ROW('Hygiene Data'!F50)),NA())</f>
        <v>#N/A</v>
      </c>
      <c r="BG56" s="492" t="e">
        <f ca="1">+IF(AND(ISNUMBER(OFFSET('Hygiene Data'!$F$7,0,10*ROW('Hygiene Data'!F50))),'Data Summary'!DV56="Yes"),OFFSET('Hygiene Data'!$F$7,0,10*ROW('Hygiene Data'!F50)),NA())</f>
        <v>#N/A</v>
      </c>
      <c r="BH56" s="492" t="e">
        <f ca="1">+IF(AND(ISNUMBER(OFFSET('Hygiene Data'!$F$9,0,10*ROW('Hygiene Data'!F50))),'Data Summary'!DW56="Yes"),OFFSET('Hygiene Data'!$F$9,0,10*ROW('Hygiene Data'!F50)),NA())</f>
        <v>#N/A</v>
      </c>
      <c r="BI56" s="492" t="e">
        <f ca="1">+IF(AND(ISNUMBER(OFFSET('Hygiene Data'!$G$5,0,10*ROW('Hygiene Data'!G50))),'Data Summary'!DX56="Yes"),OFFSET('Hygiene Data'!$G$5,0,10*ROW('Hygiene Data'!G50)),NA())</f>
        <v>#N/A</v>
      </c>
      <c r="BJ56" s="492" t="e">
        <f ca="1">+IF(AND(ISNUMBER(OFFSET('Hygiene Data'!$G$7,0,10*ROW('Hygiene Data'!G50))),'Data Summary'!DY56="Yes"),OFFSET('Hygiene Data'!$G$7,0,10*ROW('Hygiene Data'!G50)),NA())</f>
        <v>#N/A</v>
      </c>
      <c r="BK56" s="492" t="e">
        <f ca="1">+IF(AND(ISNUMBER(OFFSET('Hygiene Data'!$G$9,0,10*ROW('Hygiene Data'!G50))),'Data Summary'!DZ56="Yes"),OFFSET('Hygiene Data'!$G$9,0,10*ROW('Hygiene Data'!G50)),NA())</f>
        <v>#N/A</v>
      </c>
      <c r="BL56" s="492" t="e">
        <f ca="1">+IF(AND(ISNUMBER(OFFSET('Hygiene Data'!$H$5,0,10*ROW('Hygiene Data'!H50))),'Data Summary'!EA56="Yes"),OFFSET('Hygiene Data'!$H$5,0,10*ROW('Hygiene Data'!H50)),NA())</f>
        <v>#N/A</v>
      </c>
      <c r="BM56" s="492" t="e">
        <f ca="1">+IF(AND(ISNUMBER(OFFSET('Hygiene Data'!$H$7,0,10*ROW('Hygiene Data'!H50))),'Data Summary'!EB56="Yes"),OFFSET('Hygiene Data'!$H$7,0,10*ROW('Hygiene Data'!H50)),NA())</f>
        <v>#N/A</v>
      </c>
      <c r="BN56" s="492" t="e">
        <f ca="1">+IF(AND(ISNUMBER(OFFSET('Hygiene Data'!$H$9,0,10*ROW('Hygiene Data'!H50))),'Data Summary'!EC56="Yes"),OFFSET('Hygiene Data'!$H$9,0,10*ROW('Hygiene Data'!H50)),NA())</f>
        <v>#N/A</v>
      </c>
      <c r="BO56" s="492" t="e">
        <f ca="1">+IF(AND(ISNUMBER(OFFSET('Hygiene Data'!$I$5,0,10*ROW('Hygiene Data'!I50))),'Data Summary'!ED56="Yes"),OFFSET('Hygiene Data'!$I$5,0,10*ROW('Hygiene Data'!I50)),NA())</f>
        <v>#N/A</v>
      </c>
      <c r="BP56" s="492" t="e">
        <f ca="1">+IF(AND(ISNUMBER(OFFSET('Hygiene Data'!$I$7,0,10*ROW('Hygiene Data'!I50))),'Data Summary'!EE56="Yes"),OFFSET('Hygiene Data'!$I$7,0,10*ROW('Hygiene Data'!I50)),NA())</f>
        <v>#N/A</v>
      </c>
      <c r="BQ56" s="492" t="e">
        <f ca="1">+IF(AND(ISNUMBER(OFFSET('Hygiene Data'!$I$9,0,10*ROW('Hygiene Data'!I50))),'Data Summary'!EF56="Yes"),OFFSET('Hygiene Data'!$I$9,0,10*ROW('Hygiene Data'!I50)),NA())</f>
        <v>#N/A</v>
      </c>
    </row>
    <row r="57" spans="1:69" x14ac:dyDescent="0.25">
      <c r="A57" s="488" t="e">
        <f ca="1">+RIGHT('Data Summary'!A57,LEN('Data Summary'!A57)-9)</f>
        <v>#VALUE!</v>
      </c>
      <c r="B57" s="462" t="str">
        <f ca="1">+IF(ISTEXT('Data Summary'!B57),'Data Summary'!B57,"")</f>
        <v/>
      </c>
      <c r="C57" s="489" t="e">
        <f ca="1">+VALUE('Data Summary'!C57)</f>
        <v>#VALUE!</v>
      </c>
      <c r="D57" s="490" t="e">
        <f ca="1">+IF(AND(ISNUMBER(OFFSET('Water Data'!$D$4,0,10*ROW('Water Data'!D51))),'Data Summary'!BS57="Yes"),100-OFFSET('Water Data'!$D$4,0,10*ROW('Water Data'!D51)),NA())</f>
        <v>#N/A</v>
      </c>
      <c r="E57" s="490" t="e">
        <f ca="1">+IF(AND(ISNUMBER(OFFSET('Water Data'!$D$6,0,10*ROW('Water Data'!D51))),'Data Summary'!BT57="Yes"),OFFSET('Water Data'!$D$6,0,10*ROW('Water Data'!D51)),NA())</f>
        <v>#N/A</v>
      </c>
      <c r="F57" s="490" t="e">
        <f ca="1">+IF(AND(ISNUMBER(OFFSET('Water Data'!$D$9,0,10*ROW('Water Data'!D51))),'Data Summary'!BU57="Yes"),OFFSET('Water Data'!$D$9,0,10*ROW('Water Data'!D51)),NA())</f>
        <v>#N/A</v>
      </c>
      <c r="G57" s="490" t="e">
        <f ca="1">+IF(AND(ISNUMBER(OFFSET('Water Data'!$E$4,0,10*ROW('Water Data'!E51))),'Data Summary'!BV57="Yes"),100-OFFSET('Water Data'!$E$4,0,10*ROW('Water Data'!E51)),NA())</f>
        <v>#N/A</v>
      </c>
      <c r="H57" s="490" t="e">
        <f ca="1">+IF(AND(ISNUMBER(OFFSET('Water Data'!$E$6,0,10*ROW('Water Data'!E51))),'Data Summary'!BW57="Yes"),OFFSET('Water Data'!$E$6,0,10*ROW('Water Data'!E51)),NA())</f>
        <v>#N/A</v>
      </c>
      <c r="I57" s="490" t="e">
        <f ca="1">+IF(AND(ISNUMBER(OFFSET('Water Data'!$E$9,0,10*ROW('Water Data'!E51))),'Data Summary'!BX57="Yes"),OFFSET('Water Data'!$E$9,0,10*ROW('Water Data'!E51)),NA())</f>
        <v>#N/A</v>
      </c>
      <c r="J57" s="490" t="e">
        <f ca="1">+IF(AND(ISNUMBER(OFFSET('Water Data'!$F$4,0,10*ROW('Water Data'!F51))),'Data Summary'!BY57="Yes"),100-OFFSET('Water Data'!$F$4,0,10*ROW('Water Data'!F51)),NA())</f>
        <v>#N/A</v>
      </c>
      <c r="K57" s="490" t="e">
        <f ca="1">+IF(AND(ISNUMBER(OFFSET('Water Data'!$F$6,0,10*ROW('Water Data'!F51))),'Data Summary'!BZ57="Yes"),OFFSET('Water Data'!$F$6,0,10*ROW('Water Data'!F51)),NA())</f>
        <v>#N/A</v>
      </c>
      <c r="L57" s="490" t="e">
        <f ca="1">+IF(AND(ISNUMBER(OFFSET('Water Data'!$F$9,0,10*ROW('Water Data'!F51))),'Data Summary'!CA57="Yes"),OFFSET('Water Data'!$F$9,0,10*ROW('Water Data'!F51)),NA())</f>
        <v>#N/A</v>
      </c>
      <c r="M57" s="490" t="e">
        <f ca="1">+IF(AND(ISNUMBER(OFFSET('Water Data'!$G$4,0,10*ROW('Water Data'!G51))),'Data Summary'!CB57="Yes"),100-OFFSET('Water Data'!$G$4,0,10*ROW('Water Data'!G51)),NA())</f>
        <v>#N/A</v>
      </c>
      <c r="N57" s="490" t="e">
        <f ca="1">+IF(AND(ISNUMBER(OFFSET('Water Data'!$G$6,0,10*ROW('Water Data'!G51))),'Data Summary'!CC57="Yes"),OFFSET('Water Data'!$G$6,0,10*ROW('Water Data'!G51)),NA())</f>
        <v>#N/A</v>
      </c>
      <c r="O57" s="490" t="e">
        <f ca="1">+IF(AND(ISNUMBER(OFFSET('Water Data'!$G$9,0,10*ROW('Water Data'!G51))),'Data Summary'!CD57="Yes"),OFFSET('Water Data'!$G$9,0,10*ROW('Water Data'!G51)),NA())</f>
        <v>#N/A</v>
      </c>
      <c r="P57" s="490" t="e">
        <f ca="1">+IF(AND(ISNUMBER(OFFSET('Water Data'!$H$4,0,10*ROW('Water Data'!H51))),'Data Summary'!CE57="Yes"),100-OFFSET('Water Data'!$H$4,0,10*ROW('Water Data'!H51)),NA())</f>
        <v>#N/A</v>
      </c>
      <c r="Q57" s="490" t="e">
        <f ca="1">+IF(AND(ISNUMBER(OFFSET('Water Data'!$H$6,0,10*ROW('Water Data'!H51))),'Data Summary'!CF57="Yes"),OFFSET('Water Data'!$H$6,0,10*ROW('Water Data'!H51)),NA())</f>
        <v>#N/A</v>
      </c>
      <c r="R57" s="490" t="e">
        <f ca="1">+IF(AND(ISNUMBER(OFFSET('Water Data'!$H$9,0,10*ROW('Water Data'!H51))),'Data Summary'!CG57="Yes"),OFFSET('Water Data'!$H$9,0,10*ROW('Water Data'!H51)),NA())</f>
        <v>#N/A</v>
      </c>
      <c r="S57" s="490" t="e">
        <f ca="1">+IF(AND(ISNUMBER(OFFSET('Water Data'!$I$4,0,10*ROW('Water Data'!I51))),'Data Summary'!CH57="Yes"),100-OFFSET('Water Data'!$I$4,0,10*ROW('Water Data'!I51)),NA())</f>
        <v>#N/A</v>
      </c>
      <c r="T57" s="490" t="e">
        <f ca="1">+IF(AND(ISNUMBER(OFFSET('Water Data'!$I$6,0,10*ROW('Water Data'!I51))),'Data Summary'!CI57="Yes"),OFFSET('Water Data'!$I$6,0,10*ROW('Water Data'!I51)),NA())</f>
        <v>#N/A</v>
      </c>
      <c r="U57" s="490" t="e">
        <f ca="1">+IF(AND(ISNUMBER(OFFSET('Water Data'!$I$9,0,10*ROW('Water Data'!I51))),'Data Summary'!CJ57="Yes"),OFFSET('Water Data'!$I$9,0,10*ROW('Water Data'!I51)),NA())</f>
        <v>#N/A</v>
      </c>
      <c r="V57" s="491" t="e">
        <f ca="1">+IF(AND(ISNUMBER(OFFSET('Sanitation Data'!$D$4,0,10*ROW('Sanitation Data'!D51))),'Data Summary'!CK57="Yes"),100-OFFSET('Sanitation Data'!$D$4,0,10*ROW('Sanitation Data'!D51)),NA())</f>
        <v>#N/A</v>
      </c>
      <c r="W57" s="491" t="e">
        <f ca="1">+IF(AND(ISNUMBER(OFFSET('Sanitation Data'!$D$6,0,10*ROW('Sanitation Data'!D51))),'Data Summary'!CL57="Yes"),OFFSET('Sanitation Data'!$D$6,0,10*ROW('Sanitation Data'!D51)),NA())</f>
        <v>#N/A</v>
      </c>
      <c r="X57" s="491" t="e">
        <f ca="1">+IF(AND(ISNUMBER(OFFSET('Sanitation Data'!$D$10,0,10*ROW('Sanitation Data'!D51))),'Data Summary'!CM57="Yes"),OFFSET('Sanitation Data'!$D$10,0,10*ROW('Sanitation Data'!D51)),NA())</f>
        <v>#N/A</v>
      </c>
      <c r="Y57" s="491" t="e">
        <f ca="1">+IF(AND(ISNUMBER(OFFSET('Sanitation Data'!$D$11,0,10*ROW('Sanitation Data'!D51))),'Data Summary'!CN57="Yes"),OFFSET('Sanitation Data'!$D$11,0,10*ROW('Sanitation Data'!D51)),NA())</f>
        <v>#N/A</v>
      </c>
      <c r="Z57" s="491" t="e">
        <f ca="1">+IF(AND(ISNUMBER(OFFSET('Sanitation Data'!$D$12,0,10*ROW('Sanitation Data'!D51))),'Data Summary'!CO57="Yes"),OFFSET('Sanitation Data'!$D$12,0,10*ROW('Sanitation Data'!D51)),NA())</f>
        <v>#N/A</v>
      </c>
      <c r="AA57" s="491" t="e">
        <f ca="1">+IF(AND(ISNUMBER(OFFSET('Sanitation Data'!$E$4,0,10*ROW('Sanitation Data'!E51))),'Data Summary'!CP57="Yes"),100-OFFSET('Sanitation Data'!$E$4,0,10*ROW('Sanitation Data'!E51)),NA())</f>
        <v>#N/A</v>
      </c>
      <c r="AB57" s="491" t="e">
        <f ca="1">+IF(AND(ISNUMBER(OFFSET('Sanitation Data'!$E$6,0,10*ROW('Sanitation Data'!E51))),'Data Summary'!CQ57="Yes"),OFFSET('Sanitation Data'!$E$6,0,10*ROW('Sanitation Data'!E51)),NA())</f>
        <v>#N/A</v>
      </c>
      <c r="AC57" s="491" t="e">
        <f ca="1">+IF(AND(ISNUMBER(OFFSET('Sanitation Data'!$E$10,0,10*ROW('Sanitation Data'!E51))),'Data Summary'!CR57="Yes"),OFFSET('Sanitation Data'!$E$10,0,10*ROW('Sanitation Data'!E51)),NA())</f>
        <v>#N/A</v>
      </c>
      <c r="AD57" s="491" t="e">
        <f ca="1">+IF(AND(ISNUMBER(OFFSET('Sanitation Data'!$E$11,0,10*ROW('Sanitation Data'!E51))),'Data Summary'!CS57="Yes"),OFFSET('Sanitation Data'!$E$11,0,10*ROW('Sanitation Data'!E51)),NA())</f>
        <v>#N/A</v>
      </c>
      <c r="AE57" s="491" t="e">
        <f ca="1">+IF(AND(ISNUMBER(OFFSET('Sanitation Data'!$E$12,0,10*ROW('Sanitation Data'!E51))),'Data Summary'!CT57="Yes"),OFFSET('Sanitation Data'!$E$12,0,10*ROW('Sanitation Data'!E51)),NA())</f>
        <v>#N/A</v>
      </c>
      <c r="AF57" s="491" t="e">
        <f ca="1">+IF(AND(ISNUMBER(OFFSET('Sanitation Data'!$F$4,0,10*ROW('Sanitation Data'!F51))),'Data Summary'!CU57="Yes"),100-OFFSET('Sanitation Data'!$F$4,0,10*ROW('Sanitation Data'!F51)),NA())</f>
        <v>#N/A</v>
      </c>
      <c r="AG57" s="491" t="e">
        <f ca="1">+IF(AND(ISNUMBER(OFFSET('Sanitation Data'!$F$6,0,10*ROW('Sanitation Data'!F51))),'Data Summary'!CV57="Yes"),OFFSET('Sanitation Data'!$F$6,0,10*ROW('Sanitation Data'!F51)),NA())</f>
        <v>#N/A</v>
      </c>
      <c r="AH57" s="491" t="e">
        <f ca="1">+IF(AND(ISNUMBER(OFFSET('Sanitation Data'!$F$10,0,10*ROW('Sanitation Data'!F51))),'Data Summary'!CW57="Yes"),OFFSET('Sanitation Data'!$F$10,0,10*ROW('Sanitation Data'!F51)),NA())</f>
        <v>#N/A</v>
      </c>
      <c r="AI57" s="491" t="e">
        <f ca="1">+IF(AND(ISNUMBER(OFFSET('Sanitation Data'!$F$11,0,10*ROW('Sanitation Data'!F51))),'Data Summary'!CX57="Yes"),OFFSET('Sanitation Data'!$F$11,0,10*ROW('Sanitation Data'!F51)),NA())</f>
        <v>#N/A</v>
      </c>
      <c r="AJ57" s="491" t="e">
        <f ca="1">+IF(AND(ISNUMBER(OFFSET('Sanitation Data'!$F$12,0,10*ROW('Sanitation Data'!F51))),'Data Summary'!CY57="Yes"),OFFSET('Sanitation Data'!$F$12,0,10*ROW('Sanitation Data'!F51)),NA())</f>
        <v>#N/A</v>
      </c>
      <c r="AK57" s="491" t="e">
        <f ca="1">+IF(AND(ISNUMBER(OFFSET('Sanitation Data'!$G$4,0,10*ROW('Sanitation Data'!G51))),'Data Summary'!CZ57="Yes"),100-OFFSET('Sanitation Data'!$G$4,0,10*ROW('Sanitation Data'!G51)),NA())</f>
        <v>#N/A</v>
      </c>
      <c r="AL57" s="491" t="e">
        <f ca="1">+IF(AND(ISNUMBER(OFFSET('Sanitation Data'!$G$6,0,10*ROW('Sanitation Data'!G51))),'Data Summary'!DA57="Yes"),OFFSET('Sanitation Data'!$G$6,0,10*ROW('Sanitation Data'!G51)),NA())</f>
        <v>#N/A</v>
      </c>
      <c r="AM57" s="491" t="e">
        <f ca="1">+IF(AND(ISNUMBER(OFFSET('Sanitation Data'!$G$10,0,10*ROW('Sanitation Data'!G51))),'Data Summary'!DB57="Yes"),OFFSET('Sanitation Data'!$G$10,0,10*ROW('Sanitation Data'!G51)),NA())</f>
        <v>#N/A</v>
      </c>
      <c r="AN57" s="491" t="e">
        <f ca="1">+IF(AND(ISNUMBER(OFFSET('Sanitation Data'!$G$11,0,10*ROW('Sanitation Data'!G51))),'Data Summary'!DC57="Yes"),OFFSET('Sanitation Data'!$G$11,0,10*ROW('Sanitation Data'!G51)),NA())</f>
        <v>#N/A</v>
      </c>
      <c r="AO57" s="491" t="e">
        <f ca="1">+IF(AND(ISNUMBER(OFFSET('Sanitation Data'!$G$12,0,10*ROW('Sanitation Data'!G51))),'Data Summary'!DD57="Yes"),OFFSET('Sanitation Data'!$G$12,0,10*ROW('Sanitation Data'!G51)),NA())</f>
        <v>#N/A</v>
      </c>
      <c r="AP57" s="491" t="e">
        <f ca="1">+IF(AND(ISNUMBER(OFFSET('Sanitation Data'!$H$4,0,10*ROW('Sanitation Data'!H51))),'Data Summary'!DE57="Yes"),100-OFFSET('Sanitation Data'!$H$4,0,10*ROW('Sanitation Data'!H51)),NA())</f>
        <v>#N/A</v>
      </c>
      <c r="AQ57" s="491" t="e">
        <f ca="1">+IF(AND(ISNUMBER(OFFSET('Sanitation Data'!$H$6,0,10*ROW('Sanitation Data'!H51))),'Data Summary'!DF57="Yes"),OFFSET('Sanitation Data'!$H$6,0,10*ROW('Sanitation Data'!H51)),NA())</f>
        <v>#N/A</v>
      </c>
      <c r="AR57" s="491" t="e">
        <f ca="1">+IF(AND(ISNUMBER(OFFSET('Sanitation Data'!$H$10,0,10*ROW('Sanitation Data'!H51))),'Data Summary'!DG57="Yes"),OFFSET('Sanitation Data'!$H$10,0,10*ROW('Sanitation Data'!H51)),NA())</f>
        <v>#N/A</v>
      </c>
      <c r="AS57" s="491" t="e">
        <f ca="1">+IF(AND(ISNUMBER(OFFSET('Sanitation Data'!$H$11,0,10*ROW('Sanitation Data'!H51))),'Data Summary'!DH57="Yes"),OFFSET('Sanitation Data'!$H$11,0,10*ROW('Sanitation Data'!H51)),NA())</f>
        <v>#N/A</v>
      </c>
      <c r="AT57" s="491" t="e">
        <f ca="1">+IF(AND(ISNUMBER(OFFSET('Sanitation Data'!$H$12,0,10*ROW('Sanitation Data'!H51))),'Data Summary'!DI57="Yes"),OFFSET('Sanitation Data'!$H$12,0,10*ROW('Sanitation Data'!H51)),NA())</f>
        <v>#N/A</v>
      </c>
      <c r="AU57" s="491" t="e">
        <f ca="1">+IF(AND(ISNUMBER(OFFSET('Sanitation Data'!$I$4,0,10*ROW('Sanitation Data'!I51))),'Data Summary'!DJ57="Yes"),100-OFFSET('Sanitation Data'!$I$4,0,10*ROW('Sanitation Data'!I51)),NA())</f>
        <v>#N/A</v>
      </c>
      <c r="AV57" s="491" t="e">
        <f ca="1">+IF(AND(ISNUMBER(OFFSET('Sanitation Data'!$I$6,0,10*ROW('Sanitation Data'!I51))),'Data Summary'!DK57="Yes"),OFFSET('Sanitation Data'!$I$6,0,10*ROW('Sanitation Data'!I51)),NA())</f>
        <v>#N/A</v>
      </c>
      <c r="AW57" s="491" t="e">
        <f ca="1">+IF(AND(ISNUMBER(OFFSET('Sanitation Data'!$I$10,0,10*ROW('Sanitation Data'!I51))),'Data Summary'!DL57="Yes"),OFFSET('Sanitation Data'!$I$10,0,10*ROW('Sanitation Data'!I51)),NA())</f>
        <v>#N/A</v>
      </c>
      <c r="AX57" s="491" t="e">
        <f ca="1">+IF(AND(ISNUMBER(OFFSET('Sanitation Data'!$I$11,0,10*ROW('Sanitation Data'!I51))),'Data Summary'!DM57="Yes"),OFFSET('Sanitation Data'!$I$11,0,10*ROW('Sanitation Data'!I51)),NA())</f>
        <v>#N/A</v>
      </c>
      <c r="AY57" s="491" t="e">
        <f ca="1">+IF(AND(ISNUMBER(OFFSET('Sanitation Data'!$I$12,0,10*ROW('Sanitation Data'!I51))),'Data Summary'!DN57="Yes"),OFFSET('Sanitation Data'!$I$12,0,10*ROW('Sanitation Data'!I51)),NA())</f>
        <v>#N/A</v>
      </c>
      <c r="AZ57" s="492" t="e">
        <f ca="1">+IF(AND(ISNUMBER(OFFSET('Hygiene Data'!$D$5,0,10*ROW('Hygiene Data'!D51))),'Data Summary'!DO57="Yes"),OFFSET('Hygiene Data'!$D$5,0,10*ROW('Hygiene Data'!D51)),NA())</f>
        <v>#N/A</v>
      </c>
      <c r="BA57" s="492" t="e">
        <f ca="1">+IF(AND(ISNUMBER(OFFSET('Hygiene Data'!$D$7,0,10*ROW('Hygiene Data'!D51))),'Data Summary'!DP57="Yes"),OFFSET('Hygiene Data'!$D$7,0,10*ROW('Hygiene Data'!D51)),NA())</f>
        <v>#N/A</v>
      </c>
      <c r="BB57" s="492" t="e">
        <f ca="1">+IF(AND(ISNUMBER(OFFSET('Hygiene Data'!$D$9,0,10*ROW('Hygiene Data'!D51))),'Data Summary'!DQ57="Yes"),OFFSET('Hygiene Data'!$D$9,0,10*ROW('Hygiene Data'!D51)),NA())</f>
        <v>#N/A</v>
      </c>
      <c r="BC57" s="492" t="e">
        <f ca="1">+IF(AND(ISNUMBER(OFFSET('Hygiene Data'!$E$5,0,10*ROW('Hygiene Data'!E51))),'Data Summary'!DR57="Yes"),OFFSET('Hygiene Data'!$E$5,0,10*ROW('Hygiene Data'!E51)),NA())</f>
        <v>#N/A</v>
      </c>
      <c r="BD57" s="492" t="e">
        <f ca="1">+IF(AND(ISNUMBER(OFFSET('Hygiene Data'!$E$7,0,10*ROW('Hygiene Data'!E51))),'Data Summary'!DS57="Yes"),OFFSET('Hygiene Data'!$E$7,0,10*ROW('Hygiene Data'!E51)),NA())</f>
        <v>#N/A</v>
      </c>
      <c r="BE57" s="492" t="e">
        <f ca="1">+IF(AND(ISNUMBER(OFFSET('Hygiene Data'!$E$9,0,10*ROW('Hygiene Data'!E51))),'Data Summary'!DT57="Yes"),OFFSET('Hygiene Data'!$E$9,0,10*ROW('Hygiene Data'!E51)),NA())</f>
        <v>#N/A</v>
      </c>
      <c r="BF57" s="492" t="e">
        <f ca="1">+IF(AND(ISNUMBER(OFFSET('Hygiene Data'!$F$5,0,10*ROW('Hygiene Data'!F51))),'Data Summary'!DU57="Yes"),OFFSET('Hygiene Data'!$F$5,0,10*ROW('Hygiene Data'!F51)),NA())</f>
        <v>#N/A</v>
      </c>
      <c r="BG57" s="492" t="e">
        <f ca="1">+IF(AND(ISNUMBER(OFFSET('Hygiene Data'!$F$7,0,10*ROW('Hygiene Data'!F51))),'Data Summary'!DV57="Yes"),OFFSET('Hygiene Data'!$F$7,0,10*ROW('Hygiene Data'!F51)),NA())</f>
        <v>#N/A</v>
      </c>
      <c r="BH57" s="492" t="e">
        <f ca="1">+IF(AND(ISNUMBER(OFFSET('Hygiene Data'!$F$9,0,10*ROW('Hygiene Data'!F51))),'Data Summary'!DW57="Yes"),OFFSET('Hygiene Data'!$F$9,0,10*ROW('Hygiene Data'!F51)),NA())</f>
        <v>#N/A</v>
      </c>
      <c r="BI57" s="492" t="e">
        <f ca="1">+IF(AND(ISNUMBER(OFFSET('Hygiene Data'!$G$5,0,10*ROW('Hygiene Data'!G51))),'Data Summary'!DX57="Yes"),OFFSET('Hygiene Data'!$G$5,0,10*ROW('Hygiene Data'!G51)),NA())</f>
        <v>#N/A</v>
      </c>
      <c r="BJ57" s="492" t="e">
        <f ca="1">+IF(AND(ISNUMBER(OFFSET('Hygiene Data'!$G$7,0,10*ROW('Hygiene Data'!G51))),'Data Summary'!DY57="Yes"),OFFSET('Hygiene Data'!$G$7,0,10*ROW('Hygiene Data'!G51)),NA())</f>
        <v>#N/A</v>
      </c>
      <c r="BK57" s="492" t="e">
        <f ca="1">+IF(AND(ISNUMBER(OFFSET('Hygiene Data'!$G$9,0,10*ROW('Hygiene Data'!G51))),'Data Summary'!DZ57="Yes"),OFFSET('Hygiene Data'!$G$9,0,10*ROW('Hygiene Data'!G51)),NA())</f>
        <v>#N/A</v>
      </c>
      <c r="BL57" s="492" t="e">
        <f ca="1">+IF(AND(ISNUMBER(OFFSET('Hygiene Data'!$H$5,0,10*ROW('Hygiene Data'!H51))),'Data Summary'!EA57="Yes"),OFFSET('Hygiene Data'!$H$5,0,10*ROW('Hygiene Data'!H51)),NA())</f>
        <v>#N/A</v>
      </c>
      <c r="BM57" s="492" t="e">
        <f ca="1">+IF(AND(ISNUMBER(OFFSET('Hygiene Data'!$H$7,0,10*ROW('Hygiene Data'!H51))),'Data Summary'!EB57="Yes"),OFFSET('Hygiene Data'!$H$7,0,10*ROW('Hygiene Data'!H51)),NA())</f>
        <v>#N/A</v>
      </c>
      <c r="BN57" s="492" t="e">
        <f ca="1">+IF(AND(ISNUMBER(OFFSET('Hygiene Data'!$H$9,0,10*ROW('Hygiene Data'!H51))),'Data Summary'!EC57="Yes"),OFFSET('Hygiene Data'!$H$9,0,10*ROW('Hygiene Data'!H51)),NA())</f>
        <v>#N/A</v>
      </c>
      <c r="BO57" s="492" t="e">
        <f ca="1">+IF(AND(ISNUMBER(OFFSET('Hygiene Data'!$I$5,0,10*ROW('Hygiene Data'!I51))),'Data Summary'!ED57="Yes"),OFFSET('Hygiene Data'!$I$5,0,10*ROW('Hygiene Data'!I51)),NA())</f>
        <v>#N/A</v>
      </c>
      <c r="BP57" s="492" t="e">
        <f ca="1">+IF(AND(ISNUMBER(OFFSET('Hygiene Data'!$I$7,0,10*ROW('Hygiene Data'!I51))),'Data Summary'!EE57="Yes"),OFFSET('Hygiene Data'!$I$7,0,10*ROW('Hygiene Data'!I51)),NA())</f>
        <v>#N/A</v>
      </c>
      <c r="BQ57" s="492" t="e">
        <f ca="1">+IF(AND(ISNUMBER(OFFSET('Hygiene Data'!$I$9,0,10*ROW('Hygiene Data'!I51))),'Data Summary'!EF57="Yes"),OFFSET('Hygiene Data'!$I$9,0,10*ROW('Hygiene Data'!I51)),NA())</f>
        <v>#N/A</v>
      </c>
    </row>
    <row r="58" spans="1:69" x14ac:dyDescent="0.25">
      <c r="A58" s="488" t="e">
        <f ca="1">+RIGHT('Data Summary'!A58,LEN('Data Summary'!A58)-9)</f>
        <v>#VALUE!</v>
      </c>
      <c r="B58" s="462" t="str">
        <f ca="1">+IF(ISTEXT('Data Summary'!B58),'Data Summary'!B58,"")</f>
        <v/>
      </c>
      <c r="C58" s="489" t="e">
        <f ca="1">+VALUE('Data Summary'!C58)</f>
        <v>#VALUE!</v>
      </c>
      <c r="D58" s="490" t="e">
        <f ca="1">+IF(AND(ISNUMBER(OFFSET('Water Data'!$D$4,0,10*ROW('Water Data'!D52))),'Data Summary'!BS58="Yes"),100-OFFSET('Water Data'!$D$4,0,10*ROW('Water Data'!D52)),NA())</f>
        <v>#N/A</v>
      </c>
      <c r="E58" s="490" t="e">
        <f ca="1">+IF(AND(ISNUMBER(OFFSET('Water Data'!$D$6,0,10*ROW('Water Data'!D52))),'Data Summary'!BT58="Yes"),OFFSET('Water Data'!$D$6,0,10*ROW('Water Data'!D52)),NA())</f>
        <v>#N/A</v>
      </c>
      <c r="F58" s="490" t="e">
        <f ca="1">+IF(AND(ISNUMBER(OFFSET('Water Data'!$D$9,0,10*ROW('Water Data'!D52))),'Data Summary'!BU58="Yes"),OFFSET('Water Data'!$D$9,0,10*ROW('Water Data'!D52)),NA())</f>
        <v>#N/A</v>
      </c>
      <c r="G58" s="490" t="e">
        <f ca="1">+IF(AND(ISNUMBER(OFFSET('Water Data'!$E$4,0,10*ROW('Water Data'!E52))),'Data Summary'!BV58="Yes"),100-OFFSET('Water Data'!$E$4,0,10*ROW('Water Data'!E52)),NA())</f>
        <v>#N/A</v>
      </c>
      <c r="H58" s="490" t="e">
        <f ca="1">+IF(AND(ISNUMBER(OFFSET('Water Data'!$E$6,0,10*ROW('Water Data'!E52))),'Data Summary'!BW58="Yes"),OFFSET('Water Data'!$E$6,0,10*ROW('Water Data'!E52)),NA())</f>
        <v>#N/A</v>
      </c>
      <c r="I58" s="490" t="e">
        <f ca="1">+IF(AND(ISNUMBER(OFFSET('Water Data'!$E$9,0,10*ROW('Water Data'!E52))),'Data Summary'!BX58="Yes"),OFFSET('Water Data'!$E$9,0,10*ROW('Water Data'!E52)),NA())</f>
        <v>#N/A</v>
      </c>
      <c r="J58" s="490" t="e">
        <f ca="1">+IF(AND(ISNUMBER(OFFSET('Water Data'!$F$4,0,10*ROW('Water Data'!F52))),'Data Summary'!BY58="Yes"),100-OFFSET('Water Data'!$F$4,0,10*ROW('Water Data'!F52)),NA())</f>
        <v>#N/A</v>
      </c>
      <c r="K58" s="490" t="e">
        <f ca="1">+IF(AND(ISNUMBER(OFFSET('Water Data'!$F$6,0,10*ROW('Water Data'!F52))),'Data Summary'!BZ58="Yes"),OFFSET('Water Data'!$F$6,0,10*ROW('Water Data'!F52)),NA())</f>
        <v>#N/A</v>
      </c>
      <c r="L58" s="490" t="e">
        <f ca="1">+IF(AND(ISNUMBER(OFFSET('Water Data'!$F$9,0,10*ROW('Water Data'!F52))),'Data Summary'!CA58="Yes"),OFFSET('Water Data'!$F$9,0,10*ROW('Water Data'!F52)),NA())</f>
        <v>#N/A</v>
      </c>
      <c r="M58" s="490" t="e">
        <f ca="1">+IF(AND(ISNUMBER(OFFSET('Water Data'!$G$4,0,10*ROW('Water Data'!G52))),'Data Summary'!CB58="Yes"),100-OFFSET('Water Data'!$G$4,0,10*ROW('Water Data'!G52)),NA())</f>
        <v>#N/A</v>
      </c>
      <c r="N58" s="490" t="e">
        <f ca="1">+IF(AND(ISNUMBER(OFFSET('Water Data'!$G$6,0,10*ROW('Water Data'!G52))),'Data Summary'!CC58="Yes"),OFFSET('Water Data'!$G$6,0,10*ROW('Water Data'!G52)),NA())</f>
        <v>#N/A</v>
      </c>
      <c r="O58" s="490" t="e">
        <f ca="1">+IF(AND(ISNUMBER(OFFSET('Water Data'!$G$9,0,10*ROW('Water Data'!G52))),'Data Summary'!CD58="Yes"),OFFSET('Water Data'!$G$9,0,10*ROW('Water Data'!G52)),NA())</f>
        <v>#N/A</v>
      </c>
      <c r="P58" s="490" t="e">
        <f ca="1">+IF(AND(ISNUMBER(OFFSET('Water Data'!$H$4,0,10*ROW('Water Data'!H52))),'Data Summary'!CE58="Yes"),100-OFFSET('Water Data'!$H$4,0,10*ROW('Water Data'!H52)),NA())</f>
        <v>#N/A</v>
      </c>
      <c r="Q58" s="490" t="e">
        <f ca="1">+IF(AND(ISNUMBER(OFFSET('Water Data'!$H$6,0,10*ROW('Water Data'!H52))),'Data Summary'!CF58="Yes"),OFFSET('Water Data'!$H$6,0,10*ROW('Water Data'!H52)),NA())</f>
        <v>#N/A</v>
      </c>
      <c r="R58" s="490" t="e">
        <f ca="1">+IF(AND(ISNUMBER(OFFSET('Water Data'!$H$9,0,10*ROW('Water Data'!H52))),'Data Summary'!CG58="Yes"),OFFSET('Water Data'!$H$9,0,10*ROW('Water Data'!H52)),NA())</f>
        <v>#N/A</v>
      </c>
      <c r="S58" s="490" t="e">
        <f ca="1">+IF(AND(ISNUMBER(OFFSET('Water Data'!$I$4,0,10*ROW('Water Data'!I52))),'Data Summary'!CH58="Yes"),100-OFFSET('Water Data'!$I$4,0,10*ROW('Water Data'!I52)),NA())</f>
        <v>#N/A</v>
      </c>
      <c r="T58" s="490" t="e">
        <f ca="1">+IF(AND(ISNUMBER(OFFSET('Water Data'!$I$6,0,10*ROW('Water Data'!I52))),'Data Summary'!CI58="Yes"),OFFSET('Water Data'!$I$6,0,10*ROW('Water Data'!I52)),NA())</f>
        <v>#N/A</v>
      </c>
      <c r="U58" s="490" t="e">
        <f ca="1">+IF(AND(ISNUMBER(OFFSET('Water Data'!$I$9,0,10*ROW('Water Data'!I52))),'Data Summary'!CJ58="Yes"),OFFSET('Water Data'!$I$9,0,10*ROW('Water Data'!I52)),NA())</f>
        <v>#N/A</v>
      </c>
      <c r="V58" s="491" t="e">
        <f ca="1">+IF(AND(ISNUMBER(OFFSET('Sanitation Data'!$D$4,0,10*ROW('Sanitation Data'!D52))),'Data Summary'!CK58="Yes"),100-OFFSET('Sanitation Data'!$D$4,0,10*ROW('Sanitation Data'!D52)),NA())</f>
        <v>#N/A</v>
      </c>
      <c r="W58" s="491" t="e">
        <f ca="1">+IF(AND(ISNUMBER(OFFSET('Sanitation Data'!$D$6,0,10*ROW('Sanitation Data'!D52))),'Data Summary'!CL58="Yes"),OFFSET('Sanitation Data'!$D$6,0,10*ROW('Sanitation Data'!D52)),NA())</f>
        <v>#N/A</v>
      </c>
      <c r="X58" s="491" t="e">
        <f ca="1">+IF(AND(ISNUMBER(OFFSET('Sanitation Data'!$D$10,0,10*ROW('Sanitation Data'!D52))),'Data Summary'!CM58="Yes"),OFFSET('Sanitation Data'!$D$10,0,10*ROW('Sanitation Data'!D52)),NA())</f>
        <v>#N/A</v>
      </c>
      <c r="Y58" s="491" t="e">
        <f ca="1">+IF(AND(ISNUMBER(OFFSET('Sanitation Data'!$D$11,0,10*ROW('Sanitation Data'!D52))),'Data Summary'!CN58="Yes"),OFFSET('Sanitation Data'!$D$11,0,10*ROW('Sanitation Data'!D52)),NA())</f>
        <v>#N/A</v>
      </c>
      <c r="Z58" s="491" t="e">
        <f ca="1">+IF(AND(ISNUMBER(OFFSET('Sanitation Data'!$D$12,0,10*ROW('Sanitation Data'!D52))),'Data Summary'!CO58="Yes"),OFFSET('Sanitation Data'!$D$12,0,10*ROW('Sanitation Data'!D52)),NA())</f>
        <v>#N/A</v>
      </c>
      <c r="AA58" s="491" t="e">
        <f ca="1">+IF(AND(ISNUMBER(OFFSET('Sanitation Data'!$E$4,0,10*ROW('Sanitation Data'!E52))),'Data Summary'!CP58="Yes"),100-OFFSET('Sanitation Data'!$E$4,0,10*ROW('Sanitation Data'!E52)),NA())</f>
        <v>#N/A</v>
      </c>
      <c r="AB58" s="491" t="e">
        <f ca="1">+IF(AND(ISNUMBER(OFFSET('Sanitation Data'!$E$6,0,10*ROW('Sanitation Data'!E52))),'Data Summary'!CQ58="Yes"),OFFSET('Sanitation Data'!$E$6,0,10*ROW('Sanitation Data'!E52)),NA())</f>
        <v>#N/A</v>
      </c>
      <c r="AC58" s="491" t="e">
        <f ca="1">+IF(AND(ISNUMBER(OFFSET('Sanitation Data'!$E$10,0,10*ROW('Sanitation Data'!E52))),'Data Summary'!CR58="Yes"),OFFSET('Sanitation Data'!$E$10,0,10*ROW('Sanitation Data'!E52)),NA())</f>
        <v>#N/A</v>
      </c>
      <c r="AD58" s="491" t="e">
        <f ca="1">+IF(AND(ISNUMBER(OFFSET('Sanitation Data'!$E$11,0,10*ROW('Sanitation Data'!E52))),'Data Summary'!CS58="Yes"),OFFSET('Sanitation Data'!$E$11,0,10*ROW('Sanitation Data'!E52)),NA())</f>
        <v>#N/A</v>
      </c>
      <c r="AE58" s="491" t="e">
        <f ca="1">+IF(AND(ISNUMBER(OFFSET('Sanitation Data'!$E$12,0,10*ROW('Sanitation Data'!E52))),'Data Summary'!CT58="Yes"),OFFSET('Sanitation Data'!$E$12,0,10*ROW('Sanitation Data'!E52)),NA())</f>
        <v>#N/A</v>
      </c>
      <c r="AF58" s="491" t="e">
        <f ca="1">+IF(AND(ISNUMBER(OFFSET('Sanitation Data'!$F$4,0,10*ROW('Sanitation Data'!F52))),'Data Summary'!CU58="Yes"),100-OFFSET('Sanitation Data'!$F$4,0,10*ROW('Sanitation Data'!F52)),NA())</f>
        <v>#N/A</v>
      </c>
      <c r="AG58" s="491" t="e">
        <f ca="1">+IF(AND(ISNUMBER(OFFSET('Sanitation Data'!$F$6,0,10*ROW('Sanitation Data'!F52))),'Data Summary'!CV58="Yes"),OFFSET('Sanitation Data'!$F$6,0,10*ROW('Sanitation Data'!F52)),NA())</f>
        <v>#N/A</v>
      </c>
      <c r="AH58" s="491" t="e">
        <f ca="1">+IF(AND(ISNUMBER(OFFSET('Sanitation Data'!$F$10,0,10*ROW('Sanitation Data'!F52))),'Data Summary'!CW58="Yes"),OFFSET('Sanitation Data'!$F$10,0,10*ROW('Sanitation Data'!F52)),NA())</f>
        <v>#N/A</v>
      </c>
      <c r="AI58" s="491" t="e">
        <f ca="1">+IF(AND(ISNUMBER(OFFSET('Sanitation Data'!$F$11,0,10*ROW('Sanitation Data'!F52))),'Data Summary'!CX58="Yes"),OFFSET('Sanitation Data'!$F$11,0,10*ROW('Sanitation Data'!F52)),NA())</f>
        <v>#N/A</v>
      </c>
      <c r="AJ58" s="491" t="e">
        <f ca="1">+IF(AND(ISNUMBER(OFFSET('Sanitation Data'!$F$12,0,10*ROW('Sanitation Data'!F52))),'Data Summary'!CY58="Yes"),OFFSET('Sanitation Data'!$F$12,0,10*ROW('Sanitation Data'!F52)),NA())</f>
        <v>#N/A</v>
      </c>
      <c r="AK58" s="491" t="e">
        <f ca="1">+IF(AND(ISNUMBER(OFFSET('Sanitation Data'!$G$4,0,10*ROW('Sanitation Data'!G52))),'Data Summary'!CZ58="Yes"),100-OFFSET('Sanitation Data'!$G$4,0,10*ROW('Sanitation Data'!G52)),NA())</f>
        <v>#N/A</v>
      </c>
      <c r="AL58" s="491" t="e">
        <f ca="1">+IF(AND(ISNUMBER(OFFSET('Sanitation Data'!$G$6,0,10*ROW('Sanitation Data'!G52))),'Data Summary'!DA58="Yes"),OFFSET('Sanitation Data'!$G$6,0,10*ROW('Sanitation Data'!G52)),NA())</f>
        <v>#N/A</v>
      </c>
      <c r="AM58" s="491" t="e">
        <f ca="1">+IF(AND(ISNUMBER(OFFSET('Sanitation Data'!$G$10,0,10*ROW('Sanitation Data'!G52))),'Data Summary'!DB58="Yes"),OFFSET('Sanitation Data'!$G$10,0,10*ROW('Sanitation Data'!G52)),NA())</f>
        <v>#N/A</v>
      </c>
      <c r="AN58" s="491" t="e">
        <f ca="1">+IF(AND(ISNUMBER(OFFSET('Sanitation Data'!$G$11,0,10*ROW('Sanitation Data'!G52))),'Data Summary'!DC58="Yes"),OFFSET('Sanitation Data'!$G$11,0,10*ROW('Sanitation Data'!G52)),NA())</f>
        <v>#N/A</v>
      </c>
      <c r="AO58" s="491" t="e">
        <f ca="1">+IF(AND(ISNUMBER(OFFSET('Sanitation Data'!$G$12,0,10*ROW('Sanitation Data'!G52))),'Data Summary'!DD58="Yes"),OFFSET('Sanitation Data'!$G$12,0,10*ROW('Sanitation Data'!G52)),NA())</f>
        <v>#N/A</v>
      </c>
      <c r="AP58" s="491" t="e">
        <f ca="1">+IF(AND(ISNUMBER(OFFSET('Sanitation Data'!$H$4,0,10*ROW('Sanitation Data'!H52))),'Data Summary'!DE58="Yes"),100-OFFSET('Sanitation Data'!$H$4,0,10*ROW('Sanitation Data'!H52)),NA())</f>
        <v>#N/A</v>
      </c>
      <c r="AQ58" s="491" t="e">
        <f ca="1">+IF(AND(ISNUMBER(OFFSET('Sanitation Data'!$H$6,0,10*ROW('Sanitation Data'!H52))),'Data Summary'!DF58="Yes"),OFFSET('Sanitation Data'!$H$6,0,10*ROW('Sanitation Data'!H52)),NA())</f>
        <v>#N/A</v>
      </c>
      <c r="AR58" s="491" t="e">
        <f ca="1">+IF(AND(ISNUMBER(OFFSET('Sanitation Data'!$H$10,0,10*ROW('Sanitation Data'!H52))),'Data Summary'!DG58="Yes"),OFFSET('Sanitation Data'!$H$10,0,10*ROW('Sanitation Data'!H52)),NA())</f>
        <v>#N/A</v>
      </c>
      <c r="AS58" s="491" t="e">
        <f ca="1">+IF(AND(ISNUMBER(OFFSET('Sanitation Data'!$H$11,0,10*ROW('Sanitation Data'!H52))),'Data Summary'!DH58="Yes"),OFFSET('Sanitation Data'!$H$11,0,10*ROW('Sanitation Data'!H52)),NA())</f>
        <v>#N/A</v>
      </c>
      <c r="AT58" s="491" t="e">
        <f ca="1">+IF(AND(ISNUMBER(OFFSET('Sanitation Data'!$H$12,0,10*ROW('Sanitation Data'!H52))),'Data Summary'!DI58="Yes"),OFFSET('Sanitation Data'!$H$12,0,10*ROW('Sanitation Data'!H52)),NA())</f>
        <v>#N/A</v>
      </c>
      <c r="AU58" s="491" t="e">
        <f ca="1">+IF(AND(ISNUMBER(OFFSET('Sanitation Data'!$I$4,0,10*ROW('Sanitation Data'!I52))),'Data Summary'!DJ58="Yes"),100-OFFSET('Sanitation Data'!$I$4,0,10*ROW('Sanitation Data'!I52)),NA())</f>
        <v>#N/A</v>
      </c>
      <c r="AV58" s="491" t="e">
        <f ca="1">+IF(AND(ISNUMBER(OFFSET('Sanitation Data'!$I$6,0,10*ROW('Sanitation Data'!I52))),'Data Summary'!DK58="Yes"),OFFSET('Sanitation Data'!$I$6,0,10*ROW('Sanitation Data'!I52)),NA())</f>
        <v>#N/A</v>
      </c>
      <c r="AW58" s="491" t="e">
        <f ca="1">+IF(AND(ISNUMBER(OFFSET('Sanitation Data'!$I$10,0,10*ROW('Sanitation Data'!I52))),'Data Summary'!DL58="Yes"),OFFSET('Sanitation Data'!$I$10,0,10*ROW('Sanitation Data'!I52)),NA())</f>
        <v>#N/A</v>
      </c>
      <c r="AX58" s="491" t="e">
        <f ca="1">+IF(AND(ISNUMBER(OFFSET('Sanitation Data'!$I$11,0,10*ROW('Sanitation Data'!I52))),'Data Summary'!DM58="Yes"),OFFSET('Sanitation Data'!$I$11,0,10*ROW('Sanitation Data'!I52)),NA())</f>
        <v>#N/A</v>
      </c>
      <c r="AY58" s="491" t="e">
        <f ca="1">+IF(AND(ISNUMBER(OFFSET('Sanitation Data'!$I$12,0,10*ROW('Sanitation Data'!I52))),'Data Summary'!DN58="Yes"),OFFSET('Sanitation Data'!$I$12,0,10*ROW('Sanitation Data'!I52)),NA())</f>
        <v>#N/A</v>
      </c>
      <c r="AZ58" s="492" t="e">
        <f ca="1">+IF(AND(ISNUMBER(OFFSET('Hygiene Data'!$D$5,0,10*ROW('Hygiene Data'!D52))),'Data Summary'!DO58="Yes"),OFFSET('Hygiene Data'!$D$5,0,10*ROW('Hygiene Data'!D52)),NA())</f>
        <v>#N/A</v>
      </c>
      <c r="BA58" s="492" t="e">
        <f ca="1">+IF(AND(ISNUMBER(OFFSET('Hygiene Data'!$D$7,0,10*ROW('Hygiene Data'!D52))),'Data Summary'!DP58="Yes"),OFFSET('Hygiene Data'!$D$7,0,10*ROW('Hygiene Data'!D52)),NA())</f>
        <v>#N/A</v>
      </c>
      <c r="BB58" s="492" t="e">
        <f ca="1">+IF(AND(ISNUMBER(OFFSET('Hygiene Data'!$D$9,0,10*ROW('Hygiene Data'!D52))),'Data Summary'!DQ58="Yes"),OFFSET('Hygiene Data'!$D$9,0,10*ROW('Hygiene Data'!D52)),NA())</f>
        <v>#N/A</v>
      </c>
      <c r="BC58" s="492" t="e">
        <f ca="1">+IF(AND(ISNUMBER(OFFSET('Hygiene Data'!$E$5,0,10*ROW('Hygiene Data'!E52))),'Data Summary'!DR58="Yes"),OFFSET('Hygiene Data'!$E$5,0,10*ROW('Hygiene Data'!E52)),NA())</f>
        <v>#N/A</v>
      </c>
      <c r="BD58" s="492" t="e">
        <f ca="1">+IF(AND(ISNUMBER(OFFSET('Hygiene Data'!$E$7,0,10*ROW('Hygiene Data'!E52))),'Data Summary'!DS58="Yes"),OFFSET('Hygiene Data'!$E$7,0,10*ROW('Hygiene Data'!E52)),NA())</f>
        <v>#N/A</v>
      </c>
      <c r="BE58" s="492" t="e">
        <f ca="1">+IF(AND(ISNUMBER(OFFSET('Hygiene Data'!$E$9,0,10*ROW('Hygiene Data'!E52))),'Data Summary'!DT58="Yes"),OFFSET('Hygiene Data'!$E$9,0,10*ROW('Hygiene Data'!E52)),NA())</f>
        <v>#N/A</v>
      </c>
      <c r="BF58" s="492" t="e">
        <f ca="1">+IF(AND(ISNUMBER(OFFSET('Hygiene Data'!$F$5,0,10*ROW('Hygiene Data'!F52))),'Data Summary'!DU58="Yes"),OFFSET('Hygiene Data'!$F$5,0,10*ROW('Hygiene Data'!F52)),NA())</f>
        <v>#N/A</v>
      </c>
      <c r="BG58" s="492" t="e">
        <f ca="1">+IF(AND(ISNUMBER(OFFSET('Hygiene Data'!$F$7,0,10*ROW('Hygiene Data'!F52))),'Data Summary'!DV58="Yes"),OFFSET('Hygiene Data'!$F$7,0,10*ROW('Hygiene Data'!F52)),NA())</f>
        <v>#N/A</v>
      </c>
      <c r="BH58" s="492" t="e">
        <f ca="1">+IF(AND(ISNUMBER(OFFSET('Hygiene Data'!$F$9,0,10*ROW('Hygiene Data'!F52))),'Data Summary'!DW58="Yes"),OFFSET('Hygiene Data'!$F$9,0,10*ROW('Hygiene Data'!F52)),NA())</f>
        <v>#N/A</v>
      </c>
      <c r="BI58" s="492" t="e">
        <f ca="1">+IF(AND(ISNUMBER(OFFSET('Hygiene Data'!$G$5,0,10*ROW('Hygiene Data'!G52))),'Data Summary'!DX58="Yes"),OFFSET('Hygiene Data'!$G$5,0,10*ROW('Hygiene Data'!G52)),NA())</f>
        <v>#N/A</v>
      </c>
      <c r="BJ58" s="492" t="e">
        <f ca="1">+IF(AND(ISNUMBER(OFFSET('Hygiene Data'!$G$7,0,10*ROW('Hygiene Data'!G52))),'Data Summary'!DY58="Yes"),OFFSET('Hygiene Data'!$G$7,0,10*ROW('Hygiene Data'!G52)),NA())</f>
        <v>#N/A</v>
      </c>
      <c r="BK58" s="492" t="e">
        <f ca="1">+IF(AND(ISNUMBER(OFFSET('Hygiene Data'!$G$9,0,10*ROW('Hygiene Data'!G52))),'Data Summary'!DZ58="Yes"),OFFSET('Hygiene Data'!$G$9,0,10*ROW('Hygiene Data'!G52)),NA())</f>
        <v>#N/A</v>
      </c>
      <c r="BL58" s="492" t="e">
        <f ca="1">+IF(AND(ISNUMBER(OFFSET('Hygiene Data'!$H$5,0,10*ROW('Hygiene Data'!H52))),'Data Summary'!EA58="Yes"),OFFSET('Hygiene Data'!$H$5,0,10*ROW('Hygiene Data'!H52)),NA())</f>
        <v>#N/A</v>
      </c>
      <c r="BM58" s="492" t="e">
        <f ca="1">+IF(AND(ISNUMBER(OFFSET('Hygiene Data'!$H$7,0,10*ROW('Hygiene Data'!H52))),'Data Summary'!EB58="Yes"),OFFSET('Hygiene Data'!$H$7,0,10*ROW('Hygiene Data'!H52)),NA())</f>
        <v>#N/A</v>
      </c>
      <c r="BN58" s="492" t="e">
        <f ca="1">+IF(AND(ISNUMBER(OFFSET('Hygiene Data'!$H$9,0,10*ROW('Hygiene Data'!H52))),'Data Summary'!EC58="Yes"),OFFSET('Hygiene Data'!$H$9,0,10*ROW('Hygiene Data'!H52)),NA())</f>
        <v>#N/A</v>
      </c>
      <c r="BO58" s="492" t="e">
        <f ca="1">+IF(AND(ISNUMBER(OFFSET('Hygiene Data'!$I$5,0,10*ROW('Hygiene Data'!I52))),'Data Summary'!ED58="Yes"),OFFSET('Hygiene Data'!$I$5,0,10*ROW('Hygiene Data'!I52)),NA())</f>
        <v>#N/A</v>
      </c>
      <c r="BP58" s="492" t="e">
        <f ca="1">+IF(AND(ISNUMBER(OFFSET('Hygiene Data'!$I$7,0,10*ROW('Hygiene Data'!I52))),'Data Summary'!EE58="Yes"),OFFSET('Hygiene Data'!$I$7,0,10*ROW('Hygiene Data'!I52)),NA())</f>
        <v>#N/A</v>
      </c>
      <c r="BQ58" s="492" t="e">
        <f ca="1">+IF(AND(ISNUMBER(OFFSET('Hygiene Data'!$I$9,0,10*ROW('Hygiene Data'!I52))),'Data Summary'!EF58="Yes"),OFFSET('Hygiene Data'!$I$9,0,10*ROW('Hygiene Data'!I52)),NA())</f>
        <v>#N/A</v>
      </c>
    </row>
    <row r="59" spans="1:69" x14ac:dyDescent="0.25">
      <c r="A59" s="488" t="e">
        <f ca="1">+RIGHT('Data Summary'!A59,LEN('Data Summary'!A59)-9)</f>
        <v>#VALUE!</v>
      </c>
      <c r="B59" s="462" t="str">
        <f ca="1">+IF(ISTEXT('Data Summary'!B59),'Data Summary'!B59,"")</f>
        <v/>
      </c>
      <c r="C59" s="489" t="e">
        <f ca="1">+VALUE('Data Summary'!C59)</f>
        <v>#VALUE!</v>
      </c>
      <c r="D59" s="490" t="e">
        <f ca="1">+IF(AND(ISNUMBER(OFFSET('Water Data'!$D$4,0,10*ROW('Water Data'!D53))),'Data Summary'!BS59="Yes"),100-OFFSET('Water Data'!$D$4,0,10*ROW('Water Data'!D53)),NA())</f>
        <v>#N/A</v>
      </c>
      <c r="E59" s="490" t="e">
        <f ca="1">+IF(AND(ISNUMBER(OFFSET('Water Data'!$D$6,0,10*ROW('Water Data'!D53))),'Data Summary'!BT59="Yes"),OFFSET('Water Data'!$D$6,0,10*ROW('Water Data'!D53)),NA())</f>
        <v>#N/A</v>
      </c>
      <c r="F59" s="490" t="e">
        <f ca="1">+IF(AND(ISNUMBER(OFFSET('Water Data'!$D$9,0,10*ROW('Water Data'!D53))),'Data Summary'!BU59="Yes"),OFFSET('Water Data'!$D$9,0,10*ROW('Water Data'!D53)),NA())</f>
        <v>#N/A</v>
      </c>
      <c r="G59" s="490" t="e">
        <f ca="1">+IF(AND(ISNUMBER(OFFSET('Water Data'!$E$4,0,10*ROW('Water Data'!E53))),'Data Summary'!BV59="Yes"),100-OFFSET('Water Data'!$E$4,0,10*ROW('Water Data'!E53)),NA())</f>
        <v>#N/A</v>
      </c>
      <c r="H59" s="490" t="e">
        <f ca="1">+IF(AND(ISNUMBER(OFFSET('Water Data'!$E$6,0,10*ROW('Water Data'!E53))),'Data Summary'!BW59="Yes"),OFFSET('Water Data'!$E$6,0,10*ROW('Water Data'!E53)),NA())</f>
        <v>#N/A</v>
      </c>
      <c r="I59" s="490" t="e">
        <f ca="1">+IF(AND(ISNUMBER(OFFSET('Water Data'!$E$9,0,10*ROW('Water Data'!E53))),'Data Summary'!BX59="Yes"),OFFSET('Water Data'!$E$9,0,10*ROW('Water Data'!E53)),NA())</f>
        <v>#N/A</v>
      </c>
      <c r="J59" s="490" t="e">
        <f ca="1">+IF(AND(ISNUMBER(OFFSET('Water Data'!$F$4,0,10*ROW('Water Data'!F53))),'Data Summary'!BY59="Yes"),100-OFFSET('Water Data'!$F$4,0,10*ROW('Water Data'!F53)),NA())</f>
        <v>#N/A</v>
      </c>
      <c r="K59" s="490" t="e">
        <f ca="1">+IF(AND(ISNUMBER(OFFSET('Water Data'!$F$6,0,10*ROW('Water Data'!F53))),'Data Summary'!BZ59="Yes"),OFFSET('Water Data'!$F$6,0,10*ROW('Water Data'!F53)),NA())</f>
        <v>#N/A</v>
      </c>
      <c r="L59" s="490" t="e">
        <f ca="1">+IF(AND(ISNUMBER(OFFSET('Water Data'!$F$9,0,10*ROW('Water Data'!F53))),'Data Summary'!CA59="Yes"),OFFSET('Water Data'!$F$9,0,10*ROW('Water Data'!F53)),NA())</f>
        <v>#N/A</v>
      </c>
      <c r="M59" s="490" t="e">
        <f ca="1">+IF(AND(ISNUMBER(OFFSET('Water Data'!$G$4,0,10*ROW('Water Data'!G53))),'Data Summary'!CB59="Yes"),100-OFFSET('Water Data'!$G$4,0,10*ROW('Water Data'!G53)),NA())</f>
        <v>#N/A</v>
      </c>
      <c r="N59" s="490" t="e">
        <f ca="1">+IF(AND(ISNUMBER(OFFSET('Water Data'!$G$6,0,10*ROW('Water Data'!G53))),'Data Summary'!CC59="Yes"),OFFSET('Water Data'!$G$6,0,10*ROW('Water Data'!G53)),NA())</f>
        <v>#N/A</v>
      </c>
      <c r="O59" s="490" t="e">
        <f ca="1">+IF(AND(ISNUMBER(OFFSET('Water Data'!$G$9,0,10*ROW('Water Data'!G53))),'Data Summary'!CD59="Yes"),OFFSET('Water Data'!$G$9,0,10*ROW('Water Data'!G53)),NA())</f>
        <v>#N/A</v>
      </c>
      <c r="P59" s="490" t="e">
        <f ca="1">+IF(AND(ISNUMBER(OFFSET('Water Data'!$H$4,0,10*ROW('Water Data'!H53))),'Data Summary'!CE59="Yes"),100-OFFSET('Water Data'!$H$4,0,10*ROW('Water Data'!H53)),NA())</f>
        <v>#N/A</v>
      </c>
      <c r="Q59" s="490" t="e">
        <f ca="1">+IF(AND(ISNUMBER(OFFSET('Water Data'!$H$6,0,10*ROW('Water Data'!H53))),'Data Summary'!CF59="Yes"),OFFSET('Water Data'!$H$6,0,10*ROW('Water Data'!H53)),NA())</f>
        <v>#N/A</v>
      </c>
      <c r="R59" s="490" t="e">
        <f ca="1">+IF(AND(ISNUMBER(OFFSET('Water Data'!$H$9,0,10*ROW('Water Data'!H53))),'Data Summary'!CG59="Yes"),OFFSET('Water Data'!$H$9,0,10*ROW('Water Data'!H53)),NA())</f>
        <v>#N/A</v>
      </c>
      <c r="S59" s="490" t="e">
        <f ca="1">+IF(AND(ISNUMBER(OFFSET('Water Data'!$I$4,0,10*ROW('Water Data'!I53))),'Data Summary'!CH59="Yes"),100-OFFSET('Water Data'!$I$4,0,10*ROW('Water Data'!I53)),NA())</f>
        <v>#N/A</v>
      </c>
      <c r="T59" s="490" t="e">
        <f ca="1">+IF(AND(ISNUMBER(OFFSET('Water Data'!$I$6,0,10*ROW('Water Data'!I53))),'Data Summary'!CI59="Yes"),OFFSET('Water Data'!$I$6,0,10*ROW('Water Data'!I53)),NA())</f>
        <v>#N/A</v>
      </c>
      <c r="U59" s="490" t="e">
        <f ca="1">+IF(AND(ISNUMBER(OFFSET('Water Data'!$I$9,0,10*ROW('Water Data'!I53))),'Data Summary'!CJ59="Yes"),OFFSET('Water Data'!$I$9,0,10*ROW('Water Data'!I53)),NA())</f>
        <v>#N/A</v>
      </c>
      <c r="V59" s="491" t="e">
        <f ca="1">+IF(AND(ISNUMBER(OFFSET('Sanitation Data'!$D$4,0,10*ROW('Sanitation Data'!D53))),'Data Summary'!CK59="Yes"),100-OFFSET('Sanitation Data'!$D$4,0,10*ROW('Sanitation Data'!D53)),NA())</f>
        <v>#N/A</v>
      </c>
      <c r="W59" s="491" t="e">
        <f ca="1">+IF(AND(ISNUMBER(OFFSET('Sanitation Data'!$D$6,0,10*ROW('Sanitation Data'!D53))),'Data Summary'!CL59="Yes"),OFFSET('Sanitation Data'!$D$6,0,10*ROW('Sanitation Data'!D53)),NA())</f>
        <v>#N/A</v>
      </c>
      <c r="X59" s="491" t="e">
        <f ca="1">+IF(AND(ISNUMBER(OFFSET('Sanitation Data'!$D$10,0,10*ROW('Sanitation Data'!D53))),'Data Summary'!CM59="Yes"),OFFSET('Sanitation Data'!$D$10,0,10*ROW('Sanitation Data'!D53)),NA())</f>
        <v>#N/A</v>
      </c>
      <c r="Y59" s="491" t="e">
        <f ca="1">+IF(AND(ISNUMBER(OFFSET('Sanitation Data'!$D$11,0,10*ROW('Sanitation Data'!D53))),'Data Summary'!CN59="Yes"),OFFSET('Sanitation Data'!$D$11,0,10*ROW('Sanitation Data'!D53)),NA())</f>
        <v>#N/A</v>
      </c>
      <c r="Z59" s="491" t="e">
        <f ca="1">+IF(AND(ISNUMBER(OFFSET('Sanitation Data'!$D$12,0,10*ROW('Sanitation Data'!D53))),'Data Summary'!CO59="Yes"),OFFSET('Sanitation Data'!$D$12,0,10*ROW('Sanitation Data'!D53)),NA())</f>
        <v>#N/A</v>
      </c>
      <c r="AA59" s="491" t="e">
        <f ca="1">+IF(AND(ISNUMBER(OFFSET('Sanitation Data'!$E$4,0,10*ROW('Sanitation Data'!E53))),'Data Summary'!CP59="Yes"),100-OFFSET('Sanitation Data'!$E$4,0,10*ROW('Sanitation Data'!E53)),NA())</f>
        <v>#N/A</v>
      </c>
      <c r="AB59" s="491" t="e">
        <f ca="1">+IF(AND(ISNUMBER(OFFSET('Sanitation Data'!$E$6,0,10*ROW('Sanitation Data'!E53))),'Data Summary'!CQ59="Yes"),OFFSET('Sanitation Data'!$E$6,0,10*ROW('Sanitation Data'!E53)),NA())</f>
        <v>#N/A</v>
      </c>
      <c r="AC59" s="491" t="e">
        <f ca="1">+IF(AND(ISNUMBER(OFFSET('Sanitation Data'!$E$10,0,10*ROW('Sanitation Data'!E53))),'Data Summary'!CR59="Yes"),OFFSET('Sanitation Data'!$E$10,0,10*ROW('Sanitation Data'!E53)),NA())</f>
        <v>#N/A</v>
      </c>
      <c r="AD59" s="491" t="e">
        <f ca="1">+IF(AND(ISNUMBER(OFFSET('Sanitation Data'!$E$11,0,10*ROW('Sanitation Data'!E53))),'Data Summary'!CS59="Yes"),OFFSET('Sanitation Data'!$E$11,0,10*ROW('Sanitation Data'!E53)),NA())</f>
        <v>#N/A</v>
      </c>
      <c r="AE59" s="491" t="e">
        <f ca="1">+IF(AND(ISNUMBER(OFFSET('Sanitation Data'!$E$12,0,10*ROW('Sanitation Data'!E53))),'Data Summary'!CT59="Yes"),OFFSET('Sanitation Data'!$E$12,0,10*ROW('Sanitation Data'!E53)),NA())</f>
        <v>#N/A</v>
      </c>
      <c r="AF59" s="491" t="e">
        <f ca="1">+IF(AND(ISNUMBER(OFFSET('Sanitation Data'!$F$4,0,10*ROW('Sanitation Data'!F53))),'Data Summary'!CU59="Yes"),100-OFFSET('Sanitation Data'!$F$4,0,10*ROW('Sanitation Data'!F53)),NA())</f>
        <v>#N/A</v>
      </c>
      <c r="AG59" s="491" t="e">
        <f ca="1">+IF(AND(ISNUMBER(OFFSET('Sanitation Data'!$F$6,0,10*ROW('Sanitation Data'!F53))),'Data Summary'!CV59="Yes"),OFFSET('Sanitation Data'!$F$6,0,10*ROW('Sanitation Data'!F53)),NA())</f>
        <v>#N/A</v>
      </c>
      <c r="AH59" s="491" t="e">
        <f ca="1">+IF(AND(ISNUMBER(OFFSET('Sanitation Data'!$F$10,0,10*ROW('Sanitation Data'!F53))),'Data Summary'!CW59="Yes"),OFFSET('Sanitation Data'!$F$10,0,10*ROW('Sanitation Data'!F53)),NA())</f>
        <v>#N/A</v>
      </c>
      <c r="AI59" s="491" t="e">
        <f ca="1">+IF(AND(ISNUMBER(OFFSET('Sanitation Data'!$F$11,0,10*ROW('Sanitation Data'!F53))),'Data Summary'!CX59="Yes"),OFFSET('Sanitation Data'!$F$11,0,10*ROW('Sanitation Data'!F53)),NA())</f>
        <v>#N/A</v>
      </c>
      <c r="AJ59" s="491" t="e">
        <f ca="1">+IF(AND(ISNUMBER(OFFSET('Sanitation Data'!$F$12,0,10*ROW('Sanitation Data'!F53))),'Data Summary'!CY59="Yes"),OFFSET('Sanitation Data'!$F$12,0,10*ROW('Sanitation Data'!F53)),NA())</f>
        <v>#N/A</v>
      </c>
      <c r="AK59" s="491" t="e">
        <f ca="1">+IF(AND(ISNUMBER(OFFSET('Sanitation Data'!$G$4,0,10*ROW('Sanitation Data'!G53))),'Data Summary'!CZ59="Yes"),100-OFFSET('Sanitation Data'!$G$4,0,10*ROW('Sanitation Data'!G53)),NA())</f>
        <v>#N/A</v>
      </c>
      <c r="AL59" s="491" t="e">
        <f ca="1">+IF(AND(ISNUMBER(OFFSET('Sanitation Data'!$G$6,0,10*ROW('Sanitation Data'!G53))),'Data Summary'!DA59="Yes"),OFFSET('Sanitation Data'!$G$6,0,10*ROW('Sanitation Data'!G53)),NA())</f>
        <v>#N/A</v>
      </c>
      <c r="AM59" s="491" t="e">
        <f ca="1">+IF(AND(ISNUMBER(OFFSET('Sanitation Data'!$G$10,0,10*ROW('Sanitation Data'!G53))),'Data Summary'!DB59="Yes"),OFFSET('Sanitation Data'!$G$10,0,10*ROW('Sanitation Data'!G53)),NA())</f>
        <v>#N/A</v>
      </c>
      <c r="AN59" s="491" t="e">
        <f ca="1">+IF(AND(ISNUMBER(OFFSET('Sanitation Data'!$G$11,0,10*ROW('Sanitation Data'!G53))),'Data Summary'!DC59="Yes"),OFFSET('Sanitation Data'!$G$11,0,10*ROW('Sanitation Data'!G53)),NA())</f>
        <v>#N/A</v>
      </c>
      <c r="AO59" s="491" t="e">
        <f ca="1">+IF(AND(ISNUMBER(OFFSET('Sanitation Data'!$G$12,0,10*ROW('Sanitation Data'!G53))),'Data Summary'!DD59="Yes"),OFFSET('Sanitation Data'!$G$12,0,10*ROW('Sanitation Data'!G53)),NA())</f>
        <v>#N/A</v>
      </c>
      <c r="AP59" s="491" t="e">
        <f ca="1">+IF(AND(ISNUMBER(OFFSET('Sanitation Data'!$H$4,0,10*ROW('Sanitation Data'!H53))),'Data Summary'!DE59="Yes"),100-OFFSET('Sanitation Data'!$H$4,0,10*ROW('Sanitation Data'!H53)),NA())</f>
        <v>#N/A</v>
      </c>
      <c r="AQ59" s="491" t="e">
        <f ca="1">+IF(AND(ISNUMBER(OFFSET('Sanitation Data'!$H$6,0,10*ROW('Sanitation Data'!H53))),'Data Summary'!DF59="Yes"),OFFSET('Sanitation Data'!$H$6,0,10*ROW('Sanitation Data'!H53)),NA())</f>
        <v>#N/A</v>
      </c>
      <c r="AR59" s="491" t="e">
        <f ca="1">+IF(AND(ISNUMBER(OFFSET('Sanitation Data'!$H$10,0,10*ROW('Sanitation Data'!H53))),'Data Summary'!DG59="Yes"),OFFSET('Sanitation Data'!$H$10,0,10*ROW('Sanitation Data'!H53)),NA())</f>
        <v>#N/A</v>
      </c>
      <c r="AS59" s="491" t="e">
        <f ca="1">+IF(AND(ISNUMBER(OFFSET('Sanitation Data'!$H$11,0,10*ROW('Sanitation Data'!H53))),'Data Summary'!DH59="Yes"),OFFSET('Sanitation Data'!$H$11,0,10*ROW('Sanitation Data'!H53)),NA())</f>
        <v>#N/A</v>
      </c>
      <c r="AT59" s="491" t="e">
        <f ca="1">+IF(AND(ISNUMBER(OFFSET('Sanitation Data'!$H$12,0,10*ROW('Sanitation Data'!H53))),'Data Summary'!DI59="Yes"),OFFSET('Sanitation Data'!$H$12,0,10*ROW('Sanitation Data'!H53)),NA())</f>
        <v>#N/A</v>
      </c>
      <c r="AU59" s="491" t="e">
        <f ca="1">+IF(AND(ISNUMBER(OFFSET('Sanitation Data'!$I$4,0,10*ROW('Sanitation Data'!I53))),'Data Summary'!DJ59="Yes"),100-OFFSET('Sanitation Data'!$I$4,0,10*ROW('Sanitation Data'!I53)),NA())</f>
        <v>#N/A</v>
      </c>
      <c r="AV59" s="491" t="e">
        <f ca="1">+IF(AND(ISNUMBER(OFFSET('Sanitation Data'!$I$6,0,10*ROW('Sanitation Data'!I53))),'Data Summary'!DK59="Yes"),OFFSET('Sanitation Data'!$I$6,0,10*ROW('Sanitation Data'!I53)),NA())</f>
        <v>#N/A</v>
      </c>
      <c r="AW59" s="491" t="e">
        <f ca="1">+IF(AND(ISNUMBER(OFFSET('Sanitation Data'!$I$10,0,10*ROW('Sanitation Data'!I53))),'Data Summary'!DL59="Yes"),OFFSET('Sanitation Data'!$I$10,0,10*ROW('Sanitation Data'!I53)),NA())</f>
        <v>#N/A</v>
      </c>
      <c r="AX59" s="491" t="e">
        <f ca="1">+IF(AND(ISNUMBER(OFFSET('Sanitation Data'!$I$11,0,10*ROW('Sanitation Data'!I53))),'Data Summary'!DM59="Yes"),OFFSET('Sanitation Data'!$I$11,0,10*ROW('Sanitation Data'!I53)),NA())</f>
        <v>#N/A</v>
      </c>
      <c r="AY59" s="491" t="e">
        <f ca="1">+IF(AND(ISNUMBER(OFFSET('Sanitation Data'!$I$12,0,10*ROW('Sanitation Data'!I53))),'Data Summary'!DN59="Yes"),OFFSET('Sanitation Data'!$I$12,0,10*ROW('Sanitation Data'!I53)),NA())</f>
        <v>#N/A</v>
      </c>
      <c r="AZ59" s="492" t="e">
        <f ca="1">+IF(AND(ISNUMBER(OFFSET('Hygiene Data'!$D$5,0,10*ROW('Hygiene Data'!D53))),'Data Summary'!DO59="Yes"),OFFSET('Hygiene Data'!$D$5,0,10*ROW('Hygiene Data'!D53)),NA())</f>
        <v>#N/A</v>
      </c>
      <c r="BA59" s="492" t="e">
        <f ca="1">+IF(AND(ISNUMBER(OFFSET('Hygiene Data'!$D$7,0,10*ROW('Hygiene Data'!D53))),'Data Summary'!DP59="Yes"),OFFSET('Hygiene Data'!$D$7,0,10*ROW('Hygiene Data'!D53)),NA())</f>
        <v>#N/A</v>
      </c>
      <c r="BB59" s="492" t="e">
        <f ca="1">+IF(AND(ISNUMBER(OFFSET('Hygiene Data'!$D$9,0,10*ROW('Hygiene Data'!D53))),'Data Summary'!DQ59="Yes"),OFFSET('Hygiene Data'!$D$9,0,10*ROW('Hygiene Data'!D53)),NA())</f>
        <v>#N/A</v>
      </c>
      <c r="BC59" s="492" t="e">
        <f ca="1">+IF(AND(ISNUMBER(OFFSET('Hygiene Data'!$E$5,0,10*ROW('Hygiene Data'!E53))),'Data Summary'!DR59="Yes"),OFFSET('Hygiene Data'!$E$5,0,10*ROW('Hygiene Data'!E53)),NA())</f>
        <v>#N/A</v>
      </c>
      <c r="BD59" s="492" t="e">
        <f ca="1">+IF(AND(ISNUMBER(OFFSET('Hygiene Data'!$E$7,0,10*ROW('Hygiene Data'!E53))),'Data Summary'!DS59="Yes"),OFFSET('Hygiene Data'!$E$7,0,10*ROW('Hygiene Data'!E53)),NA())</f>
        <v>#N/A</v>
      </c>
      <c r="BE59" s="492" t="e">
        <f ca="1">+IF(AND(ISNUMBER(OFFSET('Hygiene Data'!$E$9,0,10*ROW('Hygiene Data'!E53))),'Data Summary'!DT59="Yes"),OFFSET('Hygiene Data'!$E$9,0,10*ROW('Hygiene Data'!E53)),NA())</f>
        <v>#N/A</v>
      </c>
      <c r="BF59" s="492" t="e">
        <f ca="1">+IF(AND(ISNUMBER(OFFSET('Hygiene Data'!$F$5,0,10*ROW('Hygiene Data'!F53))),'Data Summary'!DU59="Yes"),OFFSET('Hygiene Data'!$F$5,0,10*ROW('Hygiene Data'!F53)),NA())</f>
        <v>#N/A</v>
      </c>
      <c r="BG59" s="492" t="e">
        <f ca="1">+IF(AND(ISNUMBER(OFFSET('Hygiene Data'!$F$7,0,10*ROW('Hygiene Data'!F53))),'Data Summary'!DV59="Yes"),OFFSET('Hygiene Data'!$F$7,0,10*ROW('Hygiene Data'!F53)),NA())</f>
        <v>#N/A</v>
      </c>
      <c r="BH59" s="492" t="e">
        <f ca="1">+IF(AND(ISNUMBER(OFFSET('Hygiene Data'!$F$9,0,10*ROW('Hygiene Data'!F53))),'Data Summary'!DW59="Yes"),OFFSET('Hygiene Data'!$F$9,0,10*ROW('Hygiene Data'!F53)),NA())</f>
        <v>#N/A</v>
      </c>
      <c r="BI59" s="492" t="e">
        <f ca="1">+IF(AND(ISNUMBER(OFFSET('Hygiene Data'!$G$5,0,10*ROW('Hygiene Data'!G53))),'Data Summary'!DX59="Yes"),OFFSET('Hygiene Data'!$G$5,0,10*ROW('Hygiene Data'!G53)),NA())</f>
        <v>#N/A</v>
      </c>
      <c r="BJ59" s="492" t="e">
        <f ca="1">+IF(AND(ISNUMBER(OFFSET('Hygiene Data'!$G$7,0,10*ROW('Hygiene Data'!G53))),'Data Summary'!DY59="Yes"),OFFSET('Hygiene Data'!$G$7,0,10*ROW('Hygiene Data'!G53)),NA())</f>
        <v>#N/A</v>
      </c>
      <c r="BK59" s="492" t="e">
        <f ca="1">+IF(AND(ISNUMBER(OFFSET('Hygiene Data'!$G$9,0,10*ROW('Hygiene Data'!G53))),'Data Summary'!DZ59="Yes"),OFFSET('Hygiene Data'!$G$9,0,10*ROW('Hygiene Data'!G53)),NA())</f>
        <v>#N/A</v>
      </c>
      <c r="BL59" s="492" t="e">
        <f ca="1">+IF(AND(ISNUMBER(OFFSET('Hygiene Data'!$H$5,0,10*ROW('Hygiene Data'!H53))),'Data Summary'!EA59="Yes"),OFFSET('Hygiene Data'!$H$5,0,10*ROW('Hygiene Data'!H53)),NA())</f>
        <v>#N/A</v>
      </c>
      <c r="BM59" s="492" t="e">
        <f ca="1">+IF(AND(ISNUMBER(OFFSET('Hygiene Data'!$H$7,0,10*ROW('Hygiene Data'!H53))),'Data Summary'!EB59="Yes"),OFFSET('Hygiene Data'!$H$7,0,10*ROW('Hygiene Data'!H53)),NA())</f>
        <v>#N/A</v>
      </c>
      <c r="BN59" s="492" t="e">
        <f ca="1">+IF(AND(ISNUMBER(OFFSET('Hygiene Data'!$H$9,0,10*ROW('Hygiene Data'!H53))),'Data Summary'!EC59="Yes"),OFFSET('Hygiene Data'!$H$9,0,10*ROW('Hygiene Data'!H53)),NA())</f>
        <v>#N/A</v>
      </c>
      <c r="BO59" s="492" t="e">
        <f ca="1">+IF(AND(ISNUMBER(OFFSET('Hygiene Data'!$I$5,0,10*ROW('Hygiene Data'!I53))),'Data Summary'!ED59="Yes"),OFFSET('Hygiene Data'!$I$5,0,10*ROW('Hygiene Data'!I53)),NA())</f>
        <v>#N/A</v>
      </c>
      <c r="BP59" s="492" t="e">
        <f ca="1">+IF(AND(ISNUMBER(OFFSET('Hygiene Data'!$I$7,0,10*ROW('Hygiene Data'!I53))),'Data Summary'!EE59="Yes"),OFFSET('Hygiene Data'!$I$7,0,10*ROW('Hygiene Data'!I53)),NA())</f>
        <v>#N/A</v>
      </c>
      <c r="BQ59" s="492" t="e">
        <f ca="1">+IF(AND(ISNUMBER(OFFSET('Hygiene Data'!$I$9,0,10*ROW('Hygiene Data'!I53))),'Data Summary'!EF59="Yes"),OFFSET('Hygiene Data'!$I$9,0,10*ROW('Hygiene Data'!I53)),NA())</f>
        <v>#N/A</v>
      </c>
    </row>
    <row r="60" spans="1:69" x14ac:dyDescent="0.25">
      <c r="A60" s="488" t="e">
        <f ca="1">+RIGHT('Data Summary'!A60,LEN('Data Summary'!A60)-9)</f>
        <v>#VALUE!</v>
      </c>
      <c r="B60" s="462" t="str">
        <f ca="1">+IF(ISTEXT('Data Summary'!B60),'Data Summary'!B60,"")</f>
        <v/>
      </c>
      <c r="C60" s="489" t="e">
        <f ca="1">+VALUE('Data Summary'!C60)</f>
        <v>#VALUE!</v>
      </c>
      <c r="D60" s="490" t="e">
        <f ca="1">+IF(AND(ISNUMBER(OFFSET('Water Data'!$D$4,0,10*ROW('Water Data'!D54))),'Data Summary'!BS60="Yes"),100-OFFSET('Water Data'!$D$4,0,10*ROW('Water Data'!D54)),NA())</f>
        <v>#N/A</v>
      </c>
      <c r="E60" s="490" t="e">
        <f ca="1">+IF(AND(ISNUMBER(OFFSET('Water Data'!$D$6,0,10*ROW('Water Data'!D54))),'Data Summary'!BT60="Yes"),OFFSET('Water Data'!$D$6,0,10*ROW('Water Data'!D54)),NA())</f>
        <v>#N/A</v>
      </c>
      <c r="F60" s="490" t="e">
        <f ca="1">+IF(AND(ISNUMBER(OFFSET('Water Data'!$D$9,0,10*ROW('Water Data'!D54))),'Data Summary'!BU60="Yes"),OFFSET('Water Data'!$D$9,0,10*ROW('Water Data'!D54)),NA())</f>
        <v>#N/A</v>
      </c>
      <c r="G60" s="490" t="e">
        <f ca="1">+IF(AND(ISNUMBER(OFFSET('Water Data'!$E$4,0,10*ROW('Water Data'!E54))),'Data Summary'!BV60="Yes"),100-OFFSET('Water Data'!$E$4,0,10*ROW('Water Data'!E54)),NA())</f>
        <v>#N/A</v>
      </c>
      <c r="H60" s="490" t="e">
        <f ca="1">+IF(AND(ISNUMBER(OFFSET('Water Data'!$E$6,0,10*ROW('Water Data'!E54))),'Data Summary'!BW60="Yes"),OFFSET('Water Data'!$E$6,0,10*ROW('Water Data'!E54)),NA())</f>
        <v>#N/A</v>
      </c>
      <c r="I60" s="490" t="e">
        <f ca="1">+IF(AND(ISNUMBER(OFFSET('Water Data'!$E$9,0,10*ROW('Water Data'!E54))),'Data Summary'!BX60="Yes"),OFFSET('Water Data'!$E$9,0,10*ROW('Water Data'!E54)),NA())</f>
        <v>#N/A</v>
      </c>
      <c r="J60" s="490" t="e">
        <f ca="1">+IF(AND(ISNUMBER(OFFSET('Water Data'!$F$4,0,10*ROW('Water Data'!F54))),'Data Summary'!BY60="Yes"),100-OFFSET('Water Data'!$F$4,0,10*ROW('Water Data'!F54)),NA())</f>
        <v>#N/A</v>
      </c>
      <c r="K60" s="490" t="e">
        <f ca="1">+IF(AND(ISNUMBER(OFFSET('Water Data'!$F$6,0,10*ROW('Water Data'!F54))),'Data Summary'!BZ60="Yes"),OFFSET('Water Data'!$F$6,0,10*ROW('Water Data'!F54)),NA())</f>
        <v>#N/A</v>
      </c>
      <c r="L60" s="490" t="e">
        <f ca="1">+IF(AND(ISNUMBER(OFFSET('Water Data'!$F$9,0,10*ROW('Water Data'!F54))),'Data Summary'!CA60="Yes"),OFFSET('Water Data'!$F$9,0,10*ROW('Water Data'!F54)),NA())</f>
        <v>#N/A</v>
      </c>
      <c r="M60" s="490" t="e">
        <f ca="1">+IF(AND(ISNUMBER(OFFSET('Water Data'!$G$4,0,10*ROW('Water Data'!G54))),'Data Summary'!CB60="Yes"),100-OFFSET('Water Data'!$G$4,0,10*ROW('Water Data'!G54)),NA())</f>
        <v>#N/A</v>
      </c>
      <c r="N60" s="490" t="e">
        <f ca="1">+IF(AND(ISNUMBER(OFFSET('Water Data'!$G$6,0,10*ROW('Water Data'!G54))),'Data Summary'!CC60="Yes"),OFFSET('Water Data'!$G$6,0,10*ROW('Water Data'!G54)),NA())</f>
        <v>#N/A</v>
      </c>
      <c r="O60" s="490" t="e">
        <f ca="1">+IF(AND(ISNUMBER(OFFSET('Water Data'!$G$9,0,10*ROW('Water Data'!G54))),'Data Summary'!CD60="Yes"),OFFSET('Water Data'!$G$9,0,10*ROW('Water Data'!G54)),NA())</f>
        <v>#N/A</v>
      </c>
      <c r="P60" s="490" t="e">
        <f ca="1">+IF(AND(ISNUMBER(OFFSET('Water Data'!$H$4,0,10*ROW('Water Data'!H54))),'Data Summary'!CE60="Yes"),100-OFFSET('Water Data'!$H$4,0,10*ROW('Water Data'!H54)),NA())</f>
        <v>#N/A</v>
      </c>
      <c r="Q60" s="490" t="e">
        <f ca="1">+IF(AND(ISNUMBER(OFFSET('Water Data'!$H$6,0,10*ROW('Water Data'!H54))),'Data Summary'!CF60="Yes"),OFFSET('Water Data'!$H$6,0,10*ROW('Water Data'!H54)),NA())</f>
        <v>#N/A</v>
      </c>
      <c r="R60" s="490" t="e">
        <f ca="1">+IF(AND(ISNUMBER(OFFSET('Water Data'!$H$9,0,10*ROW('Water Data'!H54))),'Data Summary'!CG60="Yes"),OFFSET('Water Data'!$H$9,0,10*ROW('Water Data'!H54)),NA())</f>
        <v>#N/A</v>
      </c>
      <c r="S60" s="490" t="e">
        <f ca="1">+IF(AND(ISNUMBER(OFFSET('Water Data'!$I$4,0,10*ROW('Water Data'!I54))),'Data Summary'!CH60="Yes"),100-OFFSET('Water Data'!$I$4,0,10*ROW('Water Data'!I54)),NA())</f>
        <v>#N/A</v>
      </c>
      <c r="T60" s="490" t="e">
        <f ca="1">+IF(AND(ISNUMBER(OFFSET('Water Data'!$I$6,0,10*ROW('Water Data'!I54))),'Data Summary'!CI60="Yes"),OFFSET('Water Data'!$I$6,0,10*ROW('Water Data'!I54)),NA())</f>
        <v>#N/A</v>
      </c>
      <c r="U60" s="490" t="e">
        <f ca="1">+IF(AND(ISNUMBER(OFFSET('Water Data'!$I$9,0,10*ROW('Water Data'!I54))),'Data Summary'!CJ60="Yes"),OFFSET('Water Data'!$I$9,0,10*ROW('Water Data'!I54)),NA())</f>
        <v>#N/A</v>
      </c>
      <c r="V60" s="491" t="e">
        <f ca="1">+IF(AND(ISNUMBER(OFFSET('Sanitation Data'!$D$4,0,10*ROW('Sanitation Data'!D54))),'Data Summary'!CK60="Yes"),100-OFFSET('Sanitation Data'!$D$4,0,10*ROW('Sanitation Data'!D54)),NA())</f>
        <v>#N/A</v>
      </c>
      <c r="W60" s="491" t="e">
        <f ca="1">+IF(AND(ISNUMBER(OFFSET('Sanitation Data'!$D$6,0,10*ROW('Sanitation Data'!D54))),'Data Summary'!CL60="Yes"),OFFSET('Sanitation Data'!$D$6,0,10*ROW('Sanitation Data'!D54)),NA())</f>
        <v>#N/A</v>
      </c>
      <c r="X60" s="491" t="e">
        <f ca="1">+IF(AND(ISNUMBER(OFFSET('Sanitation Data'!$D$10,0,10*ROW('Sanitation Data'!D54))),'Data Summary'!CM60="Yes"),OFFSET('Sanitation Data'!$D$10,0,10*ROW('Sanitation Data'!D54)),NA())</f>
        <v>#N/A</v>
      </c>
      <c r="Y60" s="491" t="e">
        <f ca="1">+IF(AND(ISNUMBER(OFFSET('Sanitation Data'!$D$11,0,10*ROW('Sanitation Data'!D54))),'Data Summary'!CN60="Yes"),OFFSET('Sanitation Data'!$D$11,0,10*ROW('Sanitation Data'!D54)),NA())</f>
        <v>#N/A</v>
      </c>
      <c r="Z60" s="491" t="e">
        <f ca="1">+IF(AND(ISNUMBER(OFFSET('Sanitation Data'!$D$12,0,10*ROW('Sanitation Data'!D54))),'Data Summary'!CO60="Yes"),OFFSET('Sanitation Data'!$D$12,0,10*ROW('Sanitation Data'!D54)),NA())</f>
        <v>#N/A</v>
      </c>
      <c r="AA60" s="491" t="e">
        <f ca="1">+IF(AND(ISNUMBER(OFFSET('Sanitation Data'!$E$4,0,10*ROW('Sanitation Data'!E54))),'Data Summary'!CP60="Yes"),100-OFFSET('Sanitation Data'!$E$4,0,10*ROW('Sanitation Data'!E54)),NA())</f>
        <v>#N/A</v>
      </c>
      <c r="AB60" s="491" t="e">
        <f ca="1">+IF(AND(ISNUMBER(OFFSET('Sanitation Data'!$E$6,0,10*ROW('Sanitation Data'!E54))),'Data Summary'!CQ60="Yes"),OFFSET('Sanitation Data'!$E$6,0,10*ROW('Sanitation Data'!E54)),NA())</f>
        <v>#N/A</v>
      </c>
      <c r="AC60" s="491" t="e">
        <f ca="1">+IF(AND(ISNUMBER(OFFSET('Sanitation Data'!$E$10,0,10*ROW('Sanitation Data'!E54))),'Data Summary'!CR60="Yes"),OFFSET('Sanitation Data'!$E$10,0,10*ROW('Sanitation Data'!E54)),NA())</f>
        <v>#N/A</v>
      </c>
      <c r="AD60" s="491" t="e">
        <f ca="1">+IF(AND(ISNUMBER(OFFSET('Sanitation Data'!$E$11,0,10*ROW('Sanitation Data'!E54))),'Data Summary'!CS60="Yes"),OFFSET('Sanitation Data'!$E$11,0,10*ROW('Sanitation Data'!E54)),NA())</f>
        <v>#N/A</v>
      </c>
      <c r="AE60" s="491" t="e">
        <f ca="1">+IF(AND(ISNUMBER(OFFSET('Sanitation Data'!$E$12,0,10*ROW('Sanitation Data'!E54))),'Data Summary'!CT60="Yes"),OFFSET('Sanitation Data'!$E$12,0,10*ROW('Sanitation Data'!E54)),NA())</f>
        <v>#N/A</v>
      </c>
      <c r="AF60" s="491" t="e">
        <f ca="1">+IF(AND(ISNUMBER(OFFSET('Sanitation Data'!$F$4,0,10*ROW('Sanitation Data'!F54))),'Data Summary'!CU60="Yes"),100-OFFSET('Sanitation Data'!$F$4,0,10*ROW('Sanitation Data'!F54)),NA())</f>
        <v>#N/A</v>
      </c>
      <c r="AG60" s="491" t="e">
        <f ca="1">+IF(AND(ISNUMBER(OFFSET('Sanitation Data'!$F$6,0,10*ROW('Sanitation Data'!F54))),'Data Summary'!CV60="Yes"),OFFSET('Sanitation Data'!$F$6,0,10*ROW('Sanitation Data'!F54)),NA())</f>
        <v>#N/A</v>
      </c>
      <c r="AH60" s="491" t="e">
        <f ca="1">+IF(AND(ISNUMBER(OFFSET('Sanitation Data'!$F$10,0,10*ROW('Sanitation Data'!F54))),'Data Summary'!CW60="Yes"),OFFSET('Sanitation Data'!$F$10,0,10*ROW('Sanitation Data'!F54)),NA())</f>
        <v>#N/A</v>
      </c>
      <c r="AI60" s="491" t="e">
        <f ca="1">+IF(AND(ISNUMBER(OFFSET('Sanitation Data'!$F$11,0,10*ROW('Sanitation Data'!F54))),'Data Summary'!CX60="Yes"),OFFSET('Sanitation Data'!$F$11,0,10*ROW('Sanitation Data'!F54)),NA())</f>
        <v>#N/A</v>
      </c>
      <c r="AJ60" s="491" t="e">
        <f ca="1">+IF(AND(ISNUMBER(OFFSET('Sanitation Data'!$F$12,0,10*ROW('Sanitation Data'!F54))),'Data Summary'!CY60="Yes"),OFFSET('Sanitation Data'!$F$12,0,10*ROW('Sanitation Data'!F54)),NA())</f>
        <v>#N/A</v>
      </c>
      <c r="AK60" s="491" t="e">
        <f ca="1">+IF(AND(ISNUMBER(OFFSET('Sanitation Data'!$G$4,0,10*ROW('Sanitation Data'!G54))),'Data Summary'!CZ60="Yes"),100-OFFSET('Sanitation Data'!$G$4,0,10*ROW('Sanitation Data'!G54)),NA())</f>
        <v>#N/A</v>
      </c>
      <c r="AL60" s="491" t="e">
        <f ca="1">+IF(AND(ISNUMBER(OFFSET('Sanitation Data'!$G$6,0,10*ROW('Sanitation Data'!G54))),'Data Summary'!DA60="Yes"),OFFSET('Sanitation Data'!$G$6,0,10*ROW('Sanitation Data'!G54)),NA())</f>
        <v>#N/A</v>
      </c>
      <c r="AM60" s="491" t="e">
        <f ca="1">+IF(AND(ISNUMBER(OFFSET('Sanitation Data'!$G$10,0,10*ROW('Sanitation Data'!G54))),'Data Summary'!DB60="Yes"),OFFSET('Sanitation Data'!$G$10,0,10*ROW('Sanitation Data'!G54)),NA())</f>
        <v>#N/A</v>
      </c>
      <c r="AN60" s="491" t="e">
        <f ca="1">+IF(AND(ISNUMBER(OFFSET('Sanitation Data'!$G$11,0,10*ROW('Sanitation Data'!G54))),'Data Summary'!DC60="Yes"),OFFSET('Sanitation Data'!$G$11,0,10*ROW('Sanitation Data'!G54)),NA())</f>
        <v>#N/A</v>
      </c>
      <c r="AO60" s="491" t="e">
        <f ca="1">+IF(AND(ISNUMBER(OFFSET('Sanitation Data'!$G$12,0,10*ROW('Sanitation Data'!G54))),'Data Summary'!DD60="Yes"),OFFSET('Sanitation Data'!$G$12,0,10*ROW('Sanitation Data'!G54)),NA())</f>
        <v>#N/A</v>
      </c>
      <c r="AP60" s="491" t="e">
        <f ca="1">+IF(AND(ISNUMBER(OFFSET('Sanitation Data'!$H$4,0,10*ROW('Sanitation Data'!H54))),'Data Summary'!DE60="Yes"),100-OFFSET('Sanitation Data'!$H$4,0,10*ROW('Sanitation Data'!H54)),NA())</f>
        <v>#N/A</v>
      </c>
      <c r="AQ60" s="491" t="e">
        <f ca="1">+IF(AND(ISNUMBER(OFFSET('Sanitation Data'!$H$6,0,10*ROW('Sanitation Data'!H54))),'Data Summary'!DF60="Yes"),OFFSET('Sanitation Data'!$H$6,0,10*ROW('Sanitation Data'!H54)),NA())</f>
        <v>#N/A</v>
      </c>
      <c r="AR60" s="491" t="e">
        <f ca="1">+IF(AND(ISNUMBER(OFFSET('Sanitation Data'!$H$10,0,10*ROW('Sanitation Data'!H54))),'Data Summary'!DG60="Yes"),OFFSET('Sanitation Data'!$H$10,0,10*ROW('Sanitation Data'!H54)),NA())</f>
        <v>#N/A</v>
      </c>
      <c r="AS60" s="491" t="e">
        <f ca="1">+IF(AND(ISNUMBER(OFFSET('Sanitation Data'!$H$11,0,10*ROW('Sanitation Data'!H54))),'Data Summary'!DH60="Yes"),OFFSET('Sanitation Data'!$H$11,0,10*ROW('Sanitation Data'!H54)),NA())</f>
        <v>#N/A</v>
      </c>
      <c r="AT60" s="491" t="e">
        <f ca="1">+IF(AND(ISNUMBER(OFFSET('Sanitation Data'!$H$12,0,10*ROW('Sanitation Data'!H54))),'Data Summary'!DI60="Yes"),OFFSET('Sanitation Data'!$H$12,0,10*ROW('Sanitation Data'!H54)),NA())</f>
        <v>#N/A</v>
      </c>
      <c r="AU60" s="491" t="e">
        <f ca="1">+IF(AND(ISNUMBER(OFFSET('Sanitation Data'!$I$4,0,10*ROW('Sanitation Data'!I54))),'Data Summary'!DJ60="Yes"),100-OFFSET('Sanitation Data'!$I$4,0,10*ROW('Sanitation Data'!I54)),NA())</f>
        <v>#N/A</v>
      </c>
      <c r="AV60" s="491" t="e">
        <f ca="1">+IF(AND(ISNUMBER(OFFSET('Sanitation Data'!$I$6,0,10*ROW('Sanitation Data'!I54))),'Data Summary'!DK60="Yes"),OFFSET('Sanitation Data'!$I$6,0,10*ROW('Sanitation Data'!I54)),NA())</f>
        <v>#N/A</v>
      </c>
      <c r="AW60" s="491" t="e">
        <f ca="1">+IF(AND(ISNUMBER(OFFSET('Sanitation Data'!$I$10,0,10*ROW('Sanitation Data'!I54))),'Data Summary'!DL60="Yes"),OFFSET('Sanitation Data'!$I$10,0,10*ROW('Sanitation Data'!I54)),NA())</f>
        <v>#N/A</v>
      </c>
      <c r="AX60" s="491" t="e">
        <f ca="1">+IF(AND(ISNUMBER(OFFSET('Sanitation Data'!$I$11,0,10*ROW('Sanitation Data'!I54))),'Data Summary'!DM60="Yes"),OFFSET('Sanitation Data'!$I$11,0,10*ROW('Sanitation Data'!I54)),NA())</f>
        <v>#N/A</v>
      </c>
      <c r="AY60" s="491" t="e">
        <f ca="1">+IF(AND(ISNUMBER(OFFSET('Sanitation Data'!$I$12,0,10*ROW('Sanitation Data'!I54))),'Data Summary'!DN60="Yes"),OFFSET('Sanitation Data'!$I$12,0,10*ROW('Sanitation Data'!I54)),NA())</f>
        <v>#N/A</v>
      </c>
      <c r="AZ60" s="492" t="e">
        <f ca="1">+IF(AND(ISNUMBER(OFFSET('Hygiene Data'!$D$5,0,10*ROW('Hygiene Data'!D54))),'Data Summary'!DO60="Yes"),OFFSET('Hygiene Data'!$D$5,0,10*ROW('Hygiene Data'!D54)),NA())</f>
        <v>#N/A</v>
      </c>
      <c r="BA60" s="492" t="e">
        <f ca="1">+IF(AND(ISNUMBER(OFFSET('Hygiene Data'!$D$7,0,10*ROW('Hygiene Data'!D54))),'Data Summary'!DP60="Yes"),OFFSET('Hygiene Data'!$D$7,0,10*ROW('Hygiene Data'!D54)),NA())</f>
        <v>#N/A</v>
      </c>
      <c r="BB60" s="492" t="e">
        <f ca="1">+IF(AND(ISNUMBER(OFFSET('Hygiene Data'!$D$9,0,10*ROW('Hygiene Data'!D54))),'Data Summary'!DQ60="Yes"),OFFSET('Hygiene Data'!$D$9,0,10*ROW('Hygiene Data'!D54)),NA())</f>
        <v>#N/A</v>
      </c>
      <c r="BC60" s="492" t="e">
        <f ca="1">+IF(AND(ISNUMBER(OFFSET('Hygiene Data'!$E$5,0,10*ROW('Hygiene Data'!E54))),'Data Summary'!DR60="Yes"),OFFSET('Hygiene Data'!$E$5,0,10*ROW('Hygiene Data'!E54)),NA())</f>
        <v>#N/A</v>
      </c>
      <c r="BD60" s="492" t="e">
        <f ca="1">+IF(AND(ISNUMBER(OFFSET('Hygiene Data'!$E$7,0,10*ROW('Hygiene Data'!E54))),'Data Summary'!DS60="Yes"),OFFSET('Hygiene Data'!$E$7,0,10*ROW('Hygiene Data'!E54)),NA())</f>
        <v>#N/A</v>
      </c>
      <c r="BE60" s="492" t="e">
        <f ca="1">+IF(AND(ISNUMBER(OFFSET('Hygiene Data'!$E$9,0,10*ROW('Hygiene Data'!E54))),'Data Summary'!DT60="Yes"),OFFSET('Hygiene Data'!$E$9,0,10*ROW('Hygiene Data'!E54)),NA())</f>
        <v>#N/A</v>
      </c>
      <c r="BF60" s="492" t="e">
        <f ca="1">+IF(AND(ISNUMBER(OFFSET('Hygiene Data'!$F$5,0,10*ROW('Hygiene Data'!F54))),'Data Summary'!DU60="Yes"),OFFSET('Hygiene Data'!$F$5,0,10*ROW('Hygiene Data'!F54)),NA())</f>
        <v>#N/A</v>
      </c>
      <c r="BG60" s="492" t="e">
        <f ca="1">+IF(AND(ISNUMBER(OFFSET('Hygiene Data'!$F$7,0,10*ROW('Hygiene Data'!F54))),'Data Summary'!DV60="Yes"),OFFSET('Hygiene Data'!$F$7,0,10*ROW('Hygiene Data'!F54)),NA())</f>
        <v>#N/A</v>
      </c>
      <c r="BH60" s="492" t="e">
        <f ca="1">+IF(AND(ISNUMBER(OFFSET('Hygiene Data'!$F$9,0,10*ROW('Hygiene Data'!F54))),'Data Summary'!DW60="Yes"),OFFSET('Hygiene Data'!$F$9,0,10*ROW('Hygiene Data'!F54)),NA())</f>
        <v>#N/A</v>
      </c>
      <c r="BI60" s="492" t="e">
        <f ca="1">+IF(AND(ISNUMBER(OFFSET('Hygiene Data'!$G$5,0,10*ROW('Hygiene Data'!G54))),'Data Summary'!DX60="Yes"),OFFSET('Hygiene Data'!$G$5,0,10*ROW('Hygiene Data'!G54)),NA())</f>
        <v>#N/A</v>
      </c>
      <c r="BJ60" s="492" t="e">
        <f ca="1">+IF(AND(ISNUMBER(OFFSET('Hygiene Data'!$G$7,0,10*ROW('Hygiene Data'!G54))),'Data Summary'!DY60="Yes"),OFFSET('Hygiene Data'!$G$7,0,10*ROW('Hygiene Data'!G54)),NA())</f>
        <v>#N/A</v>
      </c>
      <c r="BK60" s="492" t="e">
        <f ca="1">+IF(AND(ISNUMBER(OFFSET('Hygiene Data'!$G$9,0,10*ROW('Hygiene Data'!G54))),'Data Summary'!DZ60="Yes"),OFFSET('Hygiene Data'!$G$9,0,10*ROW('Hygiene Data'!G54)),NA())</f>
        <v>#N/A</v>
      </c>
      <c r="BL60" s="492" t="e">
        <f ca="1">+IF(AND(ISNUMBER(OFFSET('Hygiene Data'!$H$5,0,10*ROW('Hygiene Data'!H54))),'Data Summary'!EA60="Yes"),OFFSET('Hygiene Data'!$H$5,0,10*ROW('Hygiene Data'!H54)),NA())</f>
        <v>#N/A</v>
      </c>
      <c r="BM60" s="492" t="e">
        <f ca="1">+IF(AND(ISNUMBER(OFFSET('Hygiene Data'!$H$7,0,10*ROW('Hygiene Data'!H54))),'Data Summary'!EB60="Yes"),OFFSET('Hygiene Data'!$H$7,0,10*ROW('Hygiene Data'!H54)),NA())</f>
        <v>#N/A</v>
      </c>
      <c r="BN60" s="492" t="e">
        <f ca="1">+IF(AND(ISNUMBER(OFFSET('Hygiene Data'!$H$9,0,10*ROW('Hygiene Data'!H54))),'Data Summary'!EC60="Yes"),OFFSET('Hygiene Data'!$H$9,0,10*ROW('Hygiene Data'!H54)),NA())</f>
        <v>#N/A</v>
      </c>
      <c r="BO60" s="492" t="e">
        <f ca="1">+IF(AND(ISNUMBER(OFFSET('Hygiene Data'!$I$5,0,10*ROW('Hygiene Data'!I54))),'Data Summary'!ED60="Yes"),OFFSET('Hygiene Data'!$I$5,0,10*ROW('Hygiene Data'!I54)),NA())</f>
        <v>#N/A</v>
      </c>
      <c r="BP60" s="492" t="e">
        <f ca="1">+IF(AND(ISNUMBER(OFFSET('Hygiene Data'!$I$7,0,10*ROW('Hygiene Data'!I54))),'Data Summary'!EE60="Yes"),OFFSET('Hygiene Data'!$I$7,0,10*ROW('Hygiene Data'!I54)),NA())</f>
        <v>#N/A</v>
      </c>
      <c r="BQ60" s="492" t="e">
        <f ca="1">+IF(AND(ISNUMBER(OFFSET('Hygiene Data'!$I$9,0,10*ROW('Hygiene Data'!I54))),'Data Summary'!EF60="Yes"),OFFSET('Hygiene Data'!$I$9,0,10*ROW('Hygiene Data'!I54)),NA())</f>
        <v>#N/A</v>
      </c>
    </row>
    <row r="61" spans="1:69" x14ac:dyDescent="0.25">
      <c r="A61" s="488" t="e">
        <f ca="1">+RIGHT('Data Summary'!A61,LEN('Data Summary'!A61)-9)</f>
        <v>#VALUE!</v>
      </c>
      <c r="B61" s="462" t="str">
        <f ca="1">+IF(ISTEXT('Data Summary'!B61),'Data Summary'!B61,"")</f>
        <v/>
      </c>
      <c r="C61" s="489" t="e">
        <f ca="1">+VALUE('Data Summary'!C61)</f>
        <v>#VALUE!</v>
      </c>
      <c r="D61" s="490" t="e">
        <f ca="1">+IF(AND(ISNUMBER(OFFSET('Water Data'!$D$4,0,10*ROW('Water Data'!D55))),'Data Summary'!BS61="Yes"),100-OFFSET('Water Data'!$D$4,0,10*ROW('Water Data'!D55)),NA())</f>
        <v>#N/A</v>
      </c>
      <c r="E61" s="490" t="e">
        <f ca="1">+IF(AND(ISNUMBER(OFFSET('Water Data'!$D$6,0,10*ROW('Water Data'!D55))),'Data Summary'!BT61="Yes"),OFFSET('Water Data'!$D$6,0,10*ROW('Water Data'!D55)),NA())</f>
        <v>#N/A</v>
      </c>
      <c r="F61" s="490" t="e">
        <f ca="1">+IF(AND(ISNUMBER(OFFSET('Water Data'!$D$9,0,10*ROW('Water Data'!D55))),'Data Summary'!BU61="Yes"),OFFSET('Water Data'!$D$9,0,10*ROW('Water Data'!D55)),NA())</f>
        <v>#N/A</v>
      </c>
      <c r="G61" s="490" t="e">
        <f ca="1">+IF(AND(ISNUMBER(OFFSET('Water Data'!$E$4,0,10*ROW('Water Data'!E55))),'Data Summary'!BV61="Yes"),100-OFFSET('Water Data'!$E$4,0,10*ROW('Water Data'!E55)),NA())</f>
        <v>#N/A</v>
      </c>
      <c r="H61" s="490" t="e">
        <f ca="1">+IF(AND(ISNUMBER(OFFSET('Water Data'!$E$6,0,10*ROW('Water Data'!E55))),'Data Summary'!BW61="Yes"),OFFSET('Water Data'!$E$6,0,10*ROW('Water Data'!E55)),NA())</f>
        <v>#N/A</v>
      </c>
      <c r="I61" s="490" t="e">
        <f ca="1">+IF(AND(ISNUMBER(OFFSET('Water Data'!$E$9,0,10*ROW('Water Data'!E55))),'Data Summary'!BX61="Yes"),OFFSET('Water Data'!$E$9,0,10*ROW('Water Data'!E55)),NA())</f>
        <v>#N/A</v>
      </c>
      <c r="J61" s="490" t="e">
        <f ca="1">+IF(AND(ISNUMBER(OFFSET('Water Data'!$F$4,0,10*ROW('Water Data'!F55))),'Data Summary'!BY61="Yes"),100-OFFSET('Water Data'!$F$4,0,10*ROW('Water Data'!F55)),NA())</f>
        <v>#N/A</v>
      </c>
      <c r="K61" s="490" t="e">
        <f ca="1">+IF(AND(ISNUMBER(OFFSET('Water Data'!$F$6,0,10*ROW('Water Data'!F55))),'Data Summary'!BZ61="Yes"),OFFSET('Water Data'!$F$6,0,10*ROW('Water Data'!F55)),NA())</f>
        <v>#N/A</v>
      </c>
      <c r="L61" s="490" t="e">
        <f ca="1">+IF(AND(ISNUMBER(OFFSET('Water Data'!$F$9,0,10*ROW('Water Data'!F55))),'Data Summary'!CA61="Yes"),OFFSET('Water Data'!$F$9,0,10*ROW('Water Data'!F55)),NA())</f>
        <v>#N/A</v>
      </c>
      <c r="M61" s="490" t="e">
        <f ca="1">+IF(AND(ISNUMBER(OFFSET('Water Data'!$G$4,0,10*ROW('Water Data'!G55))),'Data Summary'!CB61="Yes"),100-OFFSET('Water Data'!$G$4,0,10*ROW('Water Data'!G55)),NA())</f>
        <v>#N/A</v>
      </c>
      <c r="N61" s="490" t="e">
        <f ca="1">+IF(AND(ISNUMBER(OFFSET('Water Data'!$G$6,0,10*ROW('Water Data'!G55))),'Data Summary'!CC61="Yes"),OFFSET('Water Data'!$G$6,0,10*ROW('Water Data'!G55)),NA())</f>
        <v>#N/A</v>
      </c>
      <c r="O61" s="490" t="e">
        <f ca="1">+IF(AND(ISNUMBER(OFFSET('Water Data'!$G$9,0,10*ROW('Water Data'!G55))),'Data Summary'!CD61="Yes"),OFFSET('Water Data'!$G$9,0,10*ROW('Water Data'!G55)),NA())</f>
        <v>#N/A</v>
      </c>
      <c r="P61" s="490" t="e">
        <f ca="1">+IF(AND(ISNUMBER(OFFSET('Water Data'!$H$4,0,10*ROW('Water Data'!H55))),'Data Summary'!CE61="Yes"),100-OFFSET('Water Data'!$H$4,0,10*ROW('Water Data'!H55)),NA())</f>
        <v>#N/A</v>
      </c>
      <c r="Q61" s="490" t="e">
        <f ca="1">+IF(AND(ISNUMBER(OFFSET('Water Data'!$H$6,0,10*ROW('Water Data'!H55))),'Data Summary'!CF61="Yes"),OFFSET('Water Data'!$H$6,0,10*ROW('Water Data'!H55)),NA())</f>
        <v>#N/A</v>
      </c>
      <c r="R61" s="490" t="e">
        <f ca="1">+IF(AND(ISNUMBER(OFFSET('Water Data'!$H$9,0,10*ROW('Water Data'!H55))),'Data Summary'!CG61="Yes"),OFFSET('Water Data'!$H$9,0,10*ROW('Water Data'!H55)),NA())</f>
        <v>#N/A</v>
      </c>
      <c r="S61" s="490" t="e">
        <f ca="1">+IF(AND(ISNUMBER(OFFSET('Water Data'!$I$4,0,10*ROW('Water Data'!I55))),'Data Summary'!CH61="Yes"),100-OFFSET('Water Data'!$I$4,0,10*ROW('Water Data'!I55)),NA())</f>
        <v>#N/A</v>
      </c>
      <c r="T61" s="490" t="e">
        <f ca="1">+IF(AND(ISNUMBER(OFFSET('Water Data'!$I$6,0,10*ROW('Water Data'!I55))),'Data Summary'!CI61="Yes"),OFFSET('Water Data'!$I$6,0,10*ROW('Water Data'!I55)),NA())</f>
        <v>#N/A</v>
      </c>
      <c r="U61" s="490" t="e">
        <f ca="1">+IF(AND(ISNUMBER(OFFSET('Water Data'!$I$9,0,10*ROW('Water Data'!I55))),'Data Summary'!CJ61="Yes"),OFFSET('Water Data'!$I$9,0,10*ROW('Water Data'!I55)),NA())</f>
        <v>#N/A</v>
      </c>
      <c r="V61" s="491" t="e">
        <f ca="1">+IF(AND(ISNUMBER(OFFSET('Sanitation Data'!$D$4,0,10*ROW('Sanitation Data'!D55))),'Data Summary'!CK61="Yes"),100-OFFSET('Sanitation Data'!$D$4,0,10*ROW('Sanitation Data'!D55)),NA())</f>
        <v>#N/A</v>
      </c>
      <c r="W61" s="491" t="e">
        <f ca="1">+IF(AND(ISNUMBER(OFFSET('Sanitation Data'!$D$6,0,10*ROW('Sanitation Data'!D55))),'Data Summary'!CL61="Yes"),OFFSET('Sanitation Data'!$D$6,0,10*ROW('Sanitation Data'!D55)),NA())</f>
        <v>#N/A</v>
      </c>
      <c r="X61" s="491" t="e">
        <f ca="1">+IF(AND(ISNUMBER(OFFSET('Sanitation Data'!$D$10,0,10*ROW('Sanitation Data'!D55))),'Data Summary'!CM61="Yes"),OFFSET('Sanitation Data'!$D$10,0,10*ROW('Sanitation Data'!D55)),NA())</f>
        <v>#N/A</v>
      </c>
      <c r="Y61" s="491" t="e">
        <f ca="1">+IF(AND(ISNUMBER(OFFSET('Sanitation Data'!$D$11,0,10*ROW('Sanitation Data'!D55))),'Data Summary'!CN61="Yes"),OFFSET('Sanitation Data'!$D$11,0,10*ROW('Sanitation Data'!D55)),NA())</f>
        <v>#N/A</v>
      </c>
      <c r="Z61" s="491" t="e">
        <f ca="1">+IF(AND(ISNUMBER(OFFSET('Sanitation Data'!$D$12,0,10*ROW('Sanitation Data'!D55))),'Data Summary'!CO61="Yes"),OFFSET('Sanitation Data'!$D$12,0,10*ROW('Sanitation Data'!D55)),NA())</f>
        <v>#N/A</v>
      </c>
      <c r="AA61" s="491" t="e">
        <f ca="1">+IF(AND(ISNUMBER(OFFSET('Sanitation Data'!$E$4,0,10*ROW('Sanitation Data'!E55))),'Data Summary'!CP61="Yes"),100-OFFSET('Sanitation Data'!$E$4,0,10*ROW('Sanitation Data'!E55)),NA())</f>
        <v>#N/A</v>
      </c>
      <c r="AB61" s="491" t="e">
        <f ca="1">+IF(AND(ISNUMBER(OFFSET('Sanitation Data'!$E$6,0,10*ROW('Sanitation Data'!E55))),'Data Summary'!CQ61="Yes"),OFFSET('Sanitation Data'!$E$6,0,10*ROW('Sanitation Data'!E55)),NA())</f>
        <v>#N/A</v>
      </c>
      <c r="AC61" s="491" t="e">
        <f ca="1">+IF(AND(ISNUMBER(OFFSET('Sanitation Data'!$E$10,0,10*ROW('Sanitation Data'!E55))),'Data Summary'!CR61="Yes"),OFFSET('Sanitation Data'!$E$10,0,10*ROW('Sanitation Data'!E55)),NA())</f>
        <v>#N/A</v>
      </c>
      <c r="AD61" s="491" t="e">
        <f ca="1">+IF(AND(ISNUMBER(OFFSET('Sanitation Data'!$E$11,0,10*ROW('Sanitation Data'!E55))),'Data Summary'!CS61="Yes"),OFFSET('Sanitation Data'!$E$11,0,10*ROW('Sanitation Data'!E55)),NA())</f>
        <v>#N/A</v>
      </c>
      <c r="AE61" s="491" t="e">
        <f ca="1">+IF(AND(ISNUMBER(OFFSET('Sanitation Data'!$E$12,0,10*ROW('Sanitation Data'!E55))),'Data Summary'!CT61="Yes"),OFFSET('Sanitation Data'!$E$12,0,10*ROW('Sanitation Data'!E55)),NA())</f>
        <v>#N/A</v>
      </c>
      <c r="AF61" s="491" t="e">
        <f ca="1">+IF(AND(ISNUMBER(OFFSET('Sanitation Data'!$F$4,0,10*ROW('Sanitation Data'!F55))),'Data Summary'!CU61="Yes"),100-OFFSET('Sanitation Data'!$F$4,0,10*ROW('Sanitation Data'!F55)),NA())</f>
        <v>#N/A</v>
      </c>
      <c r="AG61" s="491" t="e">
        <f ca="1">+IF(AND(ISNUMBER(OFFSET('Sanitation Data'!$F$6,0,10*ROW('Sanitation Data'!F55))),'Data Summary'!CV61="Yes"),OFFSET('Sanitation Data'!$F$6,0,10*ROW('Sanitation Data'!F55)),NA())</f>
        <v>#N/A</v>
      </c>
      <c r="AH61" s="491" t="e">
        <f ca="1">+IF(AND(ISNUMBER(OFFSET('Sanitation Data'!$F$10,0,10*ROW('Sanitation Data'!F55))),'Data Summary'!CW61="Yes"),OFFSET('Sanitation Data'!$F$10,0,10*ROW('Sanitation Data'!F55)),NA())</f>
        <v>#N/A</v>
      </c>
      <c r="AI61" s="491" t="e">
        <f ca="1">+IF(AND(ISNUMBER(OFFSET('Sanitation Data'!$F$11,0,10*ROW('Sanitation Data'!F55))),'Data Summary'!CX61="Yes"),OFFSET('Sanitation Data'!$F$11,0,10*ROW('Sanitation Data'!F55)),NA())</f>
        <v>#N/A</v>
      </c>
      <c r="AJ61" s="491" t="e">
        <f ca="1">+IF(AND(ISNUMBER(OFFSET('Sanitation Data'!$F$12,0,10*ROW('Sanitation Data'!F55))),'Data Summary'!CY61="Yes"),OFFSET('Sanitation Data'!$F$12,0,10*ROW('Sanitation Data'!F55)),NA())</f>
        <v>#N/A</v>
      </c>
      <c r="AK61" s="491" t="e">
        <f ca="1">+IF(AND(ISNUMBER(OFFSET('Sanitation Data'!$G$4,0,10*ROW('Sanitation Data'!G55))),'Data Summary'!CZ61="Yes"),100-OFFSET('Sanitation Data'!$G$4,0,10*ROW('Sanitation Data'!G55)),NA())</f>
        <v>#N/A</v>
      </c>
      <c r="AL61" s="491" t="e">
        <f ca="1">+IF(AND(ISNUMBER(OFFSET('Sanitation Data'!$G$6,0,10*ROW('Sanitation Data'!G55))),'Data Summary'!DA61="Yes"),OFFSET('Sanitation Data'!$G$6,0,10*ROW('Sanitation Data'!G55)),NA())</f>
        <v>#N/A</v>
      </c>
      <c r="AM61" s="491" t="e">
        <f ca="1">+IF(AND(ISNUMBER(OFFSET('Sanitation Data'!$G$10,0,10*ROW('Sanitation Data'!G55))),'Data Summary'!DB61="Yes"),OFFSET('Sanitation Data'!$G$10,0,10*ROW('Sanitation Data'!G55)),NA())</f>
        <v>#N/A</v>
      </c>
      <c r="AN61" s="491" t="e">
        <f ca="1">+IF(AND(ISNUMBER(OFFSET('Sanitation Data'!$G$11,0,10*ROW('Sanitation Data'!G55))),'Data Summary'!DC61="Yes"),OFFSET('Sanitation Data'!$G$11,0,10*ROW('Sanitation Data'!G55)),NA())</f>
        <v>#N/A</v>
      </c>
      <c r="AO61" s="491" t="e">
        <f ca="1">+IF(AND(ISNUMBER(OFFSET('Sanitation Data'!$G$12,0,10*ROW('Sanitation Data'!G55))),'Data Summary'!DD61="Yes"),OFFSET('Sanitation Data'!$G$12,0,10*ROW('Sanitation Data'!G55)),NA())</f>
        <v>#N/A</v>
      </c>
      <c r="AP61" s="491" t="e">
        <f ca="1">+IF(AND(ISNUMBER(OFFSET('Sanitation Data'!$H$4,0,10*ROW('Sanitation Data'!H55))),'Data Summary'!DE61="Yes"),100-OFFSET('Sanitation Data'!$H$4,0,10*ROW('Sanitation Data'!H55)),NA())</f>
        <v>#N/A</v>
      </c>
      <c r="AQ61" s="491" t="e">
        <f ca="1">+IF(AND(ISNUMBER(OFFSET('Sanitation Data'!$H$6,0,10*ROW('Sanitation Data'!H55))),'Data Summary'!DF61="Yes"),OFFSET('Sanitation Data'!$H$6,0,10*ROW('Sanitation Data'!H55)),NA())</f>
        <v>#N/A</v>
      </c>
      <c r="AR61" s="491" t="e">
        <f ca="1">+IF(AND(ISNUMBER(OFFSET('Sanitation Data'!$H$10,0,10*ROW('Sanitation Data'!H55))),'Data Summary'!DG61="Yes"),OFFSET('Sanitation Data'!$H$10,0,10*ROW('Sanitation Data'!H55)),NA())</f>
        <v>#N/A</v>
      </c>
      <c r="AS61" s="491" t="e">
        <f ca="1">+IF(AND(ISNUMBER(OFFSET('Sanitation Data'!$H$11,0,10*ROW('Sanitation Data'!H55))),'Data Summary'!DH61="Yes"),OFFSET('Sanitation Data'!$H$11,0,10*ROW('Sanitation Data'!H55)),NA())</f>
        <v>#N/A</v>
      </c>
      <c r="AT61" s="491" t="e">
        <f ca="1">+IF(AND(ISNUMBER(OFFSET('Sanitation Data'!$H$12,0,10*ROW('Sanitation Data'!H55))),'Data Summary'!DI61="Yes"),OFFSET('Sanitation Data'!$H$12,0,10*ROW('Sanitation Data'!H55)),NA())</f>
        <v>#N/A</v>
      </c>
      <c r="AU61" s="491" t="e">
        <f ca="1">+IF(AND(ISNUMBER(OFFSET('Sanitation Data'!$I$4,0,10*ROW('Sanitation Data'!I55))),'Data Summary'!DJ61="Yes"),100-OFFSET('Sanitation Data'!$I$4,0,10*ROW('Sanitation Data'!I55)),NA())</f>
        <v>#N/A</v>
      </c>
      <c r="AV61" s="491" t="e">
        <f ca="1">+IF(AND(ISNUMBER(OFFSET('Sanitation Data'!$I$6,0,10*ROW('Sanitation Data'!I55))),'Data Summary'!DK61="Yes"),OFFSET('Sanitation Data'!$I$6,0,10*ROW('Sanitation Data'!I55)),NA())</f>
        <v>#N/A</v>
      </c>
      <c r="AW61" s="491" t="e">
        <f ca="1">+IF(AND(ISNUMBER(OFFSET('Sanitation Data'!$I$10,0,10*ROW('Sanitation Data'!I55))),'Data Summary'!DL61="Yes"),OFFSET('Sanitation Data'!$I$10,0,10*ROW('Sanitation Data'!I55)),NA())</f>
        <v>#N/A</v>
      </c>
      <c r="AX61" s="491" t="e">
        <f ca="1">+IF(AND(ISNUMBER(OFFSET('Sanitation Data'!$I$11,0,10*ROW('Sanitation Data'!I55))),'Data Summary'!DM61="Yes"),OFFSET('Sanitation Data'!$I$11,0,10*ROW('Sanitation Data'!I55)),NA())</f>
        <v>#N/A</v>
      </c>
      <c r="AY61" s="491" t="e">
        <f ca="1">+IF(AND(ISNUMBER(OFFSET('Sanitation Data'!$I$12,0,10*ROW('Sanitation Data'!I55))),'Data Summary'!DN61="Yes"),OFFSET('Sanitation Data'!$I$12,0,10*ROW('Sanitation Data'!I55)),NA())</f>
        <v>#N/A</v>
      </c>
      <c r="AZ61" s="492" t="e">
        <f ca="1">+IF(AND(ISNUMBER(OFFSET('Hygiene Data'!$D$5,0,10*ROW('Hygiene Data'!D55))),'Data Summary'!DO61="Yes"),OFFSET('Hygiene Data'!$D$5,0,10*ROW('Hygiene Data'!D55)),NA())</f>
        <v>#N/A</v>
      </c>
      <c r="BA61" s="492" t="e">
        <f ca="1">+IF(AND(ISNUMBER(OFFSET('Hygiene Data'!$D$7,0,10*ROW('Hygiene Data'!D55))),'Data Summary'!DP61="Yes"),OFFSET('Hygiene Data'!$D$7,0,10*ROW('Hygiene Data'!D55)),NA())</f>
        <v>#N/A</v>
      </c>
      <c r="BB61" s="492" t="e">
        <f ca="1">+IF(AND(ISNUMBER(OFFSET('Hygiene Data'!$D$9,0,10*ROW('Hygiene Data'!D55))),'Data Summary'!DQ61="Yes"),OFFSET('Hygiene Data'!$D$9,0,10*ROW('Hygiene Data'!D55)),NA())</f>
        <v>#N/A</v>
      </c>
      <c r="BC61" s="492" t="e">
        <f ca="1">+IF(AND(ISNUMBER(OFFSET('Hygiene Data'!$E$5,0,10*ROW('Hygiene Data'!E55))),'Data Summary'!DR61="Yes"),OFFSET('Hygiene Data'!$E$5,0,10*ROW('Hygiene Data'!E55)),NA())</f>
        <v>#N/A</v>
      </c>
      <c r="BD61" s="492" t="e">
        <f ca="1">+IF(AND(ISNUMBER(OFFSET('Hygiene Data'!$E$7,0,10*ROW('Hygiene Data'!E55))),'Data Summary'!DS61="Yes"),OFFSET('Hygiene Data'!$E$7,0,10*ROW('Hygiene Data'!E55)),NA())</f>
        <v>#N/A</v>
      </c>
      <c r="BE61" s="492" t="e">
        <f ca="1">+IF(AND(ISNUMBER(OFFSET('Hygiene Data'!$E$9,0,10*ROW('Hygiene Data'!E55))),'Data Summary'!DT61="Yes"),OFFSET('Hygiene Data'!$E$9,0,10*ROW('Hygiene Data'!E55)),NA())</f>
        <v>#N/A</v>
      </c>
      <c r="BF61" s="492" t="e">
        <f ca="1">+IF(AND(ISNUMBER(OFFSET('Hygiene Data'!$F$5,0,10*ROW('Hygiene Data'!F55))),'Data Summary'!DU61="Yes"),OFFSET('Hygiene Data'!$F$5,0,10*ROW('Hygiene Data'!F55)),NA())</f>
        <v>#N/A</v>
      </c>
      <c r="BG61" s="492" t="e">
        <f ca="1">+IF(AND(ISNUMBER(OFFSET('Hygiene Data'!$F$7,0,10*ROW('Hygiene Data'!F55))),'Data Summary'!DV61="Yes"),OFFSET('Hygiene Data'!$F$7,0,10*ROW('Hygiene Data'!F55)),NA())</f>
        <v>#N/A</v>
      </c>
      <c r="BH61" s="492" t="e">
        <f ca="1">+IF(AND(ISNUMBER(OFFSET('Hygiene Data'!$F$9,0,10*ROW('Hygiene Data'!F55))),'Data Summary'!DW61="Yes"),OFFSET('Hygiene Data'!$F$9,0,10*ROW('Hygiene Data'!F55)),NA())</f>
        <v>#N/A</v>
      </c>
      <c r="BI61" s="492" t="e">
        <f ca="1">+IF(AND(ISNUMBER(OFFSET('Hygiene Data'!$G$5,0,10*ROW('Hygiene Data'!G55))),'Data Summary'!DX61="Yes"),OFFSET('Hygiene Data'!$G$5,0,10*ROW('Hygiene Data'!G55)),NA())</f>
        <v>#N/A</v>
      </c>
      <c r="BJ61" s="492" t="e">
        <f ca="1">+IF(AND(ISNUMBER(OFFSET('Hygiene Data'!$G$7,0,10*ROW('Hygiene Data'!G55))),'Data Summary'!DY61="Yes"),OFFSET('Hygiene Data'!$G$7,0,10*ROW('Hygiene Data'!G55)),NA())</f>
        <v>#N/A</v>
      </c>
      <c r="BK61" s="492" t="e">
        <f ca="1">+IF(AND(ISNUMBER(OFFSET('Hygiene Data'!$G$9,0,10*ROW('Hygiene Data'!G55))),'Data Summary'!DZ61="Yes"),OFFSET('Hygiene Data'!$G$9,0,10*ROW('Hygiene Data'!G55)),NA())</f>
        <v>#N/A</v>
      </c>
      <c r="BL61" s="492" t="e">
        <f ca="1">+IF(AND(ISNUMBER(OFFSET('Hygiene Data'!$H$5,0,10*ROW('Hygiene Data'!H55))),'Data Summary'!EA61="Yes"),OFFSET('Hygiene Data'!$H$5,0,10*ROW('Hygiene Data'!H55)),NA())</f>
        <v>#N/A</v>
      </c>
      <c r="BM61" s="492" t="e">
        <f ca="1">+IF(AND(ISNUMBER(OFFSET('Hygiene Data'!$H$7,0,10*ROW('Hygiene Data'!H55))),'Data Summary'!EB61="Yes"),OFFSET('Hygiene Data'!$H$7,0,10*ROW('Hygiene Data'!H55)),NA())</f>
        <v>#N/A</v>
      </c>
      <c r="BN61" s="492" t="e">
        <f ca="1">+IF(AND(ISNUMBER(OFFSET('Hygiene Data'!$H$9,0,10*ROW('Hygiene Data'!H55))),'Data Summary'!EC61="Yes"),OFFSET('Hygiene Data'!$H$9,0,10*ROW('Hygiene Data'!H55)),NA())</f>
        <v>#N/A</v>
      </c>
      <c r="BO61" s="492" t="e">
        <f ca="1">+IF(AND(ISNUMBER(OFFSET('Hygiene Data'!$I$5,0,10*ROW('Hygiene Data'!I55))),'Data Summary'!ED61="Yes"),OFFSET('Hygiene Data'!$I$5,0,10*ROW('Hygiene Data'!I55)),NA())</f>
        <v>#N/A</v>
      </c>
      <c r="BP61" s="492" t="e">
        <f ca="1">+IF(AND(ISNUMBER(OFFSET('Hygiene Data'!$I$7,0,10*ROW('Hygiene Data'!I55))),'Data Summary'!EE61="Yes"),OFFSET('Hygiene Data'!$I$7,0,10*ROW('Hygiene Data'!I55)),NA())</f>
        <v>#N/A</v>
      </c>
      <c r="BQ61" s="492" t="e">
        <f ca="1">+IF(AND(ISNUMBER(OFFSET('Hygiene Data'!$I$9,0,10*ROW('Hygiene Data'!I55))),'Data Summary'!EF61="Yes"),OFFSET('Hygiene Data'!$I$9,0,10*ROW('Hygiene Data'!I55)),NA())</f>
        <v>#N/A</v>
      </c>
    </row>
    <row r="62" spans="1:69" x14ac:dyDescent="0.25">
      <c r="A62" s="488" t="e">
        <f ca="1">+RIGHT('Data Summary'!A62,LEN('Data Summary'!A62)-9)</f>
        <v>#VALUE!</v>
      </c>
      <c r="B62" s="462" t="str">
        <f ca="1">+IF(ISTEXT('Data Summary'!B62),'Data Summary'!B62,"")</f>
        <v/>
      </c>
      <c r="C62" s="489" t="e">
        <f ca="1">+VALUE('Data Summary'!C62)</f>
        <v>#VALUE!</v>
      </c>
      <c r="D62" s="490" t="e">
        <f ca="1">+IF(AND(ISNUMBER(OFFSET('Water Data'!$D$4,0,10*ROW('Water Data'!D56))),'Data Summary'!BS62="Yes"),100-OFFSET('Water Data'!$D$4,0,10*ROW('Water Data'!D56)),NA())</f>
        <v>#N/A</v>
      </c>
      <c r="E62" s="490" t="e">
        <f ca="1">+IF(AND(ISNUMBER(OFFSET('Water Data'!$D$6,0,10*ROW('Water Data'!D56))),'Data Summary'!BT62="Yes"),OFFSET('Water Data'!$D$6,0,10*ROW('Water Data'!D56)),NA())</f>
        <v>#N/A</v>
      </c>
      <c r="F62" s="490" t="e">
        <f ca="1">+IF(AND(ISNUMBER(OFFSET('Water Data'!$D$9,0,10*ROW('Water Data'!D56))),'Data Summary'!BU62="Yes"),OFFSET('Water Data'!$D$9,0,10*ROW('Water Data'!D56)),NA())</f>
        <v>#N/A</v>
      </c>
      <c r="G62" s="490" t="e">
        <f ca="1">+IF(AND(ISNUMBER(OFFSET('Water Data'!$E$4,0,10*ROW('Water Data'!E56))),'Data Summary'!BV62="Yes"),100-OFFSET('Water Data'!$E$4,0,10*ROW('Water Data'!E56)),NA())</f>
        <v>#N/A</v>
      </c>
      <c r="H62" s="490" t="e">
        <f ca="1">+IF(AND(ISNUMBER(OFFSET('Water Data'!$E$6,0,10*ROW('Water Data'!E56))),'Data Summary'!BW62="Yes"),OFFSET('Water Data'!$E$6,0,10*ROW('Water Data'!E56)),NA())</f>
        <v>#N/A</v>
      </c>
      <c r="I62" s="490" t="e">
        <f ca="1">+IF(AND(ISNUMBER(OFFSET('Water Data'!$E$9,0,10*ROW('Water Data'!E56))),'Data Summary'!BX62="Yes"),OFFSET('Water Data'!$E$9,0,10*ROW('Water Data'!E56)),NA())</f>
        <v>#N/A</v>
      </c>
      <c r="J62" s="490" t="e">
        <f ca="1">+IF(AND(ISNUMBER(OFFSET('Water Data'!$F$4,0,10*ROW('Water Data'!F56))),'Data Summary'!BY62="Yes"),100-OFFSET('Water Data'!$F$4,0,10*ROW('Water Data'!F56)),NA())</f>
        <v>#N/A</v>
      </c>
      <c r="K62" s="490" t="e">
        <f ca="1">+IF(AND(ISNUMBER(OFFSET('Water Data'!$F$6,0,10*ROW('Water Data'!F56))),'Data Summary'!BZ62="Yes"),OFFSET('Water Data'!$F$6,0,10*ROW('Water Data'!F56)),NA())</f>
        <v>#N/A</v>
      </c>
      <c r="L62" s="490" t="e">
        <f ca="1">+IF(AND(ISNUMBER(OFFSET('Water Data'!$F$9,0,10*ROW('Water Data'!F56))),'Data Summary'!CA62="Yes"),OFFSET('Water Data'!$F$9,0,10*ROW('Water Data'!F56)),NA())</f>
        <v>#N/A</v>
      </c>
      <c r="M62" s="490" t="e">
        <f ca="1">+IF(AND(ISNUMBER(OFFSET('Water Data'!$G$4,0,10*ROW('Water Data'!G56))),'Data Summary'!CB62="Yes"),100-OFFSET('Water Data'!$G$4,0,10*ROW('Water Data'!G56)),NA())</f>
        <v>#N/A</v>
      </c>
      <c r="N62" s="490" t="e">
        <f ca="1">+IF(AND(ISNUMBER(OFFSET('Water Data'!$G$6,0,10*ROW('Water Data'!G56))),'Data Summary'!CC62="Yes"),OFFSET('Water Data'!$G$6,0,10*ROW('Water Data'!G56)),NA())</f>
        <v>#N/A</v>
      </c>
      <c r="O62" s="490" t="e">
        <f ca="1">+IF(AND(ISNUMBER(OFFSET('Water Data'!$G$9,0,10*ROW('Water Data'!G56))),'Data Summary'!CD62="Yes"),OFFSET('Water Data'!$G$9,0,10*ROW('Water Data'!G56)),NA())</f>
        <v>#N/A</v>
      </c>
      <c r="P62" s="490" t="e">
        <f ca="1">+IF(AND(ISNUMBER(OFFSET('Water Data'!$H$4,0,10*ROW('Water Data'!H56))),'Data Summary'!CE62="Yes"),100-OFFSET('Water Data'!$H$4,0,10*ROW('Water Data'!H56)),NA())</f>
        <v>#N/A</v>
      </c>
      <c r="Q62" s="490" t="e">
        <f ca="1">+IF(AND(ISNUMBER(OFFSET('Water Data'!$H$6,0,10*ROW('Water Data'!H56))),'Data Summary'!CF62="Yes"),OFFSET('Water Data'!$H$6,0,10*ROW('Water Data'!H56)),NA())</f>
        <v>#N/A</v>
      </c>
      <c r="R62" s="490" t="e">
        <f ca="1">+IF(AND(ISNUMBER(OFFSET('Water Data'!$H$9,0,10*ROW('Water Data'!H56))),'Data Summary'!CG62="Yes"),OFFSET('Water Data'!$H$9,0,10*ROW('Water Data'!H56)),NA())</f>
        <v>#N/A</v>
      </c>
      <c r="S62" s="490" t="e">
        <f ca="1">+IF(AND(ISNUMBER(OFFSET('Water Data'!$I$4,0,10*ROW('Water Data'!I56))),'Data Summary'!CH62="Yes"),100-OFFSET('Water Data'!$I$4,0,10*ROW('Water Data'!I56)),NA())</f>
        <v>#N/A</v>
      </c>
      <c r="T62" s="490" t="e">
        <f ca="1">+IF(AND(ISNUMBER(OFFSET('Water Data'!$I$6,0,10*ROW('Water Data'!I56))),'Data Summary'!CI62="Yes"),OFFSET('Water Data'!$I$6,0,10*ROW('Water Data'!I56)),NA())</f>
        <v>#N/A</v>
      </c>
      <c r="U62" s="490" t="e">
        <f ca="1">+IF(AND(ISNUMBER(OFFSET('Water Data'!$I$9,0,10*ROW('Water Data'!I56))),'Data Summary'!CJ62="Yes"),OFFSET('Water Data'!$I$9,0,10*ROW('Water Data'!I56)),NA())</f>
        <v>#N/A</v>
      </c>
      <c r="V62" s="491" t="e">
        <f ca="1">+IF(AND(ISNUMBER(OFFSET('Sanitation Data'!$D$4,0,10*ROW('Sanitation Data'!D56))),'Data Summary'!CK62="Yes"),100-OFFSET('Sanitation Data'!$D$4,0,10*ROW('Sanitation Data'!D56)),NA())</f>
        <v>#N/A</v>
      </c>
      <c r="W62" s="491" t="e">
        <f ca="1">+IF(AND(ISNUMBER(OFFSET('Sanitation Data'!$D$6,0,10*ROW('Sanitation Data'!D56))),'Data Summary'!CL62="Yes"),OFFSET('Sanitation Data'!$D$6,0,10*ROW('Sanitation Data'!D56)),NA())</f>
        <v>#N/A</v>
      </c>
      <c r="X62" s="491" t="e">
        <f ca="1">+IF(AND(ISNUMBER(OFFSET('Sanitation Data'!$D$10,0,10*ROW('Sanitation Data'!D56))),'Data Summary'!CM62="Yes"),OFFSET('Sanitation Data'!$D$10,0,10*ROW('Sanitation Data'!D56)),NA())</f>
        <v>#N/A</v>
      </c>
      <c r="Y62" s="491" t="e">
        <f ca="1">+IF(AND(ISNUMBER(OFFSET('Sanitation Data'!$D$11,0,10*ROW('Sanitation Data'!D56))),'Data Summary'!CN62="Yes"),OFFSET('Sanitation Data'!$D$11,0,10*ROW('Sanitation Data'!D56)),NA())</f>
        <v>#N/A</v>
      </c>
      <c r="Z62" s="491" t="e">
        <f ca="1">+IF(AND(ISNUMBER(OFFSET('Sanitation Data'!$D$12,0,10*ROW('Sanitation Data'!D56))),'Data Summary'!CO62="Yes"),OFFSET('Sanitation Data'!$D$12,0,10*ROW('Sanitation Data'!D56)),NA())</f>
        <v>#N/A</v>
      </c>
      <c r="AA62" s="491" t="e">
        <f ca="1">+IF(AND(ISNUMBER(OFFSET('Sanitation Data'!$E$4,0,10*ROW('Sanitation Data'!E56))),'Data Summary'!CP62="Yes"),100-OFFSET('Sanitation Data'!$E$4,0,10*ROW('Sanitation Data'!E56)),NA())</f>
        <v>#N/A</v>
      </c>
      <c r="AB62" s="491" t="e">
        <f ca="1">+IF(AND(ISNUMBER(OFFSET('Sanitation Data'!$E$6,0,10*ROW('Sanitation Data'!E56))),'Data Summary'!CQ62="Yes"),OFFSET('Sanitation Data'!$E$6,0,10*ROW('Sanitation Data'!E56)),NA())</f>
        <v>#N/A</v>
      </c>
      <c r="AC62" s="491" t="e">
        <f ca="1">+IF(AND(ISNUMBER(OFFSET('Sanitation Data'!$E$10,0,10*ROW('Sanitation Data'!E56))),'Data Summary'!CR62="Yes"),OFFSET('Sanitation Data'!$E$10,0,10*ROW('Sanitation Data'!E56)),NA())</f>
        <v>#N/A</v>
      </c>
      <c r="AD62" s="491" t="e">
        <f ca="1">+IF(AND(ISNUMBER(OFFSET('Sanitation Data'!$E$11,0,10*ROW('Sanitation Data'!E56))),'Data Summary'!CS62="Yes"),OFFSET('Sanitation Data'!$E$11,0,10*ROW('Sanitation Data'!E56)),NA())</f>
        <v>#N/A</v>
      </c>
      <c r="AE62" s="491" t="e">
        <f ca="1">+IF(AND(ISNUMBER(OFFSET('Sanitation Data'!$E$12,0,10*ROW('Sanitation Data'!E56))),'Data Summary'!CT62="Yes"),OFFSET('Sanitation Data'!$E$12,0,10*ROW('Sanitation Data'!E56)),NA())</f>
        <v>#N/A</v>
      </c>
      <c r="AF62" s="491" t="e">
        <f ca="1">+IF(AND(ISNUMBER(OFFSET('Sanitation Data'!$F$4,0,10*ROW('Sanitation Data'!F56))),'Data Summary'!CU62="Yes"),100-OFFSET('Sanitation Data'!$F$4,0,10*ROW('Sanitation Data'!F56)),NA())</f>
        <v>#N/A</v>
      </c>
      <c r="AG62" s="491" t="e">
        <f ca="1">+IF(AND(ISNUMBER(OFFSET('Sanitation Data'!$F$6,0,10*ROW('Sanitation Data'!F56))),'Data Summary'!CV62="Yes"),OFFSET('Sanitation Data'!$F$6,0,10*ROW('Sanitation Data'!F56)),NA())</f>
        <v>#N/A</v>
      </c>
      <c r="AH62" s="491" t="e">
        <f ca="1">+IF(AND(ISNUMBER(OFFSET('Sanitation Data'!$F$10,0,10*ROW('Sanitation Data'!F56))),'Data Summary'!CW62="Yes"),OFFSET('Sanitation Data'!$F$10,0,10*ROW('Sanitation Data'!F56)),NA())</f>
        <v>#N/A</v>
      </c>
      <c r="AI62" s="491" t="e">
        <f ca="1">+IF(AND(ISNUMBER(OFFSET('Sanitation Data'!$F$11,0,10*ROW('Sanitation Data'!F56))),'Data Summary'!CX62="Yes"),OFFSET('Sanitation Data'!$F$11,0,10*ROW('Sanitation Data'!F56)),NA())</f>
        <v>#N/A</v>
      </c>
      <c r="AJ62" s="491" t="e">
        <f ca="1">+IF(AND(ISNUMBER(OFFSET('Sanitation Data'!$F$12,0,10*ROW('Sanitation Data'!F56))),'Data Summary'!CY62="Yes"),OFFSET('Sanitation Data'!$F$12,0,10*ROW('Sanitation Data'!F56)),NA())</f>
        <v>#N/A</v>
      </c>
      <c r="AK62" s="491" t="e">
        <f ca="1">+IF(AND(ISNUMBER(OFFSET('Sanitation Data'!$G$4,0,10*ROW('Sanitation Data'!G56))),'Data Summary'!CZ62="Yes"),100-OFFSET('Sanitation Data'!$G$4,0,10*ROW('Sanitation Data'!G56)),NA())</f>
        <v>#N/A</v>
      </c>
      <c r="AL62" s="491" t="e">
        <f ca="1">+IF(AND(ISNUMBER(OFFSET('Sanitation Data'!$G$6,0,10*ROW('Sanitation Data'!G56))),'Data Summary'!DA62="Yes"),OFFSET('Sanitation Data'!$G$6,0,10*ROW('Sanitation Data'!G56)),NA())</f>
        <v>#N/A</v>
      </c>
      <c r="AM62" s="491" t="e">
        <f ca="1">+IF(AND(ISNUMBER(OFFSET('Sanitation Data'!$G$10,0,10*ROW('Sanitation Data'!G56))),'Data Summary'!DB62="Yes"),OFFSET('Sanitation Data'!$G$10,0,10*ROW('Sanitation Data'!G56)),NA())</f>
        <v>#N/A</v>
      </c>
      <c r="AN62" s="491" t="e">
        <f ca="1">+IF(AND(ISNUMBER(OFFSET('Sanitation Data'!$G$11,0,10*ROW('Sanitation Data'!G56))),'Data Summary'!DC62="Yes"),OFFSET('Sanitation Data'!$G$11,0,10*ROW('Sanitation Data'!G56)),NA())</f>
        <v>#N/A</v>
      </c>
      <c r="AO62" s="491" t="e">
        <f ca="1">+IF(AND(ISNUMBER(OFFSET('Sanitation Data'!$G$12,0,10*ROW('Sanitation Data'!G56))),'Data Summary'!DD62="Yes"),OFFSET('Sanitation Data'!$G$12,0,10*ROW('Sanitation Data'!G56)),NA())</f>
        <v>#N/A</v>
      </c>
      <c r="AP62" s="491" t="e">
        <f ca="1">+IF(AND(ISNUMBER(OFFSET('Sanitation Data'!$H$4,0,10*ROW('Sanitation Data'!H56))),'Data Summary'!DE62="Yes"),100-OFFSET('Sanitation Data'!$H$4,0,10*ROW('Sanitation Data'!H56)),NA())</f>
        <v>#N/A</v>
      </c>
      <c r="AQ62" s="491" t="e">
        <f ca="1">+IF(AND(ISNUMBER(OFFSET('Sanitation Data'!$H$6,0,10*ROW('Sanitation Data'!H56))),'Data Summary'!DF62="Yes"),OFFSET('Sanitation Data'!$H$6,0,10*ROW('Sanitation Data'!H56)),NA())</f>
        <v>#N/A</v>
      </c>
      <c r="AR62" s="491" t="e">
        <f ca="1">+IF(AND(ISNUMBER(OFFSET('Sanitation Data'!$H$10,0,10*ROW('Sanitation Data'!H56))),'Data Summary'!DG62="Yes"),OFFSET('Sanitation Data'!$H$10,0,10*ROW('Sanitation Data'!H56)),NA())</f>
        <v>#N/A</v>
      </c>
      <c r="AS62" s="491" t="e">
        <f ca="1">+IF(AND(ISNUMBER(OFFSET('Sanitation Data'!$H$11,0,10*ROW('Sanitation Data'!H56))),'Data Summary'!DH62="Yes"),OFFSET('Sanitation Data'!$H$11,0,10*ROW('Sanitation Data'!H56)),NA())</f>
        <v>#N/A</v>
      </c>
      <c r="AT62" s="491" t="e">
        <f ca="1">+IF(AND(ISNUMBER(OFFSET('Sanitation Data'!$H$12,0,10*ROW('Sanitation Data'!H56))),'Data Summary'!DI62="Yes"),OFFSET('Sanitation Data'!$H$12,0,10*ROW('Sanitation Data'!H56)),NA())</f>
        <v>#N/A</v>
      </c>
      <c r="AU62" s="491" t="e">
        <f ca="1">+IF(AND(ISNUMBER(OFFSET('Sanitation Data'!$I$4,0,10*ROW('Sanitation Data'!I56))),'Data Summary'!DJ62="Yes"),100-OFFSET('Sanitation Data'!$I$4,0,10*ROW('Sanitation Data'!I56)),NA())</f>
        <v>#N/A</v>
      </c>
      <c r="AV62" s="491" t="e">
        <f ca="1">+IF(AND(ISNUMBER(OFFSET('Sanitation Data'!$I$6,0,10*ROW('Sanitation Data'!I56))),'Data Summary'!DK62="Yes"),OFFSET('Sanitation Data'!$I$6,0,10*ROW('Sanitation Data'!I56)),NA())</f>
        <v>#N/A</v>
      </c>
      <c r="AW62" s="491" t="e">
        <f ca="1">+IF(AND(ISNUMBER(OFFSET('Sanitation Data'!$I$10,0,10*ROW('Sanitation Data'!I56))),'Data Summary'!DL62="Yes"),OFFSET('Sanitation Data'!$I$10,0,10*ROW('Sanitation Data'!I56)),NA())</f>
        <v>#N/A</v>
      </c>
      <c r="AX62" s="491" t="e">
        <f ca="1">+IF(AND(ISNUMBER(OFFSET('Sanitation Data'!$I$11,0,10*ROW('Sanitation Data'!I56))),'Data Summary'!DM62="Yes"),OFFSET('Sanitation Data'!$I$11,0,10*ROW('Sanitation Data'!I56)),NA())</f>
        <v>#N/A</v>
      </c>
      <c r="AY62" s="491" t="e">
        <f ca="1">+IF(AND(ISNUMBER(OFFSET('Sanitation Data'!$I$12,0,10*ROW('Sanitation Data'!I56))),'Data Summary'!DN62="Yes"),OFFSET('Sanitation Data'!$I$12,0,10*ROW('Sanitation Data'!I56)),NA())</f>
        <v>#N/A</v>
      </c>
      <c r="AZ62" s="492" t="e">
        <f ca="1">+IF(AND(ISNUMBER(OFFSET('Hygiene Data'!$D$5,0,10*ROW('Hygiene Data'!D56))),'Data Summary'!DO62="Yes"),OFFSET('Hygiene Data'!$D$5,0,10*ROW('Hygiene Data'!D56)),NA())</f>
        <v>#N/A</v>
      </c>
      <c r="BA62" s="492" t="e">
        <f ca="1">+IF(AND(ISNUMBER(OFFSET('Hygiene Data'!$D$7,0,10*ROW('Hygiene Data'!D56))),'Data Summary'!DP62="Yes"),OFFSET('Hygiene Data'!$D$7,0,10*ROW('Hygiene Data'!D56)),NA())</f>
        <v>#N/A</v>
      </c>
      <c r="BB62" s="492" t="e">
        <f ca="1">+IF(AND(ISNUMBER(OFFSET('Hygiene Data'!$D$9,0,10*ROW('Hygiene Data'!D56))),'Data Summary'!DQ62="Yes"),OFFSET('Hygiene Data'!$D$9,0,10*ROW('Hygiene Data'!D56)),NA())</f>
        <v>#N/A</v>
      </c>
      <c r="BC62" s="492" t="e">
        <f ca="1">+IF(AND(ISNUMBER(OFFSET('Hygiene Data'!$E$5,0,10*ROW('Hygiene Data'!E56))),'Data Summary'!DR62="Yes"),OFFSET('Hygiene Data'!$E$5,0,10*ROW('Hygiene Data'!E56)),NA())</f>
        <v>#N/A</v>
      </c>
      <c r="BD62" s="492" t="e">
        <f ca="1">+IF(AND(ISNUMBER(OFFSET('Hygiene Data'!$E$7,0,10*ROW('Hygiene Data'!E56))),'Data Summary'!DS62="Yes"),OFFSET('Hygiene Data'!$E$7,0,10*ROW('Hygiene Data'!E56)),NA())</f>
        <v>#N/A</v>
      </c>
      <c r="BE62" s="492" t="e">
        <f ca="1">+IF(AND(ISNUMBER(OFFSET('Hygiene Data'!$E$9,0,10*ROW('Hygiene Data'!E56))),'Data Summary'!DT62="Yes"),OFFSET('Hygiene Data'!$E$9,0,10*ROW('Hygiene Data'!E56)),NA())</f>
        <v>#N/A</v>
      </c>
      <c r="BF62" s="492" t="e">
        <f ca="1">+IF(AND(ISNUMBER(OFFSET('Hygiene Data'!$F$5,0,10*ROW('Hygiene Data'!F56))),'Data Summary'!DU62="Yes"),OFFSET('Hygiene Data'!$F$5,0,10*ROW('Hygiene Data'!F56)),NA())</f>
        <v>#N/A</v>
      </c>
      <c r="BG62" s="492" t="e">
        <f ca="1">+IF(AND(ISNUMBER(OFFSET('Hygiene Data'!$F$7,0,10*ROW('Hygiene Data'!F56))),'Data Summary'!DV62="Yes"),OFFSET('Hygiene Data'!$F$7,0,10*ROW('Hygiene Data'!F56)),NA())</f>
        <v>#N/A</v>
      </c>
      <c r="BH62" s="492" t="e">
        <f ca="1">+IF(AND(ISNUMBER(OFFSET('Hygiene Data'!$F$9,0,10*ROW('Hygiene Data'!F56))),'Data Summary'!DW62="Yes"),OFFSET('Hygiene Data'!$F$9,0,10*ROW('Hygiene Data'!F56)),NA())</f>
        <v>#N/A</v>
      </c>
      <c r="BI62" s="492" t="e">
        <f ca="1">+IF(AND(ISNUMBER(OFFSET('Hygiene Data'!$G$5,0,10*ROW('Hygiene Data'!G56))),'Data Summary'!DX62="Yes"),OFFSET('Hygiene Data'!$G$5,0,10*ROW('Hygiene Data'!G56)),NA())</f>
        <v>#N/A</v>
      </c>
      <c r="BJ62" s="492" t="e">
        <f ca="1">+IF(AND(ISNUMBER(OFFSET('Hygiene Data'!$G$7,0,10*ROW('Hygiene Data'!G56))),'Data Summary'!DY62="Yes"),OFFSET('Hygiene Data'!$G$7,0,10*ROW('Hygiene Data'!G56)),NA())</f>
        <v>#N/A</v>
      </c>
      <c r="BK62" s="492" t="e">
        <f ca="1">+IF(AND(ISNUMBER(OFFSET('Hygiene Data'!$G$9,0,10*ROW('Hygiene Data'!G56))),'Data Summary'!DZ62="Yes"),OFFSET('Hygiene Data'!$G$9,0,10*ROW('Hygiene Data'!G56)),NA())</f>
        <v>#N/A</v>
      </c>
      <c r="BL62" s="492" t="e">
        <f ca="1">+IF(AND(ISNUMBER(OFFSET('Hygiene Data'!$H$5,0,10*ROW('Hygiene Data'!H56))),'Data Summary'!EA62="Yes"),OFFSET('Hygiene Data'!$H$5,0,10*ROW('Hygiene Data'!H56)),NA())</f>
        <v>#N/A</v>
      </c>
      <c r="BM62" s="492" t="e">
        <f ca="1">+IF(AND(ISNUMBER(OFFSET('Hygiene Data'!$H$7,0,10*ROW('Hygiene Data'!H56))),'Data Summary'!EB62="Yes"),OFFSET('Hygiene Data'!$H$7,0,10*ROW('Hygiene Data'!H56)),NA())</f>
        <v>#N/A</v>
      </c>
      <c r="BN62" s="492" t="e">
        <f ca="1">+IF(AND(ISNUMBER(OFFSET('Hygiene Data'!$H$9,0,10*ROW('Hygiene Data'!H56))),'Data Summary'!EC62="Yes"),OFFSET('Hygiene Data'!$H$9,0,10*ROW('Hygiene Data'!H56)),NA())</f>
        <v>#N/A</v>
      </c>
      <c r="BO62" s="492" t="e">
        <f ca="1">+IF(AND(ISNUMBER(OFFSET('Hygiene Data'!$I$5,0,10*ROW('Hygiene Data'!I56))),'Data Summary'!ED62="Yes"),OFFSET('Hygiene Data'!$I$5,0,10*ROW('Hygiene Data'!I56)),NA())</f>
        <v>#N/A</v>
      </c>
      <c r="BP62" s="492" t="e">
        <f ca="1">+IF(AND(ISNUMBER(OFFSET('Hygiene Data'!$I$7,0,10*ROW('Hygiene Data'!I56))),'Data Summary'!EE62="Yes"),OFFSET('Hygiene Data'!$I$7,0,10*ROW('Hygiene Data'!I56)),NA())</f>
        <v>#N/A</v>
      </c>
      <c r="BQ62" s="492" t="e">
        <f ca="1">+IF(AND(ISNUMBER(OFFSET('Hygiene Data'!$I$9,0,10*ROW('Hygiene Data'!I56))),'Data Summary'!EF62="Yes"),OFFSET('Hygiene Data'!$I$9,0,10*ROW('Hygiene Data'!I56)),NA())</f>
        <v>#N/A</v>
      </c>
    </row>
    <row r="63" spans="1:69" x14ac:dyDescent="0.25">
      <c r="A63" s="488" t="e">
        <f ca="1">+RIGHT('Data Summary'!A63,LEN('Data Summary'!A63)-9)</f>
        <v>#VALUE!</v>
      </c>
      <c r="B63" s="462" t="str">
        <f ca="1">+IF(ISTEXT('Data Summary'!B63),'Data Summary'!B63,"")</f>
        <v/>
      </c>
      <c r="C63" s="489" t="e">
        <f ca="1">+VALUE('Data Summary'!C63)</f>
        <v>#VALUE!</v>
      </c>
      <c r="D63" s="490" t="e">
        <f ca="1">+IF(AND(ISNUMBER(OFFSET('Water Data'!$D$4,0,10*ROW('Water Data'!D57))),'Data Summary'!BS63="Yes"),100-OFFSET('Water Data'!$D$4,0,10*ROW('Water Data'!D57)),NA())</f>
        <v>#N/A</v>
      </c>
      <c r="E63" s="490" t="e">
        <f ca="1">+IF(AND(ISNUMBER(OFFSET('Water Data'!$D$6,0,10*ROW('Water Data'!D57))),'Data Summary'!BT63="Yes"),OFFSET('Water Data'!$D$6,0,10*ROW('Water Data'!D57)),NA())</f>
        <v>#N/A</v>
      </c>
      <c r="F63" s="490" t="e">
        <f ca="1">+IF(AND(ISNUMBER(OFFSET('Water Data'!$D$9,0,10*ROW('Water Data'!D57))),'Data Summary'!BU63="Yes"),OFFSET('Water Data'!$D$9,0,10*ROW('Water Data'!D57)),NA())</f>
        <v>#N/A</v>
      </c>
      <c r="G63" s="490" t="e">
        <f ca="1">+IF(AND(ISNUMBER(OFFSET('Water Data'!$E$4,0,10*ROW('Water Data'!E57))),'Data Summary'!BV63="Yes"),100-OFFSET('Water Data'!$E$4,0,10*ROW('Water Data'!E57)),NA())</f>
        <v>#N/A</v>
      </c>
      <c r="H63" s="490" t="e">
        <f ca="1">+IF(AND(ISNUMBER(OFFSET('Water Data'!$E$6,0,10*ROW('Water Data'!E57))),'Data Summary'!BW63="Yes"),OFFSET('Water Data'!$E$6,0,10*ROW('Water Data'!E57)),NA())</f>
        <v>#N/A</v>
      </c>
      <c r="I63" s="490" t="e">
        <f ca="1">+IF(AND(ISNUMBER(OFFSET('Water Data'!$E$9,0,10*ROW('Water Data'!E57))),'Data Summary'!BX63="Yes"),OFFSET('Water Data'!$E$9,0,10*ROW('Water Data'!E57)),NA())</f>
        <v>#N/A</v>
      </c>
      <c r="J63" s="490" t="e">
        <f ca="1">+IF(AND(ISNUMBER(OFFSET('Water Data'!$F$4,0,10*ROW('Water Data'!F57))),'Data Summary'!BY63="Yes"),100-OFFSET('Water Data'!$F$4,0,10*ROW('Water Data'!F57)),NA())</f>
        <v>#N/A</v>
      </c>
      <c r="K63" s="490" t="e">
        <f ca="1">+IF(AND(ISNUMBER(OFFSET('Water Data'!$F$6,0,10*ROW('Water Data'!F57))),'Data Summary'!BZ63="Yes"),OFFSET('Water Data'!$F$6,0,10*ROW('Water Data'!F57)),NA())</f>
        <v>#N/A</v>
      </c>
      <c r="L63" s="490" t="e">
        <f ca="1">+IF(AND(ISNUMBER(OFFSET('Water Data'!$F$9,0,10*ROW('Water Data'!F57))),'Data Summary'!CA63="Yes"),OFFSET('Water Data'!$F$9,0,10*ROW('Water Data'!F57)),NA())</f>
        <v>#N/A</v>
      </c>
      <c r="M63" s="490" t="e">
        <f ca="1">+IF(AND(ISNUMBER(OFFSET('Water Data'!$G$4,0,10*ROW('Water Data'!G57))),'Data Summary'!CB63="Yes"),100-OFFSET('Water Data'!$G$4,0,10*ROW('Water Data'!G57)),NA())</f>
        <v>#N/A</v>
      </c>
      <c r="N63" s="490" t="e">
        <f ca="1">+IF(AND(ISNUMBER(OFFSET('Water Data'!$G$6,0,10*ROW('Water Data'!G57))),'Data Summary'!CC63="Yes"),OFFSET('Water Data'!$G$6,0,10*ROW('Water Data'!G57)),NA())</f>
        <v>#N/A</v>
      </c>
      <c r="O63" s="490" t="e">
        <f ca="1">+IF(AND(ISNUMBER(OFFSET('Water Data'!$G$9,0,10*ROW('Water Data'!G57))),'Data Summary'!CD63="Yes"),OFFSET('Water Data'!$G$9,0,10*ROW('Water Data'!G57)),NA())</f>
        <v>#N/A</v>
      </c>
      <c r="P63" s="490" t="e">
        <f ca="1">+IF(AND(ISNUMBER(OFFSET('Water Data'!$H$4,0,10*ROW('Water Data'!H57))),'Data Summary'!CE63="Yes"),100-OFFSET('Water Data'!$H$4,0,10*ROW('Water Data'!H57)),NA())</f>
        <v>#N/A</v>
      </c>
      <c r="Q63" s="490" t="e">
        <f ca="1">+IF(AND(ISNUMBER(OFFSET('Water Data'!$H$6,0,10*ROW('Water Data'!H57))),'Data Summary'!CF63="Yes"),OFFSET('Water Data'!$H$6,0,10*ROW('Water Data'!H57)),NA())</f>
        <v>#N/A</v>
      </c>
      <c r="R63" s="490" t="e">
        <f ca="1">+IF(AND(ISNUMBER(OFFSET('Water Data'!$H$9,0,10*ROW('Water Data'!H57))),'Data Summary'!CG63="Yes"),OFFSET('Water Data'!$H$9,0,10*ROW('Water Data'!H57)),NA())</f>
        <v>#N/A</v>
      </c>
      <c r="S63" s="490" t="e">
        <f ca="1">+IF(AND(ISNUMBER(OFFSET('Water Data'!$I$4,0,10*ROW('Water Data'!I57))),'Data Summary'!CH63="Yes"),100-OFFSET('Water Data'!$I$4,0,10*ROW('Water Data'!I57)),NA())</f>
        <v>#N/A</v>
      </c>
      <c r="T63" s="490" t="e">
        <f ca="1">+IF(AND(ISNUMBER(OFFSET('Water Data'!$I$6,0,10*ROW('Water Data'!I57))),'Data Summary'!CI63="Yes"),OFFSET('Water Data'!$I$6,0,10*ROW('Water Data'!I57)),NA())</f>
        <v>#N/A</v>
      </c>
      <c r="U63" s="490" t="e">
        <f ca="1">+IF(AND(ISNUMBER(OFFSET('Water Data'!$I$9,0,10*ROW('Water Data'!I57))),'Data Summary'!CJ63="Yes"),OFFSET('Water Data'!$I$9,0,10*ROW('Water Data'!I57)),NA())</f>
        <v>#N/A</v>
      </c>
      <c r="V63" s="491" t="e">
        <f ca="1">+IF(AND(ISNUMBER(OFFSET('Sanitation Data'!$D$4,0,10*ROW('Sanitation Data'!D57))),'Data Summary'!CK63="Yes"),100-OFFSET('Sanitation Data'!$D$4,0,10*ROW('Sanitation Data'!D57)),NA())</f>
        <v>#N/A</v>
      </c>
      <c r="W63" s="491" t="e">
        <f ca="1">+IF(AND(ISNUMBER(OFFSET('Sanitation Data'!$D$6,0,10*ROW('Sanitation Data'!D57))),'Data Summary'!CL63="Yes"),OFFSET('Sanitation Data'!$D$6,0,10*ROW('Sanitation Data'!D57)),NA())</f>
        <v>#N/A</v>
      </c>
      <c r="X63" s="491" t="e">
        <f ca="1">+IF(AND(ISNUMBER(OFFSET('Sanitation Data'!$D$10,0,10*ROW('Sanitation Data'!D57))),'Data Summary'!CM63="Yes"),OFFSET('Sanitation Data'!$D$10,0,10*ROW('Sanitation Data'!D57)),NA())</f>
        <v>#N/A</v>
      </c>
      <c r="Y63" s="491" t="e">
        <f ca="1">+IF(AND(ISNUMBER(OFFSET('Sanitation Data'!$D$11,0,10*ROW('Sanitation Data'!D57))),'Data Summary'!CN63="Yes"),OFFSET('Sanitation Data'!$D$11,0,10*ROW('Sanitation Data'!D57)),NA())</f>
        <v>#N/A</v>
      </c>
      <c r="Z63" s="491" t="e">
        <f ca="1">+IF(AND(ISNUMBER(OFFSET('Sanitation Data'!$D$12,0,10*ROW('Sanitation Data'!D57))),'Data Summary'!CO63="Yes"),OFFSET('Sanitation Data'!$D$12,0,10*ROW('Sanitation Data'!D57)),NA())</f>
        <v>#N/A</v>
      </c>
      <c r="AA63" s="491" t="e">
        <f ca="1">+IF(AND(ISNUMBER(OFFSET('Sanitation Data'!$E$4,0,10*ROW('Sanitation Data'!E57))),'Data Summary'!CP63="Yes"),100-OFFSET('Sanitation Data'!$E$4,0,10*ROW('Sanitation Data'!E57)),NA())</f>
        <v>#N/A</v>
      </c>
      <c r="AB63" s="491" t="e">
        <f ca="1">+IF(AND(ISNUMBER(OFFSET('Sanitation Data'!$E$6,0,10*ROW('Sanitation Data'!E57))),'Data Summary'!CQ63="Yes"),OFFSET('Sanitation Data'!$E$6,0,10*ROW('Sanitation Data'!E57)),NA())</f>
        <v>#N/A</v>
      </c>
      <c r="AC63" s="491" t="e">
        <f ca="1">+IF(AND(ISNUMBER(OFFSET('Sanitation Data'!$E$10,0,10*ROW('Sanitation Data'!E57))),'Data Summary'!CR63="Yes"),OFFSET('Sanitation Data'!$E$10,0,10*ROW('Sanitation Data'!E57)),NA())</f>
        <v>#N/A</v>
      </c>
      <c r="AD63" s="491" t="e">
        <f ca="1">+IF(AND(ISNUMBER(OFFSET('Sanitation Data'!$E$11,0,10*ROW('Sanitation Data'!E57))),'Data Summary'!CS63="Yes"),OFFSET('Sanitation Data'!$E$11,0,10*ROW('Sanitation Data'!E57)),NA())</f>
        <v>#N/A</v>
      </c>
      <c r="AE63" s="491" t="e">
        <f ca="1">+IF(AND(ISNUMBER(OFFSET('Sanitation Data'!$E$12,0,10*ROW('Sanitation Data'!E57))),'Data Summary'!CT63="Yes"),OFFSET('Sanitation Data'!$E$12,0,10*ROW('Sanitation Data'!E57)),NA())</f>
        <v>#N/A</v>
      </c>
      <c r="AF63" s="491" t="e">
        <f ca="1">+IF(AND(ISNUMBER(OFFSET('Sanitation Data'!$F$4,0,10*ROW('Sanitation Data'!F57))),'Data Summary'!CU63="Yes"),100-OFFSET('Sanitation Data'!$F$4,0,10*ROW('Sanitation Data'!F57)),NA())</f>
        <v>#N/A</v>
      </c>
      <c r="AG63" s="491" t="e">
        <f ca="1">+IF(AND(ISNUMBER(OFFSET('Sanitation Data'!$F$6,0,10*ROW('Sanitation Data'!F57))),'Data Summary'!CV63="Yes"),OFFSET('Sanitation Data'!$F$6,0,10*ROW('Sanitation Data'!F57)),NA())</f>
        <v>#N/A</v>
      </c>
      <c r="AH63" s="491" t="e">
        <f ca="1">+IF(AND(ISNUMBER(OFFSET('Sanitation Data'!$F$10,0,10*ROW('Sanitation Data'!F57))),'Data Summary'!CW63="Yes"),OFFSET('Sanitation Data'!$F$10,0,10*ROW('Sanitation Data'!F57)),NA())</f>
        <v>#N/A</v>
      </c>
      <c r="AI63" s="491" t="e">
        <f ca="1">+IF(AND(ISNUMBER(OFFSET('Sanitation Data'!$F$11,0,10*ROW('Sanitation Data'!F57))),'Data Summary'!CX63="Yes"),OFFSET('Sanitation Data'!$F$11,0,10*ROW('Sanitation Data'!F57)),NA())</f>
        <v>#N/A</v>
      </c>
      <c r="AJ63" s="491" t="e">
        <f ca="1">+IF(AND(ISNUMBER(OFFSET('Sanitation Data'!$F$12,0,10*ROW('Sanitation Data'!F57))),'Data Summary'!CY63="Yes"),OFFSET('Sanitation Data'!$F$12,0,10*ROW('Sanitation Data'!F57)),NA())</f>
        <v>#N/A</v>
      </c>
      <c r="AK63" s="491" t="e">
        <f ca="1">+IF(AND(ISNUMBER(OFFSET('Sanitation Data'!$G$4,0,10*ROW('Sanitation Data'!G57))),'Data Summary'!CZ63="Yes"),100-OFFSET('Sanitation Data'!$G$4,0,10*ROW('Sanitation Data'!G57)),NA())</f>
        <v>#N/A</v>
      </c>
      <c r="AL63" s="491" t="e">
        <f ca="1">+IF(AND(ISNUMBER(OFFSET('Sanitation Data'!$G$6,0,10*ROW('Sanitation Data'!G57))),'Data Summary'!DA63="Yes"),OFFSET('Sanitation Data'!$G$6,0,10*ROW('Sanitation Data'!G57)),NA())</f>
        <v>#N/A</v>
      </c>
      <c r="AM63" s="491" t="e">
        <f ca="1">+IF(AND(ISNUMBER(OFFSET('Sanitation Data'!$G$10,0,10*ROW('Sanitation Data'!G57))),'Data Summary'!DB63="Yes"),OFFSET('Sanitation Data'!$G$10,0,10*ROW('Sanitation Data'!G57)),NA())</f>
        <v>#N/A</v>
      </c>
      <c r="AN63" s="491" t="e">
        <f ca="1">+IF(AND(ISNUMBER(OFFSET('Sanitation Data'!$G$11,0,10*ROW('Sanitation Data'!G57))),'Data Summary'!DC63="Yes"),OFFSET('Sanitation Data'!$G$11,0,10*ROW('Sanitation Data'!G57)),NA())</f>
        <v>#N/A</v>
      </c>
      <c r="AO63" s="491" t="e">
        <f ca="1">+IF(AND(ISNUMBER(OFFSET('Sanitation Data'!$G$12,0,10*ROW('Sanitation Data'!G57))),'Data Summary'!DD63="Yes"),OFFSET('Sanitation Data'!$G$12,0,10*ROW('Sanitation Data'!G57)),NA())</f>
        <v>#N/A</v>
      </c>
      <c r="AP63" s="491" t="e">
        <f ca="1">+IF(AND(ISNUMBER(OFFSET('Sanitation Data'!$H$4,0,10*ROW('Sanitation Data'!H57))),'Data Summary'!DE63="Yes"),100-OFFSET('Sanitation Data'!$H$4,0,10*ROW('Sanitation Data'!H57)),NA())</f>
        <v>#N/A</v>
      </c>
      <c r="AQ63" s="491" t="e">
        <f ca="1">+IF(AND(ISNUMBER(OFFSET('Sanitation Data'!$H$6,0,10*ROW('Sanitation Data'!H57))),'Data Summary'!DF63="Yes"),OFFSET('Sanitation Data'!$H$6,0,10*ROW('Sanitation Data'!H57)),NA())</f>
        <v>#N/A</v>
      </c>
      <c r="AR63" s="491" t="e">
        <f ca="1">+IF(AND(ISNUMBER(OFFSET('Sanitation Data'!$H$10,0,10*ROW('Sanitation Data'!H57))),'Data Summary'!DG63="Yes"),OFFSET('Sanitation Data'!$H$10,0,10*ROW('Sanitation Data'!H57)),NA())</f>
        <v>#N/A</v>
      </c>
      <c r="AS63" s="491" t="e">
        <f ca="1">+IF(AND(ISNUMBER(OFFSET('Sanitation Data'!$H$11,0,10*ROW('Sanitation Data'!H57))),'Data Summary'!DH63="Yes"),OFFSET('Sanitation Data'!$H$11,0,10*ROW('Sanitation Data'!H57)),NA())</f>
        <v>#N/A</v>
      </c>
      <c r="AT63" s="491" t="e">
        <f ca="1">+IF(AND(ISNUMBER(OFFSET('Sanitation Data'!$H$12,0,10*ROW('Sanitation Data'!H57))),'Data Summary'!DI63="Yes"),OFFSET('Sanitation Data'!$H$12,0,10*ROW('Sanitation Data'!H57)),NA())</f>
        <v>#N/A</v>
      </c>
      <c r="AU63" s="491" t="e">
        <f ca="1">+IF(AND(ISNUMBER(OFFSET('Sanitation Data'!$I$4,0,10*ROW('Sanitation Data'!I57))),'Data Summary'!DJ63="Yes"),100-OFFSET('Sanitation Data'!$I$4,0,10*ROW('Sanitation Data'!I57)),NA())</f>
        <v>#N/A</v>
      </c>
      <c r="AV63" s="491" t="e">
        <f ca="1">+IF(AND(ISNUMBER(OFFSET('Sanitation Data'!$I$6,0,10*ROW('Sanitation Data'!I57))),'Data Summary'!DK63="Yes"),OFFSET('Sanitation Data'!$I$6,0,10*ROW('Sanitation Data'!I57)),NA())</f>
        <v>#N/A</v>
      </c>
      <c r="AW63" s="491" t="e">
        <f ca="1">+IF(AND(ISNUMBER(OFFSET('Sanitation Data'!$I$10,0,10*ROW('Sanitation Data'!I57))),'Data Summary'!DL63="Yes"),OFFSET('Sanitation Data'!$I$10,0,10*ROW('Sanitation Data'!I57)),NA())</f>
        <v>#N/A</v>
      </c>
      <c r="AX63" s="491" t="e">
        <f ca="1">+IF(AND(ISNUMBER(OFFSET('Sanitation Data'!$I$11,0,10*ROW('Sanitation Data'!I57))),'Data Summary'!DM63="Yes"),OFFSET('Sanitation Data'!$I$11,0,10*ROW('Sanitation Data'!I57)),NA())</f>
        <v>#N/A</v>
      </c>
      <c r="AY63" s="491" t="e">
        <f ca="1">+IF(AND(ISNUMBER(OFFSET('Sanitation Data'!$I$12,0,10*ROW('Sanitation Data'!I57))),'Data Summary'!DN63="Yes"),OFFSET('Sanitation Data'!$I$12,0,10*ROW('Sanitation Data'!I57)),NA())</f>
        <v>#N/A</v>
      </c>
      <c r="AZ63" s="492" t="e">
        <f ca="1">+IF(AND(ISNUMBER(OFFSET('Hygiene Data'!$D$5,0,10*ROW('Hygiene Data'!D57))),'Data Summary'!DO63="Yes"),OFFSET('Hygiene Data'!$D$5,0,10*ROW('Hygiene Data'!D57)),NA())</f>
        <v>#N/A</v>
      </c>
      <c r="BA63" s="492" t="e">
        <f ca="1">+IF(AND(ISNUMBER(OFFSET('Hygiene Data'!$D$7,0,10*ROW('Hygiene Data'!D57))),'Data Summary'!DP63="Yes"),OFFSET('Hygiene Data'!$D$7,0,10*ROW('Hygiene Data'!D57)),NA())</f>
        <v>#N/A</v>
      </c>
      <c r="BB63" s="492" t="e">
        <f ca="1">+IF(AND(ISNUMBER(OFFSET('Hygiene Data'!$D$9,0,10*ROW('Hygiene Data'!D57))),'Data Summary'!DQ63="Yes"),OFFSET('Hygiene Data'!$D$9,0,10*ROW('Hygiene Data'!D57)),NA())</f>
        <v>#N/A</v>
      </c>
      <c r="BC63" s="492" t="e">
        <f ca="1">+IF(AND(ISNUMBER(OFFSET('Hygiene Data'!$E$5,0,10*ROW('Hygiene Data'!E57))),'Data Summary'!DR63="Yes"),OFFSET('Hygiene Data'!$E$5,0,10*ROW('Hygiene Data'!E57)),NA())</f>
        <v>#N/A</v>
      </c>
      <c r="BD63" s="492" t="e">
        <f ca="1">+IF(AND(ISNUMBER(OFFSET('Hygiene Data'!$E$7,0,10*ROW('Hygiene Data'!E57))),'Data Summary'!DS63="Yes"),OFFSET('Hygiene Data'!$E$7,0,10*ROW('Hygiene Data'!E57)),NA())</f>
        <v>#N/A</v>
      </c>
      <c r="BE63" s="492" t="e">
        <f ca="1">+IF(AND(ISNUMBER(OFFSET('Hygiene Data'!$E$9,0,10*ROW('Hygiene Data'!E57))),'Data Summary'!DT63="Yes"),OFFSET('Hygiene Data'!$E$9,0,10*ROW('Hygiene Data'!E57)),NA())</f>
        <v>#N/A</v>
      </c>
      <c r="BF63" s="492" t="e">
        <f ca="1">+IF(AND(ISNUMBER(OFFSET('Hygiene Data'!$F$5,0,10*ROW('Hygiene Data'!F57))),'Data Summary'!DU63="Yes"),OFFSET('Hygiene Data'!$F$5,0,10*ROW('Hygiene Data'!F57)),NA())</f>
        <v>#N/A</v>
      </c>
      <c r="BG63" s="492" t="e">
        <f ca="1">+IF(AND(ISNUMBER(OFFSET('Hygiene Data'!$F$7,0,10*ROW('Hygiene Data'!F57))),'Data Summary'!DV63="Yes"),OFFSET('Hygiene Data'!$F$7,0,10*ROW('Hygiene Data'!F57)),NA())</f>
        <v>#N/A</v>
      </c>
      <c r="BH63" s="492" t="e">
        <f ca="1">+IF(AND(ISNUMBER(OFFSET('Hygiene Data'!$F$9,0,10*ROW('Hygiene Data'!F57))),'Data Summary'!DW63="Yes"),OFFSET('Hygiene Data'!$F$9,0,10*ROW('Hygiene Data'!F57)),NA())</f>
        <v>#N/A</v>
      </c>
      <c r="BI63" s="492" t="e">
        <f ca="1">+IF(AND(ISNUMBER(OFFSET('Hygiene Data'!$G$5,0,10*ROW('Hygiene Data'!G57))),'Data Summary'!DX63="Yes"),OFFSET('Hygiene Data'!$G$5,0,10*ROW('Hygiene Data'!G57)),NA())</f>
        <v>#N/A</v>
      </c>
      <c r="BJ63" s="492" t="e">
        <f ca="1">+IF(AND(ISNUMBER(OFFSET('Hygiene Data'!$G$7,0,10*ROW('Hygiene Data'!G57))),'Data Summary'!DY63="Yes"),OFFSET('Hygiene Data'!$G$7,0,10*ROW('Hygiene Data'!G57)),NA())</f>
        <v>#N/A</v>
      </c>
      <c r="BK63" s="492" t="e">
        <f ca="1">+IF(AND(ISNUMBER(OFFSET('Hygiene Data'!$G$9,0,10*ROW('Hygiene Data'!G57))),'Data Summary'!DZ63="Yes"),OFFSET('Hygiene Data'!$G$9,0,10*ROW('Hygiene Data'!G57)),NA())</f>
        <v>#N/A</v>
      </c>
      <c r="BL63" s="492" t="e">
        <f ca="1">+IF(AND(ISNUMBER(OFFSET('Hygiene Data'!$H$5,0,10*ROW('Hygiene Data'!H57))),'Data Summary'!EA63="Yes"),OFFSET('Hygiene Data'!$H$5,0,10*ROW('Hygiene Data'!H57)),NA())</f>
        <v>#N/A</v>
      </c>
      <c r="BM63" s="492" t="e">
        <f ca="1">+IF(AND(ISNUMBER(OFFSET('Hygiene Data'!$H$7,0,10*ROW('Hygiene Data'!H57))),'Data Summary'!EB63="Yes"),OFFSET('Hygiene Data'!$H$7,0,10*ROW('Hygiene Data'!H57)),NA())</f>
        <v>#N/A</v>
      </c>
      <c r="BN63" s="492" t="e">
        <f ca="1">+IF(AND(ISNUMBER(OFFSET('Hygiene Data'!$H$9,0,10*ROW('Hygiene Data'!H57))),'Data Summary'!EC63="Yes"),OFFSET('Hygiene Data'!$H$9,0,10*ROW('Hygiene Data'!H57)),NA())</f>
        <v>#N/A</v>
      </c>
      <c r="BO63" s="492" t="e">
        <f ca="1">+IF(AND(ISNUMBER(OFFSET('Hygiene Data'!$I$5,0,10*ROW('Hygiene Data'!I57))),'Data Summary'!ED63="Yes"),OFFSET('Hygiene Data'!$I$5,0,10*ROW('Hygiene Data'!I57)),NA())</f>
        <v>#N/A</v>
      </c>
      <c r="BP63" s="492" t="e">
        <f ca="1">+IF(AND(ISNUMBER(OFFSET('Hygiene Data'!$I$7,0,10*ROW('Hygiene Data'!I57))),'Data Summary'!EE63="Yes"),OFFSET('Hygiene Data'!$I$7,0,10*ROW('Hygiene Data'!I57)),NA())</f>
        <v>#N/A</v>
      </c>
      <c r="BQ63" s="492" t="e">
        <f ca="1">+IF(AND(ISNUMBER(OFFSET('Hygiene Data'!$I$9,0,10*ROW('Hygiene Data'!I57))),'Data Summary'!EF63="Yes"),OFFSET('Hygiene Data'!$I$9,0,10*ROW('Hygiene Data'!I57)),NA())</f>
        <v>#N/A</v>
      </c>
    </row>
    <row r="64" spans="1:69" x14ac:dyDescent="0.25">
      <c r="A64" s="488" t="e">
        <f ca="1">+RIGHT('Data Summary'!A64,LEN('Data Summary'!A64)-9)</f>
        <v>#VALUE!</v>
      </c>
      <c r="B64" s="462" t="str">
        <f ca="1">+IF(ISTEXT('Data Summary'!B64),'Data Summary'!B64,"")</f>
        <v/>
      </c>
      <c r="C64" s="489" t="e">
        <f ca="1">+VALUE('Data Summary'!C64)</f>
        <v>#VALUE!</v>
      </c>
      <c r="D64" s="490" t="e">
        <f ca="1">+IF(AND(ISNUMBER(OFFSET('Water Data'!$D$4,0,10*ROW('Water Data'!D58))),'Data Summary'!BS64="Yes"),100-OFFSET('Water Data'!$D$4,0,10*ROW('Water Data'!D58)),NA())</f>
        <v>#N/A</v>
      </c>
      <c r="E64" s="490" t="e">
        <f ca="1">+IF(AND(ISNUMBER(OFFSET('Water Data'!$D$6,0,10*ROW('Water Data'!D58))),'Data Summary'!BT64="Yes"),OFFSET('Water Data'!$D$6,0,10*ROW('Water Data'!D58)),NA())</f>
        <v>#N/A</v>
      </c>
      <c r="F64" s="490" t="e">
        <f ca="1">+IF(AND(ISNUMBER(OFFSET('Water Data'!$D$9,0,10*ROW('Water Data'!D58))),'Data Summary'!BU64="Yes"),OFFSET('Water Data'!$D$9,0,10*ROW('Water Data'!D58)),NA())</f>
        <v>#N/A</v>
      </c>
      <c r="G64" s="490" t="e">
        <f ca="1">+IF(AND(ISNUMBER(OFFSET('Water Data'!$E$4,0,10*ROW('Water Data'!E58))),'Data Summary'!BV64="Yes"),100-OFFSET('Water Data'!$E$4,0,10*ROW('Water Data'!E58)),NA())</f>
        <v>#N/A</v>
      </c>
      <c r="H64" s="490" t="e">
        <f ca="1">+IF(AND(ISNUMBER(OFFSET('Water Data'!$E$6,0,10*ROW('Water Data'!E58))),'Data Summary'!BW64="Yes"),OFFSET('Water Data'!$E$6,0,10*ROW('Water Data'!E58)),NA())</f>
        <v>#N/A</v>
      </c>
      <c r="I64" s="490" t="e">
        <f ca="1">+IF(AND(ISNUMBER(OFFSET('Water Data'!$E$9,0,10*ROW('Water Data'!E58))),'Data Summary'!BX64="Yes"),OFFSET('Water Data'!$E$9,0,10*ROW('Water Data'!E58)),NA())</f>
        <v>#N/A</v>
      </c>
      <c r="J64" s="490" t="e">
        <f ca="1">+IF(AND(ISNUMBER(OFFSET('Water Data'!$F$4,0,10*ROW('Water Data'!F58))),'Data Summary'!BY64="Yes"),100-OFFSET('Water Data'!$F$4,0,10*ROW('Water Data'!F58)),NA())</f>
        <v>#N/A</v>
      </c>
      <c r="K64" s="490" t="e">
        <f ca="1">+IF(AND(ISNUMBER(OFFSET('Water Data'!$F$6,0,10*ROW('Water Data'!F58))),'Data Summary'!BZ64="Yes"),OFFSET('Water Data'!$F$6,0,10*ROW('Water Data'!F58)),NA())</f>
        <v>#N/A</v>
      </c>
      <c r="L64" s="490" t="e">
        <f ca="1">+IF(AND(ISNUMBER(OFFSET('Water Data'!$F$9,0,10*ROW('Water Data'!F58))),'Data Summary'!CA64="Yes"),OFFSET('Water Data'!$F$9,0,10*ROW('Water Data'!F58)),NA())</f>
        <v>#N/A</v>
      </c>
      <c r="M64" s="490" t="e">
        <f ca="1">+IF(AND(ISNUMBER(OFFSET('Water Data'!$G$4,0,10*ROW('Water Data'!G58))),'Data Summary'!CB64="Yes"),100-OFFSET('Water Data'!$G$4,0,10*ROW('Water Data'!G58)),NA())</f>
        <v>#N/A</v>
      </c>
      <c r="N64" s="490" t="e">
        <f ca="1">+IF(AND(ISNUMBER(OFFSET('Water Data'!$G$6,0,10*ROW('Water Data'!G58))),'Data Summary'!CC64="Yes"),OFFSET('Water Data'!$G$6,0,10*ROW('Water Data'!G58)),NA())</f>
        <v>#N/A</v>
      </c>
      <c r="O64" s="490" t="e">
        <f ca="1">+IF(AND(ISNUMBER(OFFSET('Water Data'!$G$9,0,10*ROW('Water Data'!G58))),'Data Summary'!CD64="Yes"),OFFSET('Water Data'!$G$9,0,10*ROW('Water Data'!G58)),NA())</f>
        <v>#N/A</v>
      </c>
      <c r="P64" s="490" t="e">
        <f ca="1">+IF(AND(ISNUMBER(OFFSET('Water Data'!$H$4,0,10*ROW('Water Data'!H58))),'Data Summary'!CE64="Yes"),100-OFFSET('Water Data'!$H$4,0,10*ROW('Water Data'!H58)),NA())</f>
        <v>#N/A</v>
      </c>
      <c r="Q64" s="490" t="e">
        <f ca="1">+IF(AND(ISNUMBER(OFFSET('Water Data'!$H$6,0,10*ROW('Water Data'!H58))),'Data Summary'!CF64="Yes"),OFFSET('Water Data'!$H$6,0,10*ROW('Water Data'!H58)),NA())</f>
        <v>#N/A</v>
      </c>
      <c r="R64" s="490" t="e">
        <f ca="1">+IF(AND(ISNUMBER(OFFSET('Water Data'!$H$9,0,10*ROW('Water Data'!H58))),'Data Summary'!CG64="Yes"),OFFSET('Water Data'!$H$9,0,10*ROW('Water Data'!H58)),NA())</f>
        <v>#N/A</v>
      </c>
      <c r="S64" s="490" t="e">
        <f ca="1">+IF(AND(ISNUMBER(OFFSET('Water Data'!$I$4,0,10*ROW('Water Data'!I58))),'Data Summary'!CH64="Yes"),100-OFFSET('Water Data'!$I$4,0,10*ROW('Water Data'!I58)),NA())</f>
        <v>#N/A</v>
      </c>
      <c r="T64" s="490" t="e">
        <f ca="1">+IF(AND(ISNUMBER(OFFSET('Water Data'!$I$6,0,10*ROW('Water Data'!I58))),'Data Summary'!CI64="Yes"),OFFSET('Water Data'!$I$6,0,10*ROW('Water Data'!I58)),NA())</f>
        <v>#N/A</v>
      </c>
      <c r="U64" s="490" t="e">
        <f ca="1">+IF(AND(ISNUMBER(OFFSET('Water Data'!$I$9,0,10*ROW('Water Data'!I58))),'Data Summary'!CJ64="Yes"),OFFSET('Water Data'!$I$9,0,10*ROW('Water Data'!I58)),NA())</f>
        <v>#N/A</v>
      </c>
      <c r="V64" s="491" t="e">
        <f ca="1">+IF(AND(ISNUMBER(OFFSET('Sanitation Data'!$D$4,0,10*ROW('Sanitation Data'!D58))),'Data Summary'!CK64="Yes"),100-OFFSET('Sanitation Data'!$D$4,0,10*ROW('Sanitation Data'!D58)),NA())</f>
        <v>#N/A</v>
      </c>
      <c r="W64" s="491" t="e">
        <f ca="1">+IF(AND(ISNUMBER(OFFSET('Sanitation Data'!$D$6,0,10*ROW('Sanitation Data'!D58))),'Data Summary'!CL64="Yes"),OFFSET('Sanitation Data'!$D$6,0,10*ROW('Sanitation Data'!D58)),NA())</f>
        <v>#N/A</v>
      </c>
      <c r="X64" s="491" t="e">
        <f ca="1">+IF(AND(ISNUMBER(OFFSET('Sanitation Data'!$D$10,0,10*ROW('Sanitation Data'!D58))),'Data Summary'!CM64="Yes"),OFFSET('Sanitation Data'!$D$10,0,10*ROW('Sanitation Data'!D58)),NA())</f>
        <v>#N/A</v>
      </c>
      <c r="Y64" s="491" t="e">
        <f ca="1">+IF(AND(ISNUMBER(OFFSET('Sanitation Data'!$D$11,0,10*ROW('Sanitation Data'!D58))),'Data Summary'!CN64="Yes"),OFFSET('Sanitation Data'!$D$11,0,10*ROW('Sanitation Data'!D58)),NA())</f>
        <v>#N/A</v>
      </c>
      <c r="Z64" s="491" t="e">
        <f ca="1">+IF(AND(ISNUMBER(OFFSET('Sanitation Data'!$D$12,0,10*ROW('Sanitation Data'!D58))),'Data Summary'!CO64="Yes"),OFFSET('Sanitation Data'!$D$12,0,10*ROW('Sanitation Data'!D58)),NA())</f>
        <v>#N/A</v>
      </c>
      <c r="AA64" s="491" t="e">
        <f ca="1">+IF(AND(ISNUMBER(OFFSET('Sanitation Data'!$E$4,0,10*ROW('Sanitation Data'!E58))),'Data Summary'!CP64="Yes"),100-OFFSET('Sanitation Data'!$E$4,0,10*ROW('Sanitation Data'!E58)),NA())</f>
        <v>#N/A</v>
      </c>
      <c r="AB64" s="491" t="e">
        <f ca="1">+IF(AND(ISNUMBER(OFFSET('Sanitation Data'!$E$6,0,10*ROW('Sanitation Data'!E58))),'Data Summary'!CQ64="Yes"),OFFSET('Sanitation Data'!$E$6,0,10*ROW('Sanitation Data'!E58)),NA())</f>
        <v>#N/A</v>
      </c>
      <c r="AC64" s="491" t="e">
        <f ca="1">+IF(AND(ISNUMBER(OFFSET('Sanitation Data'!$E$10,0,10*ROW('Sanitation Data'!E58))),'Data Summary'!CR64="Yes"),OFFSET('Sanitation Data'!$E$10,0,10*ROW('Sanitation Data'!E58)),NA())</f>
        <v>#N/A</v>
      </c>
      <c r="AD64" s="491" t="e">
        <f ca="1">+IF(AND(ISNUMBER(OFFSET('Sanitation Data'!$E$11,0,10*ROW('Sanitation Data'!E58))),'Data Summary'!CS64="Yes"),OFFSET('Sanitation Data'!$E$11,0,10*ROW('Sanitation Data'!E58)),NA())</f>
        <v>#N/A</v>
      </c>
      <c r="AE64" s="491" t="e">
        <f ca="1">+IF(AND(ISNUMBER(OFFSET('Sanitation Data'!$E$12,0,10*ROW('Sanitation Data'!E58))),'Data Summary'!CT64="Yes"),OFFSET('Sanitation Data'!$E$12,0,10*ROW('Sanitation Data'!E58)),NA())</f>
        <v>#N/A</v>
      </c>
      <c r="AF64" s="491" t="e">
        <f ca="1">+IF(AND(ISNUMBER(OFFSET('Sanitation Data'!$F$4,0,10*ROW('Sanitation Data'!F58))),'Data Summary'!CU64="Yes"),100-OFFSET('Sanitation Data'!$F$4,0,10*ROW('Sanitation Data'!F58)),NA())</f>
        <v>#N/A</v>
      </c>
      <c r="AG64" s="491" t="e">
        <f ca="1">+IF(AND(ISNUMBER(OFFSET('Sanitation Data'!$F$6,0,10*ROW('Sanitation Data'!F58))),'Data Summary'!CV64="Yes"),OFFSET('Sanitation Data'!$F$6,0,10*ROW('Sanitation Data'!F58)),NA())</f>
        <v>#N/A</v>
      </c>
      <c r="AH64" s="491" t="e">
        <f ca="1">+IF(AND(ISNUMBER(OFFSET('Sanitation Data'!$F$10,0,10*ROW('Sanitation Data'!F58))),'Data Summary'!CW64="Yes"),OFFSET('Sanitation Data'!$F$10,0,10*ROW('Sanitation Data'!F58)),NA())</f>
        <v>#N/A</v>
      </c>
      <c r="AI64" s="491" t="e">
        <f ca="1">+IF(AND(ISNUMBER(OFFSET('Sanitation Data'!$F$11,0,10*ROW('Sanitation Data'!F58))),'Data Summary'!CX64="Yes"),OFFSET('Sanitation Data'!$F$11,0,10*ROW('Sanitation Data'!F58)),NA())</f>
        <v>#N/A</v>
      </c>
      <c r="AJ64" s="491" t="e">
        <f ca="1">+IF(AND(ISNUMBER(OFFSET('Sanitation Data'!$F$12,0,10*ROW('Sanitation Data'!F58))),'Data Summary'!CY64="Yes"),OFFSET('Sanitation Data'!$F$12,0,10*ROW('Sanitation Data'!F58)),NA())</f>
        <v>#N/A</v>
      </c>
      <c r="AK64" s="491" t="e">
        <f ca="1">+IF(AND(ISNUMBER(OFFSET('Sanitation Data'!$G$4,0,10*ROW('Sanitation Data'!G58))),'Data Summary'!CZ64="Yes"),100-OFFSET('Sanitation Data'!$G$4,0,10*ROW('Sanitation Data'!G58)),NA())</f>
        <v>#N/A</v>
      </c>
      <c r="AL64" s="491" t="e">
        <f ca="1">+IF(AND(ISNUMBER(OFFSET('Sanitation Data'!$G$6,0,10*ROW('Sanitation Data'!G58))),'Data Summary'!DA64="Yes"),OFFSET('Sanitation Data'!$G$6,0,10*ROW('Sanitation Data'!G58)),NA())</f>
        <v>#N/A</v>
      </c>
      <c r="AM64" s="491" t="e">
        <f ca="1">+IF(AND(ISNUMBER(OFFSET('Sanitation Data'!$G$10,0,10*ROW('Sanitation Data'!G58))),'Data Summary'!DB64="Yes"),OFFSET('Sanitation Data'!$G$10,0,10*ROW('Sanitation Data'!G58)),NA())</f>
        <v>#N/A</v>
      </c>
      <c r="AN64" s="491" t="e">
        <f ca="1">+IF(AND(ISNUMBER(OFFSET('Sanitation Data'!$G$11,0,10*ROW('Sanitation Data'!G58))),'Data Summary'!DC64="Yes"),OFFSET('Sanitation Data'!$G$11,0,10*ROW('Sanitation Data'!G58)),NA())</f>
        <v>#N/A</v>
      </c>
      <c r="AO64" s="491" t="e">
        <f ca="1">+IF(AND(ISNUMBER(OFFSET('Sanitation Data'!$G$12,0,10*ROW('Sanitation Data'!G58))),'Data Summary'!DD64="Yes"),OFFSET('Sanitation Data'!$G$12,0,10*ROW('Sanitation Data'!G58)),NA())</f>
        <v>#N/A</v>
      </c>
      <c r="AP64" s="491" t="e">
        <f ca="1">+IF(AND(ISNUMBER(OFFSET('Sanitation Data'!$H$4,0,10*ROW('Sanitation Data'!H58))),'Data Summary'!DE64="Yes"),100-OFFSET('Sanitation Data'!$H$4,0,10*ROW('Sanitation Data'!H58)),NA())</f>
        <v>#N/A</v>
      </c>
      <c r="AQ64" s="491" t="e">
        <f ca="1">+IF(AND(ISNUMBER(OFFSET('Sanitation Data'!$H$6,0,10*ROW('Sanitation Data'!H58))),'Data Summary'!DF64="Yes"),OFFSET('Sanitation Data'!$H$6,0,10*ROW('Sanitation Data'!H58)),NA())</f>
        <v>#N/A</v>
      </c>
      <c r="AR64" s="491" t="e">
        <f ca="1">+IF(AND(ISNUMBER(OFFSET('Sanitation Data'!$H$10,0,10*ROW('Sanitation Data'!H58))),'Data Summary'!DG64="Yes"),OFFSET('Sanitation Data'!$H$10,0,10*ROW('Sanitation Data'!H58)),NA())</f>
        <v>#N/A</v>
      </c>
      <c r="AS64" s="491" t="e">
        <f ca="1">+IF(AND(ISNUMBER(OFFSET('Sanitation Data'!$H$11,0,10*ROW('Sanitation Data'!H58))),'Data Summary'!DH64="Yes"),OFFSET('Sanitation Data'!$H$11,0,10*ROW('Sanitation Data'!H58)),NA())</f>
        <v>#N/A</v>
      </c>
      <c r="AT64" s="491" t="e">
        <f ca="1">+IF(AND(ISNUMBER(OFFSET('Sanitation Data'!$H$12,0,10*ROW('Sanitation Data'!H58))),'Data Summary'!DI64="Yes"),OFFSET('Sanitation Data'!$H$12,0,10*ROW('Sanitation Data'!H58)),NA())</f>
        <v>#N/A</v>
      </c>
      <c r="AU64" s="491" t="e">
        <f ca="1">+IF(AND(ISNUMBER(OFFSET('Sanitation Data'!$I$4,0,10*ROW('Sanitation Data'!I58))),'Data Summary'!DJ64="Yes"),100-OFFSET('Sanitation Data'!$I$4,0,10*ROW('Sanitation Data'!I58)),NA())</f>
        <v>#N/A</v>
      </c>
      <c r="AV64" s="491" t="e">
        <f ca="1">+IF(AND(ISNUMBER(OFFSET('Sanitation Data'!$I$6,0,10*ROW('Sanitation Data'!I58))),'Data Summary'!DK64="Yes"),OFFSET('Sanitation Data'!$I$6,0,10*ROW('Sanitation Data'!I58)),NA())</f>
        <v>#N/A</v>
      </c>
      <c r="AW64" s="491" t="e">
        <f ca="1">+IF(AND(ISNUMBER(OFFSET('Sanitation Data'!$I$10,0,10*ROW('Sanitation Data'!I58))),'Data Summary'!DL64="Yes"),OFFSET('Sanitation Data'!$I$10,0,10*ROW('Sanitation Data'!I58)),NA())</f>
        <v>#N/A</v>
      </c>
      <c r="AX64" s="491" t="e">
        <f ca="1">+IF(AND(ISNUMBER(OFFSET('Sanitation Data'!$I$11,0,10*ROW('Sanitation Data'!I58))),'Data Summary'!DM64="Yes"),OFFSET('Sanitation Data'!$I$11,0,10*ROW('Sanitation Data'!I58)),NA())</f>
        <v>#N/A</v>
      </c>
      <c r="AY64" s="491" t="e">
        <f ca="1">+IF(AND(ISNUMBER(OFFSET('Sanitation Data'!$I$12,0,10*ROW('Sanitation Data'!I58))),'Data Summary'!DN64="Yes"),OFFSET('Sanitation Data'!$I$12,0,10*ROW('Sanitation Data'!I58)),NA())</f>
        <v>#N/A</v>
      </c>
      <c r="AZ64" s="492" t="e">
        <f ca="1">+IF(AND(ISNUMBER(OFFSET('Hygiene Data'!$D$5,0,10*ROW('Hygiene Data'!D58))),'Data Summary'!DO64="Yes"),OFFSET('Hygiene Data'!$D$5,0,10*ROW('Hygiene Data'!D58)),NA())</f>
        <v>#N/A</v>
      </c>
      <c r="BA64" s="492" t="e">
        <f ca="1">+IF(AND(ISNUMBER(OFFSET('Hygiene Data'!$D$7,0,10*ROW('Hygiene Data'!D58))),'Data Summary'!DP64="Yes"),OFFSET('Hygiene Data'!$D$7,0,10*ROW('Hygiene Data'!D58)),NA())</f>
        <v>#N/A</v>
      </c>
      <c r="BB64" s="492" t="e">
        <f ca="1">+IF(AND(ISNUMBER(OFFSET('Hygiene Data'!$D$9,0,10*ROW('Hygiene Data'!D58))),'Data Summary'!DQ64="Yes"),OFFSET('Hygiene Data'!$D$9,0,10*ROW('Hygiene Data'!D58)),NA())</f>
        <v>#N/A</v>
      </c>
      <c r="BC64" s="492" t="e">
        <f ca="1">+IF(AND(ISNUMBER(OFFSET('Hygiene Data'!$E$5,0,10*ROW('Hygiene Data'!E58))),'Data Summary'!DR64="Yes"),OFFSET('Hygiene Data'!$E$5,0,10*ROW('Hygiene Data'!E58)),NA())</f>
        <v>#N/A</v>
      </c>
      <c r="BD64" s="492" t="e">
        <f ca="1">+IF(AND(ISNUMBER(OFFSET('Hygiene Data'!$E$7,0,10*ROW('Hygiene Data'!E58))),'Data Summary'!DS64="Yes"),OFFSET('Hygiene Data'!$E$7,0,10*ROW('Hygiene Data'!E58)),NA())</f>
        <v>#N/A</v>
      </c>
      <c r="BE64" s="492" t="e">
        <f ca="1">+IF(AND(ISNUMBER(OFFSET('Hygiene Data'!$E$9,0,10*ROW('Hygiene Data'!E58))),'Data Summary'!DT64="Yes"),OFFSET('Hygiene Data'!$E$9,0,10*ROW('Hygiene Data'!E58)),NA())</f>
        <v>#N/A</v>
      </c>
      <c r="BF64" s="492" t="e">
        <f ca="1">+IF(AND(ISNUMBER(OFFSET('Hygiene Data'!$F$5,0,10*ROW('Hygiene Data'!F58))),'Data Summary'!DU64="Yes"),OFFSET('Hygiene Data'!$F$5,0,10*ROW('Hygiene Data'!F58)),NA())</f>
        <v>#N/A</v>
      </c>
      <c r="BG64" s="492" t="e">
        <f ca="1">+IF(AND(ISNUMBER(OFFSET('Hygiene Data'!$F$7,0,10*ROW('Hygiene Data'!F58))),'Data Summary'!DV64="Yes"),OFFSET('Hygiene Data'!$F$7,0,10*ROW('Hygiene Data'!F58)),NA())</f>
        <v>#N/A</v>
      </c>
      <c r="BH64" s="492" t="e">
        <f ca="1">+IF(AND(ISNUMBER(OFFSET('Hygiene Data'!$F$9,0,10*ROW('Hygiene Data'!F58))),'Data Summary'!DW64="Yes"),OFFSET('Hygiene Data'!$F$9,0,10*ROW('Hygiene Data'!F58)),NA())</f>
        <v>#N/A</v>
      </c>
      <c r="BI64" s="492" t="e">
        <f ca="1">+IF(AND(ISNUMBER(OFFSET('Hygiene Data'!$G$5,0,10*ROW('Hygiene Data'!G58))),'Data Summary'!DX64="Yes"),OFFSET('Hygiene Data'!$G$5,0,10*ROW('Hygiene Data'!G58)),NA())</f>
        <v>#N/A</v>
      </c>
      <c r="BJ64" s="492" t="e">
        <f ca="1">+IF(AND(ISNUMBER(OFFSET('Hygiene Data'!$G$7,0,10*ROW('Hygiene Data'!G58))),'Data Summary'!DY64="Yes"),OFFSET('Hygiene Data'!$G$7,0,10*ROW('Hygiene Data'!G58)),NA())</f>
        <v>#N/A</v>
      </c>
      <c r="BK64" s="492" t="e">
        <f ca="1">+IF(AND(ISNUMBER(OFFSET('Hygiene Data'!$G$9,0,10*ROW('Hygiene Data'!G58))),'Data Summary'!DZ64="Yes"),OFFSET('Hygiene Data'!$G$9,0,10*ROW('Hygiene Data'!G58)),NA())</f>
        <v>#N/A</v>
      </c>
      <c r="BL64" s="492" t="e">
        <f ca="1">+IF(AND(ISNUMBER(OFFSET('Hygiene Data'!$H$5,0,10*ROW('Hygiene Data'!H58))),'Data Summary'!EA64="Yes"),OFFSET('Hygiene Data'!$H$5,0,10*ROW('Hygiene Data'!H58)),NA())</f>
        <v>#N/A</v>
      </c>
      <c r="BM64" s="492" t="e">
        <f ca="1">+IF(AND(ISNUMBER(OFFSET('Hygiene Data'!$H$7,0,10*ROW('Hygiene Data'!H58))),'Data Summary'!EB64="Yes"),OFFSET('Hygiene Data'!$H$7,0,10*ROW('Hygiene Data'!H58)),NA())</f>
        <v>#N/A</v>
      </c>
      <c r="BN64" s="492" t="e">
        <f ca="1">+IF(AND(ISNUMBER(OFFSET('Hygiene Data'!$H$9,0,10*ROW('Hygiene Data'!H58))),'Data Summary'!EC64="Yes"),OFFSET('Hygiene Data'!$H$9,0,10*ROW('Hygiene Data'!H58)),NA())</f>
        <v>#N/A</v>
      </c>
      <c r="BO64" s="492" t="e">
        <f ca="1">+IF(AND(ISNUMBER(OFFSET('Hygiene Data'!$I$5,0,10*ROW('Hygiene Data'!I58))),'Data Summary'!ED64="Yes"),OFFSET('Hygiene Data'!$I$5,0,10*ROW('Hygiene Data'!I58)),NA())</f>
        <v>#N/A</v>
      </c>
      <c r="BP64" s="492" t="e">
        <f ca="1">+IF(AND(ISNUMBER(OFFSET('Hygiene Data'!$I$7,0,10*ROW('Hygiene Data'!I58))),'Data Summary'!EE64="Yes"),OFFSET('Hygiene Data'!$I$7,0,10*ROW('Hygiene Data'!I58)),NA())</f>
        <v>#N/A</v>
      </c>
      <c r="BQ64" s="492" t="e">
        <f ca="1">+IF(AND(ISNUMBER(OFFSET('Hygiene Data'!$I$9,0,10*ROW('Hygiene Data'!I58))),'Data Summary'!EF64="Yes"),OFFSET('Hygiene Data'!$I$9,0,10*ROW('Hygiene Data'!I58)),NA())</f>
        <v>#N/A</v>
      </c>
    </row>
    <row r="65" spans="1:69" x14ac:dyDescent="0.25">
      <c r="A65" s="488" t="e">
        <f ca="1">+RIGHT('Data Summary'!A65,LEN('Data Summary'!A65)-9)</f>
        <v>#VALUE!</v>
      </c>
      <c r="B65" s="462" t="str">
        <f ca="1">+IF(ISTEXT('Data Summary'!B65),'Data Summary'!B65,"")</f>
        <v/>
      </c>
      <c r="C65" s="489" t="e">
        <f ca="1">+VALUE('Data Summary'!C65)</f>
        <v>#VALUE!</v>
      </c>
      <c r="D65" s="490" t="e">
        <f ca="1">+IF(AND(ISNUMBER(OFFSET('Water Data'!$D$4,0,10*ROW('Water Data'!D59))),'Data Summary'!BS65="Yes"),100-OFFSET('Water Data'!$D$4,0,10*ROW('Water Data'!D59)),NA())</f>
        <v>#N/A</v>
      </c>
      <c r="E65" s="490" t="e">
        <f ca="1">+IF(AND(ISNUMBER(OFFSET('Water Data'!$D$6,0,10*ROW('Water Data'!D59))),'Data Summary'!BT65="Yes"),OFFSET('Water Data'!$D$6,0,10*ROW('Water Data'!D59)),NA())</f>
        <v>#N/A</v>
      </c>
      <c r="F65" s="490" t="e">
        <f ca="1">+IF(AND(ISNUMBER(OFFSET('Water Data'!$D$9,0,10*ROW('Water Data'!D59))),'Data Summary'!BU65="Yes"),OFFSET('Water Data'!$D$9,0,10*ROW('Water Data'!D59)),NA())</f>
        <v>#N/A</v>
      </c>
      <c r="G65" s="490" t="e">
        <f ca="1">+IF(AND(ISNUMBER(OFFSET('Water Data'!$E$4,0,10*ROW('Water Data'!E59))),'Data Summary'!BV65="Yes"),100-OFFSET('Water Data'!$E$4,0,10*ROW('Water Data'!E59)),NA())</f>
        <v>#N/A</v>
      </c>
      <c r="H65" s="490" t="e">
        <f ca="1">+IF(AND(ISNUMBER(OFFSET('Water Data'!$E$6,0,10*ROW('Water Data'!E59))),'Data Summary'!BW65="Yes"),OFFSET('Water Data'!$E$6,0,10*ROW('Water Data'!E59)),NA())</f>
        <v>#N/A</v>
      </c>
      <c r="I65" s="490" t="e">
        <f ca="1">+IF(AND(ISNUMBER(OFFSET('Water Data'!$E$9,0,10*ROW('Water Data'!E59))),'Data Summary'!BX65="Yes"),OFFSET('Water Data'!$E$9,0,10*ROW('Water Data'!E59)),NA())</f>
        <v>#N/A</v>
      </c>
      <c r="J65" s="490" t="e">
        <f ca="1">+IF(AND(ISNUMBER(OFFSET('Water Data'!$F$4,0,10*ROW('Water Data'!F59))),'Data Summary'!BY65="Yes"),100-OFFSET('Water Data'!$F$4,0,10*ROW('Water Data'!F59)),NA())</f>
        <v>#N/A</v>
      </c>
      <c r="K65" s="490" t="e">
        <f ca="1">+IF(AND(ISNUMBER(OFFSET('Water Data'!$F$6,0,10*ROW('Water Data'!F59))),'Data Summary'!BZ65="Yes"),OFFSET('Water Data'!$F$6,0,10*ROW('Water Data'!F59)),NA())</f>
        <v>#N/A</v>
      </c>
      <c r="L65" s="490" t="e">
        <f ca="1">+IF(AND(ISNUMBER(OFFSET('Water Data'!$F$9,0,10*ROW('Water Data'!F59))),'Data Summary'!CA65="Yes"),OFFSET('Water Data'!$F$9,0,10*ROW('Water Data'!F59)),NA())</f>
        <v>#N/A</v>
      </c>
      <c r="M65" s="490" t="e">
        <f ca="1">+IF(AND(ISNUMBER(OFFSET('Water Data'!$G$4,0,10*ROW('Water Data'!G59))),'Data Summary'!CB65="Yes"),100-OFFSET('Water Data'!$G$4,0,10*ROW('Water Data'!G59)),NA())</f>
        <v>#N/A</v>
      </c>
      <c r="N65" s="490" t="e">
        <f ca="1">+IF(AND(ISNUMBER(OFFSET('Water Data'!$G$6,0,10*ROW('Water Data'!G59))),'Data Summary'!CC65="Yes"),OFFSET('Water Data'!$G$6,0,10*ROW('Water Data'!G59)),NA())</f>
        <v>#N/A</v>
      </c>
      <c r="O65" s="490" t="e">
        <f ca="1">+IF(AND(ISNUMBER(OFFSET('Water Data'!$G$9,0,10*ROW('Water Data'!G59))),'Data Summary'!CD65="Yes"),OFFSET('Water Data'!$G$9,0,10*ROW('Water Data'!G59)),NA())</f>
        <v>#N/A</v>
      </c>
      <c r="P65" s="490" t="e">
        <f ca="1">+IF(AND(ISNUMBER(OFFSET('Water Data'!$H$4,0,10*ROW('Water Data'!H59))),'Data Summary'!CE65="Yes"),100-OFFSET('Water Data'!$H$4,0,10*ROW('Water Data'!H59)),NA())</f>
        <v>#N/A</v>
      </c>
      <c r="Q65" s="490" t="e">
        <f ca="1">+IF(AND(ISNUMBER(OFFSET('Water Data'!$H$6,0,10*ROW('Water Data'!H59))),'Data Summary'!CF65="Yes"),OFFSET('Water Data'!$H$6,0,10*ROW('Water Data'!H59)),NA())</f>
        <v>#N/A</v>
      </c>
      <c r="R65" s="490" t="e">
        <f ca="1">+IF(AND(ISNUMBER(OFFSET('Water Data'!$H$9,0,10*ROW('Water Data'!H59))),'Data Summary'!CG65="Yes"),OFFSET('Water Data'!$H$9,0,10*ROW('Water Data'!H59)),NA())</f>
        <v>#N/A</v>
      </c>
      <c r="S65" s="490" t="e">
        <f ca="1">+IF(AND(ISNUMBER(OFFSET('Water Data'!$I$4,0,10*ROW('Water Data'!I59))),'Data Summary'!CH65="Yes"),100-OFFSET('Water Data'!$I$4,0,10*ROW('Water Data'!I59)),NA())</f>
        <v>#N/A</v>
      </c>
      <c r="T65" s="490" t="e">
        <f ca="1">+IF(AND(ISNUMBER(OFFSET('Water Data'!$I$6,0,10*ROW('Water Data'!I59))),'Data Summary'!CI65="Yes"),OFFSET('Water Data'!$I$6,0,10*ROW('Water Data'!I59)),NA())</f>
        <v>#N/A</v>
      </c>
      <c r="U65" s="490" t="e">
        <f ca="1">+IF(AND(ISNUMBER(OFFSET('Water Data'!$I$9,0,10*ROW('Water Data'!I59))),'Data Summary'!CJ65="Yes"),OFFSET('Water Data'!$I$9,0,10*ROW('Water Data'!I59)),NA())</f>
        <v>#N/A</v>
      </c>
      <c r="V65" s="491" t="e">
        <f ca="1">+IF(AND(ISNUMBER(OFFSET('Sanitation Data'!$D$4,0,10*ROW('Sanitation Data'!D59))),'Data Summary'!CK65="Yes"),100-OFFSET('Sanitation Data'!$D$4,0,10*ROW('Sanitation Data'!D59)),NA())</f>
        <v>#N/A</v>
      </c>
      <c r="W65" s="491" t="e">
        <f ca="1">+IF(AND(ISNUMBER(OFFSET('Sanitation Data'!$D$6,0,10*ROW('Sanitation Data'!D59))),'Data Summary'!CL65="Yes"),OFFSET('Sanitation Data'!$D$6,0,10*ROW('Sanitation Data'!D59)),NA())</f>
        <v>#N/A</v>
      </c>
      <c r="X65" s="491" t="e">
        <f ca="1">+IF(AND(ISNUMBER(OFFSET('Sanitation Data'!$D$10,0,10*ROW('Sanitation Data'!D59))),'Data Summary'!CM65="Yes"),OFFSET('Sanitation Data'!$D$10,0,10*ROW('Sanitation Data'!D59)),NA())</f>
        <v>#N/A</v>
      </c>
      <c r="Y65" s="491" t="e">
        <f ca="1">+IF(AND(ISNUMBER(OFFSET('Sanitation Data'!$D$11,0,10*ROW('Sanitation Data'!D59))),'Data Summary'!CN65="Yes"),OFFSET('Sanitation Data'!$D$11,0,10*ROW('Sanitation Data'!D59)),NA())</f>
        <v>#N/A</v>
      </c>
      <c r="Z65" s="491" t="e">
        <f ca="1">+IF(AND(ISNUMBER(OFFSET('Sanitation Data'!$D$12,0,10*ROW('Sanitation Data'!D59))),'Data Summary'!CO65="Yes"),OFFSET('Sanitation Data'!$D$12,0,10*ROW('Sanitation Data'!D59)),NA())</f>
        <v>#N/A</v>
      </c>
      <c r="AA65" s="491" t="e">
        <f ca="1">+IF(AND(ISNUMBER(OFFSET('Sanitation Data'!$E$4,0,10*ROW('Sanitation Data'!E59))),'Data Summary'!CP65="Yes"),100-OFFSET('Sanitation Data'!$E$4,0,10*ROW('Sanitation Data'!E59)),NA())</f>
        <v>#N/A</v>
      </c>
      <c r="AB65" s="491" t="e">
        <f ca="1">+IF(AND(ISNUMBER(OFFSET('Sanitation Data'!$E$6,0,10*ROW('Sanitation Data'!E59))),'Data Summary'!CQ65="Yes"),OFFSET('Sanitation Data'!$E$6,0,10*ROW('Sanitation Data'!E59)),NA())</f>
        <v>#N/A</v>
      </c>
      <c r="AC65" s="491" t="e">
        <f ca="1">+IF(AND(ISNUMBER(OFFSET('Sanitation Data'!$E$10,0,10*ROW('Sanitation Data'!E59))),'Data Summary'!CR65="Yes"),OFFSET('Sanitation Data'!$E$10,0,10*ROW('Sanitation Data'!E59)),NA())</f>
        <v>#N/A</v>
      </c>
      <c r="AD65" s="491" t="e">
        <f ca="1">+IF(AND(ISNUMBER(OFFSET('Sanitation Data'!$E$11,0,10*ROW('Sanitation Data'!E59))),'Data Summary'!CS65="Yes"),OFFSET('Sanitation Data'!$E$11,0,10*ROW('Sanitation Data'!E59)),NA())</f>
        <v>#N/A</v>
      </c>
      <c r="AE65" s="491" t="e">
        <f ca="1">+IF(AND(ISNUMBER(OFFSET('Sanitation Data'!$E$12,0,10*ROW('Sanitation Data'!E59))),'Data Summary'!CT65="Yes"),OFFSET('Sanitation Data'!$E$12,0,10*ROW('Sanitation Data'!E59)),NA())</f>
        <v>#N/A</v>
      </c>
      <c r="AF65" s="491" t="e">
        <f ca="1">+IF(AND(ISNUMBER(OFFSET('Sanitation Data'!$F$4,0,10*ROW('Sanitation Data'!F59))),'Data Summary'!CU65="Yes"),100-OFFSET('Sanitation Data'!$F$4,0,10*ROW('Sanitation Data'!F59)),NA())</f>
        <v>#N/A</v>
      </c>
      <c r="AG65" s="491" t="e">
        <f ca="1">+IF(AND(ISNUMBER(OFFSET('Sanitation Data'!$F$6,0,10*ROW('Sanitation Data'!F59))),'Data Summary'!CV65="Yes"),OFFSET('Sanitation Data'!$F$6,0,10*ROW('Sanitation Data'!F59)),NA())</f>
        <v>#N/A</v>
      </c>
      <c r="AH65" s="491" t="e">
        <f ca="1">+IF(AND(ISNUMBER(OFFSET('Sanitation Data'!$F$10,0,10*ROW('Sanitation Data'!F59))),'Data Summary'!CW65="Yes"),OFFSET('Sanitation Data'!$F$10,0,10*ROW('Sanitation Data'!F59)),NA())</f>
        <v>#N/A</v>
      </c>
      <c r="AI65" s="491" t="e">
        <f ca="1">+IF(AND(ISNUMBER(OFFSET('Sanitation Data'!$F$11,0,10*ROW('Sanitation Data'!F59))),'Data Summary'!CX65="Yes"),OFFSET('Sanitation Data'!$F$11,0,10*ROW('Sanitation Data'!F59)),NA())</f>
        <v>#N/A</v>
      </c>
      <c r="AJ65" s="491" t="e">
        <f ca="1">+IF(AND(ISNUMBER(OFFSET('Sanitation Data'!$F$12,0,10*ROW('Sanitation Data'!F59))),'Data Summary'!CY65="Yes"),OFFSET('Sanitation Data'!$F$12,0,10*ROW('Sanitation Data'!F59)),NA())</f>
        <v>#N/A</v>
      </c>
      <c r="AK65" s="491" t="e">
        <f ca="1">+IF(AND(ISNUMBER(OFFSET('Sanitation Data'!$G$4,0,10*ROW('Sanitation Data'!G59))),'Data Summary'!CZ65="Yes"),100-OFFSET('Sanitation Data'!$G$4,0,10*ROW('Sanitation Data'!G59)),NA())</f>
        <v>#N/A</v>
      </c>
      <c r="AL65" s="491" t="e">
        <f ca="1">+IF(AND(ISNUMBER(OFFSET('Sanitation Data'!$G$6,0,10*ROW('Sanitation Data'!G59))),'Data Summary'!DA65="Yes"),OFFSET('Sanitation Data'!$G$6,0,10*ROW('Sanitation Data'!G59)),NA())</f>
        <v>#N/A</v>
      </c>
      <c r="AM65" s="491" t="e">
        <f ca="1">+IF(AND(ISNUMBER(OFFSET('Sanitation Data'!$G$10,0,10*ROW('Sanitation Data'!G59))),'Data Summary'!DB65="Yes"),OFFSET('Sanitation Data'!$G$10,0,10*ROW('Sanitation Data'!G59)),NA())</f>
        <v>#N/A</v>
      </c>
      <c r="AN65" s="491" t="e">
        <f ca="1">+IF(AND(ISNUMBER(OFFSET('Sanitation Data'!$G$11,0,10*ROW('Sanitation Data'!G59))),'Data Summary'!DC65="Yes"),OFFSET('Sanitation Data'!$G$11,0,10*ROW('Sanitation Data'!G59)),NA())</f>
        <v>#N/A</v>
      </c>
      <c r="AO65" s="491" t="e">
        <f ca="1">+IF(AND(ISNUMBER(OFFSET('Sanitation Data'!$G$12,0,10*ROW('Sanitation Data'!G59))),'Data Summary'!DD65="Yes"),OFFSET('Sanitation Data'!$G$12,0,10*ROW('Sanitation Data'!G59)),NA())</f>
        <v>#N/A</v>
      </c>
      <c r="AP65" s="491" t="e">
        <f ca="1">+IF(AND(ISNUMBER(OFFSET('Sanitation Data'!$H$4,0,10*ROW('Sanitation Data'!H59))),'Data Summary'!DE65="Yes"),100-OFFSET('Sanitation Data'!$H$4,0,10*ROW('Sanitation Data'!H59)),NA())</f>
        <v>#N/A</v>
      </c>
      <c r="AQ65" s="491" t="e">
        <f ca="1">+IF(AND(ISNUMBER(OFFSET('Sanitation Data'!$H$6,0,10*ROW('Sanitation Data'!H59))),'Data Summary'!DF65="Yes"),OFFSET('Sanitation Data'!$H$6,0,10*ROW('Sanitation Data'!H59)),NA())</f>
        <v>#N/A</v>
      </c>
      <c r="AR65" s="491" t="e">
        <f ca="1">+IF(AND(ISNUMBER(OFFSET('Sanitation Data'!$H$10,0,10*ROW('Sanitation Data'!H59))),'Data Summary'!DG65="Yes"),OFFSET('Sanitation Data'!$H$10,0,10*ROW('Sanitation Data'!H59)),NA())</f>
        <v>#N/A</v>
      </c>
      <c r="AS65" s="491" t="e">
        <f ca="1">+IF(AND(ISNUMBER(OFFSET('Sanitation Data'!$H$11,0,10*ROW('Sanitation Data'!H59))),'Data Summary'!DH65="Yes"),OFFSET('Sanitation Data'!$H$11,0,10*ROW('Sanitation Data'!H59)),NA())</f>
        <v>#N/A</v>
      </c>
      <c r="AT65" s="491" t="e">
        <f ca="1">+IF(AND(ISNUMBER(OFFSET('Sanitation Data'!$H$12,0,10*ROW('Sanitation Data'!H59))),'Data Summary'!DI65="Yes"),OFFSET('Sanitation Data'!$H$12,0,10*ROW('Sanitation Data'!H59)),NA())</f>
        <v>#N/A</v>
      </c>
      <c r="AU65" s="491" t="e">
        <f ca="1">+IF(AND(ISNUMBER(OFFSET('Sanitation Data'!$I$4,0,10*ROW('Sanitation Data'!I59))),'Data Summary'!DJ65="Yes"),100-OFFSET('Sanitation Data'!$I$4,0,10*ROW('Sanitation Data'!I59)),NA())</f>
        <v>#N/A</v>
      </c>
      <c r="AV65" s="491" t="e">
        <f ca="1">+IF(AND(ISNUMBER(OFFSET('Sanitation Data'!$I$6,0,10*ROW('Sanitation Data'!I59))),'Data Summary'!DK65="Yes"),OFFSET('Sanitation Data'!$I$6,0,10*ROW('Sanitation Data'!I59)),NA())</f>
        <v>#N/A</v>
      </c>
      <c r="AW65" s="491" t="e">
        <f ca="1">+IF(AND(ISNUMBER(OFFSET('Sanitation Data'!$I$10,0,10*ROW('Sanitation Data'!I59))),'Data Summary'!DL65="Yes"),OFFSET('Sanitation Data'!$I$10,0,10*ROW('Sanitation Data'!I59)),NA())</f>
        <v>#N/A</v>
      </c>
      <c r="AX65" s="491" t="e">
        <f ca="1">+IF(AND(ISNUMBER(OFFSET('Sanitation Data'!$I$11,0,10*ROW('Sanitation Data'!I59))),'Data Summary'!DM65="Yes"),OFFSET('Sanitation Data'!$I$11,0,10*ROW('Sanitation Data'!I59)),NA())</f>
        <v>#N/A</v>
      </c>
      <c r="AY65" s="491" t="e">
        <f ca="1">+IF(AND(ISNUMBER(OFFSET('Sanitation Data'!$I$12,0,10*ROW('Sanitation Data'!I59))),'Data Summary'!DN65="Yes"),OFFSET('Sanitation Data'!$I$12,0,10*ROW('Sanitation Data'!I59)),NA())</f>
        <v>#N/A</v>
      </c>
      <c r="AZ65" s="492" t="e">
        <f ca="1">+IF(AND(ISNUMBER(OFFSET('Hygiene Data'!$D$5,0,10*ROW('Hygiene Data'!D59))),'Data Summary'!DO65="Yes"),OFFSET('Hygiene Data'!$D$5,0,10*ROW('Hygiene Data'!D59)),NA())</f>
        <v>#N/A</v>
      </c>
      <c r="BA65" s="492" t="e">
        <f ca="1">+IF(AND(ISNUMBER(OFFSET('Hygiene Data'!$D$7,0,10*ROW('Hygiene Data'!D59))),'Data Summary'!DP65="Yes"),OFFSET('Hygiene Data'!$D$7,0,10*ROW('Hygiene Data'!D59)),NA())</f>
        <v>#N/A</v>
      </c>
      <c r="BB65" s="492" t="e">
        <f ca="1">+IF(AND(ISNUMBER(OFFSET('Hygiene Data'!$D$9,0,10*ROW('Hygiene Data'!D59))),'Data Summary'!DQ65="Yes"),OFFSET('Hygiene Data'!$D$9,0,10*ROW('Hygiene Data'!D59)),NA())</f>
        <v>#N/A</v>
      </c>
      <c r="BC65" s="492" t="e">
        <f ca="1">+IF(AND(ISNUMBER(OFFSET('Hygiene Data'!$E$5,0,10*ROW('Hygiene Data'!E59))),'Data Summary'!DR65="Yes"),OFFSET('Hygiene Data'!$E$5,0,10*ROW('Hygiene Data'!E59)),NA())</f>
        <v>#N/A</v>
      </c>
      <c r="BD65" s="492" t="e">
        <f ca="1">+IF(AND(ISNUMBER(OFFSET('Hygiene Data'!$E$7,0,10*ROW('Hygiene Data'!E59))),'Data Summary'!DS65="Yes"),OFFSET('Hygiene Data'!$E$7,0,10*ROW('Hygiene Data'!E59)),NA())</f>
        <v>#N/A</v>
      </c>
      <c r="BE65" s="492" t="e">
        <f ca="1">+IF(AND(ISNUMBER(OFFSET('Hygiene Data'!$E$9,0,10*ROW('Hygiene Data'!E59))),'Data Summary'!DT65="Yes"),OFFSET('Hygiene Data'!$E$9,0,10*ROW('Hygiene Data'!E59)),NA())</f>
        <v>#N/A</v>
      </c>
      <c r="BF65" s="492" t="e">
        <f ca="1">+IF(AND(ISNUMBER(OFFSET('Hygiene Data'!$F$5,0,10*ROW('Hygiene Data'!F59))),'Data Summary'!DU65="Yes"),OFFSET('Hygiene Data'!$F$5,0,10*ROW('Hygiene Data'!F59)),NA())</f>
        <v>#N/A</v>
      </c>
      <c r="BG65" s="492" t="e">
        <f ca="1">+IF(AND(ISNUMBER(OFFSET('Hygiene Data'!$F$7,0,10*ROW('Hygiene Data'!F59))),'Data Summary'!DV65="Yes"),OFFSET('Hygiene Data'!$F$7,0,10*ROW('Hygiene Data'!F59)),NA())</f>
        <v>#N/A</v>
      </c>
      <c r="BH65" s="492" t="e">
        <f ca="1">+IF(AND(ISNUMBER(OFFSET('Hygiene Data'!$F$9,0,10*ROW('Hygiene Data'!F59))),'Data Summary'!DW65="Yes"),OFFSET('Hygiene Data'!$F$9,0,10*ROW('Hygiene Data'!F59)),NA())</f>
        <v>#N/A</v>
      </c>
      <c r="BI65" s="492" t="e">
        <f ca="1">+IF(AND(ISNUMBER(OFFSET('Hygiene Data'!$G$5,0,10*ROW('Hygiene Data'!G59))),'Data Summary'!DX65="Yes"),OFFSET('Hygiene Data'!$G$5,0,10*ROW('Hygiene Data'!G59)),NA())</f>
        <v>#N/A</v>
      </c>
      <c r="BJ65" s="492" t="e">
        <f ca="1">+IF(AND(ISNUMBER(OFFSET('Hygiene Data'!$G$7,0,10*ROW('Hygiene Data'!G59))),'Data Summary'!DY65="Yes"),OFFSET('Hygiene Data'!$G$7,0,10*ROW('Hygiene Data'!G59)),NA())</f>
        <v>#N/A</v>
      </c>
      <c r="BK65" s="492" t="e">
        <f ca="1">+IF(AND(ISNUMBER(OFFSET('Hygiene Data'!$G$9,0,10*ROW('Hygiene Data'!G59))),'Data Summary'!DZ65="Yes"),OFFSET('Hygiene Data'!$G$9,0,10*ROW('Hygiene Data'!G59)),NA())</f>
        <v>#N/A</v>
      </c>
      <c r="BL65" s="492" t="e">
        <f ca="1">+IF(AND(ISNUMBER(OFFSET('Hygiene Data'!$H$5,0,10*ROW('Hygiene Data'!H59))),'Data Summary'!EA65="Yes"),OFFSET('Hygiene Data'!$H$5,0,10*ROW('Hygiene Data'!H59)),NA())</f>
        <v>#N/A</v>
      </c>
      <c r="BM65" s="492" t="e">
        <f ca="1">+IF(AND(ISNUMBER(OFFSET('Hygiene Data'!$H$7,0,10*ROW('Hygiene Data'!H59))),'Data Summary'!EB65="Yes"),OFFSET('Hygiene Data'!$H$7,0,10*ROW('Hygiene Data'!H59)),NA())</f>
        <v>#N/A</v>
      </c>
      <c r="BN65" s="492" t="e">
        <f ca="1">+IF(AND(ISNUMBER(OFFSET('Hygiene Data'!$H$9,0,10*ROW('Hygiene Data'!H59))),'Data Summary'!EC65="Yes"),OFFSET('Hygiene Data'!$H$9,0,10*ROW('Hygiene Data'!H59)),NA())</f>
        <v>#N/A</v>
      </c>
      <c r="BO65" s="492" t="e">
        <f ca="1">+IF(AND(ISNUMBER(OFFSET('Hygiene Data'!$I$5,0,10*ROW('Hygiene Data'!I59))),'Data Summary'!ED65="Yes"),OFFSET('Hygiene Data'!$I$5,0,10*ROW('Hygiene Data'!I59)),NA())</f>
        <v>#N/A</v>
      </c>
      <c r="BP65" s="492" t="e">
        <f ca="1">+IF(AND(ISNUMBER(OFFSET('Hygiene Data'!$I$7,0,10*ROW('Hygiene Data'!I59))),'Data Summary'!EE65="Yes"),OFFSET('Hygiene Data'!$I$7,0,10*ROW('Hygiene Data'!I59)),NA())</f>
        <v>#N/A</v>
      </c>
      <c r="BQ65" s="492" t="e">
        <f ca="1">+IF(AND(ISNUMBER(OFFSET('Hygiene Data'!$I$9,0,10*ROW('Hygiene Data'!I59))),'Data Summary'!EF65="Yes"),OFFSET('Hygiene Data'!$I$9,0,10*ROW('Hygiene Data'!I59)),NA())</f>
        <v>#N/A</v>
      </c>
    </row>
    <row r="66" spans="1:69" x14ac:dyDescent="0.25">
      <c r="A66" s="488" t="e">
        <f ca="1">+RIGHT('Data Summary'!A66,LEN('Data Summary'!A66)-9)</f>
        <v>#VALUE!</v>
      </c>
      <c r="B66" s="462" t="str">
        <f ca="1">+IF(ISTEXT('Data Summary'!B66),'Data Summary'!B66,"")</f>
        <v/>
      </c>
      <c r="C66" s="489" t="e">
        <f ca="1">+VALUE('Data Summary'!C66)</f>
        <v>#VALUE!</v>
      </c>
      <c r="D66" s="490" t="e">
        <f ca="1">+IF(AND(ISNUMBER(OFFSET('Water Data'!$D$4,0,10*ROW('Water Data'!D60))),'Data Summary'!BS66="Yes"),100-OFFSET('Water Data'!$D$4,0,10*ROW('Water Data'!D60)),NA())</f>
        <v>#N/A</v>
      </c>
      <c r="E66" s="490" t="e">
        <f ca="1">+IF(AND(ISNUMBER(OFFSET('Water Data'!$D$6,0,10*ROW('Water Data'!D60))),'Data Summary'!BT66="Yes"),OFFSET('Water Data'!$D$6,0,10*ROW('Water Data'!D60)),NA())</f>
        <v>#N/A</v>
      </c>
      <c r="F66" s="490" t="e">
        <f ca="1">+IF(AND(ISNUMBER(OFFSET('Water Data'!$D$9,0,10*ROW('Water Data'!D60))),'Data Summary'!BU66="Yes"),OFFSET('Water Data'!$D$9,0,10*ROW('Water Data'!D60)),NA())</f>
        <v>#N/A</v>
      </c>
      <c r="G66" s="490" t="e">
        <f ca="1">+IF(AND(ISNUMBER(OFFSET('Water Data'!$E$4,0,10*ROW('Water Data'!E60))),'Data Summary'!BV66="Yes"),100-OFFSET('Water Data'!$E$4,0,10*ROW('Water Data'!E60)),NA())</f>
        <v>#N/A</v>
      </c>
      <c r="H66" s="490" t="e">
        <f ca="1">+IF(AND(ISNUMBER(OFFSET('Water Data'!$E$6,0,10*ROW('Water Data'!E60))),'Data Summary'!BW66="Yes"),OFFSET('Water Data'!$E$6,0,10*ROW('Water Data'!E60)),NA())</f>
        <v>#N/A</v>
      </c>
      <c r="I66" s="490" t="e">
        <f ca="1">+IF(AND(ISNUMBER(OFFSET('Water Data'!$E$9,0,10*ROW('Water Data'!E60))),'Data Summary'!BX66="Yes"),OFFSET('Water Data'!$E$9,0,10*ROW('Water Data'!E60)),NA())</f>
        <v>#N/A</v>
      </c>
      <c r="J66" s="490" t="e">
        <f ca="1">+IF(AND(ISNUMBER(OFFSET('Water Data'!$F$4,0,10*ROW('Water Data'!F60))),'Data Summary'!BY66="Yes"),100-OFFSET('Water Data'!$F$4,0,10*ROW('Water Data'!F60)),NA())</f>
        <v>#N/A</v>
      </c>
      <c r="K66" s="490" t="e">
        <f ca="1">+IF(AND(ISNUMBER(OFFSET('Water Data'!$F$6,0,10*ROW('Water Data'!F60))),'Data Summary'!BZ66="Yes"),OFFSET('Water Data'!$F$6,0,10*ROW('Water Data'!F60)),NA())</f>
        <v>#N/A</v>
      </c>
      <c r="L66" s="490" t="e">
        <f ca="1">+IF(AND(ISNUMBER(OFFSET('Water Data'!$F$9,0,10*ROW('Water Data'!F60))),'Data Summary'!CA66="Yes"),OFFSET('Water Data'!$F$9,0,10*ROW('Water Data'!F60)),NA())</f>
        <v>#N/A</v>
      </c>
      <c r="M66" s="490" t="e">
        <f ca="1">+IF(AND(ISNUMBER(OFFSET('Water Data'!$G$4,0,10*ROW('Water Data'!G60))),'Data Summary'!CB66="Yes"),100-OFFSET('Water Data'!$G$4,0,10*ROW('Water Data'!G60)),NA())</f>
        <v>#N/A</v>
      </c>
      <c r="N66" s="490" t="e">
        <f ca="1">+IF(AND(ISNUMBER(OFFSET('Water Data'!$G$6,0,10*ROW('Water Data'!G60))),'Data Summary'!CC66="Yes"),OFFSET('Water Data'!$G$6,0,10*ROW('Water Data'!G60)),NA())</f>
        <v>#N/A</v>
      </c>
      <c r="O66" s="490" t="e">
        <f ca="1">+IF(AND(ISNUMBER(OFFSET('Water Data'!$G$9,0,10*ROW('Water Data'!G60))),'Data Summary'!CD66="Yes"),OFFSET('Water Data'!$G$9,0,10*ROW('Water Data'!G60)),NA())</f>
        <v>#N/A</v>
      </c>
      <c r="P66" s="490" t="e">
        <f ca="1">+IF(AND(ISNUMBER(OFFSET('Water Data'!$H$4,0,10*ROW('Water Data'!H60))),'Data Summary'!CE66="Yes"),100-OFFSET('Water Data'!$H$4,0,10*ROW('Water Data'!H60)),NA())</f>
        <v>#N/A</v>
      </c>
      <c r="Q66" s="490" t="e">
        <f ca="1">+IF(AND(ISNUMBER(OFFSET('Water Data'!$H$6,0,10*ROW('Water Data'!H60))),'Data Summary'!CF66="Yes"),OFFSET('Water Data'!$H$6,0,10*ROW('Water Data'!H60)),NA())</f>
        <v>#N/A</v>
      </c>
      <c r="R66" s="490" t="e">
        <f ca="1">+IF(AND(ISNUMBER(OFFSET('Water Data'!$H$9,0,10*ROW('Water Data'!H60))),'Data Summary'!CG66="Yes"),OFFSET('Water Data'!$H$9,0,10*ROW('Water Data'!H60)),NA())</f>
        <v>#N/A</v>
      </c>
      <c r="S66" s="490" t="e">
        <f ca="1">+IF(AND(ISNUMBER(OFFSET('Water Data'!$I$4,0,10*ROW('Water Data'!I60))),'Data Summary'!CH66="Yes"),100-OFFSET('Water Data'!$I$4,0,10*ROW('Water Data'!I60)),NA())</f>
        <v>#N/A</v>
      </c>
      <c r="T66" s="490" t="e">
        <f ca="1">+IF(AND(ISNUMBER(OFFSET('Water Data'!$I$6,0,10*ROW('Water Data'!I60))),'Data Summary'!CI66="Yes"),OFFSET('Water Data'!$I$6,0,10*ROW('Water Data'!I60)),NA())</f>
        <v>#N/A</v>
      </c>
      <c r="U66" s="490" t="e">
        <f ca="1">+IF(AND(ISNUMBER(OFFSET('Water Data'!$I$9,0,10*ROW('Water Data'!I60))),'Data Summary'!CJ66="Yes"),OFFSET('Water Data'!$I$9,0,10*ROW('Water Data'!I60)),NA())</f>
        <v>#N/A</v>
      </c>
      <c r="V66" s="491" t="e">
        <f ca="1">+IF(AND(ISNUMBER(OFFSET('Sanitation Data'!$D$4,0,10*ROW('Sanitation Data'!D60))),'Data Summary'!CK66="Yes"),100-OFFSET('Sanitation Data'!$D$4,0,10*ROW('Sanitation Data'!D60)),NA())</f>
        <v>#N/A</v>
      </c>
      <c r="W66" s="491" t="e">
        <f ca="1">+IF(AND(ISNUMBER(OFFSET('Sanitation Data'!$D$6,0,10*ROW('Sanitation Data'!D60))),'Data Summary'!CL66="Yes"),OFFSET('Sanitation Data'!$D$6,0,10*ROW('Sanitation Data'!D60)),NA())</f>
        <v>#N/A</v>
      </c>
      <c r="X66" s="491" t="e">
        <f ca="1">+IF(AND(ISNUMBER(OFFSET('Sanitation Data'!$D$10,0,10*ROW('Sanitation Data'!D60))),'Data Summary'!CM66="Yes"),OFFSET('Sanitation Data'!$D$10,0,10*ROW('Sanitation Data'!D60)),NA())</f>
        <v>#N/A</v>
      </c>
      <c r="Y66" s="491" t="e">
        <f ca="1">+IF(AND(ISNUMBER(OFFSET('Sanitation Data'!$D$11,0,10*ROW('Sanitation Data'!D60))),'Data Summary'!CN66="Yes"),OFFSET('Sanitation Data'!$D$11,0,10*ROW('Sanitation Data'!D60)),NA())</f>
        <v>#N/A</v>
      </c>
      <c r="Z66" s="491" t="e">
        <f ca="1">+IF(AND(ISNUMBER(OFFSET('Sanitation Data'!$D$12,0,10*ROW('Sanitation Data'!D60))),'Data Summary'!CO66="Yes"),OFFSET('Sanitation Data'!$D$12,0,10*ROW('Sanitation Data'!D60)),NA())</f>
        <v>#N/A</v>
      </c>
      <c r="AA66" s="491" t="e">
        <f ca="1">+IF(AND(ISNUMBER(OFFSET('Sanitation Data'!$E$4,0,10*ROW('Sanitation Data'!E60))),'Data Summary'!CP66="Yes"),100-OFFSET('Sanitation Data'!$E$4,0,10*ROW('Sanitation Data'!E60)),NA())</f>
        <v>#N/A</v>
      </c>
      <c r="AB66" s="491" t="e">
        <f ca="1">+IF(AND(ISNUMBER(OFFSET('Sanitation Data'!$E$6,0,10*ROW('Sanitation Data'!E60))),'Data Summary'!CQ66="Yes"),OFFSET('Sanitation Data'!$E$6,0,10*ROW('Sanitation Data'!E60)),NA())</f>
        <v>#N/A</v>
      </c>
      <c r="AC66" s="491" t="e">
        <f ca="1">+IF(AND(ISNUMBER(OFFSET('Sanitation Data'!$E$10,0,10*ROW('Sanitation Data'!E60))),'Data Summary'!CR66="Yes"),OFFSET('Sanitation Data'!$E$10,0,10*ROW('Sanitation Data'!E60)),NA())</f>
        <v>#N/A</v>
      </c>
      <c r="AD66" s="491" t="e">
        <f ca="1">+IF(AND(ISNUMBER(OFFSET('Sanitation Data'!$E$11,0,10*ROW('Sanitation Data'!E60))),'Data Summary'!CS66="Yes"),OFFSET('Sanitation Data'!$E$11,0,10*ROW('Sanitation Data'!E60)),NA())</f>
        <v>#N/A</v>
      </c>
      <c r="AE66" s="491" t="e">
        <f ca="1">+IF(AND(ISNUMBER(OFFSET('Sanitation Data'!$E$12,0,10*ROW('Sanitation Data'!E60))),'Data Summary'!CT66="Yes"),OFFSET('Sanitation Data'!$E$12,0,10*ROW('Sanitation Data'!E60)),NA())</f>
        <v>#N/A</v>
      </c>
      <c r="AF66" s="491" t="e">
        <f ca="1">+IF(AND(ISNUMBER(OFFSET('Sanitation Data'!$F$4,0,10*ROW('Sanitation Data'!F60))),'Data Summary'!CU66="Yes"),100-OFFSET('Sanitation Data'!$F$4,0,10*ROW('Sanitation Data'!F60)),NA())</f>
        <v>#N/A</v>
      </c>
      <c r="AG66" s="491" t="e">
        <f ca="1">+IF(AND(ISNUMBER(OFFSET('Sanitation Data'!$F$6,0,10*ROW('Sanitation Data'!F60))),'Data Summary'!CV66="Yes"),OFFSET('Sanitation Data'!$F$6,0,10*ROW('Sanitation Data'!F60)),NA())</f>
        <v>#N/A</v>
      </c>
      <c r="AH66" s="491" t="e">
        <f ca="1">+IF(AND(ISNUMBER(OFFSET('Sanitation Data'!$F$10,0,10*ROW('Sanitation Data'!F60))),'Data Summary'!CW66="Yes"),OFFSET('Sanitation Data'!$F$10,0,10*ROW('Sanitation Data'!F60)),NA())</f>
        <v>#N/A</v>
      </c>
      <c r="AI66" s="491" t="e">
        <f ca="1">+IF(AND(ISNUMBER(OFFSET('Sanitation Data'!$F$11,0,10*ROW('Sanitation Data'!F60))),'Data Summary'!CX66="Yes"),OFFSET('Sanitation Data'!$F$11,0,10*ROW('Sanitation Data'!F60)),NA())</f>
        <v>#N/A</v>
      </c>
      <c r="AJ66" s="491" t="e">
        <f ca="1">+IF(AND(ISNUMBER(OFFSET('Sanitation Data'!$F$12,0,10*ROW('Sanitation Data'!F60))),'Data Summary'!CY66="Yes"),OFFSET('Sanitation Data'!$F$12,0,10*ROW('Sanitation Data'!F60)),NA())</f>
        <v>#N/A</v>
      </c>
      <c r="AK66" s="491" t="e">
        <f ca="1">+IF(AND(ISNUMBER(OFFSET('Sanitation Data'!$G$4,0,10*ROW('Sanitation Data'!G60))),'Data Summary'!CZ66="Yes"),100-OFFSET('Sanitation Data'!$G$4,0,10*ROW('Sanitation Data'!G60)),NA())</f>
        <v>#N/A</v>
      </c>
      <c r="AL66" s="491" t="e">
        <f ca="1">+IF(AND(ISNUMBER(OFFSET('Sanitation Data'!$G$6,0,10*ROW('Sanitation Data'!G60))),'Data Summary'!DA66="Yes"),OFFSET('Sanitation Data'!$G$6,0,10*ROW('Sanitation Data'!G60)),NA())</f>
        <v>#N/A</v>
      </c>
      <c r="AM66" s="491" t="e">
        <f ca="1">+IF(AND(ISNUMBER(OFFSET('Sanitation Data'!$G$10,0,10*ROW('Sanitation Data'!G60))),'Data Summary'!DB66="Yes"),OFFSET('Sanitation Data'!$G$10,0,10*ROW('Sanitation Data'!G60)),NA())</f>
        <v>#N/A</v>
      </c>
      <c r="AN66" s="491" t="e">
        <f ca="1">+IF(AND(ISNUMBER(OFFSET('Sanitation Data'!$G$11,0,10*ROW('Sanitation Data'!G60))),'Data Summary'!DC66="Yes"),OFFSET('Sanitation Data'!$G$11,0,10*ROW('Sanitation Data'!G60)),NA())</f>
        <v>#N/A</v>
      </c>
      <c r="AO66" s="491" t="e">
        <f ca="1">+IF(AND(ISNUMBER(OFFSET('Sanitation Data'!$G$12,0,10*ROW('Sanitation Data'!G60))),'Data Summary'!DD66="Yes"),OFFSET('Sanitation Data'!$G$12,0,10*ROW('Sanitation Data'!G60)),NA())</f>
        <v>#N/A</v>
      </c>
      <c r="AP66" s="491" t="e">
        <f ca="1">+IF(AND(ISNUMBER(OFFSET('Sanitation Data'!$H$4,0,10*ROW('Sanitation Data'!H60))),'Data Summary'!DE66="Yes"),100-OFFSET('Sanitation Data'!$H$4,0,10*ROW('Sanitation Data'!H60)),NA())</f>
        <v>#N/A</v>
      </c>
      <c r="AQ66" s="491" t="e">
        <f ca="1">+IF(AND(ISNUMBER(OFFSET('Sanitation Data'!$H$6,0,10*ROW('Sanitation Data'!H60))),'Data Summary'!DF66="Yes"),OFFSET('Sanitation Data'!$H$6,0,10*ROW('Sanitation Data'!H60)),NA())</f>
        <v>#N/A</v>
      </c>
      <c r="AR66" s="491" t="e">
        <f ca="1">+IF(AND(ISNUMBER(OFFSET('Sanitation Data'!$H$10,0,10*ROW('Sanitation Data'!H60))),'Data Summary'!DG66="Yes"),OFFSET('Sanitation Data'!$H$10,0,10*ROW('Sanitation Data'!H60)),NA())</f>
        <v>#N/A</v>
      </c>
      <c r="AS66" s="491" t="e">
        <f ca="1">+IF(AND(ISNUMBER(OFFSET('Sanitation Data'!$H$11,0,10*ROW('Sanitation Data'!H60))),'Data Summary'!DH66="Yes"),OFFSET('Sanitation Data'!$H$11,0,10*ROW('Sanitation Data'!H60)),NA())</f>
        <v>#N/A</v>
      </c>
      <c r="AT66" s="491" t="e">
        <f ca="1">+IF(AND(ISNUMBER(OFFSET('Sanitation Data'!$H$12,0,10*ROW('Sanitation Data'!H60))),'Data Summary'!DI66="Yes"),OFFSET('Sanitation Data'!$H$12,0,10*ROW('Sanitation Data'!H60)),NA())</f>
        <v>#N/A</v>
      </c>
      <c r="AU66" s="491" t="e">
        <f ca="1">+IF(AND(ISNUMBER(OFFSET('Sanitation Data'!$I$4,0,10*ROW('Sanitation Data'!I60))),'Data Summary'!DJ66="Yes"),100-OFFSET('Sanitation Data'!$I$4,0,10*ROW('Sanitation Data'!I60)),NA())</f>
        <v>#N/A</v>
      </c>
      <c r="AV66" s="491" t="e">
        <f ca="1">+IF(AND(ISNUMBER(OFFSET('Sanitation Data'!$I$6,0,10*ROW('Sanitation Data'!I60))),'Data Summary'!DK66="Yes"),OFFSET('Sanitation Data'!$I$6,0,10*ROW('Sanitation Data'!I60)),NA())</f>
        <v>#N/A</v>
      </c>
      <c r="AW66" s="491" t="e">
        <f ca="1">+IF(AND(ISNUMBER(OFFSET('Sanitation Data'!$I$10,0,10*ROW('Sanitation Data'!I60))),'Data Summary'!DL66="Yes"),OFFSET('Sanitation Data'!$I$10,0,10*ROW('Sanitation Data'!I60)),NA())</f>
        <v>#N/A</v>
      </c>
      <c r="AX66" s="491" t="e">
        <f ca="1">+IF(AND(ISNUMBER(OFFSET('Sanitation Data'!$I$11,0,10*ROW('Sanitation Data'!I60))),'Data Summary'!DM66="Yes"),OFFSET('Sanitation Data'!$I$11,0,10*ROW('Sanitation Data'!I60)),NA())</f>
        <v>#N/A</v>
      </c>
      <c r="AY66" s="491" t="e">
        <f ca="1">+IF(AND(ISNUMBER(OFFSET('Sanitation Data'!$I$12,0,10*ROW('Sanitation Data'!I60))),'Data Summary'!DN66="Yes"),OFFSET('Sanitation Data'!$I$12,0,10*ROW('Sanitation Data'!I60)),NA())</f>
        <v>#N/A</v>
      </c>
      <c r="AZ66" s="492" t="e">
        <f ca="1">+IF(AND(ISNUMBER(OFFSET('Hygiene Data'!$D$5,0,10*ROW('Hygiene Data'!D60))),'Data Summary'!DO66="Yes"),OFFSET('Hygiene Data'!$D$5,0,10*ROW('Hygiene Data'!D60)),NA())</f>
        <v>#N/A</v>
      </c>
      <c r="BA66" s="492" t="e">
        <f ca="1">+IF(AND(ISNUMBER(OFFSET('Hygiene Data'!$D$7,0,10*ROW('Hygiene Data'!D60))),'Data Summary'!DP66="Yes"),OFFSET('Hygiene Data'!$D$7,0,10*ROW('Hygiene Data'!D60)),NA())</f>
        <v>#N/A</v>
      </c>
      <c r="BB66" s="492" t="e">
        <f ca="1">+IF(AND(ISNUMBER(OFFSET('Hygiene Data'!$D$9,0,10*ROW('Hygiene Data'!D60))),'Data Summary'!DQ66="Yes"),OFFSET('Hygiene Data'!$D$9,0,10*ROW('Hygiene Data'!D60)),NA())</f>
        <v>#N/A</v>
      </c>
      <c r="BC66" s="492" t="e">
        <f ca="1">+IF(AND(ISNUMBER(OFFSET('Hygiene Data'!$E$5,0,10*ROW('Hygiene Data'!E60))),'Data Summary'!DR66="Yes"),OFFSET('Hygiene Data'!$E$5,0,10*ROW('Hygiene Data'!E60)),NA())</f>
        <v>#N/A</v>
      </c>
      <c r="BD66" s="492" t="e">
        <f ca="1">+IF(AND(ISNUMBER(OFFSET('Hygiene Data'!$E$7,0,10*ROW('Hygiene Data'!E60))),'Data Summary'!DS66="Yes"),OFFSET('Hygiene Data'!$E$7,0,10*ROW('Hygiene Data'!E60)),NA())</f>
        <v>#N/A</v>
      </c>
      <c r="BE66" s="492" t="e">
        <f ca="1">+IF(AND(ISNUMBER(OFFSET('Hygiene Data'!$E$9,0,10*ROW('Hygiene Data'!E60))),'Data Summary'!DT66="Yes"),OFFSET('Hygiene Data'!$E$9,0,10*ROW('Hygiene Data'!E60)),NA())</f>
        <v>#N/A</v>
      </c>
      <c r="BF66" s="492" t="e">
        <f ca="1">+IF(AND(ISNUMBER(OFFSET('Hygiene Data'!$F$5,0,10*ROW('Hygiene Data'!F60))),'Data Summary'!DU66="Yes"),OFFSET('Hygiene Data'!$F$5,0,10*ROW('Hygiene Data'!F60)),NA())</f>
        <v>#N/A</v>
      </c>
      <c r="BG66" s="492" t="e">
        <f ca="1">+IF(AND(ISNUMBER(OFFSET('Hygiene Data'!$F$7,0,10*ROW('Hygiene Data'!F60))),'Data Summary'!DV66="Yes"),OFFSET('Hygiene Data'!$F$7,0,10*ROW('Hygiene Data'!F60)),NA())</f>
        <v>#N/A</v>
      </c>
      <c r="BH66" s="492" t="e">
        <f ca="1">+IF(AND(ISNUMBER(OFFSET('Hygiene Data'!$F$9,0,10*ROW('Hygiene Data'!F60))),'Data Summary'!DW66="Yes"),OFFSET('Hygiene Data'!$F$9,0,10*ROW('Hygiene Data'!F60)),NA())</f>
        <v>#N/A</v>
      </c>
      <c r="BI66" s="492" t="e">
        <f ca="1">+IF(AND(ISNUMBER(OFFSET('Hygiene Data'!$G$5,0,10*ROW('Hygiene Data'!G60))),'Data Summary'!DX66="Yes"),OFFSET('Hygiene Data'!$G$5,0,10*ROW('Hygiene Data'!G60)),NA())</f>
        <v>#N/A</v>
      </c>
      <c r="BJ66" s="492" t="e">
        <f ca="1">+IF(AND(ISNUMBER(OFFSET('Hygiene Data'!$G$7,0,10*ROW('Hygiene Data'!G60))),'Data Summary'!DY66="Yes"),OFFSET('Hygiene Data'!$G$7,0,10*ROW('Hygiene Data'!G60)),NA())</f>
        <v>#N/A</v>
      </c>
      <c r="BK66" s="492" t="e">
        <f ca="1">+IF(AND(ISNUMBER(OFFSET('Hygiene Data'!$G$9,0,10*ROW('Hygiene Data'!G60))),'Data Summary'!DZ66="Yes"),OFFSET('Hygiene Data'!$G$9,0,10*ROW('Hygiene Data'!G60)),NA())</f>
        <v>#N/A</v>
      </c>
      <c r="BL66" s="492" t="e">
        <f ca="1">+IF(AND(ISNUMBER(OFFSET('Hygiene Data'!$H$5,0,10*ROW('Hygiene Data'!H60))),'Data Summary'!EA66="Yes"),OFFSET('Hygiene Data'!$H$5,0,10*ROW('Hygiene Data'!H60)),NA())</f>
        <v>#N/A</v>
      </c>
      <c r="BM66" s="492" t="e">
        <f ca="1">+IF(AND(ISNUMBER(OFFSET('Hygiene Data'!$H$7,0,10*ROW('Hygiene Data'!H60))),'Data Summary'!EB66="Yes"),OFFSET('Hygiene Data'!$H$7,0,10*ROW('Hygiene Data'!H60)),NA())</f>
        <v>#N/A</v>
      </c>
      <c r="BN66" s="492" t="e">
        <f ca="1">+IF(AND(ISNUMBER(OFFSET('Hygiene Data'!$H$9,0,10*ROW('Hygiene Data'!H60))),'Data Summary'!EC66="Yes"),OFFSET('Hygiene Data'!$H$9,0,10*ROW('Hygiene Data'!H60)),NA())</f>
        <v>#N/A</v>
      </c>
      <c r="BO66" s="492" t="e">
        <f ca="1">+IF(AND(ISNUMBER(OFFSET('Hygiene Data'!$I$5,0,10*ROW('Hygiene Data'!I60))),'Data Summary'!ED66="Yes"),OFFSET('Hygiene Data'!$I$5,0,10*ROW('Hygiene Data'!I60)),NA())</f>
        <v>#N/A</v>
      </c>
      <c r="BP66" s="492" t="e">
        <f ca="1">+IF(AND(ISNUMBER(OFFSET('Hygiene Data'!$I$7,0,10*ROW('Hygiene Data'!I60))),'Data Summary'!EE66="Yes"),OFFSET('Hygiene Data'!$I$7,0,10*ROW('Hygiene Data'!I60)),NA())</f>
        <v>#N/A</v>
      </c>
      <c r="BQ66" s="492" t="e">
        <f ca="1">+IF(AND(ISNUMBER(OFFSET('Hygiene Data'!$I$9,0,10*ROW('Hygiene Data'!I60))),'Data Summary'!EF66="Yes"),OFFSET('Hygiene Data'!$I$9,0,10*ROW('Hygiene Data'!I60)),NA())</f>
        <v>#N/A</v>
      </c>
    </row>
    <row r="67" spans="1:69" x14ac:dyDescent="0.25">
      <c r="A67" s="488" t="e">
        <f ca="1">+RIGHT('Data Summary'!A67,LEN('Data Summary'!A67)-9)</f>
        <v>#VALUE!</v>
      </c>
      <c r="B67" s="462" t="str">
        <f ca="1">+IF(ISTEXT('Data Summary'!B67),'Data Summary'!B67,"")</f>
        <v/>
      </c>
      <c r="C67" s="489" t="e">
        <f ca="1">+VALUE('Data Summary'!C67)</f>
        <v>#VALUE!</v>
      </c>
      <c r="D67" s="490" t="e">
        <f ca="1">+IF(AND(ISNUMBER(OFFSET('Water Data'!$D$4,0,10*ROW('Water Data'!D61))),'Data Summary'!BS67="Yes"),100-OFFSET('Water Data'!$D$4,0,10*ROW('Water Data'!D61)),NA())</f>
        <v>#N/A</v>
      </c>
      <c r="E67" s="490" t="e">
        <f ca="1">+IF(AND(ISNUMBER(OFFSET('Water Data'!$D$6,0,10*ROW('Water Data'!D61))),'Data Summary'!BT67="Yes"),OFFSET('Water Data'!$D$6,0,10*ROW('Water Data'!D61)),NA())</f>
        <v>#N/A</v>
      </c>
      <c r="F67" s="490" t="e">
        <f ca="1">+IF(AND(ISNUMBER(OFFSET('Water Data'!$D$9,0,10*ROW('Water Data'!D61))),'Data Summary'!BU67="Yes"),OFFSET('Water Data'!$D$9,0,10*ROW('Water Data'!D61)),NA())</f>
        <v>#N/A</v>
      </c>
      <c r="G67" s="490" t="e">
        <f ca="1">+IF(AND(ISNUMBER(OFFSET('Water Data'!$E$4,0,10*ROW('Water Data'!E61))),'Data Summary'!BV67="Yes"),100-OFFSET('Water Data'!$E$4,0,10*ROW('Water Data'!E61)),NA())</f>
        <v>#N/A</v>
      </c>
      <c r="H67" s="490" t="e">
        <f ca="1">+IF(AND(ISNUMBER(OFFSET('Water Data'!$E$6,0,10*ROW('Water Data'!E61))),'Data Summary'!BW67="Yes"),OFFSET('Water Data'!$E$6,0,10*ROW('Water Data'!E61)),NA())</f>
        <v>#N/A</v>
      </c>
      <c r="I67" s="490" t="e">
        <f ca="1">+IF(AND(ISNUMBER(OFFSET('Water Data'!$E$9,0,10*ROW('Water Data'!E61))),'Data Summary'!BX67="Yes"),OFFSET('Water Data'!$E$9,0,10*ROW('Water Data'!E61)),NA())</f>
        <v>#N/A</v>
      </c>
      <c r="J67" s="490" t="e">
        <f ca="1">+IF(AND(ISNUMBER(OFFSET('Water Data'!$F$4,0,10*ROW('Water Data'!F61))),'Data Summary'!BY67="Yes"),100-OFFSET('Water Data'!$F$4,0,10*ROW('Water Data'!F61)),NA())</f>
        <v>#N/A</v>
      </c>
      <c r="K67" s="490" t="e">
        <f ca="1">+IF(AND(ISNUMBER(OFFSET('Water Data'!$F$6,0,10*ROW('Water Data'!F61))),'Data Summary'!BZ67="Yes"),OFFSET('Water Data'!$F$6,0,10*ROW('Water Data'!F61)),NA())</f>
        <v>#N/A</v>
      </c>
      <c r="L67" s="490" t="e">
        <f ca="1">+IF(AND(ISNUMBER(OFFSET('Water Data'!$F$9,0,10*ROW('Water Data'!F61))),'Data Summary'!CA67="Yes"),OFFSET('Water Data'!$F$9,0,10*ROW('Water Data'!F61)),NA())</f>
        <v>#N/A</v>
      </c>
      <c r="M67" s="490" t="e">
        <f ca="1">+IF(AND(ISNUMBER(OFFSET('Water Data'!$G$4,0,10*ROW('Water Data'!G61))),'Data Summary'!CB67="Yes"),100-OFFSET('Water Data'!$G$4,0,10*ROW('Water Data'!G61)),NA())</f>
        <v>#N/A</v>
      </c>
      <c r="N67" s="490" t="e">
        <f ca="1">+IF(AND(ISNUMBER(OFFSET('Water Data'!$G$6,0,10*ROW('Water Data'!G61))),'Data Summary'!CC67="Yes"),OFFSET('Water Data'!$G$6,0,10*ROW('Water Data'!G61)),NA())</f>
        <v>#N/A</v>
      </c>
      <c r="O67" s="490" t="e">
        <f ca="1">+IF(AND(ISNUMBER(OFFSET('Water Data'!$G$9,0,10*ROW('Water Data'!G61))),'Data Summary'!CD67="Yes"),OFFSET('Water Data'!$G$9,0,10*ROW('Water Data'!G61)),NA())</f>
        <v>#N/A</v>
      </c>
      <c r="P67" s="490" t="e">
        <f ca="1">+IF(AND(ISNUMBER(OFFSET('Water Data'!$H$4,0,10*ROW('Water Data'!H61))),'Data Summary'!CE67="Yes"),100-OFFSET('Water Data'!$H$4,0,10*ROW('Water Data'!H61)),NA())</f>
        <v>#N/A</v>
      </c>
      <c r="Q67" s="490" t="e">
        <f ca="1">+IF(AND(ISNUMBER(OFFSET('Water Data'!$H$6,0,10*ROW('Water Data'!H61))),'Data Summary'!CF67="Yes"),OFFSET('Water Data'!$H$6,0,10*ROW('Water Data'!H61)),NA())</f>
        <v>#N/A</v>
      </c>
      <c r="R67" s="490" t="e">
        <f ca="1">+IF(AND(ISNUMBER(OFFSET('Water Data'!$H$9,0,10*ROW('Water Data'!H61))),'Data Summary'!CG67="Yes"),OFFSET('Water Data'!$H$9,0,10*ROW('Water Data'!H61)),NA())</f>
        <v>#N/A</v>
      </c>
      <c r="S67" s="490" t="e">
        <f ca="1">+IF(AND(ISNUMBER(OFFSET('Water Data'!$I$4,0,10*ROW('Water Data'!I61))),'Data Summary'!CH67="Yes"),100-OFFSET('Water Data'!$I$4,0,10*ROW('Water Data'!I61)),NA())</f>
        <v>#N/A</v>
      </c>
      <c r="T67" s="490" t="e">
        <f ca="1">+IF(AND(ISNUMBER(OFFSET('Water Data'!$I$6,0,10*ROW('Water Data'!I61))),'Data Summary'!CI67="Yes"),OFFSET('Water Data'!$I$6,0,10*ROW('Water Data'!I61)),NA())</f>
        <v>#N/A</v>
      </c>
      <c r="U67" s="490" t="e">
        <f ca="1">+IF(AND(ISNUMBER(OFFSET('Water Data'!$I$9,0,10*ROW('Water Data'!I61))),'Data Summary'!CJ67="Yes"),OFFSET('Water Data'!$I$9,0,10*ROW('Water Data'!I61)),NA())</f>
        <v>#N/A</v>
      </c>
      <c r="V67" s="491" t="e">
        <f ca="1">+IF(AND(ISNUMBER(OFFSET('Sanitation Data'!$D$4,0,10*ROW('Sanitation Data'!D61))),'Data Summary'!CK67="Yes"),100-OFFSET('Sanitation Data'!$D$4,0,10*ROW('Sanitation Data'!D61)),NA())</f>
        <v>#N/A</v>
      </c>
      <c r="W67" s="491" t="e">
        <f ca="1">+IF(AND(ISNUMBER(OFFSET('Sanitation Data'!$D$6,0,10*ROW('Sanitation Data'!D61))),'Data Summary'!CL67="Yes"),OFFSET('Sanitation Data'!$D$6,0,10*ROW('Sanitation Data'!D61)),NA())</f>
        <v>#N/A</v>
      </c>
      <c r="X67" s="491" t="e">
        <f ca="1">+IF(AND(ISNUMBER(OFFSET('Sanitation Data'!$D$10,0,10*ROW('Sanitation Data'!D61))),'Data Summary'!CM67="Yes"),OFFSET('Sanitation Data'!$D$10,0,10*ROW('Sanitation Data'!D61)),NA())</f>
        <v>#N/A</v>
      </c>
      <c r="Y67" s="491" t="e">
        <f ca="1">+IF(AND(ISNUMBER(OFFSET('Sanitation Data'!$D$11,0,10*ROW('Sanitation Data'!D61))),'Data Summary'!CN67="Yes"),OFFSET('Sanitation Data'!$D$11,0,10*ROW('Sanitation Data'!D61)),NA())</f>
        <v>#N/A</v>
      </c>
      <c r="Z67" s="491" t="e">
        <f ca="1">+IF(AND(ISNUMBER(OFFSET('Sanitation Data'!$D$12,0,10*ROW('Sanitation Data'!D61))),'Data Summary'!CO67="Yes"),OFFSET('Sanitation Data'!$D$12,0,10*ROW('Sanitation Data'!D61)),NA())</f>
        <v>#N/A</v>
      </c>
      <c r="AA67" s="491" t="e">
        <f ca="1">+IF(AND(ISNUMBER(OFFSET('Sanitation Data'!$E$4,0,10*ROW('Sanitation Data'!E61))),'Data Summary'!CP67="Yes"),100-OFFSET('Sanitation Data'!$E$4,0,10*ROW('Sanitation Data'!E61)),NA())</f>
        <v>#N/A</v>
      </c>
      <c r="AB67" s="491" t="e">
        <f ca="1">+IF(AND(ISNUMBER(OFFSET('Sanitation Data'!$E$6,0,10*ROW('Sanitation Data'!E61))),'Data Summary'!CQ67="Yes"),OFFSET('Sanitation Data'!$E$6,0,10*ROW('Sanitation Data'!E61)),NA())</f>
        <v>#N/A</v>
      </c>
      <c r="AC67" s="491" t="e">
        <f ca="1">+IF(AND(ISNUMBER(OFFSET('Sanitation Data'!$E$10,0,10*ROW('Sanitation Data'!E61))),'Data Summary'!CR67="Yes"),OFFSET('Sanitation Data'!$E$10,0,10*ROW('Sanitation Data'!E61)),NA())</f>
        <v>#N/A</v>
      </c>
      <c r="AD67" s="491" t="e">
        <f ca="1">+IF(AND(ISNUMBER(OFFSET('Sanitation Data'!$E$11,0,10*ROW('Sanitation Data'!E61))),'Data Summary'!CS67="Yes"),OFFSET('Sanitation Data'!$E$11,0,10*ROW('Sanitation Data'!E61)),NA())</f>
        <v>#N/A</v>
      </c>
      <c r="AE67" s="491" t="e">
        <f ca="1">+IF(AND(ISNUMBER(OFFSET('Sanitation Data'!$E$12,0,10*ROW('Sanitation Data'!E61))),'Data Summary'!CT67="Yes"),OFFSET('Sanitation Data'!$E$12,0,10*ROW('Sanitation Data'!E61)),NA())</f>
        <v>#N/A</v>
      </c>
      <c r="AF67" s="491" t="e">
        <f ca="1">+IF(AND(ISNUMBER(OFFSET('Sanitation Data'!$F$4,0,10*ROW('Sanitation Data'!F61))),'Data Summary'!CU67="Yes"),100-OFFSET('Sanitation Data'!$F$4,0,10*ROW('Sanitation Data'!F61)),NA())</f>
        <v>#N/A</v>
      </c>
      <c r="AG67" s="491" t="e">
        <f ca="1">+IF(AND(ISNUMBER(OFFSET('Sanitation Data'!$F$6,0,10*ROW('Sanitation Data'!F61))),'Data Summary'!CV67="Yes"),OFFSET('Sanitation Data'!$F$6,0,10*ROW('Sanitation Data'!F61)),NA())</f>
        <v>#N/A</v>
      </c>
      <c r="AH67" s="491" t="e">
        <f ca="1">+IF(AND(ISNUMBER(OFFSET('Sanitation Data'!$F$10,0,10*ROW('Sanitation Data'!F61))),'Data Summary'!CW67="Yes"),OFFSET('Sanitation Data'!$F$10,0,10*ROW('Sanitation Data'!F61)),NA())</f>
        <v>#N/A</v>
      </c>
      <c r="AI67" s="491" t="e">
        <f ca="1">+IF(AND(ISNUMBER(OFFSET('Sanitation Data'!$F$11,0,10*ROW('Sanitation Data'!F61))),'Data Summary'!CX67="Yes"),OFFSET('Sanitation Data'!$F$11,0,10*ROW('Sanitation Data'!F61)),NA())</f>
        <v>#N/A</v>
      </c>
      <c r="AJ67" s="491" t="e">
        <f ca="1">+IF(AND(ISNUMBER(OFFSET('Sanitation Data'!$F$12,0,10*ROW('Sanitation Data'!F61))),'Data Summary'!CY67="Yes"),OFFSET('Sanitation Data'!$F$12,0,10*ROW('Sanitation Data'!F61)),NA())</f>
        <v>#N/A</v>
      </c>
      <c r="AK67" s="491" t="e">
        <f ca="1">+IF(AND(ISNUMBER(OFFSET('Sanitation Data'!$G$4,0,10*ROW('Sanitation Data'!G61))),'Data Summary'!CZ67="Yes"),100-OFFSET('Sanitation Data'!$G$4,0,10*ROW('Sanitation Data'!G61)),NA())</f>
        <v>#N/A</v>
      </c>
      <c r="AL67" s="491" t="e">
        <f ca="1">+IF(AND(ISNUMBER(OFFSET('Sanitation Data'!$G$6,0,10*ROW('Sanitation Data'!G61))),'Data Summary'!DA67="Yes"),OFFSET('Sanitation Data'!$G$6,0,10*ROW('Sanitation Data'!G61)),NA())</f>
        <v>#N/A</v>
      </c>
      <c r="AM67" s="491" t="e">
        <f ca="1">+IF(AND(ISNUMBER(OFFSET('Sanitation Data'!$G$10,0,10*ROW('Sanitation Data'!G61))),'Data Summary'!DB67="Yes"),OFFSET('Sanitation Data'!$G$10,0,10*ROW('Sanitation Data'!G61)),NA())</f>
        <v>#N/A</v>
      </c>
      <c r="AN67" s="491" t="e">
        <f ca="1">+IF(AND(ISNUMBER(OFFSET('Sanitation Data'!$G$11,0,10*ROW('Sanitation Data'!G61))),'Data Summary'!DC67="Yes"),OFFSET('Sanitation Data'!$G$11,0,10*ROW('Sanitation Data'!G61)),NA())</f>
        <v>#N/A</v>
      </c>
      <c r="AO67" s="491" t="e">
        <f ca="1">+IF(AND(ISNUMBER(OFFSET('Sanitation Data'!$G$12,0,10*ROW('Sanitation Data'!G61))),'Data Summary'!DD67="Yes"),OFFSET('Sanitation Data'!$G$12,0,10*ROW('Sanitation Data'!G61)),NA())</f>
        <v>#N/A</v>
      </c>
      <c r="AP67" s="491" t="e">
        <f ca="1">+IF(AND(ISNUMBER(OFFSET('Sanitation Data'!$H$4,0,10*ROW('Sanitation Data'!H61))),'Data Summary'!DE67="Yes"),100-OFFSET('Sanitation Data'!$H$4,0,10*ROW('Sanitation Data'!H61)),NA())</f>
        <v>#N/A</v>
      </c>
      <c r="AQ67" s="491" t="e">
        <f ca="1">+IF(AND(ISNUMBER(OFFSET('Sanitation Data'!$H$6,0,10*ROW('Sanitation Data'!H61))),'Data Summary'!DF67="Yes"),OFFSET('Sanitation Data'!$H$6,0,10*ROW('Sanitation Data'!H61)),NA())</f>
        <v>#N/A</v>
      </c>
      <c r="AR67" s="491" t="e">
        <f ca="1">+IF(AND(ISNUMBER(OFFSET('Sanitation Data'!$H$10,0,10*ROW('Sanitation Data'!H61))),'Data Summary'!DG67="Yes"),OFFSET('Sanitation Data'!$H$10,0,10*ROW('Sanitation Data'!H61)),NA())</f>
        <v>#N/A</v>
      </c>
      <c r="AS67" s="491" t="e">
        <f ca="1">+IF(AND(ISNUMBER(OFFSET('Sanitation Data'!$H$11,0,10*ROW('Sanitation Data'!H61))),'Data Summary'!DH67="Yes"),OFFSET('Sanitation Data'!$H$11,0,10*ROW('Sanitation Data'!H61)),NA())</f>
        <v>#N/A</v>
      </c>
      <c r="AT67" s="491" t="e">
        <f ca="1">+IF(AND(ISNUMBER(OFFSET('Sanitation Data'!$H$12,0,10*ROW('Sanitation Data'!H61))),'Data Summary'!DI67="Yes"),OFFSET('Sanitation Data'!$H$12,0,10*ROW('Sanitation Data'!H61)),NA())</f>
        <v>#N/A</v>
      </c>
      <c r="AU67" s="491" t="e">
        <f ca="1">+IF(AND(ISNUMBER(OFFSET('Sanitation Data'!$I$4,0,10*ROW('Sanitation Data'!I61))),'Data Summary'!DJ67="Yes"),100-OFFSET('Sanitation Data'!$I$4,0,10*ROW('Sanitation Data'!I61)),NA())</f>
        <v>#N/A</v>
      </c>
      <c r="AV67" s="491" t="e">
        <f ca="1">+IF(AND(ISNUMBER(OFFSET('Sanitation Data'!$I$6,0,10*ROW('Sanitation Data'!I61))),'Data Summary'!DK67="Yes"),OFFSET('Sanitation Data'!$I$6,0,10*ROW('Sanitation Data'!I61)),NA())</f>
        <v>#N/A</v>
      </c>
      <c r="AW67" s="491" t="e">
        <f ca="1">+IF(AND(ISNUMBER(OFFSET('Sanitation Data'!$I$10,0,10*ROW('Sanitation Data'!I61))),'Data Summary'!DL67="Yes"),OFFSET('Sanitation Data'!$I$10,0,10*ROW('Sanitation Data'!I61)),NA())</f>
        <v>#N/A</v>
      </c>
      <c r="AX67" s="491" t="e">
        <f ca="1">+IF(AND(ISNUMBER(OFFSET('Sanitation Data'!$I$11,0,10*ROW('Sanitation Data'!I61))),'Data Summary'!DM67="Yes"),OFFSET('Sanitation Data'!$I$11,0,10*ROW('Sanitation Data'!I61)),NA())</f>
        <v>#N/A</v>
      </c>
      <c r="AY67" s="491" t="e">
        <f ca="1">+IF(AND(ISNUMBER(OFFSET('Sanitation Data'!$I$12,0,10*ROW('Sanitation Data'!I61))),'Data Summary'!DN67="Yes"),OFFSET('Sanitation Data'!$I$12,0,10*ROW('Sanitation Data'!I61)),NA())</f>
        <v>#N/A</v>
      </c>
      <c r="AZ67" s="492" t="e">
        <f ca="1">+IF(AND(ISNUMBER(OFFSET('Hygiene Data'!$D$5,0,10*ROW('Hygiene Data'!D61))),'Data Summary'!DO67="Yes"),OFFSET('Hygiene Data'!$D$5,0,10*ROW('Hygiene Data'!D61)),NA())</f>
        <v>#N/A</v>
      </c>
      <c r="BA67" s="492" t="e">
        <f ca="1">+IF(AND(ISNUMBER(OFFSET('Hygiene Data'!$D$7,0,10*ROW('Hygiene Data'!D61))),'Data Summary'!DP67="Yes"),OFFSET('Hygiene Data'!$D$7,0,10*ROW('Hygiene Data'!D61)),NA())</f>
        <v>#N/A</v>
      </c>
      <c r="BB67" s="492" t="e">
        <f ca="1">+IF(AND(ISNUMBER(OFFSET('Hygiene Data'!$D$9,0,10*ROW('Hygiene Data'!D61))),'Data Summary'!DQ67="Yes"),OFFSET('Hygiene Data'!$D$9,0,10*ROW('Hygiene Data'!D61)),NA())</f>
        <v>#N/A</v>
      </c>
      <c r="BC67" s="492" t="e">
        <f ca="1">+IF(AND(ISNUMBER(OFFSET('Hygiene Data'!$E$5,0,10*ROW('Hygiene Data'!E61))),'Data Summary'!DR67="Yes"),OFFSET('Hygiene Data'!$E$5,0,10*ROW('Hygiene Data'!E61)),NA())</f>
        <v>#N/A</v>
      </c>
      <c r="BD67" s="492" t="e">
        <f ca="1">+IF(AND(ISNUMBER(OFFSET('Hygiene Data'!$E$7,0,10*ROW('Hygiene Data'!E61))),'Data Summary'!DS67="Yes"),OFFSET('Hygiene Data'!$E$7,0,10*ROW('Hygiene Data'!E61)),NA())</f>
        <v>#N/A</v>
      </c>
      <c r="BE67" s="492" t="e">
        <f ca="1">+IF(AND(ISNUMBER(OFFSET('Hygiene Data'!$E$9,0,10*ROW('Hygiene Data'!E61))),'Data Summary'!DT67="Yes"),OFFSET('Hygiene Data'!$E$9,0,10*ROW('Hygiene Data'!E61)),NA())</f>
        <v>#N/A</v>
      </c>
      <c r="BF67" s="492" t="e">
        <f ca="1">+IF(AND(ISNUMBER(OFFSET('Hygiene Data'!$F$5,0,10*ROW('Hygiene Data'!F61))),'Data Summary'!DU67="Yes"),OFFSET('Hygiene Data'!$F$5,0,10*ROW('Hygiene Data'!F61)),NA())</f>
        <v>#N/A</v>
      </c>
      <c r="BG67" s="492" t="e">
        <f ca="1">+IF(AND(ISNUMBER(OFFSET('Hygiene Data'!$F$7,0,10*ROW('Hygiene Data'!F61))),'Data Summary'!DV67="Yes"),OFFSET('Hygiene Data'!$F$7,0,10*ROW('Hygiene Data'!F61)),NA())</f>
        <v>#N/A</v>
      </c>
      <c r="BH67" s="492" t="e">
        <f ca="1">+IF(AND(ISNUMBER(OFFSET('Hygiene Data'!$F$9,0,10*ROW('Hygiene Data'!F61))),'Data Summary'!DW67="Yes"),OFFSET('Hygiene Data'!$F$9,0,10*ROW('Hygiene Data'!F61)),NA())</f>
        <v>#N/A</v>
      </c>
      <c r="BI67" s="492" t="e">
        <f ca="1">+IF(AND(ISNUMBER(OFFSET('Hygiene Data'!$G$5,0,10*ROW('Hygiene Data'!G61))),'Data Summary'!DX67="Yes"),OFFSET('Hygiene Data'!$G$5,0,10*ROW('Hygiene Data'!G61)),NA())</f>
        <v>#N/A</v>
      </c>
      <c r="BJ67" s="492" t="e">
        <f ca="1">+IF(AND(ISNUMBER(OFFSET('Hygiene Data'!$G$7,0,10*ROW('Hygiene Data'!G61))),'Data Summary'!DY67="Yes"),OFFSET('Hygiene Data'!$G$7,0,10*ROW('Hygiene Data'!G61)),NA())</f>
        <v>#N/A</v>
      </c>
      <c r="BK67" s="492" t="e">
        <f ca="1">+IF(AND(ISNUMBER(OFFSET('Hygiene Data'!$G$9,0,10*ROW('Hygiene Data'!G61))),'Data Summary'!DZ67="Yes"),OFFSET('Hygiene Data'!$G$9,0,10*ROW('Hygiene Data'!G61)),NA())</f>
        <v>#N/A</v>
      </c>
      <c r="BL67" s="492" t="e">
        <f ca="1">+IF(AND(ISNUMBER(OFFSET('Hygiene Data'!$H$5,0,10*ROW('Hygiene Data'!H61))),'Data Summary'!EA67="Yes"),OFFSET('Hygiene Data'!$H$5,0,10*ROW('Hygiene Data'!H61)),NA())</f>
        <v>#N/A</v>
      </c>
      <c r="BM67" s="492" t="e">
        <f ca="1">+IF(AND(ISNUMBER(OFFSET('Hygiene Data'!$H$7,0,10*ROW('Hygiene Data'!H61))),'Data Summary'!EB67="Yes"),OFFSET('Hygiene Data'!$H$7,0,10*ROW('Hygiene Data'!H61)),NA())</f>
        <v>#N/A</v>
      </c>
      <c r="BN67" s="492" t="e">
        <f ca="1">+IF(AND(ISNUMBER(OFFSET('Hygiene Data'!$H$9,0,10*ROW('Hygiene Data'!H61))),'Data Summary'!EC67="Yes"),OFFSET('Hygiene Data'!$H$9,0,10*ROW('Hygiene Data'!H61)),NA())</f>
        <v>#N/A</v>
      </c>
      <c r="BO67" s="492" t="e">
        <f ca="1">+IF(AND(ISNUMBER(OFFSET('Hygiene Data'!$I$5,0,10*ROW('Hygiene Data'!I61))),'Data Summary'!ED67="Yes"),OFFSET('Hygiene Data'!$I$5,0,10*ROW('Hygiene Data'!I61)),NA())</f>
        <v>#N/A</v>
      </c>
      <c r="BP67" s="492" t="e">
        <f ca="1">+IF(AND(ISNUMBER(OFFSET('Hygiene Data'!$I$7,0,10*ROW('Hygiene Data'!I61))),'Data Summary'!EE67="Yes"),OFFSET('Hygiene Data'!$I$7,0,10*ROW('Hygiene Data'!I61)),NA())</f>
        <v>#N/A</v>
      </c>
      <c r="BQ67" s="492" t="e">
        <f ca="1">+IF(AND(ISNUMBER(OFFSET('Hygiene Data'!$I$9,0,10*ROW('Hygiene Data'!I61))),'Data Summary'!EF67="Yes"),OFFSET('Hygiene Data'!$I$9,0,10*ROW('Hygiene Data'!I61)),NA())</f>
        <v>#N/A</v>
      </c>
    </row>
    <row r="68" spans="1:69" x14ac:dyDescent="0.25">
      <c r="A68" s="488" t="e">
        <f ca="1">+RIGHT('Data Summary'!A68,LEN('Data Summary'!A68)-9)</f>
        <v>#VALUE!</v>
      </c>
      <c r="B68" s="462" t="str">
        <f ca="1">+IF(ISTEXT('Data Summary'!B68),'Data Summary'!B68,"")</f>
        <v/>
      </c>
      <c r="C68" s="489" t="e">
        <f ca="1">+VALUE('Data Summary'!C68)</f>
        <v>#VALUE!</v>
      </c>
      <c r="D68" s="490" t="e">
        <f ca="1">+IF(AND(ISNUMBER(OFFSET('Water Data'!$D$4,0,10*ROW('Water Data'!D62))),'Data Summary'!BS68="Yes"),100-OFFSET('Water Data'!$D$4,0,10*ROW('Water Data'!D62)),NA())</f>
        <v>#N/A</v>
      </c>
      <c r="E68" s="490" t="e">
        <f ca="1">+IF(AND(ISNUMBER(OFFSET('Water Data'!$D$6,0,10*ROW('Water Data'!D62))),'Data Summary'!BT68="Yes"),OFFSET('Water Data'!$D$6,0,10*ROW('Water Data'!D62)),NA())</f>
        <v>#N/A</v>
      </c>
      <c r="F68" s="490" t="e">
        <f ca="1">+IF(AND(ISNUMBER(OFFSET('Water Data'!$D$9,0,10*ROW('Water Data'!D62))),'Data Summary'!BU68="Yes"),OFFSET('Water Data'!$D$9,0,10*ROW('Water Data'!D62)),NA())</f>
        <v>#N/A</v>
      </c>
      <c r="G68" s="490" t="e">
        <f ca="1">+IF(AND(ISNUMBER(OFFSET('Water Data'!$E$4,0,10*ROW('Water Data'!E62))),'Data Summary'!BV68="Yes"),100-OFFSET('Water Data'!$E$4,0,10*ROW('Water Data'!E62)),NA())</f>
        <v>#N/A</v>
      </c>
      <c r="H68" s="490" t="e">
        <f ca="1">+IF(AND(ISNUMBER(OFFSET('Water Data'!$E$6,0,10*ROW('Water Data'!E62))),'Data Summary'!BW68="Yes"),OFFSET('Water Data'!$E$6,0,10*ROW('Water Data'!E62)),NA())</f>
        <v>#N/A</v>
      </c>
      <c r="I68" s="490" t="e">
        <f ca="1">+IF(AND(ISNUMBER(OFFSET('Water Data'!$E$9,0,10*ROW('Water Data'!E62))),'Data Summary'!BX68="Yes"),OFFSET('Water Data'!$E$9,0,10*ROW('Water Data'!E62)),NA())</f>
        <v>#N/A</v>
      </c>
      <c r="J68" s="490" t="e">
        <f ca="1">+IF(AND(ISNUMBER(OFFSET('Water Data'!$F$4,0,10*ROW('Water Data'!F62))),'Data Summary'!BY68="Yes"),100-OFFSET('Water Data'!$F$4,0,10*ROW('Water Data'!F62)),NA())</f>
        <v>#N/A</v>
      </c>
      <c r="K68" s="490" t="e">
        <f ca="1">+IF(AND(ISNUMBER(OFFSET('Water Data'!$F$6,0,10*ROW('Water Data'!F62))),'Data Summary'!BZ68="Yes"),OFFSET('Water Data'!$F$6,0,10*ROW('Water Data'!F62)),NA())</f>
        <v>#N/A</v>
      </c>
      <c r="L68" s="490" t="e">
        <f ca="1">+IF(AND(ISNUMBER(OFFSET('Water Data'!$F$9,0,10*ROW('Water Data'!F62))),'Data Summary'!CA68="Yes"),OFFSET('Water Data'!$F$9,0,10*ROW('Water Data'!F62)),NA())</f>
        <v>#N/A</v>
      </c>
      <c r="M68" s="490" t="e">
        <f ca="1">+IF(AND(ISNUMBER(OFFSET('Water Data'!$G$4,0,10*ROW('Water Data'!G62))),'Data Summary'!CB68="Yes"),100-OFFSET('Water Data'!$G$4,0,10*ROW('Water Data'!G62)),NA())</f>
        <v>#N/A</v>
      </c>
      <c r="N68" s="490" t="e">
        <f ca="1">+IF(AND(ISNUMBER(OFFSET('Water Data'!$G$6,0,10*ROW('Water Data'!G62))),'Data Summary'!CC68="Yes"),OFFSET('Water Data'!$G$6,0,10*ROW('Water Data'!G62)),NA())</f>
        <v>#N/A</v>
      </c>
      <c r="O68" s="490" t="e">
        <f ca="1">+IF(AND(ISNUMBER(OFFSET('Water Data'!$G$9,0,10*ROW('Water Data'!G62))),'Data Summary'!CD68="Yes"),OFFSET('Water Data'!$G$9,0,10*ROW('Water Data'!G62)),NA())</f>
        <v>#N/A</v>
      </c>
      <c r="P68" s="490" t="e">
        <f ca="1">+IF(AND(ISNUMBER(OFFSET('Water Data'!$H$4,0,10*ROW('Water Data'!H62))),'Data Summary'!CE68="Yes"),100-OFFSET('Water Data'!$H$4,0,10*ROW('Water Data'!H62)),NA())</f>
        <v>#N/A</v>
      </c>
      <c r="Q68" s="490" t="e">
        <f ca="1">+IF(AND(ISNUMBER(OFFSET('Water Data'!$H$6,0,10*ROW('Water Data'!H62))),'Data Summary'!CF68="Yes"),OFFSET('Water Data'!$H$6,0,10*ROW('Water Data'!H62)),NA())</f>
        <v>#N/A</v>
      </c>
      <c r="R68" s="490" t="e">
        <f ca="1">+IF(AND(ISNUMBER(OFFSET('Water Data'!$H$9,0,10*ROW('Water Data'!H62))),'Data Summary'!CG68="Yes"),OFFSET('Water Data'!$H$9,0,10*ROW('Water Data'!H62)),NA())</f>
        <v>#N/A</v>
      </c>
      <c r="S68" s="490" t="e">
        <f ca="1">+IF(AND(ISNUMBER(OFFSET('Water Data'!$I$4,0,10*ROW('Water Data'!I62))),'Data Summary'!CH68="Yes"),100-OFFSET('Water Data'!$I$4,0,10*ROW('Water Data'!I62)),NA())</f>
        <v>#N/A</v>
      </c>
      <c r="T68" s="490" t="e">
        <f ca="1">+IF(AND(ISNUMBER(OFFSET('Water Data'!$I$6,0,10*ROW('Water Data'!I62))),'Data Summary'!CI68="Yes"),OFFSET('Water Data'!$I$6,0,10*ROW('Water Data'!I62)),NA())</f>
        <v>#N/A</v>
      </c>
      <c r="U68" s="490" t="e">
        <f ca="1">+IF(AND(ISNUMBER(OFFSET('Water Data'!$I$9,0,10*ROW('Water Data'!I62))),'Data Summary'!CJ68="Yes"),OFFSET('Water Data'!$I$9,0,10*ROW('Water Data'!I62)),NA())</f>
        <v>#N/A</v>
      </c>
      <c r="V68" s="491" t="e">
        <f ca="1">+IF(AND(ISNUMBER(OFFSET('Sanitation Data'!$D$4,0,10*ROW('Sanitation Data'!D62))),'Data Summary'!CK68="Yes"),100-OFFSET('Sanitation Data'!$D$4,0,10*ROW('Sanitation Data'!D62)),NA())</f>
        <v>#N/A</v>
      </c>
      <c r="W68" s="491" t="e">
        <f ca="1">+IF(AND(ISNUMBER(OFFSET('Sanitation Data'!$D$6,0,10*ROW('Sanitation Data'!D62))),'Data Summary'!CL68="Yes"),OFFSET('Sanitation Data'!$D$6,0,10*ROW('Sanitation Data'!D62)),NA())</f>
        <v>#N/A</v>
      </c>
      <c r="X68" s="491" t="e">
        <f ca="1">+IF(AND(ISNUMBER(OFFSET('Sanitation Data'!$D$10,0,10*ROW('Sanitation Data'!D62))),'Data Summary'!CM68="Yes"),OFFSET('Sanitation Data'!$D$10,0,10*ROW('Sanitation Data'!D62)),NA())</f>
        <v>#N/A</v>
      </c>
      <c r="Y68" s="491" t="e">
        <f ca="1">+IF(AND(ISNUMBER(OFFSET('Sanitation Data'!$D$11,0,10*ROW('Sanitation Data'!D62))),'Data Summary'!CN68="Yes"),OFFSET('Sanitation Data'!$D$11,0,10*ROW('Sanitation Data'!D62)),NA())</f>
        <v>#N/A</v>
      </c>
      <c r="Z68" s="491" t="e">
        <f ca="1">+IF(AND(ISNUMBER(OFFSET('Sanitation Data'!$D$12,0,10*ROW('Sanitation Data'!D62))),'Data Summary'!CO68="Yes"),OFFSET('Sanitation Data'!$D$12,0,10*ROW('Sanitation Data'!D62)),NA())</f>
        <v>#N/A</v>
      </c>
      <c r="AA68" s="491" t="e">
        <f ca="1">+IF(AND(ISNUMBER(OFFSET('Sanitation Data'!$E$4,0,10*ROW('Sanitation Data'!E62))),'Data Summary'!CP68="Yes"),100-OFFSET('Sanitation Data'!$E$4,0,10*ROW('Sanitation Data'!E62)),NA())</f>
        <v>#N/A</v>
      </c>
      <c r="AB68" s="491" t="e">
        <f ca="1">+IF(AND(ISNUMBER(OFFSET('Sanitation Data'!$E$6,0,10*ROW('Sanitation Data'!E62))),'Data Summary'!CQ68="Yes"),OFFSET('Sanitation Data'!$E$6,0,10*ROW('Sanitation Data'!E62)),NA())</f>
        <v>#N/A</v>
      </c>
      <c r="AC68" s="491" t="e">
        <f ca="1">+IF(AND(ISNUMBER(OFFSET('Sanitation Data'!$E$10,0,10*ROW('Sanitation Data'!E62))),'Data Summary'!CR68="Yes"),OFFSET('Sanitation Data'!$E$10,0,10*ROW('Sanitation Data'!E62)),NA())</f>
        <v>#N/A</v>
      </c>
      <c r="AD68" s="491" t="e">
        <f ca="1">+IF(AND(ISNUMBER(OFFSET('Sanitation Data'!$E$11,0,10*ROW('Sanitation Data'!E62))),'Data Summary'!CS68="Yes"),OFFSET('Sanitation Data'!$E$11,0,10*ROW('Sanitation Data'!E62)),NA())</f>
        <v>#N/A</v>
      </c>
      <c r="AE68" s="491" t="e">
        <f ca="1">+IF(AND(ISNUMBER(OFFSET('Sanitation Data'!$E$12,0,10*ROW('Sanitation Data'!E62))),'Data Summary'!CT68="Yes"),OFFSET('Sanitation Data'!$E$12,0,10*ROW('Sanitation Data'!E62)),NA())</f>
        <v>#N/A</v>
      </c>
      <c r="AF68" s="491" t="e">
        <f ca="1">+IF(AND(ISNUMBER(OFFSET('Sanitation Data'!$F$4,0,10*ROW('Sanitation Data'!F62))),'Data Summary'!CU68="Yes"),100-OFFSET('Sanitation Data'!$F$4,0,10*ROW('Sanitation Data'!F62)),NA())</f>
        <v>#N/A</v>
      </c>
      <c r="AG68" s="491" t="e">
        <f ca="1">+IF(AND(ISNUMBER(OFFSET('Sanitation Data'!$F$6,0,10*ROW('Sanitation Data'!F62))),'Data Summary'!CV68="Yes"),OFFSET('Sanitation Data'!$F$6,0,10*ROW('Sanitation Data'!F62)),NA())</f>
        <v>#N/A</v>
      </c>
      <c r="AH68" s="491" t="e">
        <f ca="1">+IF(AND(ISNUMBER(OFFSET('Sanitation Data'!$F$10,0,10*ROW('Sanitation Data'!F62))),'Data Summary'!CW68="Yes"),OFFSET('Sanitation Data'!$F$10,0,10*ROW('Sanitation Data'!F62)),NA())</f>
        <v>#N/A</v>
      </c>
      <c r="AI68" s="491" t="e">
        <f ca="1">+IF(AND(ISNUMBER(OFFSET('Sanitation Data'!$F$11,0,10*ROW('Sanitation Data'!F62))),'Data Summary'!CX68="Yes"),OFFSET('Sanitation Data'!$F$11,0,10*ROW('Sanitation Data'!F62)),NA())</f>
        <v>#N/A</v>
      </c>
      <c r="AJ68" s="491" t="e">
        <f ca="1">+IF(AND(ISNUMBER(OFFSET('Sanitation Data'!$F$12,0,10*ROW('Sanitation Data'!F62))),'Data Summary'!CY68="Yes"),OFFSET('Sanitation Data'!$F$12,0,10*ROW('Sanitation Data'!F62)),NA())</f>
        <v>#N/A</v>
      </c>
      <c r="AK68" s="491" t="e">
        <f ca="1">+IF(AND(ISNUMBER(OFFSET('Sanitation Data'!$G$4,0,10*ROW('Sanitation Data'!G62))),'Data Summary'!CZ68="Yes"),100-OFFSET('Sanitation Data'!$G$4,0,10*ROW('Sanitation Data'!G62)),NA())</f>
        <v>#N/A</v>
      </c>
      <c r="AL68" s="491" t="e">
        <f ca="1">+IF(AND(ISNUMBER(OFFSET('Sanitation Data'!$G$6,0,10*ROW('Sanitation Data'!G62))),'Data Summary'!DA68="Yes"),OFFSET('Sanitation Data'!$G$6,0,10*ROW('Sanitation Data'!G62)),NA())</f>
        <v>#N/A</v>
      </c>
      <c r="AM68" s="491" t="e">
        <f ca="1">+IF(AND(ISNUMBER(OFFSET('Sanitation Data'!$G$10,0,10*ROW('Sanitation Data'!G62))),'Data Summary'!DB68="Yes"),OFFSET('Sanitation Data'!$G$10,0,10*ROW('Sanitation Data'!G62)),NA())</f>
        <v>#N/A</v>
      </c>
      <c r="AN68" s="491" t="e">
        <f ca="1">+IF(AND(ISNUMBER(OFFSET('Sanitation Data'!$G$11,0,10*ROW('Sanitation Data'!G62))),'Data Summary'!DC68="Yes"),OFFSET('Sanitation Data'!$G$11,0,10*ROW('Sanitation Data'!G62)),NA())</f>
        <v>#N/A</v>
      </c>
      <c r="AO68" s="491" t="e">
        <f ca="1">+IF(AND(ISNUMBER(OFFSET('Sanitation Data'!$G$12,0,10*ROW('Sanitation Data'!G62))),'Data Summary'!DD68="Yes"),OFFSET('Sanitation Data'!$G$12,0,10*ROW('Sanitation Data'!G62)),NA())</f>
        <v>#N/A</v>
      </c>
      <c r="AP68" s="491" t="e">
        <f ca="1">+IF(AND(ISNUMBER(OFFSET('Sanitation Data'!$H$4,0,10*ROW('Sanitation Data'!H62))),'Data Summary'!DE68="Yes"),100-OFFSET('Sanitation Data'!$H$4,0,10*ROW('Sanitation Data'!H62)),NA())</f>
        <v>#N/A</v>
      </c>
      <c r="AQ68" s="491" t="e">
        <f ca="1">+IF(AND(ISNUMBER(OFFSET('Sanitation Data'!$H$6,0,10*ROW('Sanitation Data'!H62))),'Data Summary'!DF68="Yes"),OFFSET('Sanitation Data'!$H$6,0,10*ROW('Sanitation Data'!H62)),NA())</f>
        <v>#N/A</v>
      </c>
      <c r="AR68" s="491" t="e">
        <f ca="1">+IF(AND(ISNUMBER(OFFSET('Sanitation Data'!$H$10,0,10*ROW('Sanitation Data'!H62))),'Data Summary'!DG68="Yes"),OFFSET('Sanitation Data'!$H$10,0,10*ROW('Sanitation Data'!H62)),NA())</f>
        <v>#N/A</v>
      </c>
      <c r="AS68" s="491" t="e">
        <f ca="1">+IF(AND(ISNUMBER(OFFSET('Sanitation Data'!$H$11,0,10*ROW('Sanitation Data'!H62))),'Data Summary'!DH68="Yes"),OFFSET('Sanitation Data'!$H$11,0,10*ROW('Sanitation Data'!H62)),NA())</f>
        <v>#N/A</v>
      </c>
      <c r="AT68" s="491" t="e">
        <f ca="1">+IF(AND(ISNUMBER(OFFSET('Sanitation Data'!$H$12,0,10*ROW('Sanitation Data'!H62))),'Data Summary'!DI68="Yes"),OFFSET('Sanitation Data'!$H$12,0,10*ROW('Sanitation Data'!H62)),NA())</f>
        <v>#N/A</v>
      </c>
      <c r="AU68" s="491" t="e">
        <f ca="1">+IF(AND(ISNUMBER(OFFSET('Sanitation Data'!$I$4,0,10*ROW('Sanitation Data'!I62))),'Data Summary'!DJ68="Yes"),100-OFFSET('Sanitation Data'!$I$4,0,10*ROW('Sanitation Data'!I62)),NA())</f>
        <v>#N/A</v>
      </c>
      <c r="AV68" s="491" t="e">
        <f ca="1">+IF(AND(ISNUMBER(OFFSET('Sanitation Data'!$I$6,0,10*ROW('Sanitation Data'!I62))),'Data Summary'!DK68="Yes"),OFFSET('Sanitation Data'!$I$6,0,10*ROW('Sanitation Data'!I62)),NA())</f>
        <v>#N/A</v>
      </c>
      <c r="AW68" s="491" t="e">
        <f ca="1">+IF(AND(ISNUMBER(OFFSET('Sanitation Data'!$I$10,0,10*ROW('Sanitation Data'!I62))),'Data Summary'!DL68="Yes"),OFFSET('Sanitation Data'!$I$10,0,10*ROW('Sanitation Data'!I62)),NA())</f>
        <v>#N/A</v>
      </c>
      <c r="AX68" s="491" t="e">
        <f ca="1">+IF(AND(ISNUMBER(OFFSET('Sanitation Data'!$I$11,0,10*ROW('Sanitation Data'!I62))),'Data Summary'!DM68="Yes"),OFFSET('Sanitation Data'!$I$11,0,10*ROW('Sanitation Data'!I62)),NA())</f>
        <v>#N/A</v>
      </c>
      <c r="AY68" s="491" t="e">
        <f ca="1">+IF(AND(ISNUMBER(OFFSET('Sanitation Data'!$I$12,0,10*ROW('Sanitation Data'!I62))),'Data Summary'!DN68="Yes"),OFFSET('Sanitation Data'!$I$12,0,10*ROW('Sanitation Data'!I62)),NA())</f>
        <v>#N/A</v>
      </c>
      <c r="AZ68" s="492" t="e">
        <f ca="1">+IF(AND(ISNUMBER(OFFSET('Hygiene Data'!$D$5,0,10*ROW('Hygiene Data'!D62))),'Data Summary'!DO68="Yes"),OFFSET('Hygiene Data'!$D$5,0,10*ROW('Hygiene Data'!D62)),NA())</f>
        <v>#N/A</v>
      </c>
      <c r="BA68" s="492" t="e">
        <f ca="1">+IF(AND(ISNUMBER(OFFSET('Hygiene Data'!$D$7,0,10*ROW('Hygiene Data'!D62))),'Data Summary'!DP68="Yes"),OFFSET('Hygiene Data'!$D$7,0,10*ROW('Hygiene Data'!D62)),NA())</f>
        <v>#N/A</v>
      </c>
      <c r="BB68" s="492" t="e">
        <f ca="1">+IF(AND(ISNUMBER(OFFSET('Hygiene Data'!$D$9,0,10*ROW('Hygiene Data'!D62))),'Data Summary'!DQ68="Yes"),OFFSET('Hygiene Data'!$D$9,0,10*ROW('Hygiene Data'!D62)),NA())</f>
        <v>#N/A</v>
      </c>
      <c r="BC68" s="492" t="e">
        <f ca="1">+IF(AND(ISNUMBER(OFFSET('Hygiene Data'!$E$5,0,10*ROW('Hygiene Data'!E62))),'Data Summary'!DR68="Yes"),OFFSET('Hygiene Data'!$E$5,0,10*ROW('Hygiene Data'!E62)),NA())</f>
        <v>#N/A</v>
      </c>
      <c r="BD68" s="492" t="e">
        <f ca="1">+IF(AND(ISNUMBER(OFFSET('Hygiene Data'!$E$7,0,10*ROW('Hygiene Data'!E62))),'Data Summary'!DS68="Yes"),OFFSET('Hygiene Data'!$E$7,0,10*ROW('Hygiene Data'!E62)),NA())</f>
        <v>#N/A</v>
      </c>
      <c r="BE68" s="492" t="e">
        <f ca="1">+IF(AND(ISNUMBER(OFFSET('Hygiene Data'!$E$9,0,10*ROW('Hygiene Data'!E62))),'Data Summary'!DT68="Yes"),OFFSET('Hygiene Data'!$E$9,0,10*ROW('Hygiene Data'!E62)),NA())</f>
        <v>#N/A</v>
      </c>
      <c r="BF68" s="492" t="e">
        <f ca="1">+IF(AND(ISNUMBER(OFFSET('Hygiene Data'!$F$5,0,10*ROW('Hygiene Data'!F62))),'Data Summary'!DU68="Yes"),OFFSET('Hygiene Data'!$F$5,0,10*ROW('Hygiene Data'!F62)),NA())</f>
        <v>#N/A</v>
      </c>
      <c r="BG68" s="492" t="e">
        <f ca="1">+IF(AND(ISNUMBER(OFFSET('Hygiene Data'!$F$7,0,10*ROW('Hygiene Data'!F62))),'Data Summary'!DV68="Yes"),OFFSET('Hygiene Data'!$F$7,0,10*ROW('Hygiene Data'!F62)),NA())</f>
        <v>#N/A</v>
      </c>
      <c r="BH68" s="492" t="e">
        <f ca="1">+IF(AND(ISNUMBER(OFFSET('Hygiene Data'!$F$9,0,10*ROW('Hygiene Data'!F62))),'Data Summary'!DW68="Yes"),OFFSET('Hygiene Data'!$F$9,0,10*ROW('Hygiene Data'!F62)),NA())</f>
        <v>#N/A</v>
      </c>
      <c r="BI68" s="492" t="e">
        <f ca="1">+IF(AND(ISNUMBER(OFFSET('Hygiene Data'!$G$5,0,10*ROW('Hygiene Data'!G62))),'Data Summary'!DX68="Yes"),OFFSET('Hygiene Data'!$G$5,0,10*ROW('Hygiene Data'!G62)),NA())</f>
        <v>#N/A</v>
      </c>
      <c r="BJ68" s="492" t="e">
        <f ca="1">+IF(AND(ISNUMBER(OFFSET('Hygiene Data'!$G$7,0,10*ROW('Hygiene Data'!G62))),'Data Summary'!DY68="Yes"),OFFSET('Hygiene Data'!$G$7,0,10*ROW('Hygiene Data'!G62)),NA())</f>
        <v>#N/A</v>
      </c>
      <c r="BK68" s="492" t="e">
        <f ca="1">+IF(AND(ISNUMBER(OFFSET('Hygiene Data'!$G$9,0,10*ROW('Hygiene Data'!G62))),'Data Summary'!DZ68="Yes"),OFFSET('Hygiene Data'!$G$9,0,10*ROW('Hygiene Data'!G62)),NA())</f>
        <v>#N/A</v>
      </c>
      <c r="BL68" s="492" t="e">
        <f ca="1">+IF(AND(ISNUMBER(OFFSET('Hygiene Data'!$H$5,0,10*ROW('Hygiene Data'!H62))),'Data Summary'!EA68="Yes"),OFFSET('Hygiene Data'!$H$5,0,10*ROW('Hygiene Data'!H62)),NA())</f>
        <v>#N/A</v>
      </c>
      <c r="BM68" s="492" t="e">
        <f ca="1">+IF(AND(ISNUMBER(OFFSET('Hygiene Data'!$H$7,0,10*ROW('Hygiene Data'!H62))),'Data Summary'!EB68="Yes"),OFFSET('Hygiene Data'!$H$7,0,10*ROW('Hygiene Data'!H62)),NA())</f>
        <v>#N/A</v>
      </c>
      <c r="BN68" s="492" t="e">
        <f ca="1">+IF(AND(ISNUMBER(OFFSET('Hygiene Data'!$H$9,0,10*ROW('Hygiene Data'!H62))),'Data Summary'!EC68="Yes"),OFFSET('Hygiene Data'!$H$9,0,10*ROW('Hygiene Data'!H62)),NA())</f>
        <v>#N/A</v>
      </c>
      <c r="BO68" s="492" t="e">
        <f ca="1">+IF(AND(ISNUMBER(OFFSET('Hygiene Data'!$I$5,0,10*ROW('Hygiene Data'!I62))),'Data Summary'!ED68="Yes"),OFFSET('Hygiene Data'!$I$5,0,10*ROW('Hygiene Data'!I62)),NA())</f>
        <v>#N/A</v>
      </c>
      <c r="BP68" s="492" t="e">
        <f ca="1">+IF(AND(ISNUMBER(OFFSET('Hygiene Data'!$I$7,0,10*ROW('Hygiene Data'!I62))),'Data Summary'!EE68="Yes"),OFFSET('Hygiene Data'!$I$7,0,10*ROW('Hygiene Data'!I62)),NA())</f>
        <v>#N/A</v>
      </c>
      <c r="BQ68" s="492" t="e">
        <f ca="1">+IF(AND(ISNUMBER(OFFSET('Hygiene Data'!$I$9,0,10*ROW('Hygiene Data'!I62))),'Data Summary'!EF68="Yes"),OFFSET('Hygiene Data'!$I$9,0,10*ROW('Hygiene Data'!I62)),NA())</f>
        <v>#N/A</v>
      </c>
    </row>
    <row r="69" spans="1:69" x14ac:dyDescent="0.25">
      <c r="A69" s="488" t="e">
        <f ca="1">+RIGHT('Data Summary'!A69,LEN('Data Summary'!A69)-9)</f>
        <v>#VALUE!</v>
      </c>
      <c r="B69" s="462" t="str">
        <f ca="1">+IF(ISTEXT('Data Summary'!B69),'Data Summary'!B69,"")</f>
        <v/>
      </c>
      <c r="C69" s="489" t="e">
        <f ca="1">+VALUE('Data Summary'!C69)</f>
        <v>#VALUE!</v>
      </c>
      <c r="D69" s="490" t="e">
        <f ca="1">+IF(AND(ISNUMBER(OFFSET('Water Data'!$D$4,0,10*ROW('Water Data'!D63))),'Data Summary'!BS69="Yes"),100-OFFSET('Water Data'!$D$4,0,10*ROW('Water Data'!D63)),NA())</f>
        <v>#N/A</v>
      </c>
      <c r="E69" s="490" t="e">
        <f ca="1">+IF(AND(ISNUMBER(OFFSET('Water Data'!$D$6,0,10*ROW('Water Data'!D63))),'Data Summary'!BT69="Yes"),OFFSET('Water Data'!$D$6,0,10*ROW('Water Data'!D63)),NA())</f>
        <v>#N/A</v>
      </c>
      <c r="F69" s="490" t="e">
        <f ca="1">+IF(AND(ISNUMBER(OFFSET('Water Data'!$D$9,0,10*ROW('Water Data'!D63))),'Data Summary'!BU69="Yes"),OFFSET('Water Data'!$D$9,0,10*ROW('Water Data'!D63)),NA())</f>
        <v>#N/A</v>
      </c>
      <c r="G69" s="490" t="e">
        <f ca="1">+IF(AND(ISNUMBER(OFFSET('Water Data'!$E$4,0,10*ROW('Water Data'!E63))),'Data Summary'!BV69="Yes"),100-OFFSET('Water Data'!$E$4,0,10*ROW('Water Data'!E63)),NA())</f>
        <v>#N/A</v>
      </c>
      <c r="H69" s="490" t="e">
        <f ca="1">+IF(AND(ISNUMBER(OFFSET('Water Data'!$E$6,0,10*ROW('Water Data'!E63))),'Data Summary'!BW69="Yes"),OFFSET('Water Data'!$E$6,0,10*ROW('Water Data'!E63)),NA())</f>
        <v>#N/A</v>
      </c>
      <c r="I69" s="490" t="e">
        <f ca="1">+IF(AND(ISNUMBER(OFFSET('Water Data'!$E$9,0,10*ROW('Water Data'!E63))),'Data Summary'!BX69="Yes"),OFFSET('Water Data'!$E$9,0,10*ROW('Water Data'!E63)),NA())</f>
        <v>#N/A</v>
      </c>
      <c r="J69" s="490" t="e">
        <f ca="1">+IF(AND(ISNUMBER(OFFSET('Water Data'!$F$4,0,10*ROW('Water Data'!F63))),'Data Summary'!BY69="Yes"),100-OFFSET('Water Data'!$F$4,0,10*ROW('Water Data'!F63)),NA())</f>
        <v>#N/A</v>
      </c>
      <c r="K69" s="490" t="e">
        <f ca="1">+IF(AND(ISNUMBER(OFFSET('Water Data'!$F$6,0,10*ROW('Water Data'!F63))),'Data Summary'!BZ69="Yes"),OFFSET('Water Data'!$F$6,0,10*ROW('Water Data'!F63)),NA())</f>
        <v>#N/A</v>
      </c>
      <c r="L69" s="490" t="e">
        <f ca="1">+IF(AND(ISNUMBER(OFFSET('Water Data'!$F$9,0,10*ROW('Water Data'!F63))),'Data Summary'!CA69="Yes"),OFFSET('Water Data'!$F$9,0,10*ROW('Water Data'!F63)),NA())</f>
        <v>#N/A</v>
      </c>
      <c r="M69" s="490" t="e">
        <f ca="1">+IF(AND(ISNUMBER(OFFSET('Water Data'!$G$4,0,10*ROW('Water Data'!G63))),'Data Summary'!CB69="Yes"),100-OFFSET('Water Data'!$G$4,0,10*ROW('Water Data'!G63)),NA())</f>
        <v>#N/A</v>
      </c>
      <c r="N69" s="490" t="e">
        <f ca="1">+IF(AND(ISNUMBER(OFFSET('Water Data'!$G$6,0,10*ROW('Water Data'!G63))),'Data Summary'!CC69="Yes"),OFFSET('Water Data'!$G$6,0,10*ROW('Water Data'!G63)),NA())</f>
        <v>#N/A</v>
      </c>
      <c r="O69" s="490" t="e">
        <f ca="1">+IF(AND(ISNUMBER(OFFSET('Water Data'!$G$9,0,10*ROW('Water Data'!G63))),'Data Summary'!CD69="Yes"),OFFSET('Water Data'!$G$9,0,10*ROW('Water Data'!G63)),NA())</f>
        <v>#N/A</v>
      </c>
      <c r="P69" s="490" t="e">
        <f ca="1">+IF(AND(ISNUMBER(OFFSET('Water Data'!$H$4,0,10*ROW('Water Data'!H63))),'Data Summary'!CE69="Yes"),100-OFFSET('Water Data'!$H$4,0,10*ROW('Water Data'!H63)),NA())</f>
        <v>#N/A</v>
      </c>
      <c r="Q69" s="490" t="e">
        <f ca="1">+IF(AND(ISNUMBER(OFFSET('Water Data'!$H$6,0,10*ROW('Water Data'!H63))),'Data Summary'!CF69="Yes"),OFFSET('Water Data'!$H$6,0,10*ROW('Water Data'!H63)),NA())</f>
        <v>#N/A</v>
      </c>
      <c r="R69" s="490" t="e">
        <f ca="1">+IF(AND(ISNUMBER(OFFSET('Water Data'!$H$9,0,10*ROW('Water Data'!H63))),'Data Summary'!CG69="Yes"),OFFSET('Water Data'!$H$9,0,10*ROW('Water Data'!H63)),NA())</f>
        <v>#N/A</v>
      </c>
      <c r="S69" s="490" t="e">
        <f ca="1">+IF(AND(ISNUMBER(OFFSET('Water Data'!$I$4,0,10*ROW('Water Data'!I63))),'Data Summary'!CH69="Yes"),100-OFFSET('Water Data'!$I$4,0,10*ROW('Water Data'!I63)),NA())</f>
        <v>#N/A</v>
      </c>
      <c r="T69" s="490" t="e">
        <f ca="1">+IF(AND(ISNUMBER(OFFSET('Water Data'!$I$6,0,10*ROW('Water Data'!I63))),'Data Summary'!CI69="Yes"),OFFSET('Water Data'!$I$6,0,10*ROW('Water Data'!I63)),NA())</f>
        <v>#N/A</v>
      </c>
      <c r="U69" s="490" t="e">
        <f ca="1">+IF(AND(ISNUMBER(OFFSET('Water Data'!$I$9,0,10*ROW('Water Data'!I63))),'Data Summary'!CJ69="Yes"),OFFSET('Water Data'!$I$9,0,10*ROW('Water Data'!I63)),NA())</f>
        <v>#N/A</v>
      </c>
      <c r="V69" s="491" t="e">
        <f ca="1">+IF(AND(ISNUMBER(OFFSET('Sanitation Data'!$D$4,0,10*ROW('Sanitation Data'!D63))),'Data Summary'!CK69="Yes"),100-OFFSET('Sanitation Data'!$D$4,0,10*ROW('Sanitation Data'!D63)),NA())</f>
        <v>#N/A</v>
      </c>
      <c r="W69" s="491" t="e">
        <f ca="1">+IF(AND(ISNUMBER(OFFSET('Sanitation Data'!$D$6,0,10*ROW('Sanitation Data'!D63))),'Data Summary'!CL69="Yes"),OFFSET('Sanitation Data'!$D$6,0,10*ROW('Sanitation Data'!D63)),NA())</f>
        <v>#N/A</v>
      </c>
      <c r="X69" s="491" t="e">
        <f ca="1">+IF(AND(ISNUMBER(OFFSET('Sanitation Data'!$D$10,0,10*ROW('Sanitation Data'!D63))),'Data Summary'!CM69="Yes"),OFFSET('Sanitation Data'!$D$10,0,10*ROW('Sanitation Data'!D63)),NA())</f>
        <v>#N/A</v>
      </c>
      <c r="Y69" s="491" t="e">
        <f ca="1">+IF(AND(ISNUMBER(OFFSET('Sanitation Data'!$D$11,0,10*ROW('Sanitation Data'!D63))),'Data Summary'!CN69="Yes"),OFFSET('Sanitation Data'!$D$11,0,10*ROW('Sanitation Data'!D63)),NA())</f>
        <v>#N/A</v>
      </c>
      <c r="Z69" s="491" t="e">
        <f ca="1">+IF(AND(ISNUMBER(OFFSET('Sanitation Data'!$D$12,0,10*ROW('Sanitation Data'!D63))),'Data Summary'!CO69="Yes"),OFFSET('Sanitation Data'!$D$12,0,10*ROW('Sanitation Data'!D63)),NA())</f>
        <v>#N/A</v>
      </c>
      <c r="AA69" s="491" t="e">
        <f ca="1">+IF(AND(ISNUMBER(OFFSET('Sanitation Data'!$E$4,0,10*ROW('Sanitation Data'!E63))),'Data Summary'!CP69="Yes"),100-OFFSET('Sanitation Data'!$E$4,0,10*ROW('Sanitation Data'!E63)),NA())</f>
        <v>#N/A</v>
      </c>
      <c r="AB69" s="491" t="e">
        <f ca="1">+IF(AND(ISNUMBER(OFFSET('Sanitation Data'!$E$6,0,10*ROW('Sanitation Data'!E63))),'Data Summary'!CQ69="Yes"),OFFSET('Sanitation Data'!$E$6,0,10*ROW('Sanitation Data'!E63)),NA())</f>
        <v>#N/A</v>
      </c>
      <c r="AC69" s="491" t="e">
        <f ca="1">+IF(AND(ISNUMBER(OFFSET('Sanitation Data'!$E$10,0,10*ROW('Sanitation Data'!E63))),'Data Summary'!CR69="Yes"),OFFSET('Sanitation Data'!$E$10,0,10*ROW('Sanitation Data'!E63)),NA())</f>
        <v>#N/A</v>
      </c>
      <c r="AD69" s="491" t="e">
        <f ca="1">+IF(AND(ISNUMBER(OFFSET('Sanitation Data'!$E$11,0,10*ROW('Sanitation Data'!E63))),'Data Summary'!CS69="Yes"),OFFSET('Sanitation Data'!$E$11,0,10*ROW('Sanitation Data'!E63)),NA())</f>
        <v>#N/A</v>
      </c>
      <c r="AE69" s="491" t="e">
        <f ca="1">+IF(AND(ISNUMBER(OFFSET('Sanitation Data'!$E$12,0,10*ROW('Sanitation Data'!E63))),'Data Summary'!CT69="Yes"),OFFSET('Sanitation Data'!$E$12,0,10*ROW('Sanitation Data'!E63)),NA())</f>
        <v>#N/A</v>
      </c>
      <c r="AF69" s="491" t="e">
        <f ca="1">+IF(AND(ISNUMBER(OFFSET('Sanitation Data'!$F$4,0,10*ROW('Sanitation Data'!F63))),'Data Summary'!CU69="Yes"),100-OFFSET('Sanitation Data'!$F$4,0,10*ROW('Sanitation Data'!F63)),NA())</f>
        <v>#N/A</v>
      </c>
      <c r="AG69" s="491" t="e">
        <f ca="1">+IF(AND(ISNUMBER(OFFSET('Sanitation Data'!$F$6,0,10*ROW('Sanitation Data'!F63))),'Data Summary'!CV69="Yes"),OFFSET('Sanitation Data'!$F$6,0,10*ROW('Sanitation Data'!F63)),NA())</f>
        <v>#N/A</v>
      </c>
      <c r="AH69" s="491" t="e">
        <f ca="1">+IF(AND(ISNUMBER(OFFSET('Sanitation Data'!$F$10,0,10*ROW('Sanitation Data'!F63))),'Data Summary'!CW69="Yes"),OFFSET('Sanitation Data'!$F$10,0,10*ROW('Sanitation Data'!F63)),NA())</f>
        <v>#N/A</v>
      </c>
      <c r="AI69" s="491" t="e">
        <f ca="1">+IF(AND(ISNUMBER(OFFSET('Sanitation Data'!$F$11,0,10*ROW('Sanitation Data'!F63))),'Data Summary'!CX69="Yes"),OFFSET('Sanitation Data'!$F$11,0,10*ROW('Sanitation Data'!F63)),NA())</f>
        <v>#N/A</v>
      </c>
      <c r="AJ69" s="491" t="e">
        <f ca="1">+IF(AND(ISNUMBER(OFFSET('Sanitation Data'!$F$12,0,10*ROW('Sanitation Data'!F63))),'Data Summary'!CY69="Yes"),OFFSET('Sanitation Data'!$F$12,0,10*ROW('Sanitation Data'!F63)),NA())</f>
        <v>#N/A</v>
      </c>
      <c r="AK69" s="491" t="e">
        <f ca="1">+IF(AND(ISNUMBER(OFFSET('Sanitation Data'!$G$4,0,10*ROW('Sanitation Data'!G63))),'Data Summary'!CZ69="Yes"),100-OFFSET('Sanitation Data'!$G$4,0,10*ROW('Sanitation Data'!G63)),NA())</f>
        <v>#N/A</v>
      </c>
      <c r="AL69" s="491" t="e">
        <f ca="1">+IF(AND(ISNUMBER(OFFSET('Sanitation Data'!$G$6,0,10*ROW('Sanitation Data'!G63))),'Data Summary'!DA69="Yes"),OFFSET('Sanitation Data'!$G$6,0,10*ROW('Sanitation Data'!G63)),NA())</f>
        <v>#N/A</v>
      </c>
      <c r="AM69" s="491" t="e">
        <f ca="1">+IF(AND(ISNUMBER(OFFSET('Sanitation Data'!$G$10,0,10*ROW('Sanitation Data'!G63))),'Data Summary'!DB69="Yes"),OFFSET('Sanitation Data'!$G$10,0,10*ROW('Sanitation Data'!G63)),NA())</f>
        <v>#N/A</v>
      </c>
      <c r="AN69" s="491" t="e">
        <f ca="1">+IF(AND(ISNUMBER(OFFSET('Sanitation Data'!$G$11,0,10*ROW('Sanitation Data'!G63))),'Data Summary'!DC69="Yes"),OFFSET('Sanitation Data'!$G$11,0,10*ROW('Sanitation Data'!G63)),NA())</f>
        <v>#N/A</v>
      </c>
      <c r="AO69" s="491" t="e">
        <f ca="1">+IF(AND(ISNUMBER(OFFSET('Sanitation Data'!$G$12,0,10*ROW('Sanitation Data'!G63))),'Data Summary'!DD69="Yes"),OFFSET('Sanitation Data'!$G$12,0,10*ROW('Sanitation Data'!G63)),NA())</f>
        <v>#N/A</v>
      </c>
      <c r="AP69" s="491" t="e">
        <f ca="1">+IF(AND(ISNUMBER(OFFSET('Sanitation Data'!$H$4,0,10*ROW('Sanitation Data'!H63))),'Data Summary'!DE69="Yes"),100-OFFSET('Sanitation Data'!$H$4,0,10*ROW('Sanitation Data'!H63)),NA())</f>
        <v>#N/A</v>
      </c>
      <c r="AQ69" s="491" t="e">
        <f ca="1">+IF(AND(ISNUMBER(OFFSET('Sanitation Data'!$H$6,0,10*ROW('Sanitation Data'!H63))),'Data Summary'!DF69="Yes"),OFFSET('Sanitation Data'!$H$6,0,10*ROW('Sanitation Data'!H63)),NA())</f>
        <v>#N/A</v>
      </c>
      <c r="AR69" s="491" t="e">
        <f ca="1">+IF(AND(ISNUMBER(OFFSET('Sanitation Data'!$H$10,0,10*ROW('Sanitation Data'!H63))),'Data Summary'!DG69="Yes"),OFFSET('Sanitation Data'!$H$10,0,10*ROW('Sanitation Data'!H63)),NA())</f>
        <v>#N/A</v>
      </c>
      <c r="AS69" s="491" t="e">
        <f ca="1">+IF(AND(ISNUMBER(OFFSET('Sanitation Data'!$H$11,0,10*ROW('Sanitation Data'!H63))),'Data Summary'!DH69="Yes"),OFFSET('Sanitation Data'!$H$11,0,10*ROW('Sanitation Data'!H63)),NA())</f>
        <v>#N/A</v>
      </c>
      <c r="AT69" s="491" t="e">
        <f ca="1">+IF(AND(ISNUMBER(OFFSET('Sanitation Data'!$H$12,0,10*ROW('Sanitation Data'!H63))),'Data Summary'!DI69="Yes"),OFFSET('Sanitation Data'!$H$12,0,10*ROW('Sanitation Data'!H63)),NA())</f>
        <v>#N/A</v>
      </c>
      <c r="AU69" s="491" t="e">
        <f ca="1">+IF(AND(ISNUMBER(OFFSET('Sanitation Data'!$I$4,0,10*ROW('Sanitation Data'!I63))),'Data Summary'!DJ69="Yes"),100-OFFSET('Sanitation Data'!$I$4,0,10*ROW('Sanitation Data'!I63)),NA())</f>
        <v>#N/A</v>
      </c>
      <c r="AV69" s="491" t="e">
        <f ca="1">+IF(AND(ISNUMBER(OFFSET('Sanitation Data'!$I$6,0,10*ROW('Sanitation Data'!I63))),'Data Summary'!DK69="Yes"),OFFSET('Sanitation Data'!$I$6,0,10*ROW('Sanitation Data'!I63)),NA())</f>
        <v>#N/A</v>
      </c>
      <c r="AW69" s="491" t="e">
        <f ca="1">+IF(AND(ISNUMBER(OFFSET('Sanitation Data'!$I$10,0,10*ROW('Sanitation Data'!I63))),'Data Summary'!DL69="Yes"),OFFSET('Sanitation Data'!$I$10,0,10*ROW('Sanitation Data'!I63)),NA())</f>
        <v>#N/A</v>
      </c>
      <c r="AX69" s="491" t="e">
        <f ca="1">+IF(AND(ISNUMBER(OFFSET('Sanitation Data'!$I$11,0,10*ROW('Sanitation Data'!I63))),'Data Summary'!DM69="Yes"),OFFSET('Sanitation Data'!$I$11,0,10*ROW('Sanitation Data'!I63)),NA())</f>
        <v>#N/A</v>
      </c>
      <c r="AY69" s="491" t="e">
        <f ca="1">+IF(AND(ISNUMBER(OFFSET('Sanitation Data'!$I$12,0,10*ROW('Sanitation Data'!I63))),'Data Summary'!DN69="Yes"),OFFSET('Sanitation Data'!$I$12,0,10*ROW('Sanitation Data'!I63)),NA())</f>
        <v>#N/A</v>
      </c>
      <c r="AZ69" s="492" t="e">
        <f ca="1">+IF(AND(ISNUMBER(OFFSET('Hygiene Data'!$D$5,0,10*ROW('Hygiene Data'!D63))),'Data Summary'!DO69="Yes"),OFFSET('Hygiene Data'!$D$5,0,10*ROW('Hygiene Data'!D63)),NA())</f>
        <v>#N/A</v>
      </c>
      <c r="BA69" s="492" t="e">
        <f ca="1">+IF(AND(ISNUMBER(OFFSET('Hygiene Data'!$D$7,0,10*ROW('Hygiene Data'!D63))),'Data Summary'!DP69="Yes"),OFFSET('Hygiene Data'!$D$7,0,10*ROW('Hygiene Data'!D63)),NA())</f>
        <v>#N/A</v>
      </c>
      <c r="BB69" s="492" t="e">
        <f ca="1">+IF(AND(ISNUMBER(OFFSET('Hygiene Data'!$D$9,0,10*ROW('Hygiene Data'!D63))),'Data Summary'!DQ69="Yes"),OFFSET('Hygiene Data'!$D$9,0,10*ROW('Hygiene Data'!D63)),NA())</f>
        <v>#N/A</v>
      </c>
      <c r="BC69" s="492" t="e">
        <f ca="1">+IF(AND(ISNUMBER(OFFSET('Hygiene Data'!$E$5,0,10*ROW('Hygiene Data'!E63))),'Data Summary'!DR69="Yes"),OFFSET('Hygiene Data'!$E$5,0,10*ROW('Hygiene Data'!E63)),NA())</f>
        <v>#N/A</v>
      </c>
      <c r="BD69" s="492" t="e">
        <f ca="1">+IF(AND(ISNUMBER(OFFSET('Hygiene Data'!$E$7,0,10*ROW('Hygiene Data'!E63))),'Data Summary'!DS69="Yes"),OFFSET('Hygiene Data'!$E$7,0,10*ROW('Hygiene Data'!E63)),NA())</f>
        <v>#N/A</v>
      </c>
      <c r="BE69" s="492" t="e">
        <f ca="1">+IF(AND(ISNUMBER(OFFSET('Hygiene Data'!$E$9,0,10*ROW('Hygiene Data'!E63))),'Data Summary'!DT69="Yes"),OFFSET('Hygiene Data'!$E$9,0,10*ROW('Hygiene Data'!E63)),NA())</f>
        <v>#N/A</v>
      </c>
      <c r="BF69" s="492" t="e">
        <f ca="1">+IF(AND(ISNUMBER(OFFSET('Hygiene Data'!$F$5,0,10*ROW('Hygiene Data'!F63))),'Data Summary'!DU69="Yes"),OFFSET('Hygiene Data'!$F$5,0,10*ROW('Hygiene Data'!F63)),NA())</f>
        <v>#N/A</v>
      </c>
      <c r="BG69" s="492" t="e">
        <f ca="1">+IF(AND(ISNUMBER(OFFSET('Hygiene Data'!$F$7,0,10*ROW('Hygiene Data'!F63))),'Data Summary'!DV69="Yes"),OFFSET('Hygiene Data'!$F$7,0,10*ROW('Hygiene Data'!F63)),NA())</f>
        <v>#N/A</v>
      </c>
      <c r="BH69" s="492" t="e">
        <f ca="1">+IF(AND(ISNUMBER(OFFSET('Hygiene Data'!$F$9,0,10*ROW('Hygiene Data'!F63))),'Data Summary'!DW69="Yes"),OFFSET('Hygiene Data'!$F$9,0,10*ROW('Hygiene Data'!F63)),NA())</f>
        <v>#N/A</v>
      </c>
      <c r="BI69" s="492" t="e">
        <f ca="1">+IF(AND(ISNUMBER(OFFSET('Hygiene Data'!$G$5,0,10*ROW('Hygiene Data'!G63))),'Data Summary'!DX69="Yes"),OFFSET('Hygiene Data'!$G$5,0,10*ROW('Hygiene Data'!G63)),NA())</f>
        <v>#N/A</v>
      </c>
      <c r="BJ69" s="492" t="e">
        <f ca="1">+IF(AND(ISNUMBER(OFFSET('Hygiene Data'!$G$7,0,10*ROW('Hygiene Data'!G63))),'Data Summary'!DY69="Yes"),OFFSET('Hygiene Data'!$G$7,0,10*ROW('Hygiene Data'!G63)),NA())</f>
        <v>#N/A</v>
      </c>
      <c r="BK69" s="492" t="e">
        <f ca="1">+IF(AND(ISNUMBER(OFFSET('Hygiene Data'!$G$9,0,10*ROW('Hygiene Data'!G63))),'Data Summary'!DZ69="Yes"),OFFSET('Hygiene Data'!$G$9,0,10*ROW('Hygiene Data'!G63)),NA())</f>
        <v>#N/A</v>
      </c>
      <c r="BL69" s="492" t="e">
        <f ca="1">+IF(AND(ISNUMBER(OFFSET('Hygiene Data'!$H$5,0,10*ROW('Hygiene Data'!H63))),'Data Summary'!EA69="Yes"),OFFSET('Hygiene Data'!$H$5,0,10*ROW('Hygiene Data'!H63)),NA())</f>
        <v>#N/A</v>
      </c>
      <c r="BM69" s="492" t="e">
        <f ca="1">+IF(AND(ISNUMBER(OFFSET('Hygiene Data'!$H$7,0,10*ROW('Hygiene Data'!H63))),'Data Summary'!EB69="Yes"),OFFSET('Hygiene Data'!$H$7,0,10*ROW('Hygiene Data'!H63)),NA())</f>
        <v>#N/A</v>
      </c>
      <c r="BN69" s="492" t="e">
        <f ca="1">+IF(AND(ISNUMBER(OFFSET('Hygiene Data'!$H$9,0,10*ROW('Hygiene Data'!H63))),'Data Summary'!EC69="Yes"),OFFSET('Hygiene Data'!$H$9,0,10*ROW('Hygiene Data'!H63)),NA())</f>
        <v>#N/A</v>
      </c>
      <c r="BO69" s="492" t="e">
        <f ca="1">+IF(AND(ISNUMBER(OFFSET('Hygiene Data'!$I$5,0,10*ROW('Hygiene Data'!I63))),'Data Summary'!ED69="Yes"),OFFSET('Hygiene Data'!$I$5,0,10*ROW('Hygiene Data'!I63)),NA())</f>
        <v>#N/A</v>
      </c>
      <c r="BP69" s="492" t="e">
        <f ca="1">+IF(AND(ISNUMBER(OFFSET('Hygiene Data'!$I$7,0,10*ROW('Hygiene Data'!I63))),'Data Summary'!EE69="Yes"),OFFSET('Hygiene Data'!$I$7,0,10*ROW('Hygiene Data'!I63)),NA())</f>
        <v>#N/A</v>
      </c>
      <c r="BQ69" s="492" t="e">
        <f ca="1">+IF(AND(ISNUMBER(OFFSET('Hygiene Data'!$I$9,0,10*ROW('Hygiene Data'!I63))),'Data Summary'!EF69="Yes"),OFFSET('Hygiene Data'!$I$9,0,10*ROW('Hygiene Data'!I63)),NA())</f>
        <v>#N/A</v>
      </c>
    </row>
    <row r="70" spans="1:69" x14ac:dyDescent="0.25">
      <c r="A70" s="488" t="e">
        <f ca="1">+RIGHT('Data Summary'!A70,LEN('Data Summary'!A70)-9)</f>
        <v>#VALUE!</v>
      </c>
      <c r="B70" s="462" t="str">
        <f ca="1">+IF(ISTEXT('Data Summary'!B70),'Data Summary'!B70,"")</f>
        <v/>
      </c>
      <c r="C70" s="489" t="e">
        <f ca="1">+VALUE('Data Summary'!C70)</f>
        <v>#VALUE!</v>
      </c>
      <c r="D70" s="490" t="e">
        <f ca="1">+IF(AND(ISNUMBER(OFFSET('Water Data'!$D$4,0,10*ROW('Water Data'!D64))),'Data Summary'!BS70="Yes"),100-OFFSET('Water Data'!$D$4,0,10*ROW('Water Data'!D64)),NA())</f>
        <v>#N/A</v>
      </c>
      <c r="E70" s="490" t="e">
        <f ca="1">+IF(AND(ISNUMBER(OFFSET('Water Data'!$D$6,0,10*ROW('Water Data'!D64))),'Data Summary'!BT70="Yes"),OFFSET('Water Data'!$D$6,0,10*ROW('Water Data'!D64)),NA())</f>
        <v>#N/A</v>
      </c>
      <c r="F70" s="490" t="e">
        <f ca="1">+IF(AND(ISNUMBER(OFFSET('Water Data'!$D$9,0,10*ROW('Water Data'!D64))),'Data Summary'!BU70="Yes"),OFFSET('Water Data'!$D$9,0,10*ROW('Water Data'!D64)),NA())</f>
        <v>#N/A</v>
      </c>
      <c r="G70" s="490" t="e">
        <f ca="1">+IF(AND(ISNUMBER(OFFSET('Water Data'!$E$4,0,10*ROW('Water Data'!E64))),'Data Summary'!BV70="Yes"),100-OFFSET('Water Data'!$E$4,0,10*ROW('Water Data'!E64)),NA())</f>
        <v>#N/A</v>
      </c>
      <c r="H70" s="490" t="e">
        <f ca="1">+IF(AND(ISNUMBER(OFFSET('Water Data'!$E$6,0,10*ROW('Water Data'!E64))),'Data Summary'!BW70="Yes"),OFFSET('Water Data'!$E$6,0,10*ROW('Water Data'!E64)),NA())</f>
        <v>#N/A</v>
      </c>
      <c r="I70" s="490" t="e">
        <f ca="1">+IF(AND(ISNUMBER(OFFSET('Water Data'!$E$9,0,10*ROW('Water Data'!E64))),'Data Summary'!BX70="Yes"),OFFSET('Water Data'!$E$9,0,10*ROW('Water Data'!E64)),NA())</f>
        <v>#N/A</v>
      </c>
      <c r="J70" s="490" t="e">
        <f ca="1">+IF(AND(ISNUMBER(OFFSET('Water Data'!$F$4,0,10*ROW('Water Data'!F64))),'Data Summary'!BY70="Yes"),100-OFFSET('Water Data'!$F$4,0,10*ROW('Water Data'!F64)),NA())</f>
        <v>#N/A</v>
      </c>
      <c r="K70" s="490" t="e">
        <f ca="1">+IF(AND(ISNUMBER(OFFSET('Water Data'!$F$6,0,10*ROW('Water Data'!F64))),'Data Summary'!BZ70="Yes"),OFFSET('Water Data'!$F$6,0,10*ROW('Water Data'!F64)),NA())</f>
        <v>#N/A</v>
      </c>
      <c r="L70" s="490" t="e">
        <f ca="1">+IF(AND(ISNUMBER(OFFSET('Water Data'!$F$9,0,10*ROW('Water Data'!F64))),'Data Summary'!CA70="Yes"),OFFSET('Water Data'!$F$9,0,10*ROW('Water Data'!F64)),NA())</f>
        <v>#N/A</v>
      </c>
      <c r="M70" s="490" t="e">
        <f ca="1">+IF(AND(ISNUMBER(OFFSET('Water Data'!$G$4,0,10*ROW('Water Data'!G64))),'Data Summary'!CB70="Yes"),100-OFFSET('Water Data'!$G$4,0,10*ROW('Water Data'!G64)),NA())</f>
        <v>#N/A</v>
      </c>
      <c r="N70" s="490" t="e">
        <f ca="1">+IF(AND(ISNUMBER(OFFSET('Water Data'!$G$6,0,10*ROW('Water Data'!G64))),'Data Summary'!CC70="Yes"),OFFSET('Water Data'!$G$6,0,10*ROW('Water Data'!G64)),NA())</f>
        <v>#N/A</v>
      </c>
      <c r="O70" s="490" t="e">
        <f ca="1">+IF(AND(ISNUMBER(OFFSET('Water Data'!$G$9,0,10*ROW('Water Data'!G64))),'Data Summary'!CD70="Yes"),OFFSET('Water Data'!$G$9,0,10*ROW('Water Data'!G64)),NA())</f>
        <v>#N/A</v>
      </c>
      <c r="P70" s="490" t="e">
        <f ca="1">+IF(AND(ISNUMBER(OFFSET('Water Data'!$H$4,0,10*ROW('Water Data'!H64))),'Data Summary'!CE70="Yes"),100-OFFSET('Water Data'!$H$4,0,10*ROW('Water Data'!H64)),NA())</f>
        <v>#N/A</v>
      </c>
      <c r="Q70" s="490" t="e">
        <f ca="1">+IF(AND(ISNUMBER(OFFSET('Water Data'!$H$6,0,10*ROW('Water Data'!H64))),'Data Summary'!CF70="Yes"),OFFSET('Water Data'!$H$6,0,10*ROW('Water Data'!H64)),NA())</f>
        <v>#N/A</v>
      </c>
      <c r="R70" s="490" t="e">
        <f ca="1">+IF(AND(ISNUMBER(OFFSET('Water Data'!$H$9,0,10*ROW('Water Data'!H64))),'Data Summary'!CG70="Yes"),OFFSET('Water Data'!$H$9,0,10*ROW('Water Data'!H64)),NA())</f>
        <v>#N/A</v>
      </c>
      <c r="S70" s="490" t="e">
        <f ca="1">+IF(AND(ISNUMBER(OFFSET('Water Data'!$I$4,0,10*ROW('Water Data'!I64))),'Data Summary'!CH70="Yes"),100-OFFSET('Water Data'!$I$4,0,10*ROW('Water Data'!I64)),NA())</f>
        <v>#N/A</v>
      </c>
      <c r="T70" s="490" t="e">
        <f ca="1">+IF(AND(ISNUMBER(OFFSET('Water Data'!$I$6,0,10*ROW('Water Data'!I64))),'Data Summary'!CI70="Yes"),OFFSET('Water Data'!$I$6,0,10*ROW('Water Data'!I64)),NA())</f>
        <v>#N/A</v>
      </c>
      <c r="U70" s="490" t="e">
        <f ca="1">+IF(AND(ISNUMBER(OFFSET('Water Data'!$I$9,0,10*ROW('Water Data'!I64))),'Data Summary'!CJ70="Yes"),OFFSET('Water Data'!$I$9,0,10*ROW('Water Data'!I64)),NA())</f>
        <v>#N/A</v>
      </c>
      <c r="V70" s="491" t="e">
        <f ca="1">+IF(AND(ISNUMBER(OFFSET('Sanitation Data'!$D$4,0,10*ROW('Sanitation Data'!D64))),'Data Summary'!CK70="Yes"),100-OFFSET('Sanitation Data'!$D$4,0,10*ROW('Sanitation Data'!D64)),NA())</f>
        <v>#N/A</v>
      </c>
      <c r="W70" s="491" t="e">
        <f ca="1">+IF(AND(ISNUMBER(OFFSET('Sanitation Data'!$D$6,0,10*ROW('Sanitation Data'!D64))),'Data Summary'!CL70="Yes"),OFFSET('Sanitation Data'!$D$6,0,10*ROW('Sanitation Data'!D64)),NA())</f>
        <v>#N/A</v>
      </c>
      <c r="X70" s="491" t="e">
        <f ca="1">+IF(AND(ISNUMBER(OFFSET('Sanitation Data'!$D$10,0,10*ROW('Sanitation Data'!D64))),'Data Summary'!CM70="Yes"),OFFSET('Sanitation Data'!$D$10,0,10*ROW('Sanitation Data'!D64)),NA())</f>
        <v>#N/A</v>
      </c>
      <c r="Y70" s="491" t="e">
        <f ca="1">+IF(AND(ISNUMBER(OFFSET('Sanitation Data'!$D$11,0,10*ROW('Sanitation Data'!D64))),'Data Summary'!CN70="Yes"),OFFSET('Sanitation Data'!$D$11,0,10*ROW('Sanitation Data'!D64)),NA())</f>
        <v>#N/A</v>
      </c>
      <c r="Z70" s="491" t="e">
        <f ca="1">+IF(AND(ISNUMBER(OFFSET('Sanitation Data'!$D$12,0,10*ROW('Sanitation Data'!D64))),'Data Summary'!CO70="Yes"),OFFSET('Sanitation Data'!$D$12,0,10*ROW('Sanitation Data'!D64)),NA())</f>
        <v>#N/A</v>
      </c>
      <c r="AA70" s="491" t="e">
        <f ca="1">+IF(AND(ISNUMBER(OFFSET('Sanitation Data'!$E$4,0,10*ROW('Sanitation Data'!E64))),'Data Summary'!CP70="Yes"),100-OFFSET('Sanitation Data'!$E$4,0,10*ROW('Sanitation Data'!E64)),NA())</f>
        <v>#N/A</v>
      </c>
      <c r="AB70" s="491" t="e">
        <f ca="1">+IF(AND(ISNUMBER(OFFSET('Sanitation Data'!$E$6,0,10*ROW('Sanitation Data'!E64))),'Data Summary'!CQ70="Yes"),OFFSET('Sanitation Data'!$E$6,0,10*ROW('Sanitation Data'!E64)),NA())</f>
        <v>#N/A</v>
      </c>
      <c r="AC70" s="491" t="e">
        <f ca="1">+IF(AND(ISNUMBER(OFFSET('Sanitation Data'!$E$10,0,10*ROW('Sanitation Data'!E64))),'Data Summary'!CR70="Yes"),OFFSET('Sanitation Data'!$E$10,0,10*ROW('Sanitation Data'!E64)),NA())</f>
        <v>#N/A</v>
      </c>
      <c r="AD70" s="491" t="e">
        <f ca="1">+IF(AND(ISNUMBER(OFFSET('Sanitation Data'!$E$11,0,10*ROW('Sanitation Data'!E64))),'Data Summary'!CS70="Yes"),OFFSET('Sanitation Data'!$E$11,0,10*ROW('Sanitation Data'!E64)),NA())</f>
        <v>#N/A</v>
      </c>
      <c r="AE70" s="491" t="e">
        <f ca="1">+IF(AND(ISNUMBER(OFFSET('Sanitation Data'!$E$12,0,10*ROW('Sanitation Data'!E64))),'Data Summary'!CT70="Yes"),OFFSET('Sanitation Data'!$E$12,0,10*ROW('Sanitation Data'!E64)),NA())</f>
        <v>#N/A</v>
      </c>
      <c r="AF70" s="491" t="e">
        <f ca="1">+IF(AND(ISNUMBER(OFFSET('Sanitation Data'!$F$4,0,10*ROW('Sanitation Data'!F64))),'Data Summary'!CU70="Yes"),100-OFFSET('Sanitation Data'!$F$4,0,10*ROW('Sanitation Data'!F64)),NA())</f>
        <v>#N/A</v>
      </c>
      <c r="AG70" s="491" t="e">
        <f ca="1">+IF(AND(ISNUMBER(OFFSET('Sanitation Data'!$F$6,0,10*ROW('Sanitation Data'!F64))),'Data Summary'!CV70="Yes"),OFFSET('Sanitation Data'!$F$6,0,10*ROW('Sanitation Data'!F64)),NA())</f>
        <v>#N/A</v>
      </c>
      <c r="AH70" s="491" t="e">
        <f ca="1">+IF(AND(ISNUMBER(OFFSET('Sanitation Data'!$F$10,0,10*ROW('Sanitation Data'!F64))),'Data Summary'!CW70="Yes"),OFFSET('Sanitation Data'!$F$10,0,10*ROW('Sanitation Data'!F64)),NA())</f>
        <v>#N/A</v>
      </c>
      <c r="AI70" s="491" t="e">
        <f ca="1">+IF(AND(ISNUMBER(OFFSET('Sanitation Data'!$F$11,0,10*ROW('Sanitation Data'!F64))),'Data Summary'!CX70="Yes"),OFFSET('Sanitation Data'!$F$11,0,10*ROW('Sanitation Data'!F64)),NA())</f>
        <v>#N/A</v>
      </c>
      <c r="AJ70" s="491" t="e">
        <f ca="1">+IF(AND(ISNUMBER(OFFSET('Sanitation Data'!$F$12,0,10*ROW('Sanitation Data'!F64))),'Data Summary'!CY70="Yes"),OFFSET('Sanitation Data'!$F$12,0,10*ROW('Sanitation Data'!F64)),NA())</f>
        <v>#N/A</v>
      </c>
      <c r="AK70" s="491" t="e">
        <f ca="1">+IF(AND(ISNUMBER(OFFSET('Sanitation Data'!$G$4,0,10*ROW('Sanitation Data'!G64))),'Data Summary'!CZ70="Yes"),100-OFFSET('Sanitation Data'!$G$4,0,10*ROW('Sanitation Data'!G64)),NA())</f>
        <v>#N/A</v>
      </c>
      <c r="AL70" s="491" t="e">
        <f ca="1">+IF(AND(ISNUMBER(OFFSET('Sanitation Data'!$G$6,0,10*ROW('Sanitation Data'!G64))),'Data Summary'!DA70="Yes"),OFFSET('Sanitation Data'!$G$6,0,10*ROW('Sanitation Data'!G64)),NA())</f>
        <v>#N/A</v>
      </c>
      <c r="AM70" s="491" t="e">
        <f ca="1">+IF(AND(ISNUMBER(OFFSET('Sanitation Data'!$G$10,0,10*ROW('Sanitation Data'!G64))),'Data Summary'!DB70="Yes"),OFFSET('Sanitation Data'!$G$10,0,10*ROW('Sanitation Data'!G64)),NA())</f>
        <v>#N/A</v>
      </c>
      <c r="AN70" s="491" t="e">
        <f ca="1">+IF(AND(ISNUMBER(OFFSET('Sanitation Data'!$G$11,0,10*ROW('Sanitation Data'!G64))),'Data Summary'!DC70="Yes"),OFFSET('Sanitation Data'!$G$11,0,10*ROW('Sanitation Data'!G64)),NA())</f>
        <v>#N/A</v>
      </c>
      <c r="AO70" s="491" t="e">
        <f ca="1">+IF(AND(ISNUMBER(OFFSET('Sanitation Data'!$G$12,0,10*ROW('Sanitation Data'!G64))),'Data Summary'!DD70="Yes"),OFFSET('Sanitation Data'!$G$12,0,10*ROW('Sanitation Data'!G64)),NA())</f>
        <v>#N/A</v>
      </c>
      <c r="AP70" s="491" t="e">
        <f ca="1">+IF(AND(ISNUMBER(OFFSET('Sanitation Data'!$H$4,0,10*ROW('Sanitation Data'!H64))),'Data Summary'!DE70="Yes"),100-OFFSET('Sanitation Data'!$H$4,0,10*ROW('Sanitation Data'!H64)),NA())</f>
        <v>#N/A</v>
      </c>
      <c r="AQ70" s="491" t="e">
        <f ca="1">+IF(AND(ISNUMBER(OFFSET('Sanitation Data'!$H$6,0,10*ROW('Sanitation Data'!H64))),'Data Summary'!DF70="Yes"),OFFSET('Sanitation Data'!$H$6,0,10*ROW('Sanitation Data'!H64)),NA())</f>
        <v>#N/A</v>
      </c>
      <c r="AR70" s="491" t="e">
        <f ca="1">+IF(AND(ISNUMBER(OFFSET('Sanitation Data'!$H$10,0,10*ROW('Sanitation Data'!H64))),'Data Summary'!DG70="Yes"),OFFSET('Sanitation Data'!$H$10,0,10*ROW('Sanitation Data'!H64)),NA())</f>
        <v>#N/A</v>
      </c>
      <c r="AS70" s="491" t="e">
        <f ca="1">+IF(AND(ISNUMBER(OFFSET('Sanitation Data'!$H$11,0,10*ROW('Sanitation Data'!H64))),'Data Summary'!DH70="Yes"),OFFSET('Sanitation Data'!$H$11,0,10*ROW('Sanitation Data'!H64)),NA())</f>
        <v>#N/A</v>
      </c>
      <c r="AT70" s="491" t="e">
        <f ca="1">+IF(AND(ISNUMBER(OFFSET('Sanitation Data'!$H$12,0,10*ROW('Sanitation Data'!H64))),'Data Summary'!DI70="Yes"),OFFSET('Sanitation Data'!$H$12,0,10*ROW('Sanitation Data'!H64)),NA())</f>
        <v>#N/A</v>
      </c>
      <c r="AU70" s="491" t="e">
        <f ca="1">+IF(AND(ISNUMBER(OFFSET('Sanitation Data'!$I$4,0,10*ROW('Sanitation Data'!I64))),'Data Summary'!DJ70="Yes"),100-OFFSET('Sanitation Data'!$I$4,0,10*ROW('Sanitation Data'!I64)),NA())</f>
        <v>#N/A</v>
      </c>
      <c r="AV70" s="491" t="e">
        <f ca="1">+IF(AND(ISNUMBER(OFFSET('Sanitation Data'!$I$6,0,10*ROW('Sanitation Data'!I64))),'Data Summary'!DK70="Yes"),OFFSET('Sanitation Data'!$I$6,0,10*ROW('Sanitation Data'!I64)),NA())</f>
        <v>#N/A</v>
      </c>
      <c r="AW70" s="491" t="e">
        <f ca="1">+IF(AND(ISNUMBER(OFFSET('Sanitation Data'!$I$10,0,10*ROW('Sanitation Data'!I64))),'Data Summary'!DL70="Yes"),OFFSET('Sanitation Data'!$I$10,0,10*ROW('Sanitation Data'!I64)),NA())</f>
        <v>#N/A</v>
      </c>
      <c r="AX70" s="491" t="e">
        <f ca="1">+IF(AND(ISNUMBER(OFFSET('Sanitation Data'!$I$11,0,10*ROW('Sanitation Data'!I64))),'Data Summary'!DM70="Yes"),OFFSET('Sanitation Data'!$I$11,0,10*ROW('Sanitation Data'!I64)),NA())</f>
        <v>#N/A</v>
      </c>
      <c r="AY70" s="491" t="e">
        <f ca="1">+IF(AND(ISNUMBER(OFFSET('Sanitation Data'!$I$12,0,10*ROW('Sanitation Data'!I64))),'Data Summary'!DN70="Yes"),OFFSET('Sanitation Data'!$I$12,0,10*ROW('Sanitation Data'!I64)),NA())</f>
        <v>#N/A</v>
      </c>
      <c r="AZ70" s="492" t="e">
        <f ca="1">+IF(AND(ISNUMBER(OFFSET('Hygiene Data'!$D$5,0,10*ROW('Hygiene Data'!D64))),'Data Summary'!DO70="Yes"),OFFSET('Hygiene Data'!$D$5,0,10*ROW('Hygiene Data'!D64)),NA())</f>
        <v>#N/A</v>
      </c>
      <c r="BA70" s="492" t="e">
        <f ca="1">+IF(AND(ISNUMBER(OFFSET('Hygiene Data'!$D$7,0,10*ROW('Hygiene Data'!D64))),'Data Summary'!DP70="Yes"),OFFSET('Hygiene Data'!$D$7,0,10*ROW('Hygiene Data'!D64)),NA())</f>
        <v>#N/A</v>
      </c>
      <c r="BB70" s="492" t="e">
        <f ca="1">+IF(AND(ISNUMBER(OFFSET('Hygiene Data'!$D$9,0,10*ROW('Hygiene Data'!D64))),'Data Summary'!DQ70="Yes"),OFFSET('Hygiene Data'!$D$9,0,10*ROW('Hygiene Data'!D64)),NA())</f>
        <v>#N/A</v>
      </c>
      <c r="BC70" s="492" t="e">
        <f ca="1">+IF(AND(ISNUMBER(OFFSET('Hygiene Data'!$E$5,0,10*ROW('Hygiene Data'!E64))),'Data Summary'!DR70="Yes"),OFFSET('Hygiene Data'!$E$5,0,10*ROW('Hygiene Data'!E64)),NA())</f>
        <v>#N/A</v>
      </c>
      <c r="BD70" s="492" t="e">
        <f ca="1">+IF(AND(ISNUMBER(OFFSET('Hygiene Data'!$E$7,0,10*ROW('Hygiene Data'!E64))),'Data Summary'!DS70="Yes"),OFFSET('Hygiene Data'!$E$7,0,10*ROW('Hygiene Data'!E64)),NA())</f>
        <v>#N/A</v>
      </c>
      <c r="BE70" s="492" t="e">
        <f ca="1">+IF(AND(ISNUMBER(OFFSET('Hygiene Data'!$E$9,0,10*ROW('Hygiene Data'!E64))),'Data Summary'!DT70="Yes"),OFFSET('Hygiene Data'!$E$9,0,10*ROW('Hygiene Data'!E64)),NA())</f>
        <v>#N/A</v>
      </c>
      <c r="BF70" s="492" t="e">
        <f ca="1">+IF(AND(ISNUMBER(OFFSET('Hygiene Data'!$F$5,0,10*ROW('Hygiene Data'!F64))),'Data Summary'!DU70="Yes"),OFFSET('Hygiene Data'!$F$5,0,10*ROW('Hygiene Data'!F64)),NA())</f>
        <v>#N/A</v>
      </c>
      <c r="BG70" s="492" t="e">
        <f ca="1">+IF(AND(ISNUMBER(OFFSET('Hygiene Data'!$F$7,0,10*ROW('Hygiene Data'!F64))),'Data Summary'!DV70="Yes"),OFFSET('Hygiene Data'!$F$7,0,10*ROW('Hygiene Data'!F64)),NA())</f>
        <v>#N/A</v>
      </c>
      <c r="BH70" s="492" t="e">
        <f ca="1">+IF(AND(ISNUMBER(OFFSET('Hygiene Data'!$F$9,0,10*ROW('Hygiene Data'!F64))),'Data Summary'!DW70="Yes"),OFFSET('Hygiene Data'!$F$9,0,10*ROW('Hygiene Data'!F64)),NA())</f>
        <v>#N/A</v>
      </c>
      <c r="BI70" s="492" t="e">
        <f ca="1">+IF(AND(ISNUMBER(OFFSET('Hygiene Data'!$G$5,0,10*ROW('Hygiene Data'!G64))),'Data Summary'!DX70="Yes"),OFFSET('Hygiene Data'!$G$5,0,10*ROW('Hygiene Data'!G64)),NA())</f>
        <v>#N/A</v>
      </c>
      <c r="BJ70" s="492" t="e">
        <f ca="1">+IF(AND(ISNUMBER(OFFSET('Hygiene Data'!$G$7,0,10*ROW('Hygiene Data'!G64))),'Data Summary'!DY70="Yes"),OFFSET('Hygiene Data'!$G$7,0,10*ROW('Hygiene Data'!G64)),NA())</f>
        <v>#N/A</v>
      </c>
      <c r="BK70" s="492" t="e">
        <f ca="1">+IF(AND(ISNUMBER(OFFSET('Hygiene Data'!$G$9,0,10*ROW('Hygiene Data'!G64))),'Data Summary'!DZ70="Yes"),OFFSET('Hygiene Data'!$G$9,0,10*ROW('Hygiene Data'!G64)),NA())</f>
        <v>#N/A</v>
      </c>
      <c r="BL70" s="492" t="e">
        <f ca="1">+IF(AND(ISNUMBER(OFFSET('Hygiene Data'!$H$5,0,10*ROW('Hygiene Data'!H64))),'Data Summary'!EA70="Yes"),OFFSET('Hygiene Data'!$H$5,0,10*ROW('Hygiene Data'!H64)),NA())</f>
        <v>#N/A</v>
      </c>
      <c r="BM70" s="492" t="e">
        <f ca="1">+IF(AND(ISNUMBER(OFFSET('Hygiene Data'!$H$7,0,10*ROW('Hygiene Data'!H64))),'Data Summary'!EB70="Yes"),OFFSET('Hygiene Data'!$H$7,0,10*ROW('Hygiene Data'!H64)),NA())</f>
        <v>#N/A</v>
      </c>
      <c r="BN70" s="492" t="e">
        <f ca="1">+IF(AND(ISNUMBER(OFFSET('Hygiene Data'!$H$9,0,10*ROW('Hygiene Data'!H64))),'Data Summary'!EC70="Yes"),OFFSET('Hygiene Data'!$H$9,0,10*ROW('Hygiene Data'!H64)),NA())</f>
        <v>#N/A</v>
      </c>
      <c r="BO70" s="492" t="e">
        <f ca="1">+IF(AND(ISNUMBER(OFFSET('Hygiene Data'!$I$5,0,10*ROW('Hygiene Data'!I64))),'Data Summary'!ED70="Yes"),OFFSET('Hygiene Data'!$I$5,0,10*ROW('Hygiene Data'!I64)),NA())</f>
        <v>#N/A</v>
      </c>
      <c r="BP70" s="492" t="e">
        <f ca="1">+IF(AND(ISNUMBER(OFFSET('Hygiene Data'!$I$7,0,10*ROW('Hygiene Data'!I64))),'Data Summary'!EE70="Yes"),OFFSET('Hygiene Data'!$I$7,0,10*ROW('Hygiene Data'!I64)),NA())</f>
        <v>#N/A</v>
      </c>
      <c r="BQ70" s="492" t="e">
        <f ca="1">+IF(AND(ISNUMBER(OFFSET('Hygiene Data'!$I$9,0,10*ROW('Hygiene Data'!I64))),'Data Summary'!EF70="Yes"),OFFSET('Hygiene Data'!$I$9,0,10*ROW('Hygiene Data'!I64)),NA())</f>
        <v>#N/A</v>
      </c>
    </row>
    <row r="71" spans="1:69" x14ac:dyDescent="0.25">
      <c r="A71" s="488" t="e">
        <f ca="1">+RIGHT('Data Summary'!A71,LEN('Data Summary'!A71)-9)</f>
        <v>#VALUE!</v>
      </c>
      <c r="B71" s="462" t="str">
        <f ca="1">+IF(ISTEXT('Data Summary'!B71),'Data Summary'!B71,"")</f>
        <v/>
      </c>
      <c r="C71" s="489" t="e">
        <f ca="1">+VALUE('Data Summary'!C71)</f>
        <v>#VALUE!</v>
      </c>
      <c r="D71" s="490" t="e">
        <f ca="1">+IF(AND(ISNUMBER(OFFSET('Water Data'!$D$4,0,10*ROW('Water Data'!D65))),'Data Summary'!BS71="Yes"),100-OFFSET('Water Data'!$D$4,0,10*ROW('Water Data'!D65)),NA())</f>
        <v>#N/A</v>
      </c>
      <c r="E71" s="490" t="e">
        <f ca="1">+IF(AND(ISNUMBER(OFFSET('Water Data'!$D$6,0,10*ROW('Water Data'!D65))),'Data Summary'!BT71="Yes"),OFFSET('Water Data'!$D$6,0,10*ROW('Water Data'!D65)),NA())</f>
        <v>#N/A</v>
      </c>
      <c r="F71" s="490" t="e">
        <f ca="1">+IF(AND(ISNUMBER(OFFSET('Water Data'!$D$9,0,10*ROW('Water Data'!D65))),'Data Summary'!BU71="Yes"),OFFSET('Water Data'!$D$9,0,10*ROW('Water Data'!D65)),NA())</f>
        <v>#N/A</v>
      </c>
      <c r="G71" s="490" t="e">
        <f ca="1">+IF(AND(ISNUMBER(OFFSET('Water Data'!$E$4,0,10*ROW('Water Data'!E65))),'Data Summary'!BV71="Yes"),100-OFFSET('Water Data'!$E$4,0,10*ROW('Water Data'!E65)),NA())</f>
        <v>#N/A</v>
      </c>
      <c r="H71" s="490" t="e">
        <f ca="1">+IF(AND(ISNUMBER(OFFSET('Water Data'!$E$6,0,10*ROW('Water Data'!E65))),'Data Summary'!BW71="Yes"),OFFSET('Water Data'!$E$6,0,10*ROW('Water Data'!E65)),NA())</f>
        <v>#N/A</v>
      </c>
      <c r="I71" s="490" t="e">
        <f ca="1">+IF(AND(ISNUMBER(OFFSET('Water Data'!$E$9,0,10*ROW('Water Data'!E65))),'Data Summary'!BX71="Yes"),OFFSET('Water Data'!$E$9,0,10*ROW('Water Data'!E65)),NA())</f>
        <v>#N/A</v>
      </c>
      <c r="J71" s="490" t="e">
        <f ca="1">+IF(AND(ISNUMBER(OFFSET('Water Data'!$F$4,0,10*ROW('Water Data'!F65))),'Data Summary'!BY71="Yes"),100-OFFSET('Water Data'!$F$4,0,10*ROW('Water Data'!F65)),NA())</f>
        <v>#N/A</v>
      </c>
      <c r="K71" s="490" t="e">
        <f ca="1">+IF(AND(ISNUMBER(OFFSET('Water Data'!$F$6,0,10*ROW('Water Data'!F65))),'Data Summary'!BZ71="Yes"),OFFSET('Water Data'!$F$6,0,10*ROW('Water Data'!F65)),NA())</f>
        <v>#N/A</v>
      </c>
      <c r="L71" s="490" t="e">
        <f ca="1">+IF(AND(ISNUMBER(OFFSET('Water Data'!$F$9,0,10*ROW('Water Data'!F65))),'Data Summary'!CA71="Yes"),OFFSET('Water Data'!$F$9,0,10*ROW('Water Data'!F65)),NA())</f>
        <v>#N/A</v>
      </c>
      <c r="M71" s="490" t="e">
        <f ca="1">+IF(AND(ISNUMBER(OFFSET('Water Data'!$G$4,0,10*ROW('Water Data'!G65))),'Data Summary'!CB71="Yes"),100-OFFSET('Water Data'!$G$4,0,10*ROW('Water Data'!G65)),NA())</f>
        <v>#N/A</v>
      </c>
      <c r="N71" s="490" t="e">
        <f ca="1">+IF(AND(ISNUMBER(OFFSET('Water Data'!$G$6,0,10*ROW('Water Data'!G65))),'Data Summary'!CC71="Yes"),OFFSET('Water Data'!$G$6,0,10*ROW('Water Data'!G65)),NA())</f>
        <v>#N/A</v>
      </c>
      <c r="O71" s="490" t="e">
        <f ca="1">+IF(AND(ISNUMBER(OFFSET('Water Data'!$G$9,0,10*ROW('Water Data'!G65))),'Data Summary'!CD71="Yes"),OFFSET('Water Data'!$G$9,0,10*ROW('Water Data'!G65)),NA())</f>
        <v>#N/A</v>
      </c>
      <c r="P71" s="490" t="e">
        <f ca="1">+IF(AND(ISNUMBER(OFFSET('Water Data'!$H$4,0,10*ROW('Water Data'!H65))),'Data Summary'!CE71="Yes"),100-OFFSET('Water Data'!$H$4,0,10*ROW('Water Data'!H65)),NA())</f>
        <v>#N/A</v>
      </c>
      <c r="Q71" s="490" t="e">
        <f ca="1">+IF(AND(ISNUMBER(OFFSET('Water Data'!$H$6,0,10*ROW('Water Data'!H65))),'Data Summary'!CF71="Yes"),OFFSET('Water Data'!$H$6,0,10*ROW('Water Data'!H65)),NA())</f>
        <v>#N/A</v>
      </c>
      <c r="R71" s="490" t="e">
        <f ca="1">+IF(AND(ISNUMBER(OFFSET('Water Data'!$H$9,0,10*ROW('Water Data'!H65))),'Data Summary'!CG71="Yes"),OFFSET('Water Data'!$H$9,0,10*ROW('Water Data'!H65)),NA())</f>
        <v>#N/A</v>
      </c>
      <c r="S71" s="490" t="e">
        <f ca="1">+IF(AND(ISNUMBER(OFFSET('Water Data'!$I$4,0,10*ROW('Water Data'!I65))),'Data Summary'!CH71="Yes"),100-OFFSET('Water Data'!$I$4,0,10*ROW('Water Data'!I65)),NA())</f>
        <v>#N/A</v>
      </c>
      <c r="T71" s="490" t="e">
        <f ca="1">+IF(AND(ISNUMBER(OFFSET('Water Data'!$I$6,0,10*ROW('Water Data'!I65))),'Data Summary'!CI71="Yes"),OFFSET('Water Data'!$I$6,0,10*ROW('Water Data'!I65)),NA())</f>
        <v>#N/A</v>
      </c>
      <c r="U71" s="490" t="e">
        <f ca="1">+IF(AND(ISNUMBER(OFFSET('Water Data'!$I$9,0,10*ROW('Water Data'!I65))),'Data Summary'!CJ71="Yes"),OFFSET('Water Data'!$I$9,0,10*ROW('Water Data'!I65)),NA())</f>
        <v>#N/A</v>
      </c>
      <c r="V71" s="491" t="e">
        <f ca="1">+IF(AND(ISNUMBER(OFFSET('Sanitation Data'!$D$4,0,10*ROW('Sanitation Data'!D65))),'Data Summary'!CK71="Yes"),100-OFFSET('Sanitation Data'!$D$4,0,10*ROW('Sanitation Data'!D65)),NA())</f>
        <v>#N/A</v>
      </c>
      <c r="W71" s="491" t="e">
        <f ca="1">+IF(AND(ISNUMBER(OFFSET('Sanitation Data'!$D$6,0,10*ROW('Sanitation Data'!D65))),'Data Summary'!CL71="Yes"),OFFSET('Sanitation Data'!$D$6,0,10*ROW('Sanitation Data'!D65)),NA())</f>
        <v>#N/A</v>
      </c>
      <c r="X71" s="491" t="e">
        <f ca="1">+IF(AND(ISNUMBER(OFFSET('Sanitation Data'!$D$10,0,10*ROW('Sanitation Data'!D65))),'Data Summary'!CM71="Yes"),OFFSET('Sanitation Data'!$D$10,0,10*ROW('Sanitation Data'!D65)),NA())</f>
        <v>#N/A</v>
      </c>
      <c r="Y71" s="491" t="e">
        <f ca="1">+IF(AND(ISNUMBER(OFFSET('Sanitation Data'!$D$11,0,10*ROW('Sanitation Data'!D65))),'Data Summary'!CN71="Yes"),OFFSET('Sanitation Data'!$D$11,0,10*ROW('Sanitation Data'!D65)),NA())</f>
        <v>#N/A</v>
      </c>
      <c r="Z71" s="491" t="e">
        <f ca="1">+IF(AND(ISNUMBER(OFFSET('Sanitation Data'!$D$12,0,10*ROW('Sanitation Data'!D65))),'Data Summary'!CO71="Yes"),OFFSET('Sanitation Data'!$D$12,0,10*ROW('Sanitation Data'!D65)),NA())</f>
        <v>#N/A</v>
      </c>
      <c r="AA71" s="491" t="e">
        <f ca="1">+IF(AND(ISNUMBER(OFFSET('Sanitation Data'!$E$4,0,10*ROW('Sanitation Data'!E65))),'Data Summary'!CP71="Yes"),100-OFFSET('Sanitation Data'!$E$4,0,10*ROW('Sanitation Data'!E65)),NA())</f>
        <v>#N/A</v>
      </c>
      <c r="AB71" s="491" t="e">
        <f ca="1">+IF(AND(ISNUMBER(OFFSET('Sanitation Data'!$E$6,0,10*ROW('Sanitation Data'!E65))),'Data Summary'!CQ71="Yes"),OFFSET('Sanitation Data'!$E$6,0,10*ROW('Sanitation Data'!E65)),NA())</f>
        <v>#N/A</v>
      </c>
      <c r="AC71" s="491" t="e">
        <f ca="1">+IF(AND(ISNUMBER(OFFSET('Sanitation Data'!$E$10,0,10*ROW('Sanitation Data'!E65))),'Data Summary'!CR71="Yes"),OFFSET('Sanitation Data'!$E$10,0,10*ROW('Sanitation Data'!E65)),NA())</f>
        <v>#N/A</v>
      </c>
      <c r="AD71" s="491" t="e">
        <f ca="1">+IF(AND(ISNUMBER(OFFSET('Sanitation Data'!$E$11,0,10*ROW('Sanitation Data'!E65))),'Data Summary'!CS71="Yes"),OFFSET('Sanitation Data'!$E$11,0,10*ROW('Sanitation Data'!E65)),NA())</f>
        <v>#N/A</v>
      </c>
      <c r="AE71" s="491" t="e">
        <f ca="1">+IF(AND(ISNUMBER(OFFSET('Sanitation Data'!$E$12,0,10*ROW('Sanitation Data'!E65))),'Data Summary'!CT71="Yes"),OFFSET('Sanitation Data'!$E$12,0,10*ROW('Sanitation Data'!E65)),NA())</f>
        <v>#N/A</v>
      </c>
      <c r="AF71" s="491" t="e">
        <f ca="1">+IF(AND(ISNUMBER(OFFSET('Sanitation Data'!$F$4,0,10*ROW('Sanitation Data'!F65))),'Data Summary'!CU71="Yes"),100-OFFSET('Sanitation Data'!$F$4,0,10*ROW('Sanitation Data'!F65)),NA())</f>
        <v>#N/A</v>
      </c>
      <c r="AG71" s="491" t="e">
        <f ca="1">+IF(AND(ISNUMBER(OFFSET('Sanitation Data'!$F$6,0,10*ROW('Sanitation Data'!F65))),'Data Summary'!CV71="Yes"),OFFSET('Sanitation Data'!$F$6,0,10*ROW('Sanitation Data'!F65)),NA())</f>
        <v>#N/A</v>
      </c>
      <c r="AH71" s="491" t="e">
        <f ca="1">+IF(AND(ISNUMBER(OFFSET('Sanitation Data'!$F$10,0,10*ROW('Sanitation Data'!F65))),'Data Summary'!CW71="Yes"),OFFSET('Sanitation Data'!$F$10,0,10*ROW('Sanitation Data'!F65)),NA())</f>
        <v>#N/A</v>
      </c>
      <c r="AI71" s="491" t="e">
        <f ca="1">+IF(AND(ISNUMBER(OFFSET('Sanitation Data'!$F$11,0,10*ROW('Sanitation Data'!F65))),'Data Summary'!CX71="Yes"),OFFSET('Sanitation Data'!$F$11,0,10*ROW('Sanitation Data'!F65)),NA())</f>
        <v>#N/A</v>
      </c>
      <c r="AJ71" s="491" t="e">
        <f ca="1">+IF(AND(ISNUMBER(OFFSET('Sanitation Data'!$F$12,0,10*ROW('Sanitation Data'!F65))),'Data Summary'!CY71="Yes"),OFFSET('Sanitation Data'!$F$12,0,10*ROW('Sanitation Data'!F65)),NA())</f>
        <v>#N/A</v>
      </c>
      <c r="AK71" s="491" t="e">
        <f ca="1">+IF(AND(ISNUMBER(OFFSET('Sanitation Data'!$G$4,0,10*ROW('Sanitation Data'!G65))),'Data Summary'!CZ71="Yes"),100-OFFSET('Sanitation Data'!$G$4,0,10*ROW('Sanitation Data'!G65)),NA())</f>
        <v>#N/A</v>
      </c>
      <c r="AL71" s="491" t="e">
        <f ca="1">+IF(AND(ISNUMBER(OFFSET('Sanitation Data'!$G$6,0,10*ROW('Sanitation Data'!G65))),'Data Summary'!DA71="Yes"),OFFSET('Sanitation Data'!$G$6,0,10*ROW('Sanitation Data'!G65)),NA())</f>
        <v>#N/A</v>
      </c>
      <c r="AM71" s="491" t="e">
        <f ca="1">+IF(AND(ISNUMBER(OFFSET('Sanitation Data'!$G$10,0,10*ROW('Sanitation Data'!G65))),'Data Summary'!DB71="Yes"),OFFSET('Sanitation Data'!$G$10,0,10*ROW('Sanitation Data'!G65)),NA())</f>
        <v>#N/A</v>
      </c>
      <c r="AN71" s="491" t="e">
        <f ca="1">+IF(AND(ISNUMBER(OFFSET('Sanitation Data'!$G$11,0,10*ROW('Sanitation Data'!G65))),'Data Summary'!DC71="Yes"),OFFSET('Sanitation Data'!$G$11,0,10*ROW('Sanitation Data'!G65)),NA())</f>
        <v>#N/A</v>
      </c>
      <c r="AO71" s="491" t="e">
        <f ca="1">+IF(AND(ISNUMBER(OFFSET('Sanitation Data'!$G$12,0,10*ROW('Sanitation Data'!G65))),'Data Summary'!DD71="Yes"),OFFSET('Sanitation Data'!$G$12,0,10*ROW('Sanitation Data'!G65)),NA())</f>
        <v>#N/A</v>
      </c>
      <c r="AP71" s="491" t="e">
        <f ca="1">+IF(AND(ISNUMBER(OFFSET('Sanitation Data'!$H$4,0,10*ROW('Sanitation Data'!H65))),'Data Summary'!DE71="Yes"),100-OFFSET('Sanitation Data'!$H$4,0,10*ROW('Sanitation Data'!H65)),NA())</f>
        <v>#N/A</v>
      </c>
      <c r="AQ71" s="491" t="e">
        <f ca="1">+IF(AND(ISNUMBER(OFFSET('Sanitation Data'!$H$6,0,10*ROW('Sanitation Data'!H65))),'Data Summary'!DF71="Yes"),OFFSET('Sanitation Data'!$H$6,0,10*ROW('Sanitation Data'!H65)),NA())</f>
        <v>#N/A</v>
      </c>
      <c r="AR71" s="491" t="e">
        <f ca="1">+IF(AND(ISNUMBER(OFFSET('Sanitation Data'!$H$10,0,10*ROW('Sanitation Data'!H65))),'Data Summary'!DG71="Yes"),OFFSET('Sanitation Data'!$H$10,0,10*ROW('Sanitation Data'!H65)),NA())</f>
        <v>#N/A</v>
      </c>
      <c r="AS71" s="491" t="e">
        <f ca="1">+IF(AND(ISNUMBER(OFFSET('Sanitation Data'!$H$11,0,10*ROW('Sanitation Data'!H65))),'Data Summary'!DH71="Yes"),OFFSET('Sanitation Data'!$H$11,0,10*ROW('Sanitation Data'!H65)),NA())</f>
        <v>#N/A</v>
      </c>
      <c r="AT71" s="491" t="e">
        <f ca="1">+IF(AND(ISNUMBER(OFFSET('Sanitation Data'!$H$12,0,10*ROW('Sanitation Data'!H65))),'Data Summary'!DI71="Yes"),OFFSET('Sanitation Data'!$H$12,0,10*ROW('Sanitation Data'!H65)),NA())</f>
        <v>#N/A</v>
      </c>
      <c r="AU71" s="491" t="e">
        <f ca="1">+IF(AND(ISNUMBER(OFFSET('Sanitation Data'!$I$4,0,10*ROW('Sanitation Data'!I65))),'Data Summary'!DJ71="Yes"),100-OFFSET('Sanitation Data'!$I$4,0,10*ROW('Sanitation Data'!I65)),NA())</f>
        <v>#N/A</v>
      </c>
      <c r="AV71" s="491" t="e">
        <f ca="1">+IF(AND(ISNUMBER(OFFSET('Sanitation Data'!$I$6,0,10*ROW('Sanitation Data'!I65))),'Data Summary'!DK71="Yes"),OFFSET('Sanitation Data'!$I$6,0,10*ROW('Sanitation Data'!I65)),NA())</f>
        <v>#N/A</v>
      </c>
      <c r="AW71" s="491" t="e">
        <f ca="1">+IF(AND(ISNUMBER(OFFSET('Sanitation Data'!$I$10,0,10*ROW('Sanitation Data'!I65))),'Data Summary'!DL71="Yes"),OFFSET('Sanitation Data'!$I$10,0,10*ROW('Sanitation Data'!I65)),NA())</f>
        <v>#N/A</v>
      </c>
      <c r="AX71" s="491" t="e">
        <f ca="1">+IF(AND(ISNUMBER(OFFSET('Sanitation Data'!$I$11,0,10*ROW('Sanitation Data'!I65))),'Data Summary'!DM71="Yes"),OFFSET('Sanitation Data'!$I$11,0,10*ROW('Sanitation Data'!I65)),NA())</f>
        <v>#N/A</v>
      </c>
      <c r="AY71" s="491" t="e">
        <f ca="1">+IF(AND(ISNUMBER(OFFSET('Sanitation Data'!$I$12,0,10*ROW('Sanitation Data'!I65))),'Data Summary'!DN71="Yes"),OFFSET('Sanitation Data'!$I$12,0,10*ROW('Sanitation Data'!I65)),NA())</f>
        <v>#N/A</v>
      </c>
      <c r="AZ71" s="492" t="e">
        <f ca="1">+IF(AND(ISNUMBER(OFFSET('Hygiene Data'!$D$5,0,10*ROW('Hygiene Data'!D65))),'Data Summary'!DO71="Yes"),OFFSET('Hygiene Data'!$D$5,0,10*ROW('Hygiene Data'!D65)),NA())</f>
        <v>#N/A</v>
      </c>
      <c r="BA71" s="492" t="e">
        <f ca="1">+IF(AND(ISNUMBER(OFFSET('Hygiene Data'!$D$7,0,10*ROW('Hygiene Data'!D65))),'Data Summary'!DP71="Yes"),OFFSET('Hygiene Data'!$D$7,0,10*ROW('Hygiene Data'!D65)),NA())</f>
        <v>#N/A</v>
      </c>
      <c r="BB71" s="492" t="e">
        <f ca="1">+IF(AND(ISNUMBER(OFFSET('Hygiene Data'!$D$9,0,10*ROW('Hygiene Data'!D65))),'Data Summary'!DQ71="Yes"),OFFSET('Hygiene Data'!$D$9,0,10*ROW('Hygiene Data'!D65)),NA())</f>
        <v>#N/A</v>
      </c>
      <c r="BC71" s="492" t="e">
        <f ca="1">+IF(AND(ISNUMBER(OFFSET('Hygiene Data'!$E$5,0,10*ROW('Hygiene Data'!E65))),'Data Summary'!DR71="Yes"),OFFSET('Hygiene Data'!$E$5,0,10*ROW('Hygiene Data'!E65)),NA())</f>
        <v>#N/A</v>
      </c>
      <c r="BD71" s="492" t="e">
        <f ca="1">+IF(AND(ISNUMBER(OFFSET('Hygiene Data'!$E$7,0,10*ROW('Hygiene Data'!E65))),'Data Summary'!DS71="Yes"),OFFSET('Hygiene Data'!$E$7,0,10*ROW('Hygiene Data'!E65)),NA())</f>
        <v>#N/A</v>
      </c>
      <c r="BE71" s="492" t="e">
        <f ca="1">+IF(AND(ISNUMBER(OFFSET('Hygiene Data'!$E$9,0,10*ROW('Hygiene Data'!E65))),'Data Summary'!DT71="Yes"),OFFSET('Hygiene Data'!$E$9,0,10*ROW('Hygiene Data'!E65)),NA())</f>
        <v>#N/A</v>
      </c>
      <c r="BF71" s="492" t="e">
        <f ca="1">+IF(AND(ISNUMBER(OFFSET('Hygiene Data'!$F$5,0,10*ROW('Hygiene Data'!F65))),'Data Summary'!DU71="Yes"),OFFSET('Hygiene Data'!$F$5,0,10*ROW('Hygiene Data'!F65)),NA())</f>
        <v>#N/A</v>
      </c>
      <c r="BG71" s="492" t="e">
        <f ca="1">+IF(AND(ISNUMBER(OFFSET('Hygiene Data'!$F$7,0,10*ROW('Hygiene Data'!F65))),'Data Summary'!DV71="Yes"),OFFSET('Hygiene Data'!$F$7,0,10*ROW('Hygiene Data'!F65)),NA())</f>
        <v>#N/A</v>
      </c>
      <c r="BH71" s="492" t="e">
        <f ca="1">+IF(AND(ISNUMBER(OFFSET('Hygiene Data'!$F$9,0,10*ROW('Hygiene Data'!F65))),'Data Summary'!DW71="Yes"),OFFSET('Hygiene Data'!$F$9,0,10*ROW('Hygiene Data'!F65)),NA())</f>
        <v>#N/A</v>
      </c>
      <c r="BI71" s="492" t="e">
        <f ca="1">+IF(AND(ISNUMBER(OFFSET('Hygiene Data'!$G$5,0,10*ROW('Hygiene Data'!G65))),'Data Summary'!DX71="Yes"),OFFSET('Hygiene Data'!$G$5,0,10*ROW('Hygiene Data'!G65)),NA())</f>
        <v>#N/A</v>
      </c>
      <c r="BJ71" s="492" t="e">
        <f ca="1">+IF(AND(ISNUMBER(OFFSET('Hygiene Data'!$G$7,0,10*ROW('Hygiene Data'!G65))),'Data Summary'!DY71="Yes"),OFFSET('Hygiene Data'!$G$7,0,10*ROW('Hygiene Data'!G65)),NA())</f>
        <v>#N/A</v>
      </c>
      <c r="BK71" s="492" t="e">
        <f ca="1">+IF(AND(ISNUMBER(OFFSET('Hygiene Data'!$G$9,0,10*ROW('Hygiene Data'!G65))),'Data Summary'!DZ71="Yes"),OFFSET('Hygiene Data'!$G$9,0,10*ROW('Hygiene Data'!G65)),NA())</f>
        <v>#N/A</v>
      </c>
      <c r="BL71" s="492" t="e">
        <f ca="1">+IF(AND(ISNUMBER(OFFSET('Hygiene Data'!$H$5,0,10*ROW('Hygiene Data'!H65))),'Data Summary'!EA71="Yes"),OFFSET('Hygiene Data'!$H$5,0,10*ROW('Hygiene Data'!H65)),NA())</f>
        <v>#N/A</v>
      </c>
      <c r="BM71" s="492" t="e">
        <f ca="1">+IF(AND(ISNUMBER(OFFSET('Hygiene Data'!$H$7,0,10*ROW('Hygiene Data'!H65))),'Data Summary'!EB71="Yes"),OFFSET('Hygiene Data'!$H$7,0,10*ROW('Hygiene Data'!H65)),NA())</f>
        <v>#N/A</v>
      </c>
      <c r="BN71" s="492" t="e">
        <f ca="1">+IF(AND(ISNUMBER(OFFSET('Hygiene Data'!$H$9,0,10*ROW('Hygiene Data'!H65))),'Data Summary'!EC71="Yes"),OFFSET('Hygiene Data'!$H$9,0,10*ROW('Hygiene Data'!H65)),NA())</f>
        <v>#N/A</v>
      </c>
      <c r="BO71" s="492" t="e">
        <f ca="1">+IF(AND(ISNUMBER(OFFSET('Hygiene Data'!$I$5,0,10*ROW('Hygiene Data'!I65))),'Data Summary'!ED71="Yes"),OFFSET('Hygiene Data'!$I$5,0,10*ROW('Hygiene Data'!I65)),NA())</f>
        <v>#N/A</v>
      </c>
      <c r="BP71" s="492" t="e">
        <f ca="1">+IF(AND(ISNUMBER(OFFSET('Hygiene Data'!$I$7,0,10*ROW('Hygiene Data'!I65))),'Data Summary'!EE71="Yes"),OFFSET('Hygiene Data'!$I$7,0,10*ROW('Hygiene Data'!I65)),NA())</f>
        <v>#N/A</v>
      </c>
      <c r="BQ71" s="492" t="e">
        <f ca="1">+IF(AND(ISNUMBER(OFFSET('Hygiene Data'!$I$9,0,10*ROW('Hygiene Data'!I65))),'Data Summary'!EF71="Yes"),OFFSET('Hygiene Data'!$I$9,0,10*ROW('Hygiene Data'!I65)),NA())</f>
        <v>#N/A</v>
      </c>
    </row>
    <row r="72" spans="1:69" x14ac:dyDescent="0.25">
      <c r="A72" s="488" t="e">
        <f ca="1">+RIGHT('Data Summary'!A72,LEN('Data Summary'!A72)-9)</f>
        <v>#VALUE!</v>
      </c>
      <c r="B72" s="462" t="str">
        <f ca="1">+IF(ISTEXT('Data Summary'!B72),'Data Summary'!B72,"")</f>
        <v/>
      </c>
      <c r="C72" s="489" t="e">
        <f ca="1">+VALUE('Data Summary'!C72)</f>
        <v>#VALUE!</v>
      </c>
      <c r="D72" s="490" t="e">
        <f ca="1">+IF(AND(ISNUMBER(OFFSET('Water Data'!$D$4,0,10*ROW('Water Data'!D66))),'Data Summary'!BS72="Yes"),100-OFFSET('Water Data'!$D$4,0,10*ROW('Water Data'!D66)),NA())</f>
        <v>#N/A</v>
      </c>
      <c r="E72" s="490" t="e">
        <f ca="1">+IF(AND(ISNUMBER(OFFSET('Water Data'!$D$6,0,10*ROW('Water Data'!D66))),'Data Summary'!BT72="Yes"),OFFSET('Water Data'!$D$6,0,10*ROW('Water Data'!D66)),NA())</f>
        <v>#N/A</v>
      </c>
      <c r="F72" s="490" t="e">
        <f ca="1">+IF(AND(ISNUMBER(OFFSET('Water Data'!$D$9,0,10*ROW('Water Data'!D66))),'Data Summary'!BU72="Yes"),OFFSET('Water Data'!$D$9,0,10*ROW('Water Data'!D66)),NA())</f>
        <v>#N/A</v>
      </c>
      <c r="G72" s="490" t="e">
        <f ca="1">+IF(AND(ISNUMBER(OFFSET('Water Data'!$E$4,0,10*ROW('Water Data'!E66))),'Data Summary'!BV72="Yes"),100-OFFSET('Water Data'!$E$4,0,10*ROW('Water Data'!E66)),NA())</f>
        <v>#N/A</v>
      </c>
      <c r="H72" s="490" t="e">
        <f ca="1">+IF(AND(ISNUMBER(OFFSET('Water Data'!$E$6,0,10*ROW('Water Data'!E66))),'Data Summary'!BW72="Yes"),OFFSET('Water Data'!$E$6,0,10*ROW('Water Data'!E66)),NA())</f>
        <v>#N/A</v>
      </c>
      <c r="I72" s="490" t="e">
        <f ca="1">+IF(AND(ISNUMBER(OFFSET('Water Data'!$E$9,0,10*ROW('Water Data'!E66))),'Data Summary'!BX72="Yes"),OFFSET('Water Data'!$E$9,0,10*ROW('Water Data'!E66)),NA())</f>
        <v>#N/A</v>
      </c>
      <c r="J72" s="490" t="e">
        <f ca="1">+IF(AND(ISNUMBER(OFFSET('Water Data'!$F$4,0,10*ROW('Water Data'!F66))),'Data Summary'!BY72="Yes"),100-OFFSET('Water Data'!$F$4,0,10*ROW('Water Data'!F66)),NA())</f>
        <v>#N/A</v>
      </c>
      <c r="K72" s="490" t="e">
        <f ca="1">+IF(AND(ISNUMBER(OFFSET('Water Data'!$F$6,0,10*ROW('Water Data'!F66))),'Data Summary'!BZ72="Yes"),OFFSET('Water Data'!$F$6,0,10*ROW('Water Data'!F66)),NA())</f>
        <v>#N/A</v>
      </c>
      <c r="L72" s="490" t="e">
        <f ca="1">+IF(AND(ISNUMBER(OFFSET('Water Data'!$F$9,0,10*ROW('Water Data'!F66))),'Data Summary'!CA72="Yes"),OFFSET('Water Data'!$F$9,0,10*ROW('Water Data'!F66)),NA())</f>
        <v>#N/A</v>
      </c>
      <c r="M72" s="490" t="e">
        <f ca="1">+IF(AND(ISNUMBER(OFFSET('Water Data'!$G$4,0,10*ROW('Water Data'!G66))),'Data Summary'!CB72="Yes"),100-OFFSET('Water Data'!$G$4,0,10*ROW('Water Data'!G66)),NA())</f>
        <v>#N/A</v>
      </c>
      <c r="N72" s="490" t="e">
        <f ca="1">+IF(AND(ISNUMBER(OFFSET('Water Data'!$G$6,0,10*ROW('Water Data'!G66))),'Data Summary'!CC72="Yes"),OFFSET('Water Data'!$G$6,0,10*ROW('Water Data'!G66)),NA())</f>
        <v>#N/A</v>
      </c>
      <c r="O72" s="490" t="e">
        <f ca="1">+IF(AND(ISNUMBER(OFFSET('Water Data'!$G$9,0,10*ROW('Water Data'!G66))),'Data Summary'!CD72="Yes"),OFFSET('Water Data'!$G$9,0,10*ROW('Water Data'!G66)),NA())</f>
        <v>#N/A</v>
      </c>
      <c r="P72" s="490" t="e">
        <f ca="1">+IF(AND(ISNUMBER(OFFSET('Water Data'!$H$4,0,10*ROW('Water Data'!H66))),'Data Summary'!CE72="Yes"),100-OFFSET('Water Data'!$H$4,0,10*ROW('Water Data'!H66)),NA())</f>
        <v>#N/A</v>
      </c>
      <c r="Q72" s="490" t="e">
        <f ca="1">+IF(AND(ISNUMBER(OFFSET('Water Data'!$H$6,0,10*ROW('Water Data'!H66))),'Data Summary'!CF72="Yes"),OFFSET('Water Data'!$H$6,0,10*ROW('Water Data'!H66)),NA())</f>
        <v>#N/A</v>
      </c>
      <c r="R72" s="490" t="e">
        <f ca="1">+IF(AND(ISNUMBER(OFFSET('Water Data'!$H$9,0,10*ROW('Water Data'!H66))),'Data Summary'!CG72="Yes"),OFFSET('Water Data'!$H$9,0,10*ROW('Water Data'!H66)),NA())</f>
        <v>#N/A</v>
      </c>
      <c r="S72" s="490" t="e">
        <f ca="1">+IF(AND(ISNUMBER(OFFSET('Water Data'!$I$4,0,10*ROW('Water Data'!I66))),'Data Summary'!CH72="Yes"),100-OFFSET('Water Data'!$I$4,0,10*ROW('Water Data'!I66)),NA())</f>
        <v>#N/A</v>
      </c>
      <c r="T72" s="490" t="e">
        <f ca="1">+IF(AND(ISNUMBER(OFFSET('Water Data'!$I$6,0,10*ROW('Water Data'!I66))),'Data Summary'!CI72="Yes"),OFFSET('Water Data'!$I$6,0,10*ROW('Water Data'!I66)),NA())</f>
        <v>#N/A</v>
      </c>
      <c r="U72" s="490" t="e">
        <f ca="1">+IF(AND(ISNUMBER(OFFSET('Water Data'!$I$9,0,10*ROW('Water Data'!I66))),'Data Summary'!CJ72="Yes"),OFFSET('Water Data'!$I$9,0,10*ROW('Water Data'!I66)),NA())</f>
        <v>#N/A</v>
      </c>
      <c r="V72" s="491" t="e">
        <f ca="1">+IF(AND(ISNUMBER(OFFSET('Sanitation Data'!$D$4,0,10*ROW('Sanitation Data'!D66))),'Data Summary'!CK72="Yes"),100-OFFSET('Sanitation Data'!$D$4,0,10*ROW('Sanitation Data'!D66)),NA())</f>
        <v>#N/A</v>
      </c>
      <c r="W72" s="491" t="e">
        <f ca="1">+IF(AND(ISNUMBER(OFFSET('Sanitation Data'!$D$6,0,10*ROW('Sanitation Data'!D66))),'Data Summary'!CL72="Yes"),OFFSET('Sanitation Data'!$D$6,0,10*ROW('Sanitation Data'!D66)),NA())</f>
        <v>#N/A</v>
      </c>
      <c r="X72" s="491" t="e">
        <f ca="1">+IF(AND(ISNUMBER(OFFSET('Sanitation Data'!$D$10,0,10*ROW('Sanitation Data'!D66))),'Data Summary'!CM72="Yes"),OFFSET('Sanitation Data'!$D$10,0,10*ROW('Sanitation Data'!D66)),NA())</f>
        <v>#N/A</v>
      </c>
      <c r="Y72" s="491" t="e">
        <f ca="1">+IF(AND(ISNUMBER(OFFSET('Sanitation Data'!$D$11,0,10*ROW('Sanitation Data'!D66))),'Data Summary'!CN72="Yes"),OFFSET('Sanitation Data'!$D$11,0,10*ROW('Sanitation Data'!D66)),NA())</f>
        <v>#N/A</v>
      </c>
      <c r="Z72" s="491" t="e">
        <f ca="1">+IF(AND(ISNUMBER(OFFSET('Sanitation Data'!$D$12,0,10*ROW('Sanitation Data'!D66))),'Data Summary'!CO72="Yes"),OFFSET('Sanitation Data'!$D$12,0,10*ROW('Sanitation Data'!D66)),NA())</f>
        <v>#N/A</v>
      </c>
      <c r="AA72" s="491" t="e">
        <f ca="1">+IF(AND(ISNUMBER(OFFSET('Sanitation Data'!$E$4,0,10*ROW('Sanitation Data'!E66))),'Data Summary'!CP72="Yes"),100-OFFSET('Sanitation Data'!$E$4,0,10*ROW('Sanitation Data'!E66)),NA())</f>
        <v>#N/A</v>
      </c>
      <c r="AB72" s="491" t="e">
        <f ca="1">+IF(AND(ISNUMBER(OFFSET('Sanitation Data'!$E$6,0,10*ROW('Sanitation Data'!E66))),'Data Summary'!CQ72="Yes"),OFFSET('Sanitation Data'!$E$6,0,10*ROW('Sanitation Data'!E66)),NA())</f>
        <v>#N/A</v>
      </c>
      <c r="AC72" s="491" t="e">
        <f ca="1">+IF(AND(ISNUMBER(OFFSET('Sanitation Data'!$E$10,0,10*ROW('Sanitation Data'!E66))),'Data Summary'!CR72="Yes"),OFFSET('Sanitation Data'!$E$10,0,10*ROW('Sanitation Data'!E66)),NA())</f>
        <v>#N/A</v>
      </c>
      <c r="AD72" s="491" t="e">
        <f ca="1">+IF(AND(ISNUMBER(OFFSET('Sanitation Data'!$E$11,0,10*ROW('Sanitation Data'!E66))),'Data Summary'!CS72="Yes"),OFFSET('Sanitation Data'!$E$11,0,10*ROW('Sanitation Data'!E66)),NA())</f>
        <v>#N/A</v>
      </c>
      <c r="AE72" s="491" t="e">
        <f ca="1">+IF(AND(ISNUMBER(OFFSET('Sanitation Data'!$E$12,0,10*ROW('Sanitation Data'!E66))),'Data Summary'!CT72="Yes"),OFFSET('Sanitation Data'!$E$12,0,10*ROW('Sanitation Data'!E66)),NA())</f>
        <v>#N/A</v>
      </c>
      <c r="AF72" s="491" t="e">
        <f ca="1">+IF(AND(ISNUMBER(OFFSET('Sanitation Data'!$F$4,0,10*ROW('Sanitation Data'!F66))),'Data Summary'!CU72="Yes"),100-OFFSET('Sanitation Data'!$F$4,0,10*ROW('Sanitation Data'!F66)),NA())</f>
        <v>#N/A</v>
      </c>
      <c r="AG72" s="491" t="e">
        <f ca="1">+IF(AND(ISNUMBER(OFFSET('Sanitation Data'!$F$6,0,10*ROW('Sanitation Data'!F66))),'Data Summary'!CV72="Yes"),OFFSET('Sanitation Data'!$F$6,0,10*ROW('Sanitation Data'!F66)),NA())</f>
        <v>#N/A</v>
      </c>
      <c r="AH72" s="491" t="e">
        <f ca="1">+IF(AND(ISNUMBER(OFFSET('Sanitation Data'!$F$10,0,10*ROW('Sanitation Data'!F66))),'Data Summary'!CW72="Yes"),OFFSET('Sanitation Data'!$F$10,0,10*ROW('Sanitation Data'!F66)),NA())</f>
        <v>#N/A</v>
      </c>
      <c r="AI72" s="491" t="e">
        <f ca="1">+IF(AND(ISNUMBER(OFFSET('Sanitation Data'!$F$11,0,10*ROW('Sanitation Data'!F66))),'Data Summary'!CX72="Yes"),OFFSET('Sanitation Data'!$F$11,0,10*ROW('Sanitation Data'!F66)),NA())</f>
        <v>#N/A</v>
      </c>
      <c r="AJ72" s="491" t="e">
        <f ca="1">+IF(AND(ISNUMBER(OFFSET('Sanitation Data'!$F$12,0,10*ROW('Sanitation Data'!F66))),'Data Summary'!CY72="Yes"),OFFSET('Sanitation Data'!$F$12,0,10*ROW('Sanitation Data'!F66)),NA())</f>
        <v>#N/A</v>
      </c>
      <c r="AK72" s="491" t="e">
        <f ca="1">+IF(AND(ISNUMBER(OFFSET('Sanitation Data'!$G$4,0,10*ROW('Sanitation Data'!G66))),'Data Summary'!CZ72="Yes"),100-OFFSET('Sanitation Data'!$G$4,0,10*ROW('Sanitation Data'!G66)),NA())</f>
        <v>#N/A</v>
      </c>
      <c r="AL72" s="491" t="e">
        <f ca="1">+IF(AND(ISNUMBER(OFFSET('Sanitation Data'!$G$6,0,10*ROW('Sanitation Data'!G66))),'Data Summary'!DA72="Yes"),OFFSET('Sanitation Data'!$G$6,0,10*ROW('Sanitation Data'!G66)),NA())</f>
        <v>#N/A</v>
      </c>
      <c r="AM72" s="491" t="e">
        <f ca="1">+IF(AND(ISNUMBER(OFFSET('Sanitation Data'!$G$10,0,10*ROW('Sanitation Data'!G66))),'Data Summary'!DB72="Yes"),OFFSET('Sanitation Data'!$G$10,0,10*ROW('Sanitation Data'!G66)),NA())</f>
        <v>#N/A</v>
      </c>
      <c r="AN72" s="491" t="e">
        <f ca="1">+IF(AND(ISNUMBER(OFFSET('Sanitation Data'!$G$11,0,10*ROW('Sanitation Data'!G66))),'Data Summary'!DC72="Yes"),OFFSET('Sanitation Data'!$G$11,0,10*ROW('Sanitation Data'!G66)),NA())</f>
        <v>#N/A</v>
      </c>
      <c r="AO72" s="491" t="e">
        <f ca="1">+IF(AND(ISNUMBER(OFFSET('Sanitation Data'!$G$12,0,10*ROW('Sanitation Data'!G66))),'Data Summary'!DD72="Yes"),OFFSET('Sanitation Data'!$G$12,0,10*ROW('Sanitation Data'!G66)),NA())</f>
        <v>#N/A</v>
      </c>
      <c r="AP72" s="491" t="e">
        <f ca="1">+IF(AND(ISNUMBER(OFFSET('Sanitation Data'!$H$4,0,10*ROW('Sanitation Data'!H66))),'Data Summary'!DE72="Yes"),100-OFFSET('Sanitation Data'!$H$4,0,10*ROW('Sanitation Data'!H66)),NA())</f>
        <v>#N/A</v>
      </c>
      <c r="AQ72" s="491" t="e">
        <f ca="1">+IF(AND(ISNUMBER(OFFSET('Sanitation Data'!$H$6,0,10*ROW('Sanitation Data'!H66))),'Data Summary'!DF72="Yes"),OFFSET('Sanitation Data'!$H$6,0,10*ROW('Sanitation Data'!H66)),NA())</f>
        <v>#N/A</v>
      </c>
      <c r="AR72" s="491" t="e">
        <f ca="1">+IF(AND(ISNUMBER(OFFSET('Sanitation Data'!$H$10,0,10*ROW('Sanitation Data'!H66))),'Data Summary'!DG72="Yes"),OFFSET('Sanitation Data'!$H$10,0,10*ROW('Sanitation Data'!H66)),NA())</f>
        <v>#N/A</v>
      </c>
      <c r="AS72" s="491" t="e">
        <f ca="1">+IF(AND(ISNUMBER(OFFSET('Sanitation Data'!$H$11,0,10*ROW('Sanitation Data'!H66))),'Data Summary'!DH72="Yes"),OFFSET('Sanitation Data'!$H$11,0,10*ROW('Sanitation Data'!H66)),NA())</f>
        <v>#N/A</v>
      </c>
      <c r="AT72" s="491" t="e">
        <f ca="1">+IF(AND(ISNUMBER(OFFSET('Sanitation Data'!$H$12,0,10*ROW('Sanitation Data'!H66))),'Data Summary'!DI72="Yes"),OFFSET('Sanitation Data'!$H$12,0,10*ROW('Sanitation Data'!H66)),NA())</f>
        <v>#N/A</v>
      </c>
      <c r="AU72" s="491" t="e">
        <f ca="1">+IF(AND(ISNUMBER(OFFSET('Sanitation Data'!$I$4,0,10*ROW('Sanitation Data'!I66))),'Data Summary'!DJ72="Yes"),100-OFFSET('Sanitation Data'!$I$4,0,10*ROW('Sanitation Data'!I66)),NA())</f>
        <v>#N/A</v>
      </c>
      <c r="AV72" s="491" t="e">
        <f ca="1">+IF(AND(ISNUMBER(OFFSET('Sanitation Data'!$I$6,0,10*ROW('Sanitation Data'!I66))),'Data Summary'!DK72="Yes"),OFFSET('Sanitation Data'!$I$6,0,10*ROW('Sanitation Data'!I66)),NA())</f>
        <v>#N/A</v>
      </c>
      <c r="AW72" s="491" t="e">
        <f ca="1">+IF(AND(ISNUMBER(OFFSET('Sanitation Data'!$I$10,0,10*ROW('Sanitation Data'!I66))),'Data Summary'!DL72="Yes"),OFFSET('Sanitation Data'!$I$10,0,10*ROW('Sanitation Data'!I66)),NA())</f>
        <v>#N/A</v>
      </c>
      <c r="AX72" s="491" t="e">
        <f ca="1">+IF(AND(ISNUMBER(OFFSET('Sanitation Data'!$I$11,0,10*ROW('Sanitation Data'!I66))),'Data Summary'!DM72="Yes"),OFFSET('Sanitation Data'!$I$11,0,10*ROW('Sanitation Data'!I66)),NA())</f>
        <v>#N/A</v>
      </c>
      <c r="AY72" s="491" t="e">
        <f ca="1">+IF(AND(ISNUMBER(OFFSET('Sanitation Data'!$I$12,0,10*ROW('Sanitation Data'!I66))),'Data Summary'!DN72="Yes"),OFFSET('Sanitation Data'!$I$12,0,10*ROW('Sanitation Data'!I66)),NA())</f>
        <v>#N/A</v>
      </c>
      <c r="AZ72" s="492" t="e">
        <f ca="1">+IF(AND(ISNUMBER(OFFSET('Hygiene Data'!$D$5,0,10*ROW('Hygiene Data'!D66))),'Data Summary'!DO72="Yes"),OFFSET('Hygiene Data'!$D$5,0,10*ROW('Hygiene Data'!D66)),NA())</f>
        <v>#N/A</v>
      </c>
      <c r="BA72" s="492" t="e">
        <f ca="1">+IF(AND(ISNUMBER(OFFSET('Hygiene Data'!$D$7,0,10*ROW('Hygiene Data'!D66))),'Data Summary'!DP72="Yes"),OFFSET('Hygiene Data'!$D$7,0,10*ROW('Hygiene Data'!D66)),NA())</f>
        <v>#N/A</v>
      </c>
      <c r="BB72" s="492" t="e">
        <f ca="1">+IF(AND(ISNUMBER(OFFSET('Hygiene Data'!$D$9,0,10*ROW('Hygiene Data'!D66))),'Data Summary'!DQ72="Yes"),OFFSET('Hygiene Data'!$D$9,0,10*ROW('Hygiene Data'!D66)),NA())</f>
        <v>#N/A</v>
      </c>
      <c r="BC72" s="492" t="e">
        <f ca="1">+IF(AND(ISNUMBER(OFFSET('Hygiene Data'!$E$5,0,10*ROW('Hygiene Data'!E66))),'Data Summary'!DR72="Yes"),OFFSET('Hygiene Data'!$E$5,0,10*ROW('Hygiene Data'!E66)),NA())</f>
        <v>#N/A</v>
      </c>
      <c r="BD72" s="492" t="e">
        <f ca="1">+IF(AND(ISNUMBER(OFFSET('Hygiene Data'!$E$7,0,10*ROW('Hygiene Data'!E66))),'Data Summary'!DS72="Yes"),OFFSET('Hygiene Data'!$E$7,0,10*ROW('Hygiene Data'!E66)),NA())</f>
        <v>#N/A</v>
      </c>
      <c r="BE72" s="492" t="e">
        <f ca="1">+IF(AND(ISNUMBER(OFFSET('Hygiene Data'!$E$9,0,10*ROW('Hygiene Data'!E66))),'Data Summary'!DT72="Yes"),OFFSET('Hygiene Data'!$E$9,0,10*ROW('Hygiene Data'!E66)),NA())</f>
        <v>#N/A</v>
      </c>
      <c r="BF72" s="492" t="e">
        <f ca="1">+IF(AND(ISNUMBER(OFFSET('Hygiene Data'!$F$5,0,10*ROW('Hygiene Data'!F66))),'Data Summary'!DU72="Yes"),OFFSET('Hygiene Data'!$F$5,0,10*ROW('Hygiene Data'!F66)),NA())</f>
        <v>#N/A</v>
      </c>
      <c r="BG72" s="492" t="e">
        <f ca="1">+IF(AND(ISNUMBER(OFFSET('Hygiene Data'!$F$7,0,10*ROW('Hygiene Data'!F66))),'Data Summary'!DV72="Yes"),OFFSET('Hygiene Data'!$F$7,0,10*ROW('Hygiene Data'!F66)),NA())</f>
        <v>#N/A</v>
      </c>
      <c r="BH72" s="492" t="e">
        <f ca="1">+IF(AND(ISNUMBER(OFFSET('Hygiene Data'!$F$9,0,10*ROW('Hygiene Data'!F66))),'Data Summary'!DW72="Yes"),OFFSET('Hygiene Data'!$F$9,0,10*ROW('Hygiene Data'!F66)),NA())</f>
        <v>#N/A</v>
      </c>
      <c r="BI72" s="492" t="e">
        <f ca="1">+IF(AND(ISNUMBER(OFFSET('Hygiene Data'!$G$5,0,10*ROW('Hygiene Data'!G66))),'Data Summary'!DX72="Yes"),OFFSET('Hygiene Data'!$G$5,0,10*ROW('Hygiene Data'!G66)),NA())</f>
        <v>#N/A</v>
      </c>
      <c r="BJ72" s="492" t="e">
        <f ca="1">+IF(AND(ISNUMBER(OFFSET('Hygiene Data'!$G$7,0,10*ROW('Hygiene Data'!G66))),'Data Summary'!DY72="Yes"),OFFSET('Hygiene Data'!$G$7,0,10*ROW('Hygiene Data'!G66)),NA())</f>
        <v>#N/A</v>
      </c>
      <c r="BK72" s="492" t="e">
        <f ca="1">+IF(AND(ISNUMBER(OFFSET('Hygiene Data'!$G$9,0,10*ROW('Hygiene Data'!G66))),'Data Summary'!DZ72="Yes"),OFFSET('Hygiene Data'!$G$9,0,10*ROW('Hygiene Data'!G66)),NA())</f>
        <v>#N/A</v>
      </c>
      <c r="BL72" s="492" t="e">
        <f ca="1">+IF(AND(ISNUMBER(OFFSET('Hygiene Data'!$H$5,0,10*ROW('Hygiene Data'!H66))),'Data Summary'!EA72="Yes"),OFFSET('Hygiene Data'!$H$5,0,10*ROW('Hygiene Data'!H66)),NA())</f>
        <v>#N/A</v>
      </c>
      <c r="BM72" s="492" t="e">
        <f ca="1">+IF(AND(ISNUMBER(OFFSET('Hygiene Data'!$H$7,0,10*ROW('Hygiene Data'!H66))),'Data Summary'!EB72="Yes"),OFFSET('Hygiene Data'!$H$7,0,10*ROW('Hygiene Data'!H66)),NA())</f>
        <v>#N/A</v>
      </c>
      <c r="BN72" s="492" t="e">
        <f ca="1">+IF(AND(ISNUMBER(OFFSET('Hygiene Data'!$H$9,0,10*ROW('Hygiene Data'!H66))),'Data Summary'!EC72="Yes"),OFFSET('Hygiene Data'!$H$9,0,10*ROW('Hygiene Data'!H66)),NA())</f>
        <v>#N/A</v>
      </c>
      <c r="BO72" s="492" t="e">
        <f ca="1">+IF(AND(ISNUMBER(OFFSET('Hygiene Data'!$I$5,0,10*ROW('Hygiene Data'!I66))),'Data Summary'!ED72="Yes"),OFFSET('Hygiene Data'!$I$5,0,10*ROW('Hygiene Data'!I66)),NA())</f>
        <v>#N/A</v>
      </c>
      <c r="BP72" s="492" t="e">
        <f ca="1">+IF(AND(ISNUMBER(OFFSET('Hygiene Data'!$I$7,0,10*ROW('Hygiene Data'!I66))),'Data Summary'!EE72="Yes"),OFFSET('Hygiene Data'!$I$7,0,10*ROW('Hygiene Data'!I66)),NA())</f>
        <v>#N/A</v>
      </c>
      <c r="BQ72" s="492" t="e">
        <f ca="1">+IF(AND(ISNUMBER(OFFSET('Hygiene Data'!$I$9,0,10*ROW('Hygiene Data'!I66))),'Data Summary'!EF72="Yes"),OFFSET('Hygiene Data'!$I$9,0,10*ROW('Hygiene Data'!I66)),NA())</f>
        <v>#N/A</v>
      </c>
    </row>
    <row r="73" spans="1:69" x14ac:dyDescent="0.25">
      <c r="A73" s="488" t="e">
        <f ca="1">+RIGHT('Data Summary'!A73,LEN('Data Summary'!A73)-9)</f>
        <v>#VALUE!</v>
      </c>
      <c r="B73" s="462" t="str">
        <f ca="1">+IF(ISTEXT('Data Summary'!B73),'Data Summary'!B73,"")</f>
        <v/>
      </c>
      <c r="C73" s="489" t="e">
        <f ca="1">+VALUE('Data Summary'!C73)</f>
        <v>#VALUE!</v>
      </c>
      <c r="D73" s="490" t="e">
        <f ca="1">+IF(AND(ISNUMBER(OFFSET('Water Data'!$D$4,0,10*ROW('Water Data'!D67))),'Data Summary'!BS73="Yes"),100-OFFSET('Water Data'!$D$4,0,10*ROW('Water Data'!D67)),NA())</f>
        <v>#N/A</v>
      </c>
      <c r="E73" s="490" t="e">
        <f ca="1">+IF(AND(ISNUMBER(OFFSET('Water Data'!$D$6,0,10*ROW('Water Data'!D67))),'Data Summary'!BT73="Yes"),OFFSET('Water Data'!$D$6,0,10*ROW('Water Data'!D67)),NA())</f>
        <v>#N/A</v>
      </c>
      <c r="F73" s="490" t="e">
        <f ca="1">+IF(AND(ISNUMBER(OFFSET('Water Data'!$D$9,0,10*ROW('Water Data'!D67))),'Data Summary'!BU73="Yes"),OFFSET('Water Data'!$D$9,0,10*ROW('Water Data'!D67)),NA())</f>
        <v>#N/A</v>
      </c>
      <c r="G73" s="490" t="e">
        <f ca="1">+IF(AND(ISNUMBER(OFFSET('Water Data'!$E$4,0,10*ROW('Water Data'!E67))),'Data Summary'!BV73="Yes"),100-OFFSET('Water Data'!$E$4,0,10*ROW('Water Data'!E67)),NA())</f>
        <v>#N/A</v>
      </c>
      <c r="H73" s="490" t="e">
        <f ca="1">+IF(AND(ISNUMBER(OFFSET('Water Data'!$E$6,0,10*ROW('Water Data'!E67))),'Data Summary'!BW73="Yes"),OFFSET('Water Data'!$E$6,0,10*ROW('Water Data'!E67)),NA())</f>
        <v>#N/A</v>
      </c>
      <c r="I73" s="490" t="e">
        <f ca="1">+IF(AND(ISNUMBER(OFFSET('Water Data'!$E$9,0,10*ROW('Water Data'!E67))),'Data Summary'!BX73="Yes"),OFFSET('Water Data'!$E$9,0,10*ROW('Water Data'!E67)),NA())</f>
        <v>#N/A</v>
      </c>
      <c r="J73" s="490" t="e">
        <f ca="1">+IF(AND(ISNUMBER(OFFSET('Water Data'!$F$4,0,10*ROW('Water Data'!F67))),'Data Summary'!BY73="Yes"),100-OFFSET('Water Data'!$F$4,0,10*ROW('Water Data'!F67)),NA())</f>
        <v>#N/A</v>
      </c>
      <c r="K73" s="490" t="e">
        <f ca="1">+IF(AND(ISNUMBER(OFFSET('Water Data'!$F$6,0,10*ROW('Water Data'!F67))),'Data Summary'!BZ73="Yes"),OFFSET('Water Data'!$F$6,0,10*ROW('Water Data'!F67)),NA())</f>
        <v>#N/A</v>
      </c>
      <c r="L73" s="490" t="e">
        <f ca="1">+IF(AND(ISNUMBER(OFFSET('Water Data'!$F$9,0,10*ROW('Water Data'!F67))),'Data Summary'!CA73="Yes"),OFFSET('Water Data'!$F$9,0,10*ROW('Water Data'!F67)),NA())</f>
        <v>#N/A</v>
      </c>
      <c r="M73" s="490" t="e">
        <f ca="1">+IF(AND(ISNUMBER(OFFSET('Water Data'!$G$4,0,10*ROW('Water Data'!G67))),'Data Summary'!CB73="Yes"),100-OFFSET('Water Data'!$G$4,0,10*ROW('Water Data'!G67)),NA())</f>
        <v>#N/A</v>
      </c>
      <c r="N73" s="490" t="e">
        <f ca="1">+IF(AND(ISNUMBER(OFFSET('Water Data'!$G$6,0,10*ROW('Water Data'!G67))),'Data Summary'!CC73="Yes"),OFFSET('Water Data'!$G$6,0,10*ROW('Water Data'!G67)),NA())</f>
        <v>#N/A</v>
      </c>
      <c r="O73" s="490" t="e">
        <f ca="1">+IF(AND(ISNUMBER(OFFSET('Water Data'!$G$9,0,10*ROW('Water Data'!G67))),'Data Summary'!CD73="Yes"),OFFSET('Water Data'!$G$9,0,10*ROW('Water Data'!G67)),NA())</f>
        <v>#N/A</v>
      </c>
      <c r="P73" s="490" t="e">
        <f ca="1">+IF(AND(ISNUMBER(OFFSET('Water Data'!$H$4,0,10*ROW('Water Data'!H67))),'Data Summary'!CE73="Yes"),100-OFFSET('Water Data'!$H$4,0,10*ROW('Water Data'!H67)),NA())</f>
        <v>#N/A</v>
      </c>
      <c r="Q73" s="490" t="e">
        <f ca="1">+IF(AND(ISNUMBER(OFFSET('Water Data'!$H$6,0,10*ROW('Water Data'!H67))),'Data Summary'!CF73="Yes"),OFFSET('Water Data'!$H$6,0,10*ROW('Water Data'!H67)),NA())</f>
        <v>#N/A</v>
      </c>
      <c r="R73" s="490" t="e">
        <f ca="1">+IF(AND(ISNUMBER(OFFSET('Water Data'!$H$9,0,10*ROW('Water Data'!H67))),'Data Summary'!CG73="Yes"),OFFSET('Water Data'!$H$9,0,10*ROW('Water Data'!H67)),NA())</f>
        <v>#N/A</v>
      </c>
      <c r="S73" s="490" t="e">
        <f ca="1">+IF(AND(ISNUMBER(OFFSET('Water Data'!$I$4,0,10*ROW('Water Data'!I67))),'Data Summary'!CH73="Yes"),100-OFFSET('Water Data'!$I$4,0,10*ROW('Water Data'!I67)),NA())</f>
        <v>#N/A</v>
      </c>
      <c r="T73" s="490" t="e">
        <f ca="1">+IF(AND(ISNUMBER(OFFSET('Water Data'!$I$6,0,10*ROW('Water Data'!I67))),'Data Summary'!CI73="Yes"),OFFSET('Water Data'!$I$6,0,10*ROW('Water Data'!I67)),NA())</f>
        <v>#N/A</v>
      </c>
      <c r="U73" s="490" t="e">
        <f ca="1">+IF(AND(ISNUMBER(OFFSET('Water Data'!$I$9,0,10*ROW('Water Data'!I67))),'Data Summary'!CJ73="Yes"),OFFSET('Water Data'!$I$9,0,10*ROW('Water Data'!I67)),NA())</f>
        <v>#N/A</v>
      </c>
      <c r="V73" s="491" t="e">
        <f ca="1">+IF(AND(ISNUMBER(OFFSET('Sanitation Data'!$D$4,0,10*ROW('Sanitation Data'!D67))),'Data Summary'!CK73="Yes"),100-OFFSET('Sanitation Data'!$D$4,0,10*ROW('Sanitation Data'!D67)),NA())</f>
        <v>#N/A</v>
      </c>
      <c r="W73" s="491" t="e">
        <f ca="1">+IF(AND(ISNUMBER(OFFSET('Sanitation Data'!$D$6,0,10*ROW('Sanitation Data'!D67))),'Data Summary'!CL73="Yes"),OFFSET('Sanitation Data'!$D$6,0,10*ROW('Sanitation Data'!D67)),NA())</f>
        <v>#N/A</v>
      </c>
      <c r="X73" s="491" t="e">
        <f ca="1">+IF(AND(ISNUMBER(OFFSET('Sanitation Data'!$D$10,0,10*ROW('Sanitation Data'!D67))),'Data Summary'!CM73="Yes"),OFFSET('Sanitation Data'!$D$10,0,10*ROW('Sanitation Data'!D67)),NA())</f>
        <v>#N/A</v>
      </c>
      <c r="Y73" s="491" t="e">
        <f ca="1">+IF(AND(ISNUMBER(OFFSET('Sanitation Data'!$D$11,0,10*ROW('Sanitation Data'!D67))),'Data Summary'!CN73="Yes"),OFFSET('Sanitation Data'!$D$11,0,10*ROW('Sanitation Data'!D67)),NA())</f>
        <v>#N/A</v>
      </c>
      <c r="Z73" s="491" t="e">
        <f ca="1">+IF(AND(ISNUMBER(OFFSET('Sanitation Data'!$D$12,0,10*ROW('Sanitation Data'!D67))),'Data Summary'!CO73="Yes"),OFFSET('Sanitation Data'!$D$12,0,10*ROW('Sanitation Data'!D67)),NA())</f>
        <v>#N/A</v>
      </c>
      <c r="AA73" s="491" t="e">
        <f ca="1">+IF(AND(ISNUMBER(OFFSET('Sanitation Data'!$E$4,0,10*ROW('Sanitation Data'!E67))),'Data Summary'!CP73="Yes"),100-OFFSET('Sanitation Data'!$E$4,0,10*ROW('Sanitation Data'!E67)),NA())</f>
        <v>#N/A</v>
      </c>
      <c r="AB73" s="491" t="e">
        <f ca="1">+IF(AND(ISNUMBER(OFFSET('Sanitation Data'!$E$6,0,10*ROW('Sanitation Data'!E67))),'Data Summary'!CQ73="Yes"),OFFSET('Sanitation Data'!$E$6,0,10*ROW('Sanitation Data'!E67)),NA())</f>
        <v>#N/A</v>
      </c>
      <c r="AC73" s="491" t="e">
        <f ca="1">+IF(AND(ISNUMBER(OFFSET('Sanitation Data'!$E$10,0,10*ROW('Sanitation Data'!E67))),'Data Summary'!CR73="Yes"),OFFSET('Sanitation Data'!$E$10,0,10*ROW('Sanitation Data'!E67)),NA())</f>
        <v>#N/A</v>
      </c>
      <c r="AD73" s="491" t="e">
        <f ca="1">+IF(AND(ISNUMBER(OFFSET('Sanitation Data'!$E$11,0,10*ROW('Sanitation Data'!E67))),'Data Summary'!CS73="Yes"),OFFSET('Sanitation Data'!$E$11,0,10*ROW('Sanitation Data'!E67)),NA())</f>
        <v>#N/A</v>
      </c>
      <c r="AE73" s="491" t="e">
        <f ca="1">+IF(AND(ISNUMBER(OFFSET('Sanitation Data'!$E$12,0,10*ROW('Sanitation Data'!E67))),'Data Summary'!CT73="Yes"),OFFSET('Sanitation Data'!$E$12,0,10*ROW('Sanitation Data'!E67)),NA())</f>
        <v>#N/A</v>
      </c>
      <c r="AF73" s="491" t="e">
        <f ca="1">+IF(AND(ISNUMBER(OFFSET('Sanitation Data'!$F$4,0,10*ROW('Sanitation Data'!F67))),'Data Summary'!CU73="Yes"),100-OFFSET('Sanitation Data'!$F$4,0,10*ROW('Sanitation Data'!F67)),NA())</f>
        <v>#N/A</v>
      </c>
      <c r="AG73" s="491" t="e">
        <f ca="1">+IF(AND(ISNUMBER(OFFSET('Sanitation Data'!$F$6,0,10*ROW('Sanitation Data'!F67))),'Data Summary'!CV73="Yes"),OFFSET('Sanitation Data'!$F$6,0,10*ROW('Sanitation Data'!F67)),NA())</f>
        <v>#N/A</v>
      </c>
      <c r="AH73" s="491" t="e">
        <f ca="1">+IF(AND(ISNUMBER(OFFSET('Sanitation Data'!$F$10,0,10*ROW('Sanitation Data'!F67))),'Data Summary'!CW73="Yes"),OFFSET('Sanitation Data'!$F$10,0,10*ROW('Sanitation Data'!F67)),NA())</f>
        <v>#N/A</v>
      </c>
      <c r="AI73" s="491" t="e">
        <f ca="1">+IF(AND(ISNUMBER(OFFSET('Sanitation Data'!$F$11,0,10*ROW('Sanitation Data'!F67))),'Data Summary'!CX73="Yes"),OFFSET('Sanitation Data'!$F$11,0,10*ROW('Sanitation Data'!F67)),NA())</f>
        <v>#N/A</v>
      </c>
      <c r="AJ73" s="491" t="e">
        <f ca="1">+IF(AND(ISNUMBER(OFFSET('Sanitation Data'!$F$12,0,10*ROW('Sanitation Data'!F67))),'Data Summary'!CY73="Yes"),OFFSET('Sanitation Data'!$F$12,0,10*ROW('Sanitation Data'!F67)),NA())</f>
        <v>#N/A</v>
      </c>
      <c r="AK73" s="491" t="e">
        <f ca="1">+IF(AND(ISNUMBER(OFFSET('Sanitation Data'!$G$4,0,10*ROW('Sanitation Data'!G67))),'Data Summary'!CZ73="Yes"),100-OFFSET('Sanitation Data'!$G$4,0,10*ROW('Sanitation Data'!G67)),NA())</f>
        <v>#N/A</v>
      </c>
      <c r="AL73" s="491" t="e">
        <f ca="1">+IF(AND(ISNUMBER(OFFSET('Sanitation Data'!$G$6,0,10*ROW('Sanitation Data'!G67))),'Data Summary'!DA73="Yes"),OFFSET('Sanitation Data'!$G$6,0,10*ROW('Sanitation Data'!G67)),NA())</f>
        <v>#N/A</v>
      </c>
      <c r="AM73" s="491" t="e">
        <f ca="1">+IF(AND(ISNUMBER(OFFSET('Sanitation Data'!$G$10,0,10*ROW('Sanitation Data'!G67))),'Data Summary'!DB73="Yes"),OFFSET('Sanitation Data'!$G$10,0,10*ROW('Sanitation Data'!G67)),NA())</f>
        <v>#N/A</v>
      </c>
      <c r="AN73" s="491" t="e">
        <f ca="1">+IF(AND(ISNUMBER(OFFSET('Sanitation Data'!$G$11,0,10*ROW('Sanitation Data'!G67))),'Data Summary'!DC73="Yes"),OFFSET('Sanitation Data'!$G$11,0,10*ROW('Sanitation Data'!G67)),NA())</f>
        <v>#N/A</v>
      </c>
      <c r="AO73" s="491" t="e">
        <f ca="1">+IF(AND(ISNUMBER(OFFSET('Sanitation Data'!$G$12,0,10*ROW('Sanitation Data'!G67))),'Data Summary'!DD73="Yes"),OFFSET('Sanitation Data'!$G$12,0,10*ROW('Sanitation Data'!G67)),NA())</f>
        <v>#N/A</v>
      </c>
      <c r="AP73" s="491" t="e">
        <f ca="1">+IF(AND(ISNUMBER(OFFSET('Sanitation Data'!$H$4,0,10*ROW('Sanitation Data'!H67))),'Data Summary'!DE73="Yes"),100-OFFSET('Sanitation Data'!$H$4,0,10*ROW('Sanitation Data'!H67)),NA())</f>
        <v>#N/A</v>
      </c>
      <c r="AQ73" s="491" t="e">
        <f ca="1">+IF(AND(ISNUMBER(OFFSET('Sanitation Data'!$H$6,0,10*ROW('Sanitation Data'!H67))),'Data Summary'!DF73="Yes"),OFFSET('Sanitation Data'!$H$6,0,10*ROW('Sanitation Data'!H67)),NA())</f>
        <v>#N/A</v>
      </c>
      <c r="AR73" s="491" t="e">
        <f ca="1">+IF(AND(ISNUMBER(OFFSET('Sanitation Data'!$H$10,0,10*ROW('Sanitation Data'!H67))),'Data Summary'!DG73="Yes"),OFFSET('Sanitation Data'!$H$10,0,10*ROW('Sanitation Data'!H67)),NA())</f>
        <v>#N/A</v>
      </c>
      <c r="AS73" s="491" t="e">
        <f ca="1">+IF(AND(ISNUMBER(OFFSET('Sanitation Data'!$H$11,0,10*ROW('Sanitation Data'!H67))),'Data Summary'!DH73="Yes"),OFFSET('Sanitation Data'!$H$11,0,10*ROW('Sanitation Data'!H67)),NA())</f>
        <v>#N/A</v>
      </c>
      <c r="AT73" s="491" t="e">
        <f ca="1">+IF(AND(ISNUMBER(OFFSET('Sanitation Data'!$H$12,0,10*ROW('Sanitation Data'!H67))),'Data Summary'!DI73="Yes"),OFFSET('Sanitation Data'!$H$12,0,10*ROW('Sanitation Data'!H67)),NA())</f>
        <v>#N/A</v>
      </c>
      <c r="AU73" s="491" t="e">
        <f ca="1">+IF(AND(ISNUMBER(OFFSET('Sanitation Data'!$I$4,0,10*ROW('Sanitation Data'!I67))),'Data Summary'!DJ73="Yes"),100-OFFSET('Sanitation Data'!$I$4,0,10*ROW('Sanitation Data'!I67)),NA())</f>
        <v>#N/A</v>
      </c>
      <c r="AV73" s="491" t="e">
        <f ca="1">+IF(AND(ISNUMBER(OFFSET('Sanitation Data'!$I$6,0,10*ROW('Sanitation Data'!I67))),'Data Summary'!DK73="Yes"),OFFSET('Sanitation Data'!$I$6,0,10*ROW('Sanitation Data'!I67)),NA())</f>
        <v>#N/A</v>
      </c>
      <c r="AW73" s="491" t="e">
        <f ca="1">+IF(AND(ISNUMBER(OFFSET('Sanitation Data'!$I$10,0,10*ROW('Sanitation Data'!I67))),'Data Summary'!DL73="Yes"),OFFSET('Sanitation Data'!$I$10,0,10*ROW('Sanitation Data'!I67)),NA())</f>
        <v>#N/A</v>
      </c>
      <c r="AX73" s="491" t="e">
        <f ca="1">+IF(AND(ISNUMBER(OFFSET('Sanitation Data'!$I$11,0,10*ROW('Sanitation Data'!I67))),'Data Summary'!DM73="Yes"),OFFSET('Sanitation Data'!$I$11,0,10*ROW('Sanitation Data'!I67)),NA())</f>
        <v>#N/A</v>
      </c>
      <c r="AY73" s="491" t="e">
        <f ca="1">+IF(AND(ISNUMBER(OFFSET('Sanitation Data'!$I$12,0,10*ROW('Sanitation Data'!I67))),'Data Summary'!DN73="Yes"),OFFSET('Sanitation Data'!$I$12,0,10*ROW('Sanitation Data'!I67)),NA())</f>
        <v>#N/A</v>
      </c>
      <c r="AZ73" s="492" t="e">
        <f ca="1">+IF(AND(ISNUMBER(OFFSET('Hygiene Data'!$D$5,0,10*ROW('Hygiene Data'!D67))),'Data Summary'!DO73="Yes"),OFFSET('Hygiene Data'!$D$5,0,10*ROW('Hygiene Data'!D67)),NA())</f>
        <v>#N/A</v>
      </c>
      <c r="BA73" s="492" t="e">
        <f ca="1">+IF(AND(ISNUMBER(OFFSET('Hygiene Data'!$D$7,0,10*ROW('Hygiene Data'!D67))),'Data Summary'!DP73="Yes"),OFFSET('Hygiene Data'!$D$7,0,10*ROW('Hygiene Data'!D67)),NA())</f>
        <v>#N/A</v>
      </c>
      <c r="BB73" s="492" t="e">
        <f ca="1">+IF(AND(ISNUMBER(OFFSET('Hygiene Data'!$D$9,0,10*ROW('Hygiene Data'!D67))),'Data Summary'!DQ73="Yes"),OFFSET('Hygiene Data'!$D$9,0,10*ROW('Hygiene Data'!D67)),NA())</f>
        <v>#N/A</v>
      </c>
      <c r="BC73" s="492" t="e">
        <f ca="1">+IF(AND(ISNUMBER(OFFSET('Hygiene Data'!$E$5,0,10*ROW('Hygiene Data'!E67))),'Data Summary'!DR73="Yes"),OFFSET('Hygiene Data'!$E$5,0,10*ROW('Hygiene Data'!E67)),NA())</f>
        <v>#N/A</v>
      </c>
      <c r="BD73" s="492" t="e">
        <f ca="1">+IF(AND(ISNUMBER(OFFSET('Hygiene Data'!$E$7,0,10*ROW('Hygiene Data'!E67))),'Data Summary'!DS73="Yes"),OFFSET('Hygiene Data'!$E$7,0,10*ROW('Hygiene Data'!E67)),NA())</f>
        <v>#N/A</v>
      </c>
      <c r="BE73" s="492" t="e">
        <f ca="1">+IF(AND(ISNUMBER(OFFSET('Hygiene Data'!$E$9,0,10*ROW('Hygiene Data'!E67))),'Data Summary'!DT73="Yes"),OFFSET('Hygiene Data'!$E$9,0,10*ROW('Hygiene Data'!E67)),NA())</f>
        <v>#N/A</v>
      </c>
      <c r="BF73" s="492" t="e">
        <f ca="1">+IF(AND(ISNUMBER(OFFSET('Hygiene Data'!$F$5,0,10*ROW('Hygiene Data'!F67))),'Data Summary'!DU73="Yes"),OFFSET('Hygiene Data'!$F$5,0,10*ROW('Hygiene Data'!F67)),NA())</f>
        <v>#N/A</v>
      </c>
      <c r="BG73" s="492" t="e">
        <f ca="1">+IF(AND(ISNUMBER(OFFSET('Hygiene Data'!$F$7,0,10*ROW('Hygiene Data'!F67))),'Data Summary'!DV73="Yes"),OFFSET('Hygiene Data'!$F$7,0,10*ROW('Hygiene Data'!F67)),NA())</f>
        <v>#N/A</v>
      </c>
      <c r="BH73" s="492" t="e">
        <f ca="1">+IF(AND(ISNUMBER(OFFSET('Hygiene Data'!$F$9,0,10*ROW('Hygiene Data'!F67))),'Data Summary'!DW73="Yes"),OFFSET('Hygiene Data'!$F$9,0,10*ROW('Hygiene Data'!F67)),NA())</f>
        <v>#N/A</v>
      </c>
      <c r="BI73" s="492" t="e">
        <f ca="1">+IF(AND(ISNUMBER(OFFSET('Hygiene Data'!$G$5,0,10*ROW('Hygiene Data'!G67))),'Data Summary'!DX73="Yes"),OFFSET('Hygiene Data'!$G$5,0,10*ROW('Hygiene Data'!G67)),NA())</f>
        <v>#N/A</v>
      </c>
      <c r="BJ73" s="492" t="e">
        <f ca="1">+IF(AND(ISNUMBER(OFFSET('Hygiene Data'!$G$7,0,10*ROW('Hygiene Data'!G67))),'Data Summary'!DY73="Yes"),OFFSET('Hygiene Data'!$G$7,0,10*ROW('Hygiene Data'!G67)),NA())</f>
        <v>#N/A</v>
      </c>
      <c r="BK73" s="492" t="e">
        <f ca="1">+IF(AND(ISNUMBER(OFFSET('Hygiene Data'!$G$9,0,10*ROW('Hygiene Data'!G67))),'Data Summary'!DZ73="Yes"),OFFSET('Hygiene Data'!$G$9,0,10*ROW('Hygiene Data'!G67)),NA())</f>
        <v>#N/A</v>
      </c>
      <c r="BL73" s="492" t="e">
        <f ca="1">+IF(AND(ISNUMBER(OFFSET('Hygiene Data'!$H$5,0,10*ROW('Hygiene Data'!H67))),'Data Summary'!EA73="Yes"),OFFSET('Hygiene Data'!$H$5,0,10*ROW('Hygiene Data'!H67)),NA())</f>
        <v>#N/A</v>
      </c>
      <c r="BM73" s="492" t="e">
        <f ca="1">+IF(AND(ISNUMBER(OFFSET('Hygiene Data'!$H$7,0,10*ROW('Hygiene Data'!H67))),'Data Summary'!EB73="Yes"),OFFSET('Hygiene Data'!$H$7,0,10*ROW('Hygiene Data'!H67)),NA())</f>
        <v>#N/A</v>
      </c>
      <c r="BN73" s="492" t="e">
        <f ca="1">+IF(AND(ISNUMBER(OFFSET('Hygiene Data'!$H$9,0,10*ROW('Hygiene Data'!H67))),'Data Summary'!EC73="Yes"),OFFSET('Hygiene Data'!$H$9,0,10*ROW('Hygiene Data'!H67)),NA())</f>
        <v>#N/A</v>
      </c>
      <c r="BO73" s="492" t="e">
        <f ca="1">+IF(AND(ISNUMBER(OFFSET('Hygiene Data'!$I$5,0,10*ROW('Hygiene Data'!I67))),'Data Summary'!ED73="Yes"),OFFSET('Hygiene Data'!$I$5,0,10*ROW('Hygiene Data'!I67)),NA())</f>
        <v>#N/A</v>
      </c>
      <c r="BP73" s="492" t="e">
        <f ca="1">+IF(AND(ISNUMBER(OFFSET('Hygiene Data'!$I$7,0,10*ROW('Hygiene Data'!I67))),'Data Summary'!EE73="Yes"),OFFSET('Hygiene Data'!$I$7,0,10*ROW('Hygiene Data'!I67)),NA())</f>
        <v>#N/A</v>
      </c>
      <c r="BQ73" s="492" t="e">
        <f ca="1">+IF(AND(ISNUMBER(OFFSET('Hygiene Data'!$I$9,0,10*ROW('Hygiene Data'!I67))),'Data Summary'!EF73="Yes"),OFFSET('Hygiene Data'!$I$9,0,10*ROW('Hygiene Data'!I67)),NA())</f>
        <v>#N/A</v>
      </c>
    </row>
    <row r="74" spans="1:69" x14ac:dyDescent="0.25">
      <c r="A74" s="488" t="e">
        <f ca="1">+RIGHT('Data Summary'!A74,LEN('Data Summary'!A74)-9)</f>
        <v>#VALUE!</v>
      </c>
      <c r="B74" s="462" t="str">
        <f ca="1">+IF(ISTEXT('Data Summary'!B74),'Data Summary'!B74,"")</f>
        <v/>
      </c>
      <c r="C74" s="489" t="e">
        <f ca="1">+VALUE('Data Summary'!C74)</f>
        <v>#VALUE!</v>
      </c>
      <c r="D74" s="490" t="e">
        <f ca="1">+IF(AND(ISNUMBER(OFFSET('Water Data'!$D$4,0,10*ROW('Water Data'!D68))),'Data Summary'!BS74="Yes"),100-OFFSET('Water Data'!$D$4,0,10*ROW('Water Data'!D68)),NA())</f>
        <v>#N/A</v>
      </c>
      <c r="E74" s="490" t="e">
        <f ca="1">+IF(AND(ISNUMBER(OFFSET('Water Data'!$D$6,0,10*ROW('Water Data'!D68))),'Data Summary'!BT74="Yes"),OFFSET('Water Data'!$D$6,0,10*ROW('Water Data'!D68)),NA())</f>
        <v>#N/A</v>
      </c>
      <c r="F74" s="490" t="e">
        <f ca="1">+IF(AND(ISNUMBER(OFFSET('Water Data'!$D$9,0,10*ROW('Water Data'!D68))),'Data Summary'!BU74="Yes"),OFFSET('Water Data'!$D$9,0,10*ROW('Water Data'!D68)),NA())</f>
        <v>#N/A</v>
      </c>
      <c r="G74" s="490" t="e">
        <f ca="1">+IF(AND(ISNUMBER(OFFSET('Water Data'!$E$4,0,10*ROW('Water Data'!E68))),'Data Summary'!BV74="Yes"),100-OFFSET('Water Data'!$E$4,0,10*ROW('Water Data'!E68)),NA())</f>
        <v>#N/A</v>
      </c>
      <c r="H74" s="490" t="e">
        <f ca="1">+IF(AND(ISNUMBER(OFFSET('Water Data'!$E$6,0,10*ROW('Water Data'!E68))),'Data Summary'!BW74="Yes"),OFFSET('Water Data'!$E$6,0,10*ROW('Water Data'!E68)),NA())</f>
        <v>#N/A</v>
      </c>
      <c r="I74" s="490" t="e">
        <f ca="1">+IF(AND(ISNUMBER(OFFSET('Water Data'!$E$9,0,10*ROW('Water Data'!E68))),'Data Summary'!BX74="Yes"),OFFSET('Water Data'!$E$9,0,10*ROW('Water Data'!E68)),NA())</f>
        <v>#N/A</v>
      </c>
      <c r="J74" s="490" t="e">
        <f ca="1">+IF(AND(ISNUMBER(OFFSET('Water Data'!$F$4,0,10*ROW('Water Data'!F68))),'Data Summary'!BY74="Yes"),100-OFFSET('Water Data'!$F$4,0,10*ROW('Water Data'!F68)),NA())</f>
        <v>#N/A</v>
      </c>
      <c r="K74" s="490" t="e">
        <f ca="1">+IF(AND(ISNUMBER(OFFSET('Water Data'!$F$6,0,10*ROW('Water Data'!F68))),'Data Summary'!BZ74="Yes"),OFFSET('Water Data'!$F$6,0,10*ROW('Water Data'!F68)),NA())</f>
        <v>#N/A</v>
      </c>
      <c r="L74" s="490" t="e">
        <f ca="1">+IF(AND(ISNUMBER(OFFSET('Water Data'!$F$9,0,10*ROW('Water Data'!F68))),'Data Summary'!CA74="Yes"),OFFSET('Water Data'!$F$9,0,10*ROW('Water Data'!F68)),NA())</f>
        <v>#N/A</v>
      </c>
      <c r="M74" s="490" t="e">
        <f ca="1">+IF(AND(ISNUMBER(OFFSET('Water Data'!$G$4,0,10*ROW('Water Data'!G68))),'Data Summary'!CB74="Yes"),100-OFFSET('Water Data'!$G$4,0,10*ROW('Water Data'!G68)),NA())</f>
        <v>#N/A</v>
      </c>
      <c r="N74" s="490" t="e">
        <f ca="1">+IF(AND(ISNUMBER(OFFSET('Water Data'!$G$6,0,10*ROW('Water Data'!G68))),'Data Summary'!CC74="Yes"),OFFSET('Water Data'!$G$6,0,10*ROW('Water Data'!G68)),NA())</f>
        <v>#N/A</v>
      </c>
      <c r="O74" s="490" t="e">
        <f ca="1">+IF(AND(ISNUMBER(OFFSET('Water Data'!$G$9,0,10*ROW('Water Data'!G68))),'Data Summary'!CD74="Yes"),OFFSET('Water Data'!$G$9,0,10*ROW('Water Data'!G68)),NA())</f>
        <v>#N/A</v>
      </c>
      <c r="P74" s="490" t="e">
        <f ca="1">+IF(AND(ISNUMBER(OFFSET('Water Data'!$H$4,0,10*ROW('Water Data'!H68))),'Data Summary'!CE74="Yes"),100-OFFSET('Water Data'!$H$4,0,10*ROW('Water Data'!H68)),NA())</f>
        <v>#N/A</v>
      </c>
      <c r="Q74" s="490" t="e">
        <f ca="1">+IF(AND(ISNUMBER(OFFSET('Water Data'!$H$6,0,10*ROW('Water Data'!H68))),'Data Summary'!CF74="Yes"),OFFSET('Water Data'!$H$6,0,10*ROW('Water Data'!H68)),NA())</f>
        <v>#N/A</v>
      </c>
      <c r="R74" s="490" t="e">
        <f ca="1">+IF(AND(ISNUMBER(OFFSET('Water Data'!$H$9,0,10*ROW('Water Data'!H68))),'Data Summary'!CG74="Yes"),OFFSET('Water Data'!$H$9,0,10*ROW('Water Data'!H68)),NA())</f>
        <v>#N/A</v>
      </c>
      <c r="S74" s="490" t="e">
        <f ca="1">+IF(AND(ISNUMBER(OFFSET('Water Data'!$I$4,0,10*ROW('Water Data'!I68))),'Data Summary'!CH74="Yes"),100-OFFSET('Water Data'!$I$4,0,10*ROW('Water Data'!I68)),NA())</f>
        <v>#N/A</v>
      </c>
      <c r="T74" s="490" t="e">
        <f ca="1">+IF(AND(ISNUMBER(OFFSET('Water Data'!$I$6,0,10*ROW('Water Data'!I68))),'Data Summary'!CI74="Yes"),OFFSET('Water Data'!$I$6,0,10*ROW('Water Data'!I68)),NA())</f>
        <v>#N/A</v>
      </c>
      <c r="U74" s="490" t="e">
        <f ca="1">+IF(AND(ISNUMBER(OFFSET('Water Data'!$I$9,0,10*ROW('Water Data'!I68))),'Data Summary'!CJ74="Yes"),OFFSET('Water Data'!$I$9,0,10*ROW('Water Data'!I68)),NA())</f>
        <v>#N/A</v>
      </c>
      <c r="V74" s="491" t="e">
        <f ca="1">+IF(AND(ISNUMBER(OFFSET('Sanitation Data'!$D$4,0,10*ROW('Sanitation Data'!D68))),'Data Summary'!CK74="Yes"),100-OFFSET('Sanitation Data'!$D$4,0,10*ROW('Sanitation Data'!D68)),NA())</f>
        <v>#N/A</v>
      </c>
      <c r="W74" s="491" t="e">
        <f ca="1">+IF(AND(ISNUMBER(OFFSET('Sanitation Data'!$D$6,0,10*ROW('Sanitation Data'!D68))),'Data Summary'!CL74="Yes"),OFFSET('Sanitation Data'!$D$6,0,10*ROW('Sanitation Data'!D68)),NA())</f>
        <v>#N/A</v>
      </c>
      <c r="X74" s="491" t="e">
        <f ca="1">+IF(AND(ISNUMBER(OFFSET('Sanitation Data'!$D$10,0,10*ROW('Sanitation Data'!D68))),'Data Summary'!CM74="Yes"),OFFSET('Sanitation Data'!$D$10,0,10*ROW('Sanitation Data'!D68)),NA())</f>
        <v>#N/A</v>
      </c>
      <c r="Y74" s="491" t="e">
        <f ca="1">+IF(AND(ISNUMBER(OFFSET('Sanitation Data'!$D$11,0,10*ROW('Sanitation Data'!D68))),'Data Summary'!CN74="Yes"),OFFSET('Sanitation Data'!$D$11,0,10*ROW('Sanitation Data'!D68)),NA())</f>
        <v>#N/A</v>
      </c>
      <c r="Z74" s="491" t="e">
        <f ca="1">+IF(AND(ISNUMBER(OFFSET('Sanitation Data'!$D$12,0,10*ROW('Sanitation Data'!D68))),'Data Summary'!CO74="Yes"),OFFSET('Sanitation Data'!$D$12,0,10*ROW('Sanitation Data'!D68)),NA())</f>
        <v>#N/A</v>
      </c>
      <c r="AA74" s="491" t="e">
        <f ca="1">+IF(AND(ISNUMBER(OFFSET('Sanitation Data'!$E$4,0,10*ROW('Sanitation Data'!E68))),'Data Summary'!CP74="Yes"),100-OFFSET('Sanitation Data'!$E$4,0,10*ROW('Sanitation Data'!E68)),NA())</f>
        <v>#N/A</v>
      </c>
      <c r="AB74" s="491" t="e">
        <f ca="1">+IF(AND(ISNUMBER(OFFSET('Sanitation Data'!$E$6,0,10*ROW('Sanitation Data'!E68))),'Data Summary'!CQ74="Yes"),OFFSET('Sanitation Data'!$E$6,0,10*ROW('Sanitation Data'!E68)),NA())</f>
        <v>#N/A</v>
      </c>
      <c r="AC74" s="491" t="e">
        <f ca="1">+IF(AND(ISNUMBER(OFFSET('Sanitation Data'!$E$10,0,10*ROW('Sanitation Data'!E68))),'Data Summary'!CR74="Yes"),OFFSET('Sanitation Data'!$E$10,0,10*ROW('Sanitation Data'!E68)),NA())</f>
        <v>#N/A</v>
      </c>
      <c r="AD74" s="491" t="e">
        <f ca="1">+IF(AND(ISNUMBER(OFFSET('Sanitation Data'!$E$11,0,10*ROW('Sanitation Data'!E68))),'Data Summary'!CS74="Yes"),OFFSET('Sanitation Data'!$E$11,0,10*ROW('Sanitation Data'!E68)),NA())</f>
        <v>#N/A</v>
      </c>
      <c r="AE74" s="491" t="e">
        <f ca="1">+IF(AND(ISNUMBER(OFFSET('Sanitation Data'!$E$12,0,10*ROW('Sanitation Data'!E68))),'Data Summary'!CT74="Yes"),OFFSET('Sanitation Data'!$E$12,0,10*ROW('Sanitation Data'!E68)),NA())</f>
        <v>#N/A</v>
      </c>
      <c r="AF74" s="491" t="e">
        <f ca="1">+IF(AND(ISNUMBER(OFFSET('Sanitation Data'!$F$4,0,10*ROW('Sanitation Data'!F68))),'Data Summary'!CU74="Yes"),100-OFFSET('Sanitation Data'!$F$4,0,10*ROW('Sanitation Data'!F68)),NA())</f>
        <v>#N/A</v>
      </c>
      <c r="AG74" s="491" t="e">
        <f ca="1">+IF(AND(ISNUMBER(OFFSET('Sanitation Data'!$F$6,0,10*ROW('Sanitation Data'!F68))),'Data Summary'!CV74="Yes"),OFFSET('Sanitation Data'!$F$6,0,10*ROW('Sanitation Data'!F68)),NA())</f>
        <v>#N/A</v>
      </c>
      <c r="AH74" s="491" t="e">
        <f ca="1">+IF(AND(ISNUMBER(OFFSET('Sanitation Data'!$F$10,0,10*ROW('Sanitation Data'!F68))),'Data Summary'!CW74="Yes"),OFFSET('Sanitation Data'!$F$10,0,10*ROW('Sanitation Data'!F68)),NA())</f>
        <v>#N/A</v>
      </c>
      <c r="AI74" s="491" t="e">
        <f ca="1">+IF(AND(ISNUMBER(OFFSET('Sanitation Data'!$F$11,0,10*ROW('Sanitation Data'!F68))),'Data Summary'!CX74="Yes"),OFFSET('Sanitation Data'!$F$11,0,10*ROW('Sanitation Data'!F68)),NA())</f>
        <v>#N/A</v>
      </c>
      <c r="AJ74" s="491" t="e">
        <f ca="1">+IF(AND(ISNUMBER(OFFSET('Sanitation Data'!$F$12,0,10*ROW('Sanitation Data'!F68))),'Data Summary'!CY74="Yes"),OFFSET('Sanitation Data'!$F$12,0,10*ROW('Sanitation Data'!F68)),NA())</f>
        <v>#N/A</v>
      </c>
      <c r="AK74" s="491" t="e">
        <f ca="1">+IF(AND(ISNUMBER(OFFSET('Sanitation Data'!$G$4,0,10*ROW('Sanitation Data'!G68))),'Data Summary'!CZ74="Yes"),100-OFFSET('Sanitation Data'!$G$4,0,10*ROW('Sanitation Data'!G68)),NA())</f>
        <v>#N/A</v>
      </c>
      <c r="AL74" s="491" t="e">
        <f ca="1">+IF(AND(ISNUMBER(OFFSET('Sanitation Data'!$G$6,0,10*ROW('Sanitation Data'!G68))),'Data Summary'!DA74="Yes"),OFFSET('Sanitation Data'!$G$6,0,10*ROW('Sanitation Data'!G68)),NA())</f>
        <v>#N/A</v>
      </c>
      <c r="AM74" s="491" t="e">
        <f ca="1">+IF(AND(ISNUMBER(OFFSET('Sanitation Data'!$G$10,0,10*ROW('Sanitation Data'!G68))),'Data Summary'!DB74="Yes"),OFFSET('Sanitation Data'!$G$10,0,10*ROW('Sanitation Data'!G68)),NA())</f>
        <v>#N/A</v>
      </c>
      <c r="AN74" s="491" t="e">
        <f ca="1">+IF(AND(ISNUMBER(OFFSET('Sanitation Data'!$G$11,0,10*ROW('Sanitation Data'!G68))),'Data Summary'!DC74="Yes"),OFFSET('Sanitation Data'!$G$11,0,10*ROW('Sanitation Data'!G68)),NA())</f>
        <v>#N/A</v>
      </c>
      <c r="AO74" s="491" t="e">
        <f ca="1">+IF(AND(ISNUMBER(OFFSET('Sanitation Data'!$G$12,0,10*ROW('Sanitation Data'!G68))),'Data Summary'!DD74="Yes"),OFFSET('Sanitation Data'!$G$12,0,10*ROW('Sanitation Data'!G68)),NA())</f>
        <v>#N/A</v>
      </c>
      <c r="AP74" s="491" t="e">
        <f ca="1">+IF(AND(ISNUMBER(OFFSET('Sanitation Data'!$H$4,0,10*ROW('Sanitation Data'!H68))),'Data Summary'!DE74="Yes"),100-OFFSET('Sanitation Data'!$H$4,0,10*ROW('Sanitation Data'!H68)),NA())</f>
        <v>#N/A</v>
      </c>
      <c r="AQ74" s="491" t="e">
        <f ca="1">+IF(AND(ISNUMBER(OFFSET('Sanitation Data'!$H$6,0,10*ROW('Sanitation Data'!H68))),'Data Summary'!DF74="Yes"),OFFSET('Sanitation Data'!$H$6,0,10*ROW('Sanitation Data'!H68)),NA())</f>
        <v>#N/A</v>
      </c>
      <c r="AR74" s="491" t="e">
        <f ca="1">+IF(AND(ISNUMBER(OFFSET('Sanitation Data'!$H$10,0,10*ROW('Sanitation Data'!H68))),'Data Summary'!DG74="Yes"),OFFSET('Sanitation Data'!$H$10,0,10*ROW('Sanitation Data'!H68)),NA())</f>
        <v>#N/A</v>
      </c>
      <c r="AS74" s="491" t="e">
        <f ca="1">+IF(AND(ISNUMBER(OFFSET('Sanitation Data'!$H$11,0,10*ROW('Sanitation Data'!H68))),'Data Summary'!DH74="Yes"),OFFSET('Sanitation Data'!$H$11,0,10*ROW('Sanitation Data'!H68)),NA())</f>
        <v>#N/A</v>
      </c>
      <c r="AT74" s="491" t="e">
        <f ca="1">+IF(AND(ISNUMBER(OFFSET('Sanitation Data'!$H$12,0,10*ROW('Sanitation Data'!H68))),'Data Summary'!DI74="Yes"),OFFSET('Sanitation Data'!$H$12,0,10*ROW('Sanitation Data'!H68)),NA())</f>
        <v>#N/A</v>
      </c>
      <c r="AU74" s="491" t="e">
        <f ca="1">+IF(AND(ISNUMBER(OFFSET('Sanitation Data'!$I$4,0,10*ROW('Sanitation Data'!I68))),'Data Summary'!DJ74="Yes"),100-OFFSET('Sanitation Data'!$I$4,0,10*ROW('Sanitation Data'!I68)),NA())</f>
        <v>#N/A</v>
      </c>
      <c r="AV74" s="491" t="e">
        <f ca="1">+IF(AND(ISNUMBER(OFFSET('Sanitation Data'!$I$6,0,10*ROW('Sanitation Data'!I68))),'Data Summary'!DK74="Yes"),OFFSET('Sanitation Data'!$I$6,0,10*ROW('Sanitation Data'!I68)),NA())</f>
        <v>#N/A</v>
      </c>
      <c r="AW74" s="491" t="e">
        <f ca="1">+IF(AND(ISNUMBER(OFFSET('Sanitation Data'!$I$10,0,10*ROW('Sanitation Data'!I68))),'Data Summary'!DL74="Yes"),OFFSET('Sanitation Data'!$I$10,0,10*ROW('Sanitation Data'!I68)),NA())</f>
        <v>#N/A</v>
      </c>
      <c r="AX74" s="491" t="e">
        <f ca="1">+IF(AND(ISNUMBER(OFFSET('Sanitation Data'!$I$11,0,10*ROW('Sanitation Data'!I68))),'Data Summary'!DM74="Yes"),OFFSET('Sanitation Data'!$I$11,0,10*ROW('Sanitation Data'!I68)),NA())</f>
        <v>#N/A</v>
      </c>
      <c r="AY74" s="491" t="e">
        <f ca="1">+IF(AND(ISNUMBER(OFFSET('Sanitation Data'!$I$12,0,10*ROW('Sanitation Data'!I68))),'Data Summary'!DN74="Yes"),OFFSET('Sanitation Data'!$I$12,0,10*ROW('Sanitation Data'!I68)),NA())</f>
        <v>#N/A</v>
      </c>
      <c r="AZ74" s="492" t="e">
        <f ca="1">+IF(AND(ISNUMBER(OFFSET('Hygiene Data'!$D$5,0,10*ROW('Hygiene Data'!D68))),'Data Summary'!DO74="Yes"),OFFSET('Hygiene Data'!$D$5,0,10*ROW('Hygiene Data'!D68)),NA())</f>
        <v>#N/A</v>
      </c>
      <c r="BA74" s="492" t="e">
        <f ca="1">+IF(AND(ISNUMBER(OFFSET('Hygiene Data'!$D$7,0,10*ROW('Hygiene Data'!D68))),'Data Summary'!DP74="Yes"),OFFSET('Hygiene Data'!$D$7,0,10*ROW('Hygiene Data'!D68)),NA())</f>
        <v>#N/A</v>
      </c>
      <c r="BB74" s="492" t="e">
        <f ca="1">+IF(AND(ISNUMBER(OFFSET('Hygiene Data'!$D$9,0,10*ROW('Hygiene Data'!D68))),'Data Summary'!DQ74="Yes"),OFFSET('Hygiene Data'!$D$9,0,10*ROW('Hygiene Data'!D68)),NA())</f>
        <v>#N/A</v>
      </c>
      <c r="BC74" s="492" t="e">
        <f ca="1">+IF(AND(ISNUMBER(OFFSET('Hygiene Data'!$E$5,0,10*ROW('Hygiene Data'!E68))),'Data Summary'!DR74="Yes"),OFFSET('Hygiene Data'!$E$5,0,10*ROW('Hygiene Data'!E68)),NA())</f>
        <v>#N/A</v>
      </c>
      <c r="BD74" s="492" t="e">
        <f ca="1">+IF(AND(ISNUMBER(OFFSET('Hygiene Data'!$E$7,0,10*ROW('Hygiene Data'!E68))),'Data Summary'!DS74="Yes"),OFFSET('Hygiene Data'!$E$7,0,10*ROW('Hygiene Data'!E68)),NA())</f>
        <v>#N/A</v>
      </c>
      <c r="BE74" s="492" t="e">
        <f ca="1">+IF(AND(ISNUMBER(OFFSET('Hygiene Data'!$E$9,0,10*ROW('Hygiene Data'!E68))),'Data Summary'!DT74="Yes"),OFFSET('Hygiene Data'!$E$9,0,10*ROW('Hygiene Data'!E68)),NA())</f>
        <v>#N/A</v>
      </c>
      <c r="BF74" s="492" t="e">
        <f ca="1">+IF(AND(ISNUMBER(OFFSET('Hygiene Data'!$F$5,0,10*ROW('Hygiene Data'!F68))),'Data Summary'!DU74="Yes"),OFFSET('Hygiene Data'!$F$5,0,10*ROW('Hygiene Data'!F68)),NA())</f>
        <v>#N/A</v>
      </c>
      <c r="BG74" s="492" t="e">
        <f ca="1">+IF(AND(ISNUMBER(OFFSET('Hygiene Data'!$F$7,0,10*ROW('Hygiene Data'!F68))),'Data Summary'!DV74="Yes"),OFFSET('Hygiene Data'!$F$7,0,10*ROW('Hygiene Data'!F68)),NA())</f>
        <v>#N/A</v>
      </c>
      <c r="BH74" s="492" t="e">
        <f ca="1">+IF(AND(ISNUMBER(OFFSET('Hygiene Data'!$F$9,0,10*ROW('Hygiene Data'!F68))),'Data Summary'!DW74="Yes"),OFFSET('Hygiene Data'!$F$9,0,10*ROW('Hygiene Data'!F68)),NA())</f>
        <v>#N/A</v>
      </c>
      <c r="BI74" s="492" t="e">
        <f ca="1">+IF(AND(ISNUMBER(OFFSET('Hygiene Data'!$G$5,0,10*ROW('Hygiene Data'!G68))),'Data Summary'!DX74="Yes"),OFFSET('Hygiene Data'!$G$5,0,10*ROW('Hygiene Data'!G68)),NA())</f>
        <v>#N/A</v>
      </c>
      <c r="BJ74" s="492" t="e">
        <f ca="1">+IF(AND(ISNUMBER(OFFSET('Hygiene Data'!$G$7,0,10*ROW('Hygiene Data'!G68))),'Data Summary'!DY74="Yes"),OFFSET('Hygiene Data'!$G$7,0,10*ROW('Hygiene Data'!G68)),NA())</f>
        <v>#N/A</v>
      </c>
      <c r="BK74" s="492" t="e">
        <f ca="1">+IF(AND(ISNUMBER(OFFSET('Hygiene Data'!$G$9,0,10*ROW('Hygiene Data'!G68))),'Data Summary'!DZ74="Yes"),OFFSET('Hygiene Data'!$G$9,0,10*ROW('Hygiene Data'!G68)),NA())</f>
        <v>#N/A</v>
      </c>
      <c r="BL74" s="492" t="e">
        <f ca="1">+IF(AND(ISNUMBER(OFFSET('Hygiene Data'!$H$5,0,10*ROW('Hygiene Data'!H68))),'Data Summary'!EA74="Yes"),OFFSET('Hygiene Data'!$H$5,0,10*ROW('Hygiene Data'!H68)),NA())</f>
        <v>#N/A</v>
      </c>
      <c r="BM74" s="492" t="e">
        <f ca="1">+IF(AND(ISNUMBER(OFFSET('Hygiene Data'!$H$7,0,10*ROW('Hygiene Data'!H68))),'Data Summary'!EB74="Yes"),OFFSET('Hygiene Data'!$H$7,0,10*ROW('Hygiene Data'!H68)),NA())</f>
        <v>#N/A</v>
      </c>
      <c r="BN74" s="492" t="e">
        <f ca="1">+IF(AND(ISNUMBER(OFFSET('Hygiene Data'!$H$9,0,10*ROW('Hygiene Data'!H68))),'Data Summary'!EC74="Yes"),OFFSET('Hygiene Data'!$H$9,0,10*ROW('Hygiene Data'!H68)),NA())</f>
        <v>#N/A</v>
      </c>
      <c r="BO74" s="492" t="e">
        <f ca="1">+IF(AND(ISNUMBER(OFFSET('Hygiene Data'!$I$5,0,10*ROW('Hygiene Data'!I68))),'Data Summary'!ED74="Yes"),OFFSET('Hygiene Data'!$I$5,0,10*ROW('Hygiene Data'!I68)),NA())</f>
        <v>#N/A</v>
      </c>
      <c r="BP74" s="492" t="e">
        <f ca="1">+IF(AND(ISNUMBER(OFFSET('Hygiene Data'!$I$7,0,10*ROW('Hygiene Data'!I68))),'Data Summary'!EE74="Yes"),OFFSET('Hygiene Data'!$I$7,0,10*ROW('Hygiene Data'!I68)),NA())</f>
        <v>#N/A</v>
      </c>
      <c r="BQ74" s="492" t="e">
        <f ca="1">+IF(AND(ISNUMBER(OFFSET('Hygiene Data'!$I$9,0,10*ROW('Hygiene Data'!I68))),'Data Summary'!EF74="Yes"),OFFSET('Hygiene Data'!$I$9,0,10*ROW('Hygiene Data'!I68)),NA())</f>
        <v>#N/A</v>
      </c>
    </row>
    <row r="75" spans="1:69" x14ac:dyDescent="0.25">
      <c r="A75" s="488" t="e">
        <f ca="1">+RIGHT('Data Summary'!A75,LEN('Data Summary'!A75)-9)</f>
        <v>#VALUE!</v>
      </c>
      <c r="B75" s="462" t="str">
        <f ca="1">+IF(ISTEXT('Data Summary'!B75),'Data Summary'!B75,"")</f>
        <v/>
      </c>
      <c r="C75" s="489" t="e">
        <f ca="1">+VALUE('Data Summary'!C75)</f>
        <v>#VALUE!</v>
      </c>
      <c r="D75" s="490" t="e">
        <f ca="1">+IF(AND(ISNUMBER(OFFSET('Water Data'!$D$4,0,10*ROW('Water Data'!D69))),'Data Summary'!BS75="Yes"),100-OFFSET('Water Data'!$D$4,0,10*ROW('Water Data'!D69)),NA())</f>
        <v>#N/A</v>
      </c>
      <c r="E75" s="490" t="e">
        <f ca="1">+IF(AND(ISNUMBER(OFFSET('Water Data'!$D$6,0,10*ROW('Water Data'!D69))),'Data Summary'!BT75="Yes"),OFFSET('Water Data'!$D$6,0,10*ROW('Water Data'!D69)),NA())</f>
        <v>#N/A</v>
      </c>
      <c r="F75" s="490" t="e">
        <f ca="1">+IF(AND(ISNUMBER(OFFSET('Water Data'!$D$9,0,10*ROW('Water Data'!D69))),'Data Summary'!BU75="Yes"),OFFSET('Water Data'!$D$9,0,10*ROW('Water Data'!D69)),NA())</f>
        <v>#N/A</v>
      </c>
      <c r="G75" s="490" t="e">
        <f ca="1">+IF(AND(ISNUMBER(OFFSET('Water Data'!$E$4,0,10*ROW('Water Data'!E69))),'Data Summary'!BV75="Yes"),100-OFFSET('Water Data'!$E$4,0,10*ROW('Water Data'!E69)),NA())</f>
        <v>#N/A</v>
      </c>
      <c r="H75" s="490" t="e">
        <f ca="1">+IF(AND(ISNUMBER(OFFSET('Water Data'!$E$6,0,10*ROW('Water Data'!E69))),'Data Summary'!BW75="Yes"),OFFSET('Water Data'!$E$6,0,10*ROW('Water Data'!E69)),NA())</f>
        <v>#N/A</v>
      </c>
      <c r="I75" s="490" t="e">
        <f ca="1">+IF(AND(ISNUMBER(OFFSET('Water Data'!$E$9,0,10*ROW('Water Data'!E69))),'Data Summary'!BX75="Yes"),OFFSET('Water Data'!$E$9,0,10*ROW('Water Data'!E69)),NA())</f>
        <v>#N/A</v>
      </c>
      <c r="J75" s="490" t="e">
        <f ca="1">+IF(AND(ISNUMBER(OFFSET('Water Data'!$F$4,0,10*ROW('Water Data'!F69))),'Data Summary'!BY75="Yes"),100-OFFSET('Water Data'!$F$4,0,10*ROW('Water Data'!F69)),NA())</f>
        <v>#N/A</v>
      </c>
      <c r="K75" s="490" t="e">
        <f ca="1">+IF(AND(ISNUMBER(OFFSET('Water Data'!$F$6,0,10*ROW('Water Data'!F69))),'Data Summary'!BZ75="Yes"),OFFSET('Water Data'!$F$6,0,10*ROW('Water Data'!F69)),NA())</f>
        <v>#N/A</v>
      </c>
      <c r="L75" s="490" t="e">
        <f ca="1">+IF(AND(ISNUMBER(OFFSET('Water Data'!$F$9,0,10*ROW('Water Data'!F69))),'Data Summary'!CA75="Yes"),OFFSET('Water Data'!$F$9,0,10*ROW('Water Data'!F69)),NA())</f>
        <v>#N/A</v>
      </c>
      <c r="M75" s="490" t="e">
        <f ca="1">+IF(AND(ISNUMBER(OFFSET('Water Data'!$G$4,0,10*ROW('Water Data'!G69))),'Data Summary'!CB75="Yes"),100-OFFSET('Water Data'!$G$4,0,10*ROW('Water Data'!G69)),NA())</f>
        <v>#N/A</v>
      </c>
      <c r="N75" s="490" t="e">
        <f ca="1">+IF(AND(ISNUMBER(OFFSET('Water Data'!$G$6,0,10*ROW('Water Data'!G69))),'Data Summary'!CC75="Yes"),OFFSET('Water Data'!$G$6,0,10*ROW('Water Data'!G69)),NA())</f>
        <v>#N/A</v>
      </c>
      <c r="O75" s="490" t="e">
        <f ca="1">+IF(AND(ISNUMBER(OFFSET('Water Data'!$G$9,0,10*ROW('Water Data'!G69))),'Data Summary'!CD75="Yes"),OFFSET('Water Data'!$G$9,0,10*ROW('Water Data'!G69)),NA())</f>
        <v>#N/A</v>
      </c>
      <c r="P75" s="490" t="e">
        <f ca="1">+IF(AND(ISNUMBER(OFFSET('Water Data'!$H$4,0,10*ROW('Water Data'!H69))),'Data Summary'!CE75="Yes"),100-OFFSET('Water Data'!$H$4,0,10*ROW('Water Data'!H69)),NA())</f>
        <v>#N/A</v>
      </c>
      <c r="Q75" s="490" t="e">
        <f ca="1">+IF(AND(ISNUMBER(OFFSET('Water Data'!$H$6,0,10*ROW('Water Data'!H69))),'Data Summary'!CF75="Yes"),OFFSET('Water Data'!$H$6,0,10*ROW('Water Data'!H69)),NA())</f>
        <v>#N/A</v>
      </c>
      <c r="R75" s="490" t="e">
        <f ca="1">+IF(AND(ISNUMBER(OFFSET('Water Data'!$H$9,0,10*ROW('Water Data'!H69))),'Data Summary'!CG75="Yes"),OFFSET('Water Data'!$H$9,0,10*ROW('Water Data'!H69)),NA())</f>
        <v>#N/A</v>
      </c>
      <c r="S75" s="490" t="e">
        <f ca="1">+IF(AND(ISNUMBER(OFFSET('Water Data'!$I$4,0,10*ROW('Water Data'!I69))),'Data Summary'!CH75="Yes"),100-OFFSET('Water Data'!$I$4,0,10*ROW('Water Data'!I69)),NA())</f>
        <v>#N/A</v>
      </c>
      <c r="T75" s="490" t="e">
        <f ca="1">+IF(AND(ISNUMBER(OFFSET('Water Data'!$I$6,0,10*ROW('Water Data'!I69))),'Data Summary'!CI75="Yes"),OFFSET('Water Data'!$I$6,0,10*ROW('Water Data'!I69)),NA())</f>
        <v>#N/A</v>
      </c>
      <c r="U75" s="490" t="e">
        <f ca="1">+IF(AND(ISNUMBER(OFFSET('Water Data'!$I$9,0,10*ROW('Water Data'!I69))),'Data Summary'!CJ75="Yes"),OFFSET('Water Data'!$I$9,0,10*ROW('Water Data'!I69)),NA())</f>
        <v>#N/A</v>
      </c>
      <c r="V75" s="491" t="e">
        <f ca="1">+IF(AND(ISNUMBER(OFFSET('Sanitation Data'!$D$4,0,10*ROW('Sanitation Data'!D69))),'Data Summary'!CK75="Yes"),100-OFFSET('Sanitation Data'!$D$4,0,10*ROW('Sanitation Data'!D69)),NA())</f>
        <v>#N/A</v>
      </c>
      <c r="W75" s="491" t="e">
        <f ca="1">+IF(AND(ISNUMBER(OFFSET('Sanitation Data'!$D$6,0,10*ROW('Sanitation Data'!D69))),'Data Summary'!CL75="Yes"),OFFSET('Sanitation Data'!$D$6,0,10*ROW('Sanitation Data'!D69)),NA())</f>
        <v>#N/A</v>
      </c>
      <c r="X75" s="491" t="e">
        <f ca="1">+IF(AND(ISNUMBER(OFFSET('Sanitation Data'!$D$10,0,10*ROW('Sanitation Data'!D69))),'Data Summary'!CM75="Yes"),OFFSET('Sanitation Data'!$D$10,0,10*ROW('Sanitation Data'!D69)),NA())</f>
        <v>#N/A</v>
      </c>
      <c r="Y75" s="491" t="e">
        <f ca="1">+IF(AND(ISNUMBER(OFFSET('Sanitation Data'!$D$11,0,10*ROW('Sanitation Data'!D69))),'Data Summary'!CN75="Yes"),OFFSET('Sanitation Data'!$D$11,0,10*ROW('Sanitation Data'!D69)),NA())</f>
        <v>#N/A</v>
      </c>
      <c r="Z75" s="491" t="e">
        <f ca="1">+IF(AND(ISNUMBER(OFFSET('Sanitation Data'!$D$12,0,10*ROW('Sanitation Data'!D69))),'Data Summary'!CO75="Yes"),OFFSET('Sanitation Data'!$D$12,0,10*ROW('Sanitation Data'!D69)),NA())</f>
        <v>#N/A</v>
      </c>
      <c r="AA75" s="491" t="e">
        <f ca="1">+IF(AND(ISNUMBER(OFFSET('Sanitation Data'!$E$4,0,10*ROW('Sanitation Data'!E69))),'Data Summary'!CP75="Yes"),100-OFFSET('Sanitation Data'!$E$4,0,10*ROW('Sanitation Data'!E69)),NA())</f>
        <v>#N/A</v>
      </c>
      <c r="AB75" s="491" t="e">
        <f ca="1">+IF(AND(ISNUMBER(OFFSET('Sanitation Data'!$E$6,0,10*ROW('Sanitation Data'!E69))),'Data Summary'!CQ75="Yes"),OFFSET('Sanitation Data'!$E$6,0,10*ROW('Sanitation Data'!E69)),NA())</f>
        <v>#N/A</v>
      </c>
      <c r="AC75" s="491" t="e">
        <f ca="1">+IF(AND(ISNUMBER(OFFSET('Sanitation Data'!$E$10,0,10*ROW('Sanitation Data'!E69))),'Data Summary'!CR75="Yes"),OFFSET('Sanitation Data'!$E$10,0,10*ROW('Sanitation Data'!E69)),NA())</f>
        <v>#N/A</v>
      </c>
      <c r="AD75" s="491" t="e">
        <f ca="1">+IF(AND(ISNUMBER(OFFSET('Sanitation Data'!$E$11,0,10*ROW('Sanitation Data'!E69))),'Data Summary'!CS75="Yes"),OFFSET('Sanitation Data'!$E$11,0,10*ROW('Sanitation Data'!E69)),NA())</f>
        <v>#N/A</v>
      </c>
      <c r="AE75" s="491" t="e">
        <f ca="1">+IF(AND(ISNUMBER(OFFSET('Sanitation Data'!$E$12,0,10*ROW('Sanitation Data'!E69))),'Data Summary'!CT75="Yes"),OFFSET('Sanitation Data'!$E$12,0,10*ROW('Sanitation Data'!E69)),NA())</f>
        <v>#N/A</v>
      </c>
      <c r="AF75" s="491" t="e">
        <f ca="1">+IF(AND(ISNUMBER(OFFSET('Sanitation Data'!$F$4,0,10*ROW('Sanitation Data'!F69))),'Data Summary'!CU75="Yes"),100-OFFSET('Sanitation Data'!$F$4,0,10*ROW('Sanitation Data'!F69)),NA())</f>
        <v>#N/A</v>
      </c>
      <c r="AG75" s="491" t="e">
        <f ca="1">+IF(AND(ISNUMBER(OFFSET('Sanitation Data'!$F$6,0,10*ROW('Sanitation Data'!F69))),'Data Summary'!CV75="Yes"),OFFSET('Sanitation Data'!$F$6,0,10*ROW('Sanitation Data'!F69)),NA())</f>
        <v>#N/A</v>
      </c>
      <c r="AH75" s="491" t="e">
        <f ca="1">+IF(AND(ISNUMBER(OFFSET('Sanitation Data'!$F$10,0,10*ROW('Sanitation Data'!F69))),'Data Summary'!CW75="Yes"),OFFSET('Sanitation Data'!$F$10,0,10*ROW('Sanitation Data'!F69)),NA())</f>
        <v>#N/A</v>
      </c>
      <c r="AI75" s="491" t="e">
        <f ca="1">+IF(AND(ISNUMBER(OFFSET('Sanitation Data'!$F$11,0,10*ROW('Sanitation Data'!F69))),'Data Summary'!CX75="Yes"),OFFSET('Sanitation Data'!$F$11,0,10*ROW('Sanitation Data'!F69)),NA())</f>
        <v>#N/A</v>
      </c>
      <c r="AJ75" s="491" t="e">
        <f ca="1">+IF(AND(ISNUMBER(OFFSET('Sanitation Data'!$F$12,0,10*ROW('Sanitation Data'!F69))),'Data Summary'!CY75="Yes"),OFFSET('Sanitation Data'!$F$12,0,10*ROW('Sanitation Data'!F69)),NA())</f>
        <v>#N/A</v>
      </c>
      <c r="AK75" s="491" t="e">
        <f ca="1">+IF(AND(ISNUMBER(OFFSET('Sanitation Data'!$G$4,0,10*ROW('Sanitation Data'!G69))),'Data Summary'!CZ75="Yes"),100-OFFSET('Sanitation Data'!$G$4,0,10*ROW('Sanitation Data'!G69)),NA())</f>
        <v>#N/A</v>
      </c>
      <c r="AL75" s="491" t="e">
        <f ca="1">+IF(AND(ISNUMBER(OFFSET('Sanitation Data'!$G$6,0,10*ROW('Sanitation Data'!G69))),'Data Summary'!DA75="Yes"),OFFSET('Sanitation Data'!$G$6,0,10*ROW('Sanitation Data'!G69)),NA())</f>
        <v>#N/A</v>
      </c>
      <c r="AM75" s="491" t="e">
        <f ca="1">+IF(AND(ISNUMBER(OFFSET('Sanitation Data'!$G$10,0,10*ROW('Sanitation Data'!G69))),'Data Summary'!DB75="Yes"),OFFSET('Sanitation Data'!$G$10,0,10*ROW('Sanitation Data'!G69)),NA())</f>
        <v>#N/A</v>
      </c>
      <c r="AN75" s="491" t="e">
        <f ca="1">+IF(AND(ISNUMBER(OFFSET('Sanitation Data'!$G$11,0,10*ROW('Sanitation Data'!G69))),'Data Summary'!DC75="Yes"),OFFSET('Sanitation Data'!$G$11,0,10*ROW('Sanitation Data'!G69)),NA())</f>
        <v>#N/A</v>
      </c>
      <c r="AO75" s="491" t="e">
        <f ca="1">+IF(AND(ISNUMBER(OFFSET('Sanitation Data'!$G$12,0,10*ROW('Sanitation Data'!G69))),'Data Summary'!DD75="Yes"),OFFSET('Sanitation Data'!$G$12,0,10*ROW('Sanitation Data'!G69)),NA())</f>
        <v>#N/A</v>
      </c>
      <c r="AP75" s="491" t="e">
        <f ca="1">+IF(AND(ISNUMBER(OFFSET('Sanitation Data'!$H$4,0,10*ROW('Sanitation Data'!H69))),'Data Summary'!DE75="Yes"),100-OFFSET('Sanitation Data'!$H$4,0,10*ROW('Sanitation Data'!H69)),NA())</f>
        <v>#N/A</v>
      </c>
      <c r="AQ75" s="491" t="e">
        <f ca="1">+IF(AND(ISNUMBER(OFFSET('Sanitation Data'!$H$6,0,10*ROW('Sanitation Data'!H69))),'Data Summary'!DF75="Yes"),OFFSET('Sanitation Data'!$H$6,0,10*ROW('Sanitation Data'!H69)),NA())</f>
        <v>#N/A</v>
      </c>
      <c r="AR75" s="491" t="e">
        <f ca="1">+IF(AND(ISNUMBER(OFFSET('Sanitation Data'!$H$10,0,10*ROW('Sanitation Data'!H69))),'Data Summary'!DG75="Yes"),OFFSET('Sanitation Data'!$H$10,0,10*ROW('Sanitation Data'!H69)),NA())</f>
        <v>#N/A</v>
      </c>
      <c r="AS75" s="491" t="e">
        <f ca="1">+IF(AND(ISNUMBER(OFFSET('Sanitation Data'!$H$11,0,10*ROW('Sanitation Data'!H69))),'Data Summary'!DH75="Yes"),OFFSET('Sanitation Data'!$H$11,0,10*ROW('Sanitation Data'!H69)),NA())</f>
        <v>#N/A</v>
      </c>
      <c r="AT75" s="491" t="e">
        <f ca="1">+IF(AND(ISNUMBER(OFFSET('Sanitation Data'!$H$12,0,10*ROW('Sanitation Data'!H69))),'Data Summary'!DI75="Yes"),OFFSET('Sanitation Data'!$H$12,0,10*ROW('Sanitation Data'!H69)),NA())</f>
        <v>#N/A</v>
      </c>
      <c r="AU75" s="491" t="e">
        <f ca="1">+IF(AND(ISNUMBER(OFFSET('Sanitation Data'!$I$4,0,10*ROW('Sanitation Data'!I69))),'Data Summary'!DJ75="Yes"),100-OFFSET('Sanitation Data'!$I$4,0,10*ROW('Sanitation Data'!I69)),NA())</f>
        <v>#N/A</v>
      </c>
      <c r="AV75" s="491" t="e">
        <f ca="1">+IF(AND(ISNUMBER(OFFSET('Sanitation Data'!$I$6,0,10*ROW('Sanitation Data'!I69))),'Data Summary'!DK75="Yes"),OFFSET('Sanitation Data'!$I$6,0,10*ROW('Sanitation Data'!I69)),NA())</f>
        <v>#N/A</v>
      </c>
      <c r="AW75" s="491" t="e">
        <f ca="1">+IF(AND(ISNUMBER(OFFSET('Sanitation Data'!$I$10,0,10*ROW('Sanitation Data'!I69))),'Data Summary'!DL75="Yes"),OFFSET('Sanitation Data'!$I$10,0,10*ROW('Sanitation Data'!I69)),NA())</f>
        <v>#N/A</v>
      </c>
      <c r="AX75" s="491" t="e">
        <f ca="1">+IF(AND(ISNUMBER(OFFSET('Sanitation Data'!$I$11,0,10*ROW('Sanitation Data'!I69))),'Data Summary'!DM75="Yes"),OFFSET('Sanitation Data'!$I$11,0,10*ROW('Sanitation Data'!I69)),NA())</f>
        <v>#N/A</v>
      </c>
      <c r="AY75" s="491" t="e">
        <f ca="1">+IF(AND(ISNUMBER(OFFSET('Sanitation Data'!$I$12,0,10*ROW('Sanitation Data'!I69))),'Data Summary'!DN75="Yes"),OFFSET('Sanitation Data'!$I$12,0,10*ROW('Sanitation Data'!I69)),NA())</f>
        <v>#N/A</v>
      </c>
      <c r="AZ75" s="492" t="e">
        <f ca="1">+IF(AND(ISNUMBER(OFFSET('Hygiene Data'!$D$5,0,10*ROW('Hygiene Data'!D69))),'Data Summary'!DO75="Yes"),OFFSET('Hygiene Data'!$D$5,0,10*ROW('Hygiene Data'!D69)),NA())</f>
        <v>#N/A</v>
      </c>
      <c r="BA75" s="492" t="e">
        <f ca="1">+IF(AND(ISNUMBER(OFFSET('Hygiene Data'!$D$7,0,10*ROW('Hygiene Data'!D69))),'Data Summary'!DP75="Yes"),OFFSET('Hygiene Data'!$D$7,0,10*ROW('Hygiene Data'!D69)),NA())</f>
        <v>#N/A</v>
      </c>
      <c r="BB75" s="492" t="e">
        <f ca="1">+IF(AND(ISNUMBER(OFFSET('Hygiene Data'!$D$9,0,10*ROW('Hygiene Data'!D69))),'Data Summary'!DQ75="Yes"),OFFSET('Hygiene Data'!$D$9,0,10*ROW('Hygiene Data'!D69)),NA())</f>
        <v>#N/A</v>
      </c>
      <c r="BC75" s="492" t="e">
        <f ca="1">+IF(AND(ISNUMBER(OFFSET('Hygiene Data'!$E$5,0,10*ROW('Hygiene Data'!E69))),'Data Summary'!DR75="Yes"),OFFSET('Hygiene Data'!$E$5,0,10*ROW('Hygiene Data'!E69)),NA())</f>
        <v>#N/A</v>
      </c>
      <c r="BD75" s="492" t="e">
        <f ca="1">+IF(AND(ISNUMBER(OFFSET('Hygiene Data'!$E$7,0,10*ROW('Hygiene Data'!E69))),'Data Summary'!DS75="Yes"),OFFSET('Hygiene Data'!$E$7,0,10*ROW('Hygiene Data'!E69)),NA())</f>
        <v>#N/A</v>
      </c>
      <c r="BE75" s="492" t="e">
        <f ca="1">+IF(AND(ISNUMBER(OFFSET('Hygiene Data'!$E$9,0,10*ROW('Hygiene Data'!E69))),'Data Summary'!DT75="Yes"),OFFSET('Hygiene Data'!$E$9,0,10*ROW('Hygiene Data'!E69)),NA())</f>
        <v>#N/A</v>
      </c>
      <c r="BF75" s="492" t="e">
        <f ca="1">+IF(AND(ISNUMBER(OFFSET('Hygiene Data'!$F$5,0,10*ROW('Hygiene Data'!F69))),'Data Summary'!DU75="Yes"),OFFSET('Hygiene Data'!$F$5,0,10*ROW('Hygiene Data'!F69)),NA())</f>
        <v>#N/A</v>
      </c>
      <c r="BG75" s="492" t="e">
        <f ca="1">+IF(AND(ISNUMBER(OFFSET('Hygiene Data'!$F$7,0,10*ROW('Hygiene Data'!F69))),'Data Summary'!DV75="Yes"),OFFSET('Hygiene Data'!$F$7,0,10*ROW('Hygiene Data'!F69)),NA())</f>
        <v>#N/A</v>
      </c>
      <c r="BH75" s="492" t="e">
        <f ca="1">+IF(AND(ISNUMBER(OFFSET('Hygiene Data'!$F$9,0,10*ROW('Hygiene Data'!F69))),'Data Summary'!DW75="Yes"),OFFSET('Hygiene Data'!$F$9,0,10*ROW('Hygiene Data'!F69)),NA())</f>
        <v>#N/A</v>
      </c>
      <c r="BI75" s="492" t="e">
        <f ca="1">+IF(AND(ISNUMBER(OFFSET('Hygiene Data'!$G$5,0,10*ROW('Hygiene Data'!G69))),'Data Summary'!DX75="Yes"),OFFSET('Hygiene Data'!$G$5,0,10*ROW('Hygiene Data'!G69)),NA())</f>
        <v>#N/A</v>
      </c>
      <c r="BJ75" s="492" t="e">
        <f ca="1">+IF(AND(ISNUMBER(OFFSET('Hygiene Data'!$G$7,0,10*ROW('Hygiene Data'!G69))),'Data Summary'!DY75="Yes"),OFFSET('Hygiene Data'!$G$7,0,10*ROW('Hygiene Data'!G69)),NA())</f>
        <v>#N/A</v>
      </c>
      <c r="BK75" s="492" t="e">
        <f ca="1">+IF(AND(ISNUMBER(OFFSET('Hygiene Data'!$G$9,0,10*ROW('Hygiene Data'!G69))),'Data Summary'!DZ75="Yes"),OFFSET('Hygiene Data'!$G$9,0,10*ROW('Hygiene Data'!G69)),NA())</f>
        <v>#N/A</v>
      </c>
      <c r="BL75" s="492" t="e">
        <f ca="1">+IF(AND(ISNUMBER(OFFSET('Hygiene Data'!$H$5,0,10*ROW('Hygiene Data'!H69))),'Data Summary'!EA75="Yes"),OFFSET('Hygiene Data'!$H$5,0,10*ROW('Hygiene Data'!H69)),NA())</f>
        <v>#N/A</v>
      </c>
      <c r="BM75" s="492" t="e">
        <f ca="1">+IF(AND(ISNUMBER(OFFSET('Hygiene Data'!$H$7,0,10*ROW('Hygiene Data'!H69))),'Data Summary'!EB75="Yes"),OFFSET('Hygiene Data'!$H$7,0,10*ROW('Hygiene Data'!H69)),NA())</f>
        <v>#N/A</v>
      </c>
      <c r="BN75" s="492" t="e">
        <f ca="1">+IF(AND(ISNUMBER(OFFSET('Hygiene Data'!$H$9,0,10*ROW('Hygiene Data'!H69))),'Data Summary'!EC75="Yes"),OFFSET('Hygiene Data'!$H$9,0,10*ROW('Hygiene Data'!H69)),NA())</f>
        <v>#N/A</v>
      </c>
      <c r="BO75" s="492" t="e">
        <f ca="1">+IF(AND(ISNUMBER(OFFSET('Hygiene Data'!$I$5,0,10*ROW('Hygiene Data'!I69))),'Data Summary'!ED75="Yes"),OFFSET('Hygiene Data'!$I$5,0,10*ROW('Hygiene Data'!I69)),NA())</f>
        <v>#N/A</v>
      </c>
      <c r="BP75" s="492" t="e">
        <f ca="1">+IF(AND(ISNUMBER(OFFSET('Hygiene Data'!$I$7,0,10*ROW('Hygiene Data'!I69))),'Data Summary'!EE75="Yes"),OFFSET('Hygiene Data'!$I$7,0,10*ROW('Hygiene Data'!I69)),NA())</f>
        <v>#N/A</v>
      </c>
      <c r="BQ75" s="492" t="e">
        <f ca="1">+IF(AND(ISNUMBER(OFFSET('Hygiene Data'!$I$9,0,10*ROW('Hygiene Data'!I69))),'Data Summary'!EF75="Yes"),OFFSET('Hygiene Data'!$I$9,0,10*ROW('Hygiene Data'!I69)),NA())</f>
        <v>#N/A</v>
      </c>
    </row>
    <row r="76" spans="1:69" x14ac:dyDescent="0.25">
      <c r="A76" s="488" t="e">
        <f ca="1">+RIGHT('Data Summary'!A76,LEN('Data Summary'!A76)-9)</f>
        <v>#VALUE!</v>
      </c>
      <c r="B76" s="462" t="str">
        <f ca="1">+IF(ISTEXT('Data Summary'!B76),'Data Summary'!B76,"")</f>
        <v/>
      </c>
      <c r="C76" s="489" t="e">
        <f ca="1">+VALUE('Data Summary'!C76)</f>
        <v>#VALUE!</v>
      </c>
      <c r="D76" s="490" t="e">
        <f ca="1">+IF(AND(ISNUMBER(OFFSET('Water Data'!$D$4,0,10*ROW('Water Data'!D70))),'Data Summary'!BS76="Yes"),100-OFFSET('Water Data'!$D$4,0,10*ROW('Water Data'!D70)),NA())</f>
        <v>#N/A</v>
      </c>
      <c r="E76" s="490" t="e">
        <f ca="1">+IF(AND(ISNUMBER(OFFSET('Water Data'!$D$6,0,10*ROW('Water Data'!D70))),'Data Summary'!BT76="Yes"),OFFSET('Water Data'!$D$6,0,10*ROW('Water Data'!D70)),NA())</f>
        <v>#N/A</v>
      </c>
      <c r="F76" s="490" t="e">
        <f ca="1">+IF(AND(ISNUMBER(OFFSET('Water Data'!$D$9,0,10*ROW('Water Data'!D70))),'Data Summary'!BU76="Yes"),OFFSET('Water Data'!$D$9,0,10*ROW('Water Data'!D70)),NA())</f>
        <v>#N/A</v>
      </c>
      <c r="G76" s="490" t="e">
        <f ca="1">+IF(AND(ISNUMBER(OFFSET('Water Data'!$E$4,0,10*ROW('Water Data'!E70))),'Data Summary'!BV76="Yes"),100-OFFSET('Water Data'!$E$4,0,10*ROW('Water Data'!E70)),NA())</f>
        <v>#N/A</v>
      </c>
      <c r="H76" s="490" t="e">
        <f ca="1">+IF(AND(ISNUMBER(OFFSET('Water Data'!$E$6,0,10*ROW('Water Data'!E70))),'Data Summary'!BW76="Yes"),OFFSET('Water Data'!$E$6,0,10*ROW('Water Data'!E70)),NA())</f>
        <v>#N/A</v>
      </c>
      <c r="I76" s="490" t="e">
        <f ca="1">+IF(AND(ISNUMBER(OFFSET('Water Data'!$E$9,0,10*ROW('Water Data'!E70))),'Data Summary'!BX76="Yes"),OFFSET('Water Data'!$E$9,0,10*ROW('Water Data'!E70)),NA())</f>
        <v>#N/A</v>
      </c>
      <c r="J76" s="490" t="e">
        <f ca="1">+IF(AND(ISNUMBER(OFFSET('Water Data'!$F$4,0,10*ROW('Water Data'!F70))),'Data Summary'!BY76="Yes"),100-OFFSET('Water Data'!$F$4,0,10*ROW('Water Data'!F70)),NA())</f>
        <v>#N/A</v>
      </c>
      <c r="K76" s="490" t="e">
        <f ca="1">+IF(AND(ISNUMBER(OFFSET('Water Data'!$F$6,0,10*ROW('Water Data'!F70))),'Data Summary'!BZ76="Yes"),OFFSET('Water Data'!$F$6,0,10*ROW('Water Data'!F70)),NA())</f>
        <v>#N/A</v>
      </c>
      <c r="L76" s="490" t="e">
        <f ca="1">+IF(AND(ISNUMBER(OFFSET('Water Data'!$F$9,0,10*ROW('Water Data'!F70))),'Data Summary'!CA76="Yes"),OFFSET('Water Data'!$F$9,0,10*ROW('Water Data'!F70)),NA())</f>
        <v>#N/A</v>
      </c>
      <c r="M76" s="490" t="e">
        <f ca="1">+IF(AND(ISNUMBER(OFFSET('Water Data'!$G$4,0,10*ROW('Water Data'!G70))),'Data Summary'!CB76="Yes"),100-OFFSET('Water Data'!$G$4,0,10*ROW('Water Data'!G70)),NA())</f>
        <v>#N/A</v>
      </c>
      <c r="N76" s="490" t="e">
        <f ca="1">+IF(AND(ISNUMBER(OFFSET('Water Data'!$G$6,0,10*ROW('Water Data'!G70))),'Data Summary'!CC76="Yes"),OFFSET('Water Data'!$G$6,0,10*ROW('Water Data'!G70)),NA())</f>
        <v>#N/A</v>
      </c>
      <c r="O76" s="490" t="e">
        <f ca="1">+IF(AND(ISNUMBER(OFFSET('Water Data'!$G$9,0,10*ROW('Water Data'!G70))),'Data Summary'!CD76="Yes"),OFFSET('Water Data'!$G$9,0,10*ROW('Water Data'!G70)),NA())</f>
        <v>#N/A</v>
      </c>
      <c r="P76" s="490" t="e">
        <f ca="1">+IF(AND(ISNUMBER(OFFSET('Water Data'!$H$4,0,10*ROW('Water Data'!H70))),'Data Summary'!CE76="Yes"),100-OFFSET('Water Data'!$H$4,0,10*ROW('Water Data'!H70)),NA())</f>
        <v>#N/A</v>
      </c>
      <c r="Q76" s="490" t="e">
        <f ca="1">+IF(AND(ISNUMBER(OFFSET('Water Data'!$H$6,0,10*ROW('Water Data'!H70))),'Data Summary'!CF76="Yes"),OFFSET('Water Data'!$H$6,0,10*ROW('Water Data'!H70)),NA())</f>
        <v>#N/A</v>
      </c>
      <c r="R76" s="490" t="e">
        <f ca="1">+IF(AND(ISNUMBER(OFFSET('Water Data'!$H$9,0,10*ROW('Water Data'!H70))),'Data Summary'!CG76="Yes"),OFFSET('Water Data'!$H$9,0,10*ROW('Water Data'!H70)),NA())</f>
        <v>#N/A</v>
      </c>
      <c r="S76" s="490" t="e">
        <f ca="1">+IF(AND(ISNUMBER(OFFSET('Water Data'!$I$4,0,10*ROW('Water Data'!I70))),'Data Summary'!CH76="Yes"),100-OFFSET('Water Data'!$I$4,0,10*ROW('Water Data'!I70)),NA())</f>
        <v>#N/A</v>
      </c>
      <c r="T76" s="490" t="e">
        <f ca="1">+IF(AND(ISNUMBER(OFFSET('Water Data'!$I$6,0,10*ROW('Water Data'!I70))),'Data Summary'!CI76="Yes"),OFFSET('Water Data'!$I$6,0,10*ROW('Water Data'!I70)),NA())</f>
        <v>#N/A</v>
      </c>
      <c r="U76" s="490" t="e">
        <f ca="1">+IF(AND(ISNUMBER(OFFSET('Water Data'!$I$9,0,10*ROW('Water Data'!I70))),'Data Summary'!CJ76="Yes"),OFFSET('Water Data'!$I$9,0,10*ROW('Water Data'!I70)),NA())</f>
        <v>#N/A</v>
      </c>
      <c r="V76" s="491" t="e">
        <f ca="1">+IF(AND(ISNUMBER(OFFSET('Sanitation Data'!$D$4,0,10*ROW('Sanitation Data'!D70))),'Data Summary'!CK76="Yes"),100-OFFSET('Sanitation Data'!$D$4,0,10*ROW('Sanitation Data'!D70)),NA())</f>
        <v>#N/A</v>
      </c>
      <c r="W76" s="491" t="e">
        <f ca="1">+IF(AND(ISNUMBER(OFFSET('Sanitation Data'!$D$6,0,10*ROW('Sanitation Data'!D70))),'Data Summary'!CL76="Yes"),OFFSET('Sanitation Data'!$D$6,0,10*ROW('Sanitation Data'!D70)),NA())</f>
        <v>#N/A</v>
      </c>
      <c r="X76" s="491" t="e">
        <f ca="1">+IF(AND(ISNUMBER(OFFSET('Sanitation Data'!$D$10,0,10*ROW('Sanitation Data'!D70))),'Data Summary'!CM76="Yes"),OFFSET('Sanitation Data'!$D$10,0,10*ROW('Sanitation Data'!D70)),NA())</f>
        <v>#N/A</v>
      </c>
      <c r="Y76" s="491" t="e">
        <f ca="1">+IF(AND(ISNUMBER(OFFSET('Sanitation Data'!$D$11,0,10*ROW('Sanitation Data'!D70))),'Data Summary'!CN76="Yes"),OFFSET('Sanitation Data'!$D$11,0,10*ROW('Sanitation Data'!D70)),NA())</f>
        <v>#N/A</v>
      </c>
      <c r="Z76" s="491" t="e">
        <f ca="1">+IF(AND(ISNUMBER(OFFSET('Sanitation Data'!$D$12,0,10*ROW('Sanitation Data'!D70))),'Data Summary'!CO76="Yes"),OFFSET('Sanitation Data'!$D$12,0,10*ROW('Sanitation Data'!D70)),NA())</f>
        <v>#N/A</v>
      </c>
      <c r="AA76" s="491" t="e">
        <f ca="1">+IF(AND(ISNUMBER(OFFSET('Sanitation Data'!$E$4,0,10*ROW('Sanitation Data'!E70))),'Data Summary'!CP76="Yes"),100-OFFSET('Sanitation Data'!$E$4,0,10*ROW('Sanitation Data'!E70)),NA())</f>
        <v>#N/A</v>
      </c>
      <c r="AB76" s="491" t="e">
        <f ca="1">+IF(AND(ISNUMBER(OFFSET('Sanitation Data'!$E$6,0,10*ROW('Sanitation Data'!E70))),'Data Summary'!CQ76="Yes"),OFFSET('Sanitation Data'!$E$6,0,10*ROW('Sanitation Data'!E70)),NA())</f>
        <v>#N/A</v>
      </c>
      <c r="AC76" s="491" t="e">
        <f ca="1">+IF(AND(ISNUMBER(OFFSET('Sanitation Data'!$E$10,0,10*ROW('Sanitation Data'!E70))),'Data Summary'!CR76="Yes"),OFFSET('Sanitation Data'!$E$10,0,10*ROW('Sanitation Data'!E70)),NA())</f>
        <v>#N/A</v>
      </c>
      <c r="AD76" s="491" t="e">
        <f ca="1">+IF(AND(ISNUMBER(OFFSET('Sanitation Data'!$E$11,0,10*ROW('Sanitation Data'!E70))),'Data Summary'!CS76="Yes"),OFFSET('Sanitation Data'!$E$11,0,10*ROW('Sanitation Data'!E70)),NA())</f>
        <v>#N/A</v>
      </c>
      <c r="AE76" s="491" t="e">
        <f ca="1">+IF(AND(ISNUMBER(OFFSET('Sanitation Data'!$E$12,0,10*ROW('Sanitation Data'!E70))),'Data Summary'!CT76="Yes"),OFFSET('Sanitation Data'!$E$12,0,10*ROW('Sanitation Data'!E70)),NA())</f>
        <v>#N/A</v>
      </c>
      <c r="AF76" s="491" t="e">
        <f ca="1">+IF(AND(ISNUMBER(OFFSET('Sanitation Data'!$F$4,0,10*ROW('Sanitation Data'!F70))),'Data Summary'!CU76="Yes"),100-OFFSET('Sanitation Data'!$F$4,0,10*ROW('Sanitation Data'!F70)),NA())</f>
        <v>#N/A</v>
      </c>
      <c r="AG76" s="491" t="e">
        <f ca="1">+IF(AND(ISNUMBER(OFFSET('Sanitation Data'!$F$6,0,10*ROW('Sanitation Data'!F70))),'Data Summary'!CV76="Yes"),OFFSET('Sanitation Data'!$F$6,0,10*ROW('Sanitation Data'!F70)),NA())</f>
        <v>#N/A</v>
      </c>
      <c r="AH76" s="491" t="e">
        <f ca="1">+IF(AND(ISNUMBER(OFFSET('Sanitation Data'!$F$10,0,10*ROW('Sanitation Data'!F70))),'Data Summary'!CW76="Yes"),OFFSET('Sanitation Data'!$F$10,0,10*ROW('Sanitation Data'!F70)),NA())</f>
        <v>#N/A</v>
      </c>
      <c r="AI76" s="491" t="e">
        <f ca="1">+IF(AND(ISNUMBER(OFFSET('Sanitation Data'!$F$11,0,10*ROW('Sanitation Data'!F70))),'Data Summary'!CX76="Yes"),OFFSET('Sanitation Data'!$F$11,0,10*ROW('Sanitation Data'!F70)),NA())</f>
        <v>#N/A</v>
      </c>
      <c r="AJ76" s="491" t="e">
        <f ca="1">+IF(AND(ISNUMBER(OFFSET('Sanitation Data'!$F$12,0,10*ROW('Sanitation Data'!F70))),'Data Summary'!CY76="Yes"),OFFSET('Sanitation Data'!$F$12,0,10*ROW('Sanitation Data'!F70)),NA())</f>
        <v>#N/A</v>
      </c>
      <c r="AK76" s="491" t="e">
        <f ca="1">+IF(AND(ISNUMBER(OFFSET('Sanitation Data'!$G$4,0,10*ROW('Sanitation Data'!G70))),'Data Summary'!CZ76="Yes"),100-OFFSET('Sanitation Data'!$G$4,0,10*ROW('Sanitation Data'!G70)),NA())</f>
        <v>#N/A</v>
      </c>
      <c r="AL76" s="491" t="e">
        <f ca="1">+IF(AND(ISNUMBER(OFFSET('Sanitation Data'!$G$6,0,10*ROW('Sanitation Data'!G70))),'Data Summary'!DA76="Yes"),OFFSET('Sanitation Data'!$G$6,0,10*ROW('Sanitation Data'!G70)),NA())</f>
        <v>#N/A</v>
      </c>
      <c r="AM76" s="491" t="e">
        <f ca="1">+IF(AND(ISNUMBER(OFFSET('Sanitation Data'!$G$10,0,10*ROW('Sanitation Data'!G70))),'Data Summary'!DB76="Yes"),OFFSET('Sanitation Data'!$G$10,0,10*ROW('Sanitation Data'!G70)),NA())</f>
        <v>#N/A</v>
      </c>
      <c r="AN76" s="491" t="e">
        <f ca="1">+IF(AND(ISNUMBER(OFFSET('Sanitation Data'!$G$11,0,10*ROW('Sanitation Data'!G70))),'Data Summary'!DC76="Yes"),OFFSET('Sanitation Data'!$G$11,0,10*ROW('Sanitation Data'!G70)),NA())</f>
        <v>#N/A</v>
      </c>
      <c r="AO76" s="491" t="e">
        <f ca="1">+IF(AND(ISNUMBER(OFFSET('Sanitation Data'!$G$12,0,10*ROW('Sanitation Data'!G70))),'Data Summary'!DD76="Yes"),OFFSET('Sanitation Data'!$G$12,0,10*ROW('Sanitation Data'!G70)),NA())</f>
        <v>#N/A</v>
      </c>
      <c r="AP76" s="491" t="e">
        <f ca="1">+IF(AND(ISNUMBER(OFFSET('Sanitation Data'!$H$4,0,10*ROW('Sanitation Data'!H70))),'Data Summary'!DE76="Yes"),100-OFFSET('Sanitation Data'!$H$4,0,10*ROW('Sanitation Data'!H70)),NA())</f>
        <v>#N/A</v>
      </c>
      <c r="AQ76" s="491" t="e">
        <f ca="1">+IF(AND(ISNUMBER(OFFSET('Sanitation Data'!$H$6,0,10*ROW('Sanitation Data'!H70))),'Data Summary'!DF76="Yes"),OFFSET('Sanitation Data'!$H$6,0,10*ROW('Sanitation Data'!H70)),NA())</f>
        <v>#N/A</v>
      </c>
      <c r="AR76" s="491" t="e">
        <f ca="1">+IF(AND(ISNUMBER(OFFSET('Sanitation Data'!$H$10,0,10*ROW('Sanitation Data'!H70))),'Data Summary'!DG76="Yes"),OFFSET('Sanitation Data'!$H$10,0,10*ROW('Sanitation Data'!H70)),NA())</f>
        <v>#N/A</v>
      </c>
      <c r="AS76" s="491" t="e">
        <f ca="1">+IF(AND(ISNUMBER(OFFSET('Sanitation Data'!$H$11,0,10*ROW('Sanitation Data'!H70))),'Data Summary'!DH76="Yes"),OFFSET('Sanitation Data'!$H$11,0,10*ROW('Sanitation Data'!H70)),NA())</f>
        <v>#N/A</v>
      </c>
      <c r="AT76" s="491" t="e">
        <f ca="1">+IF(AND(ISNUMBER(OFFSET('Sanitation Data'!$H$12,0,10*ROW('Sanitation Data'!H70))),'Data Summary'!DI76="Yes"),OFFSET('Sanitation Data'!$H$12,0,10*ROW('Sanitation Data'!H70)),NA())</f>
        <v>#N/A</v>
      </c>
      <c r="AU76" s="491" t="e">
        <f ca="1">+IF(AND(ISNUMBER(OFFSET('Sanitation Data'!$I$4,0,10*ROW('Sanitation Data'!I70))),'Data Summary'!DJ76="Yes"),100-OFFSET('Sanitation Data'!$I$4,0,10*ROW('Sanitation Data'!I70)),NA())</f>
        <v>#N/A</v>
      </c>
      <c r="AV76" s="491" t="e">
        <f ca="1">+IF(AND(ISNUMBER(OFFSET('Sanitation Data'!$I$6,0,10*ROW('Sanitation Data'!I70))),'Data Summary'!DK76="Yes"),OFFSET('Sanitation Data'!$I$6,0,10*ROW('Sanitation Data'!I70)),NA())</f>
        <v>#N/A</v>
      </c>
      <c r="AW76" s="491" t="e">
        <f ca="1">+IF(AND(ISNUMBER(OFFSET('Sanitation Data'!$I$10,0,10*ROW('Sanitation Data'!I70))),'Data Summary'!DL76="Yes"),OFFSET('Sanitation Data'!$I$10,0,10*ROW('Sanitation Data'!I70)),NA())</f>
        <v>#N/A</v>
      </c>
      <c r="AX76" s="491" t="e">
        <f ca="1">+IF(AND(ISNUMBER(OFFSET('Sanitation Data'!$I$11,0,10*ROW('Sanitation Data'!I70))),'Data Summary'!DM76="Yes"),OFFSET('Sanitation Data'!$I$11,0,10*ROW('Sanitation Data'!I70)),NA())</f>
        <v>#N/A</v>
      </c>
      <c r="AY76" s="491" t="e">
        <f ca="1">+IF(AND(ISNUMBER(OFFSET('Sanitation Data'!$I$12,0,10*ROW('Sanitation Data'!I70))),'Data Summary'!DN76="Yes"),OFFSET('Sanitation Data'!$I$12,0,10*ROW('Sanitation Data'!I70)),NA())</f>
        <v>#N/A</v>
      </c>
      <c r="AZ76" s="492" t="e">
        <f ca="1">+IF(AND(ISNUMBER(OFFSET('Hygiene Data'!$D$5,0,10*ROW('Hygiene Data'!D70))),'Data Summary'!DO76="Yes"),OFFSET('Hygiene Data'!$D$5,0,10*ROW('Hygiene Data'!D70)),NA())</f>
        <v>#N/A</v>
      </c>
      <c r="BA76" s="492" t="e">
        <f ca="1">+IF(AND(ISNUMBER(OFFSET('Hygiene Data'!$D$7,0,10*ROW('Hygiene Data'!D70))),'Data Summary'!DP76="Yes"),OFFSET('Hygiene Data'!$D$7,0,10*ROW('Hygiene Data'!D70)),NA())</f>
        <v>#N/A</v>
      </c>
      <c r="BB76" s="492" t="e">
        <f ca="1">+IF(AND(ISNUMBER(OFFSET('Hygiene Data'!$D$9,0,10*ROW('Hygiene Data'!D70))),'Data Summary'!DQ76="Yes"),OFFSET('Hygiene Data'!$D$9,0,10*ROW('Hygiene Data'!D70)),NA())</f>
        <v>#N/A</v>
      </c>
      <c r="BC76" s="492" t="e">
        <f ca="1">+IF(AND(ISNUMBER(OFFSET('Hygiene Data'!$E$5,0,10*ROW('Hygiene Data'!E70))),'Data Summary'!DR76="Yes"),OFFSET('Hygiene Data'!$E$5,0,10*ROW('Hygiene Data'!E70)),NA())</f>
        <v>#N/A</v>
      </c>
      <c r="BD76" s="492" t="e">
        <f ca="1">+IF(AND(ISNUMBER(OFFSET('Hygiene Data'!$E$7,0,10*ROW('Hygiene Data'!E70))),'Data Summary'!DS76="Yes"),OFFSET('Hygiene Data'!$E$7,0,10*ROW('Hygiene Data'!E70)),NA())</f>
        <v>#N/A</v>
      </c>
      <c r="BE76" s="492" t="e">
        <f ca="1">+IF(AND(ISNUMBER(OFFSET('Hygiene Data'!$E$9,0,10*ROW('Hygiene Data'!E70))),'Data Summary'!DT76="Yes"),OFFSET('Hygiene Data'!$E$9,0,10*ROW('Hygiene Data'!E70)),NA())</f>
        <v>#N/A</v>
      </c>
      <c r="BF76" s="492" t="e">
        <f ca="1">+IF(AND(ISNUMBER(OFFSET('Hygiene Data'!$F$5,0,10*ROW('Hygiene Data'!F70))),'Data Summary'!DU76="Yes"),OFFSET('Hygiene Data'!$F$5,0,10*ROW('Hygiene Data'!F70)),NA())</f>
        <v>#N/A</v>
      </c>
      <c r="BG76" s="492" t="e">
        <f ca="1">+IF(AND(ISNUMBER(OFFSET('Hygiene Data'!$F$7,0,10*ROW('Hygiene Data'!F70))),'Data Summary'!DV76="Yes"),OFFSET('Hygiene Data'!$F$7,0,10*ROW('Hygiene Data'!F70)),NA())</f>
        <v>#N/A</v>
      </c>
      <c r="BH76" s="492" t="e">
        <f ca="1">+IF(AND(ISNUMBER(OFFSET('Hygiene Data'!$F$9,0,10*ROW('Hygiene Data'!F70))),'Data Summary'!DW76="Yes"),OFFSET('Hygiene Data'!$F$9,0,10*ROW('Hygiene Data'!F70)),NA())</f>
        <v>#N/A</v>
      </c>
      <c r="BI76" s="492" t="e">
        <f ca="1">+IF(AND(ISNUMBER(OFFSET('Hygiene Data'!$G$5,0,10*ROW('Hygiene Data'!G70))),'Data Summary'!DX76="Yes"),OFFSET('Hygiene Data'!$G$5,0,10*ROW('Hygiene Data'!G70)),NA())</f>
        <v>#N/A</v>
      </c>
      <c r="BJ76" s="492" t="e">
        <f ca="1">+IF(AND(ISNUMBER(OFFSET('Hygiene Data'!$G$7,0,10*ROW('Hygiene Data'!G70))),'Data Summary'!DY76="Yes"),OFFSET('Hygiene Data'!$G$7,0,10*ROW('Hygiene Data'!G70)),NA())</f>
        <v>#N/A</v>
      </c>
      <c r="BK76" s="492" t="e">
        <f ca="1">+IF(AND(ISNUMBER(OFFSET('Hygiene Data'!$G$9,0,10*ROW('Hygiene Data'!G70))),'Data Summary'!DZ76="Yes"),OFFSET('Hygiene Data'!$G$9,0,10*ROW('Hygiene Data'!G70)),NA())</f>
        <v>#N/A</v>
      </c>
      <c r="BL76" s="492" t="e">
        <f ca="1">+IF(AND(ISNUMBER(OFFSET('Hygiene Data'!$H$5,0,10*ROW('Hygiene Data'!H70))),'Data Summary'!EA76="Yes"),OFFSET('Hygiene Data'!$H$5,0,10*ROW('Hygiene Data'!H70)),NA())</f>
        <v>#N/A</v>
      </c>
      <c r="BM76" s="492" t="e">
        <f ca="1">+IF(AND(ISNUMBER(OFFSET('Hygiene Data'!$H$7,0,10*ROW('Hygiene Data'!H70))),'Data Summary'!EB76="Yes"),OFFSET('Hygiene Data'!$H$7,0,10*ROW('Hygiene Data'!H70)),NA())</f>
        <v>#N/A</v>
      </c>
      <c r="BN76" s="492" t="e">
        <f ca="1">+IF(AND(ISNUMBER(OFFSET('Hygiene Data'!$H$9,0,10*ROW('Hygiene Data'!H70))),'Data Summary'!EC76="Yes"),OFFSET('Hygiene Data'!$H$9,0,10*ROW('Hygiene Data'!H70)),NA())</f>
        <v>#N/A</v>
      </c>
      <c r="BO76" s="492" t="e">
        <f ca="1">+IF(AND(ISNUMBER(OFFSET('Hygiene Data'!$I$5,0,10*ROW('Hygiene Data'!I70))),'Data Summary'!ED76="Yes"),OFFSET('Hygiene Data'!$I$5,0,10*ROW('Hygiene Data'!I70)),NA())</f>
        <v>#N/A</v>
      </c>
      <c r="BP76" s="492" t="e">
        <f ca="1">+IF(AND(ISNUMBER(OFFSET('Hygiene Data'!$I$7,0,10*ROW('Hygiene Data'!I70))),'Data Summary'!EE76="Yes"),OFFSET('Hygiene Data'!$I$7,0,10*ROW('Hygiene Data'!I70)),NA())</f>
        <v>#N/A</v>
      </c>
      <c r="BQ76" s="492" t="e">
        <f ca="1">+IF(AND(ISNUMBER(OFFSET('Hygiene Data'!$I$9,0,10*ROW('Hygiene Data'!I70))),'Data Summary'!EF76="Yes"),OFFSET('Hygiene Data'!$I$9,0,10*ROW('Hygiene Data'!I70)),NA())</f>
        <v>#N/A</v>
      </c>
    </row>
    <row r="77" spans="1:69" x14ac:dyDescent="0.25">
      <c r="A77" s="488" t="e">
        <f ca="1">+RIGHT('Data Summary'!A77,LEN('Data Summary'!A77)-9)</f>
        <v>#VALUE!</v>
      </c>
      <c r="B77" s="462" t="str">
        <f ca="1">+IF(ISTEXT('Data Summary'!B77),'Data Summary'!B77,"")</f>
        <v/>
      </c>
      <c r="C77" s="489" t="e">
        <f ca="1">+VALUE('Data Summary'!C77)</f>
        <v>#VALUE!</v>
      </c>
      <c r="D77" s="490" t="e">
        <f ca="1">+IF(AND(ISNUMBER(OFFSET('Water Data'!$D$4,0,10*ROW('Water Data'!D71))),'Data Summary'!BS77="Yes"),100-OFFSET('Water Data'!$D$4,0,10*ROW('Water Data'!D71)),NA())</f>
        <v>#N/A</v>
      </c>
      <c r="E77" s="490" t="e">
        <f ca="1">+IF(AND(ISNUMBER(OFFSET('Water Data'!$D$6,0,10*ROW('Water Data'!D71))),'Data Summary'!BT77="Yes"),OFFSET('Water Data'!$D$6,0,10*ROW('Water Data'!D71)),NA())</f>
        <v>#N/A</v>
      </c>
      <c r="F77" s="490" t="e">
        <f ca="1">+IF(AND(ISNUMBER(OFFSET('Water Data'!$D$9,0,10*ROW('Water Data'!D71))),'Data Summary'!BU77="Yes"),OFFSET('Water Data'!$D$9,0,10*ROW('Water Data'!D71)),NA())</f>
        <v>#N/A</v>
      </c>
      <c r="G77" s="490" t="e">
        <f ca="1">+IF(AND(ISNUMBER(OFFSET('Water Data'!$E$4,0,10*ROW('Water Data'!E71))),'Data Summary'!BV77="Yes"),100-OFFSET('Water Data'!$E$4,0,10*ROW('Water Data'!E71)),NA())</f>
        <v>#N/A</v>
      </c>
      <c r="H77" s="490" t="e">
        <f ca="1">+IF(AND(ISNUMBER(OFFSET('Water Data'!$E$6,0,10*ROW('Water Data'!E71))),'Data Summary'!BW77="Yes"),OFFSET('Water Data'!$E$6,0,10*ROW('Water Data'!E71)),NA())</f>
        <v>#N/A</v>
      </c>
      <c r="I77" s="490" t="e">
        <f ca="1">+IF(AND(ISNUMBER(OFFSET('Water Data'!$E$9,0,10*ROW('Water Data'!E71))),'Data Summary'!BX77="Yes"),OFFSET('Water Data'!$E$9,0,10*ROW('Water Data'!E71)),NA())</f>
        <v>#N/A</v>
      </c>
      <c r="J77" s="490" t="e">
        <f ca="1">+IF(AND(ISNUMBER(OFFSET('Water Data'!$F$4,0,10*ROW('Water Data'!F71))),'Data Summary'!BY77="Yes"),100-OFFSET('Water Data'!$F$4,0,10*ROW('Water Data'!F71)),NA())</f>
        <v>#N/A</v>
      </c>
      <c r="K77" s="490" t="e">
        <f ca="1">+IF(AND(ISNUMBER(OFFSET('Water Data'!$F$6,0,10*ROW('Water Data'!F71))),'Data Summary'!BZ77="Yes"),OFFSET('Water Data'!$F$6,0,10*ROW('Water Data'!F71)),NA())</f>
        <v>#N/A</v>
      </c>
      <c r="L77" s="490" t="e">
        <f ca="1">+IF(AND(ISNUMBER(OFFSET('Water Data'!$F$9,0,10*ROW('Water Data'!F71))),'Data Summary'!CA77="Yes"),OFFSET('Water Data'!$F$9,0,10*ROW('Water Data'!F71)),NA())</f>
        <v>#N/A</v>
      </c>
      <c r="M77" s="490" t="e">
        <f ca="1">+IF(AND(ISNUMBER(OFFSET('Water Data'!$G$4,0,10*ROW('Water Data'!G71))),'Data Summary'!CB77="Yes"),100-OFFSET('Water Data'!$G$4,0,10*ROW('Water Data'!G71)),NA())</f>
        <v>#N/A</v>
      </c>
      <c r="N77" s="490" t="e">
        <f ca="1">+IF(AND(ISNUMBER(OFFSET('Water Data'!$G$6,0,10*ROW('Water Data'!G71))),'Data Summary'!CC77="Yes"),OFFSET('Water Data'!$G$6,0,10*ROW('Water Data'!G71)),NA())</f>
        <v>#N/A</v>
      </c>
      <c r="O77" s="490" t="e">
        <f ca="1">+IF(AND(ISNUMBER(OFFSET('Water Data'!$G$9,0,10*ROW('Water Data'!G71))),'Data Summary'!CD77="Yes"),OFFSET('Water Data'!$G$9,0,10*ROW('Water Data'!G71)),NA())</f>
        <v>#N/A</v>
      </c>
      <c r="P77" s="490" t="e">
        <f ca="1">+IF(AND(ISNUMBER(OFFSET('Water Data'!$H$4,0,10*ROW('Water Data'!H71))),'Data Summary'!CE77="Yes"),100-OFFSET('Water Data'!$H$4,0,10*ROW('Water Data'!H71)),NA())</f>
        <v>#N/A</v>
      </c>
      <c r="Q77" s="490" t="e">
        <f ca="1">+IF(AND(ISNUMBER(OFFSET('Water Data'!$H$6,0,10*ROW('Water Data'!H71))),'Data Summary'!CF77="Yes"),OFFSET('Water Data'!$H$6,0,10*ROW('Water Data'!H71)),NA())</f>
        <v>#N/A</v>
      </c>
      <c r="R77" s="490" t="e">
        <f ca="1">+IF(AND(ISNUMBER(OFFSET('Water Data'!$H$9,0,10*ROW('Water Data'!H71))),'Data Summary'!CG77="Yes"),OFFSET('Water Data'!$H$9,0,10*ROW('Water Data'!H71)),NA())</f>
        <v>#N/A</v>
      </c>
      <c r="S77" s="490" t="e">
        <f ca="1">+IF(AND(ISNUMBER(OFFSET('Water Data'!$I$4,0,10*ROW('Water Data'!I71))),'Data Summary'!CH77="Yes"),100-OFFSET('Water Data'!$I$4,0,10*ROW('Water Data'!I71)),NA())</f>
        <v>#N/A</v>
      </c>
      <c r="T77" s="490" t="e">
        <f ca="1">+IF(AND(ISNUMBER(OFFSET('Water Data'!$I$6,0,10*ROW('Water Data'!I71))),'Data Summary'!CI77="Yes"),OFFSET('Water Data'!$I$6,0,10*ROW('Water Data'!I71)),NA())</f>
        <v>#N/A</v>
      </c>
      <c r="U77" s="490" t="e">
        <f ca="1">+IF(AND(ISNUMBER(OFFSET('Water Data'!$I$9,0,10*ROW('Water Data'!I71))),'Data Summary'!CJ77="Yes"),OFFSET('Water Data'!$I$9,0,10*ROW('Water Data'!I71)),NA())</f>
        <v>#N/A</v>
      </c>
      <c r="V77" s="491" t="e">
        <f ca="1">+IF(AND(ISNUMBER(OFFSET('Sanitation Data'!$D$4,0,10*ROW('Sanitation Data'!D71))),'Data Summary'!CK77="Yes"),100-OFFSET('Sanitation Data'!$D$4,0,10*ROW('Sanitation Data'!D71)),NA())</f>
        <v>#N/A</v>
      </c>
      <c r="W77" s="491" t="e">
        <f ca="1">+IF(AND(ISNUMBER(OFFSET('Sanitation Data'!$D$6,0,10*ROW('Sanitation Data'!D71))),'Data Summary'!CL77="Yes"),OFFSET('Sanitation Data'!$D$6,0,10*ROW('Sanitation Data'!D71)),NA())</f>
        <v>#N/A</v>
      </c>
      <c r="X77" s="491" t="e">
        <f ca="1">+IF(AND(ISNUMBER(OFFSET('Sanitation Data'!$D$10,0,10*ROW('Sanitation Data'!D71))),'Data Summary'!CM77="Yes"),OFFSET('Sanitation Data'!$D$10,0,10*ROW('Sanitation Data'!D71)),NA())</f>
        <v>#N/A</v>
      </c>
      <c r="Y77" s="491" t="e">
        <f ca="1">+IF(AND(ISNUMBER(OFFSET('Sanitation Data'!$D$11,0,10*ROW('Sanitation Data'!D71))),'Data Summary'!CN77="Yes"),OFFSET('Sanitation Data'!$D$11,0,10*ROW('Sanitation Data'!D71)),NA())</f>
        <v>#N/A</v>
      </c>
      <c r="Z77" s="491" t="e">
        <f ca="1">+IF(AND(ISNUMBER(OFFSET('Sanitation Data'!$D$12,0,10*ROW('Sanitation Data'!D71))),'Data Summary'!CO77="Yes"),OFFSET('Sanitation Data'!$D$12,0,10*ROW('Sanitation Data'!D71)),NA())</f>
        <v>#N/A</v>
      </c>
      <c r="AA77" s="491" t="e">
        <f ca="1">+IF(AND(ISNUMBER(OFFSET('Sanitation Data'!$E$4,0,10*ROW('Sanitation Data'!E71))),'Data Summary'!CP77="Yes"),100-OFFSET('Sanitation Data'!$E$4,0,10*ROW('Sanitation Data'!E71)),NA())</f>
        <v>#N/A</v>
      </c>
      <c r="AB77" s="491" t="e">
        <f ca="1">+IF(AND(ISNUMBER(OFFSET('Sanitation Data'!$E$6,0,10*ROW('Sanitation Data'!E71))),'Data Summary'!CQ77="Yes"),OFFSET('Sanitation Data'!$E$6,0,10*ROW('Sanitation Data'!E71)),NA())</f>
        <v>#N/A</v>
      </c>
      <c r="AC77" s="491" t="e">
        <f ca="1">+IF(AND(ISNUMBER(OFFSET('Sanitation Data'!$E$10,0,10*ROW('Sanitation Data'!E71))),'Data Summary'!CR77="Yes"),OFFSET('Sanitation Data'!$E$10,0,10*ROW('Sanitation Data'!E71)),NA())</f>
        <v>#N/A</v>
      </c>
      <c r="AD77" s="491" t="e">
        <f ca="1">+IF(AND(ISNUMBER(OFFSET('Sanitation Data'!$E$11,0,10*ROW('Sanitation Data'!E71))),'Data Summary'!CS77="Yes"),OFFSET('Sanitation Data'!$E$11,0,10*ROW('Sanitation Data'!E71)),NA())</f>
        <v>#N/A</v>
      </c>
      <c r="AE77" s="491" t="e">
        <f ca="1">+IF(AND(ISNUMBER(OFFSET('Sanitation Data'!$E$12,0,10*ROW('Sanitation Data'!E71))),'Data Summary'!CT77="Yes"),OFFSET('Sanitation Data'!$E$12,0,10*ROW('Sanitation Data'!E71)),NA())</f>
        <v>#N/A</v>
      </c>
      <c r="AF77" s="491" t="e">
        <f ca="1">+IF(AND(ISNUMBER(OFFSET('Sanitation Data'!$F$4,0,10*ROW('Sanitation Data'!F71))),'Data Summary'!CU77="Yes"),100-OFFSET('Sanitation Data'!$F$4,0,10*ROW('Sanitation Data'!F71)),NA())</f>
        <v>#N/A</v>
      </c>
      <c r="AG77" s="491" t="e">
        <f ca="1">+IF(AND(ISNUMBER(OFFSET('Sanitation Data'!$F$6,0,10*ROW('Sanitation Data'!F71))),'Data Summary'!CV77="Yes"),OFFSET('Sanitation Data'!$F$6,0,10*ROW('Sanitation Data'!F71)),NA())</f>
        <v>#N/A</v>
      </c>
      <c r="AH77" s="491" t="e">
        <f ca="1">+IF(AND(ISNUMBER(OFFSET('Sanitation Data'!$F$10,0,10*ROW('Sanitation Data'!F71))),'Data Summary'!CW77="Yes"),OFFSET('Sanitation Data'!$F$10,0,10*ROW('Sanitation Data'!F71)),NA())</f>
        <v>#N/A</v>
      </c>
      <c r="AI77" s="491" t="e">
        <f ca="1">+IF(AND(ISNUMBER(OFFSET('Sanitation Data'!$F$11,0,10*ROW('Sanitation Data'!F71))),'Data Summary'!CX77="Yes"),OFFSET('Sanitation Data'!$F$11,0,10*ROW('Sanitation Data'!F71)),NA())</f>
        <v>#N/A</v>
      </c>
      <c r="AJ77" s="491" t="e">
        <f ca="1">+IF(AND(ISNUMBER(OFFSET('Sanitation Data'!$F$12,0,10*ROW('Sanitation Data'!F71))),'Data Summary'!CY77="Yes"),OFFSET('Sanitation Data'!$F$12,0,10*ROW('Sanitation Data'!F71)),NA())</f>
        <v>#N/A</v>
      </c>
      <c r="AK77" s="491" t="e">
        <f ca="1">+IF(AND(ISNUMBER(OFFSET('Sanitation Data'!$G$4,0,10*ROW('Sanitation Data'!G71))),'Data Summary'!CZ77="Yes"),100-OFFSET('Sanitation Data'!$G$4,0,10*ROW('Sanitation Data'!G71)),NA())</f>
        <v>#N/A</v>
      </c>
      <c r="AL77" s="491" t="e">
        <f ca="1">+IF(AND(ISNUMBER(OFFSET('Sanitation Data'!$G$6,0,10*ROW('Sanitation Data'!G71))),'Data Summary'!DA77="Yes"),OFFSET('Sanitation Data'!$G$6,0,10*ROW('Sanitation Data'!G71)),NA())</f>
        <v>#N/A</v>
      </c>
      <c r="AM77" s="491" t="e">
        <f ca="1">+IF(AND(ISNUMBER(OFFSET('Sanitation Data'!$G$10,0,10*ROW('Sanitation Data'!G71))),'Data Summary'!DB77="Yes"),OFFSET('Sanitation Data'!$G$10,0,10*ROW('Sanitation Data'!G71)),NA())</f>
        <v>#N/A</v>
      </c>
      <c r="AN77" s="491" t="e">
        <f ca="1">+IF(AND(ISNUMBER(OFFSET('Sanitation Data'!$G$11,0,10*ROW('Sanitation Data'!G71))),'Data Summary'!DC77="Yes"),OFFSET('Sanitation Data'!$G$11,0,10*ROW('Sanitation Data'!G71)),NA())</f>
        <v>#N/A</v>
      </c>
      <c r="AO77" s="491" t="e">
        <f ca="1">+IF(AND(ISNUMBER(OFFSET('Sanitation Data'!$G$12,0,10*ROW('Sanitation Data'!G71))),'Data Summary'!DD77="Yes"),OFFSET('Sanitation Data'!$G$12,0,10*ROW('Sanitation Data'!G71)),NA())</f>
        <v>#N/A</v>
      </c>
      <c r="AP77" s="491" t="e">
        <f ca="1">+IF(AND(ISNUMBER(OFFSET('Sanitation Data'!$H$4,0,10*ROW('Sanitation Data'!H71))),'Data Summary'!DE77="Yes"),100-OFFSET('Sanitation Data'!$H$4,0,10*ROW('Sanitation Data'!H71)),NA())</f>
        <v>#N/A</v>
      </c>
      <c r="AQ77" s="491" t="e">
        <f ca="1">+IF(AND(ISNUMBER(OFFSET('Sanitation Data'!$H$6,0,10*ROW('Sanitation Data'!H71))),'Data Summary'!DF77="Yes"),OFFSET('Sanitation Data'!$H$6,0,10*ROW('Sanitation Data'!H71)),NA())</f>
        <v>#N/A</v>
      </c>
      <c r="AR77" s="491" t="e">
        <f ca="1">+IF(AND(ISNUMBER(OFFSET('Sanitation Data'!$H$10,0,10*ROW('Sanitation Data'!H71))),'Data Summary'!DG77="Yes"),OFFSET('Sanitation Data'!$H$10,0,10*ROW('Sanitation Data'!H71)),NA())</f>
        <v>#N/A</v>
      </c>
      <c r="AS77" s="491" t="e">
        <f ca="1">+IF(AND(ISNUMBER(OFFSET('Sanitation Data'!$H$11,0,10*ROW('Sanitation Data'!H71))),'Data Summary'!DH77="Yes"),OFFSET('Sanitation Data'!$H$11,0,10*ROW('Sanitation Data'!H71)),NA())</f>
        <v>#N/A</v>
      </c>
      <c r="AT77" s="491" t="e">
        <f ca="1">+IF(AND(ISNUMBER(OFFSET('Sanitation Data'!$H$12,0,10*ROW('Sanitation Data'!H71))),'Data Summary'!DI77="Yes"),OFFSET('Sanitation Data'!$H$12,0,10*ROW('Sanitation Data'!H71)),NA())</f>
        <v>#N/A</v>
      </c>
      <c r="AU77" s="491" t="e">
        <f ca="1">+IF(AND(ISNUMBER(OFFSET('Sanitation Data'!$I$4,0,10*ROW('Sanitation Data'!I71))),'Data Summary'!DJ77="Yes"),100-OFFSET('Sanitation Data'!$I$4,0,10*ROW('Sanitation Data'!I71)),NA())</f>
        <v>#N/A</v>
      </c>
      <c r="AV77" s="491" t="e">
        <f ca="1">+IF(AND(ISNUMBER(OFFSET('Sanitation Data'!$I$6,0,10*ROW('Sanitation Data'!I71))),'Data Summary'!DK77="Yes"),OFFSET('Sanitation Data'!$I$6,0,10*ROW('Sanitation Data'!I71)),NA())</f>
        <v>#N/A</v>
      </c>
      <c r="AW77" s="491" t="e">
        <f ca="1">+IF(AND(ISNUMBER(OFFSET('Sanitation Data'!$I$10,0,10*ROW('Sanitation Data'!I71))),'Data Summary'!DL77="Yes"),OFFSET('Sanitation Data'!$I$10,0,10*ROW('Sanitation Data'!I71)),NA())</f>
        <v>#N/A</v>
      </c>
      <c r="AX77" s="491" t="e">
        <f ca="1">+IF(AND(ISNUMBER(OFFSET('Sanitation Data'!$I$11,0,10*ROW('Sanitation Data'!I71))),'Data Summary'!DM77="Yes"),OFFSET('Sanitation Data'!$I$11,0,10*ROW('Sanitation Data'!I71)),NA())</f>
        <v>#N/A</v>
      </c>
      <c r="AY77" s="491" t="e">
        <f ca="1">+IF(AND(ISNUMBER(OFFSET('Sanitation Data'!$I$12,0,10*ROW('Sanitation Data'!I71))),'Data Summary'!DN77="Yes"),OFFSET('Sanitation Data'!$I$12,0,10*ROW('Sanitation Data'!I71)),NA())</f>
        <v>#N/A</v>
      </c>
      <c r="AZ77" s="492" t="e">
        <f ca="1">+IF(AND(ISNUMBER(OFFSET('Hygiene Data'!$D$5,0,10*ROW('Hygiene Data'!D71))),'Data Summary'!DO77="Yes"),OFFSET('Hygiene Data'!$D$5,0,10*ROW('Hygiene Data'!D71)),NA())</f>
        <v>#N/A</v>
      </c>
      <c r="BA77" s="492" t="e">
        <f ca="1">+IF(AND(ISNUMBER(OFFSET('Hygiene Data'!$D$7,0,10*ROW('Hygiene Data'!D71))),'Data Summary'!DP77="Yes"),OFFSET('Hygiene Data'!$D$7,0,10*ROW('Hygiene Data'!D71)),NA())</f>
        <v>#N/A</v>
      </c>
      <c r="BB77" s="492" t="e">
        <f ca="1">+IF(AND(ISNUMBER(OFFSET('Hygiene Data'!$D$9,0,10*ROW('Hygiene Data'!D71))),'Data Summary'!DQ77="Yes"),OFFSET('Hygiene Data'!$D$9,0,10*ROW('Hygiene Data'!D71)),NA())</f>
        <v>#N/A</v>
      </c>
      <c r="BC77" s="492" t="e">
        <f ca="1">+IF(AND(ISNUMBER(OFFSET('Hygiene Data'!$E$5,0,10*ROW('Hygiene Data'!E71))),'Data Summary'!DR77="Yes"),OFFSET('Hygiene Data'!$E$5,0,10*ROW('Hygiene Data'!E71)),NA())</f>
        <v>#N/A</v>
      </c>
      <c r="BD77" s="492" t="e">
        <f ca="1">+IF(AND(ISNUMBER(OFFSET('Hygiene Data'!$E$7,0,10*ROW('Hygiene Data'!E71))),'Data Summary'!DS77="Yes"),OFFSET('Hygiene Data'!$E$7,0,10*ROW('Hygiene Data'!E71)),NA())</f>
        <v>#N/A</v>
      </c>
      <c r="BE77" s="492" t="e">
        <f ca="1">+IF(AND(ISNUMBER(OFFSET('Hygiene Data'!$E$9,0,10*ROW('Hygiene Data'!E71))),'Data Summary'!DT77="Yes"),OFFSET('Hygiene Data'!$E$9,0,10*ROW('Hygiene Data'!E71)),NA())</f>
        <v>#N/A</v>
      </c>
      <c r="BF77" s="492" t="e">
        <f ca="1">+IF(AND(ISNUMBER(OFFSET('Hygiene Data'!$F$5,0,10*ROW('Hygiene Data'!F71))),'Data Summary'!DU77="Yes"),OFFSET('Hygiene Data'!$F$5,0,10*ROW('Hygiene Data'!F71)),NA())</f>
        <v>#N/A</v>
      </c>
      <c r="BG77" s="492" t="e">
        <f ca="1">+IF(AND(ISNUMBER(OFFSET('Hygiene Data'!$F$7,0,10*ROW('Hygiene Data'!F71))),'Data Summary'!DV77="Yes"),OFFSET('Hygiene Data'!$F$7,0,10*ROW('Hygiene Data'!F71)),NA())</f>
        <v>#N/A</v>
      </c>
      <c r="BH77" s="492" t="e">
        <f ca="1">+IF(AND(ISNUMBER(OFFSET('Hygiene Data'!$F$9,0,10*ROW('Hygiene Data'!F71))),'Data Summary'!DW77="Yes"),OFFSET('Hygiene Data'!$F$9,0,10*ROW('Hygiene Data'!F71)),NA())</f>
        <v>#N/A</v>
      </c>
      <c r="BI77" s="492" t="e">
        <f ca="1">+IF(AND(ISNUMBER(OFFSET('Hygiene Data'!$G$5,0,10*ROW('Hygiene Data'!G71))),'Data Summary'!DX77="Yes"),OFFSET('Hygiene Data'!$G$5,0,10*ROW('Hygiene Data'!G71)),NA())</f>
        <v>#N/A</v>
      </c>
      <c r="BJ77" s="492" t="e">
        <f ca="1">+IF(AND(ISNUMBER(OFFSET('Hygiene Data'!$G$7,0,10*ROW('Hygiene Data'!G71))),'Data Summary'!DY77="Yes"),OFFSET('Hygiene Data'!$G$7,0,10*ROW('Hygiene Data'!G71)),NA())</f>
        <v>#N/A</v>
      </c>
      <c r="BK77" s="492" t="e">
        <f ca="1">+IF(AND(ISNUMBER(OFFSET('Hygiene Data'!$G$9,0,10*ROW('Hygiene Data'!G71))),'Data Summary'!DZ77="Yes"),OFFSET('Hygiene Data'!$G$9,0,10*ROW('Hygiene Data'!G71)),NA())</f>
        <v>#N/A</v>
      </c>
      <c r="BL77" s="492" t="e">
        <f ca="1">+IF(AND(ISNUMBER(OFFSET('Hygiene Data'!$H$5,0,10*ROW('Hygiene Data'!H71))),'Data Summary'!EA77="Yes"),OFFSET('Hygiene Data'!$H$5,0,10*ROW('Hygiene Data'!H71)),NA())</f>
        <v>#N/A</v>
      </c>
      <c r="BM77" s="492" t="e">
        <f ca="1">+IF(AND(ISNUMBER(OFFSET('Hygiene Data'!$H$7,0,10*ROW('Hygiene Data'!H71))),'Data Summary'!EB77="Yes"),OFFSET('Hygiene Data'!$H$7,0,10*ROW('Hygiene Data'!H71)),NA())</f>
        <v>#N/A</v>
      </c>
      <c r="BN77" s="492" t="e">
        <f ca="1">+IF(AND(ISNUMBER(OFFSET('Hygiene Data'!$H$9,0,10*ROW('Hygiene Data'!H71))),'Data Summary'!EC77="Yes"),OFFSET('Hygiene Data'!$H$9,0,10*ROW('Hygiene Data'!H71)),NA())</f>
        <v>#N/A</v>
      </c>
      <c r="BO77" s="492" t="e">
        <f ca="1">+IF(AND(ISNUMBER(OFFSET('Hygiene Data'!$I$5,0,10*ROW('Hygiene Data'!I71))),'Data Summary'!ED77="Yes"),OFFSET('Hygiene Data'!$I$5,0,10*ROW('Hygiene Data'!I71)),NA())</f>
        <v>#N/A</v>
      </c>
      <c r="BP77" s="492" t="e">
        <f ca="1">+IF(AND(ISNUMBER(OFFSET('Hygiene Data'!$I$7,0,10*ROW('Hygiene Data'!I71))),'Data Summary'!EE77="Yes"),OFFSET('Hygiene Data'!$I$7,0,10*ROW('Hygiene Data'!I71)),NA())</f>
        <v>#N/A</v>
      </c>
      <c r="BQ77" s="492" t="e">
        <f ca="1">+IF(AND(ISNUMBER(OFFSET('Hygiene Data'!$I$9,0,10*ROW('Hygiene Data'!I71))),'Data Summary'!EF77="Yes"),OFFSET('Hygiene Data'!$I$9,0,10*ROW('Hygiene Data'!I71)),NA())</f>
        <v>#N/A</v>
      </c>
    </row>
    <row r="78" spans="1:69" x14ac:dyDescent="0.25">
      <c r="A78" s="488" t="e">
        <f ca="1">+RIGHT('Data Summary'!A78,LEN('Data Summary'!A78)-9)</f>
        <v>#VALUE!</v>
      </c>
      <c r="B78" s="462" t="str">
        <f ca="1">+IF(ISTEXT('Data Summary'!B78),'Data Summary'!B78,"")</f>
        <v/>
      </c>
      <c r="C78" s="489" t="e">
        <f ca="1">+VALUE('Data Summary'!C78)</f>
        <v>#VALUE!</v>
      </c>
      <c r="D78" s="490" t="e">
        <f ca="1">+IF(AND(ISNUMBER(OFFSET('Water Data'!$D$4,0,10*ROW('Water Data'!D72))),'Data Summary'!BS78="Yes"),100-OFFSET('Water Data'!$D$4,0,10*ROW('Water Data'!D72)),NA())</f>
        <v>#N/A</v>
      </c>
      <c r="E78" s="490" t="e">
        <f ca="1">+IF(AND(ISNUMBER(OFFSET('Water Data'!$D$6,0,10*ROW('Water Data'!D72))),'Data Summary'!BT78="Yes"),OFFSET('Water Data'!$D$6,0,10*ROW('Water Data'!D72)),NA())</f>
        <v>#N/A</v>
      </c>
      <c r="F78" s="490" t="e">
        <f ca="1">+IF(AND(ISNUMBER(OFFSET('Water Data'!$D$9,0,10*ROW('Water Data'!D72))),'Data Summary'!BU78="Yes"),OFFSET('Water Data'!$D$9,0,10*ROW('Water Data'!D72)),NA())</f>
        <v>#N/A</v>
      </c>
      <c r="G78" s="490" t="e">
        <f ca="1">+IF(AND(ISNUMBER(OFFSET('Water Data'!$E$4,0,10*ROW('Water Data'!E72))),'Data Summary'!BV78="Yes"),100-OFFSET('Water Data'!$E$4,0,10*ROW('Water Data'!E72)),NA())</f>
        <v>#N/A</v>
      </c>
      <c r="H78" s="490" t="e">
        <f ca="1">+IF(AND(ISNUMBER(OFFSET('Water Data'!$E$6,0,10*ROW('Water Data'!E72))),'Data Summary'!BW78="Yes"),OFFSET('Water Data'!$E$6,0,10*ROW('Water Data'!E72)),NA())</f>
        <v>#N/A</v>
      </c>
      <c r="I78" s="490" t="e">
        <f ca="1">+IF(AND(ISNUMBER(OFFSET('Water Data'!$E$9,0,10*ROW('Water Data'!E72))),'Data Summary'!BX78="Yes"),OFFSET('Water Data'!$E$9,0,10*ROW('Water Data'!E72)),NA())</f>
        <v>#N/A</v>
      </c>
      <c r="J78" s="490" t="e">
        <f ca="1">+IF(AND(ISNUMBER(OFFSET('Water Data'!$F$4,0,10*ROW('Water Data'!F72))),'Data Summary'!BY78="Yes"),100-OFFSET('Water Data'!$F$4,0,10*ROW('Water Data'!F72)),NA())</f>
        <v>#N/A</v>
      </c>
      <c r="K78" s="490" t="e">
        <f ca="1">+IF(AND(ISNUMBER(OFFSET('Water Data'!$F$6,0,10*ROW('Water Data'!F72))),'Data Summary'!BZ78="Yes"),OFFSET('Water Data'!$F$6,0,10*ROW('Water Data'!F72)),NA())</f>
        <v>#N/A</v>
      </c>
      <c r="L78" s="490" t="e">
        <f ca="1">+IF(AND(ISNUMBER(OFFSET('Water Data'!$F$9,0,10*ROW('Water Data'!F72))),'Data Summary'!CA78="Yes"),OFFSET('Water Data'!$F$9,0,10*ROW('Water Data'!F72)),NA())</f>
        <v>#N/A</v>
      </c>
      <c r="M78" s="490" t="e">
        <f ca="1">+IF(AND(ISNUMBER(OFFSET('Water Data'!$G$4,0,10*ROW('Water Data'!G72))),'Data Summary'!CB78="Yes"),100-OFFSET('Water Data'!$G$4,0,10*ROW('Water Data'!G72)),NA())</f>
        <v>#N/A</v>
      </c>
      <c r="N78" s="490" t="e">
        <f ca="1">+IF(AND(ISNUMBER(OFFSET('Water Data'!$G$6,0,10*ROW('Water Data'!G72))),'Data Summary'!CC78="Yes"),OFFSET('Water Data'!$G$6,0,10*ROW('Water Data'!G72)),NA())</f>
        <v>#N/A</v>
      </c>
      <c r="O78" s="490" t="e">
        <f ca="1">+IF(AND(ISNUMBER(OFFSET('Water Data'!$G$9,0,10*ROW('Water Data'!G72))),'Data Summary'!CD78="Yes"),OFFSET('Water Data'!$G$9,0,10*ROW('Water Data'!G72)),NA())</f>
        <v>#N/A</v>
      </c>
      <c r="P78" s="490" t="e">
        <f ca="1">+IF(AND(ISNUMBER(OFFSET('Water Data'!$H$4,0,10*ROW('Water Data'!H72))),'Data Summary'!CE78="Yes"),100-OFFSET('Water Data'!$H$4,0,10*ROW('Water Data'!H72)),NA())</f>
        <v>#N/A</v>
      </c>
      <c r="Q78" s="490" t="e">
        <f ca="1">+IF(AND(ISNUMBER(OFFSET('Water Data'!$H$6,0,10*ROW('Water Data'!H72))),'Data Summary'!CF78="Yes"),OFFSET('Water Data'!$H$6,0,10*ROW('Water Data'!H72)),NA())</f>
        <v>#N/A</v>
      </c>
      <c r="R78" s="490" t="e">
        <f ca="1">+IF(AND(ISNUMBER(OFFSET('Water Data'!$H$9,0,10*ROW('Water Data'!H72))),'Data Summary'!CG78="Yes"),OFFSET('Water Data'!$H$9,0,10*ROW('Water Data'!H72)),NA())</f>
        <v>#N/A</v>
      </c>
      <c r="S78" s="490" t="e">
        <f ca="1">+IF(AND(ISNUMBER(OFFSET('Water Data'!$I$4,0,10*ROW('Water Data'!I72))),'Data Summary'!CH78="Yes"),100-OFFSET('Water Data'!$I$4,0,10*ROW('Water Data'!I72)),NA())</f>
        <v>#N/A</v>
      </c>
      <c r="T78" s="490" t="e">
        <f ca="1">+IF(AND(ISNUMBER(OFFSET('Water Data'!$I$6,0,10*ROW('Water Data'!I72))),'Data Summary'!CI78="Yes"),OFFSET('Water Data'!$I$6,0,10*ROW('Water Data'!I72)),NA())</f>
        <v>#N/A</v>
      </c>
      <c r="U78" s="490" t="e">
        <f ca="1">+IF(AND(ISNUMBER(OFFSET('Water Data'!$I$9,0,10*ROW('Water Data'!I72))),'Data Summary'!CJ78="Yes"),OFFSET('Water Data'!$I$9,0,10*ROW('Water Data'!I72)),NA())</f>
        <v>#N/A</v>
      </c>
      <c r="V78" s="491" t="e">
        <f ca="1">+IF(AND(ISNUMBER(OFFSET('Sanitation Data'!$D$4,0,10*ROW('Sanitation Data'!D72))),'Data Summary'!CK78="Yes"),100-OFFSET('Sanitation Data'!$D$4,0,10*ROW('Sanitation Data'!D72)),NA())</f>
        <v>#N/A</v>
      </c>
      <c r="W78" s="491" t="e">
        <f ca="1">+IF(AND(ISNUMBER(OFFSET('Sanitation Data'!$D$6,0,10*ROW('Sanitation Data'!D72))),'Data Summary'!CL78="Yes"),OFFSET('Sanitation Data'!$D$6,0,10*ROW('Sanitation Data'!D72)),NA())</f>
        <v>#N/A</v>
      </c>
      <c r="X78" s="491" t="e">
        <f ca="1">+IF(AND(ISNUMBER(OFFSET('Sanitation Data'!$D$10,0,10*ROW('Sanitation Data'!D72))),'Data Summary'!CM78="Yes"),OFFSET('Sanitation Data'!$D$10,0,10*ROW('Sanitation Data'!D72)),NA())</f>
        <v>#N/A</v>
      </c>
      <c r="Y78" s="491" t="e">
        <f ca="1">+IF(AND(ISNUMBER(OFFSET('Sanitation Data'!$D$11,0,10*ROW('Sanitation Data'!D72))),'Data Summary'!CN78="Yes"),OFFSET('Sanitation Data'!$D$11,0,10*ROW('Sanitation Data'!D72)),NA())</f>
        <v>#N/A</v>
      </c>
      <c r="Z78" s="491" t="e">
        <f ca="1">+IF(AND(ISNUMBER(OFFSET('Sanitation Data'!$D$12,0,10*ROW('Sanitation Data'!D72))),'Data Summary'!CO78="Yes"),OFFSET('Sanitation Data'!$D$12,0,10*ROW('Sanitation Data'!D72)),NA())</f>
        <v>#N/A</v>
      </c>
      <c r="AA78" s="491" t="e">
        <f ca="1">+IF(AND(ISNUMBER(OFFSET('Sanitation Data'!$E$4,0,10*ROW('Sanitation Data'!E72))),'Data Summary'!CP78="Yes"),100-OFFSET('Sanitation Data'!$E$4,0,10*ROW('Sanitation Data'!E72)),NA())</f>
        <v>#N/A</v>
      </c>
      <c r="AB78" s="491" t="e">
        <f ca="1">+IF(AND(ISNUMBER(OFFSET('Sanitation Data'!$E$6,0,10*ROW('Sanitation Data'!E72))),'Data Summary'!CQ78="Yes"),OFFSET('Sanitation Data'!$E$6,0,10*ROW('Sanitation Data'!E72)),NA())</f>
        <v>#N/A</v>
      </c>
      <c r="AC78" s="491" t="e">
        <f ca="1">+IF(AND(ISNUMBER(OFFSET('Sanitation Data'!$E$10,0,10*ROW('Sanitation Data'!E72))),'Data Summary'!CR78="Yes"),OFFSET('Sanitation Data'!$E$10,0,10*ROW('Sanitation Data'!E72)),NA())</f>
        <v>#N/A</v>
      </c>
      <c r="AD78" s="491" t="e">
        <f ca="1">+IF(AND(ISNUMBER(OFFSET('Sanitation Data'!$E$11,0,10*ROW('Sanitation Data'!E72))),'Data Summary'!CS78="Yes"),OFFSET('Sanitation Data'!$E$11,0,10*ROW('Sanitation Data'!E72)),NA())</f>
        <v>#N/A</v>
      </c>
      <c r="AE78" s="491" t="e">
        <f ca="1">+IF(AND(ISNUMBER(OFFSET('Sanitation Data'!$E$12,0,10*ROW('Sanitation Data'!E72))),'Data Summary'!CT78="Yes"),OFFSET('Sanitation Data'!$E$12,0,10*ROW('Sanitation Data'!E72)),NA())</f>
        <v>#N/A</v>
      </c>
      <c r="AF78" s="491" t="e">
        <f ca="1">+IF(AND(ISNUMBER(OFFSET('Sanitation Data'!$F$4,0,10*ROW('Sanitation Data'!F72))),'Data Summary'!CU78="Yes"),100-OFFSET('Sanitation Data'!$F$4,0,10*ROW('Sanitation Data'!F72)),NA())</f>
        <v>#N/A</v>
      </c>
      <c r="AG78" s="491" t="e">
        <f ca="1">+IF(AND(ISNUMBER(OFFSET('Sanitation Data'!$F$6,0,10*ROW('Sanitation Data'!F72))),'Data Summary'!CV78="Yes"),OFFSET('Sanitation Data'!$F$6,0,10*ROW('Sanitation Data'!F72)),NA())</f>
        <v>#N/A</v>
      </c>
      <c r="AH78" s="491" t="e">
        <f ca="1">+IF(AND(ISNUMBER(OFFSET('Sanitation Data'!$F$10,0,10*ROW('Sanitation Data'!F72))),'Data Summary'!CW78="Yes"),OFFSET('Sanitation Data'!$F$10,0,10*ROW('Sanitation Data'!F72)),NA())</f>
        <v>#N/A</v>
      </c>
      <c r="AI78" s="491" t="e">
        <f ca="1">+IF(AND(ISNUMBER(OFFSET('Sanitation Data'!$F$11,0,10*ROW('Sanitation Data'!F72))),'Data Summary'!CX78="Yes"),OFFSET('Sanitation Data'!$F$11,0,10*ROW('Sanitation Data'!F72)),NA())</f>
        <v>#N/A</v>
      </c>
      <c r="AJ78" s="491" t="e">
        <f ca="1">+IF(AND(ISNUMBER(OFFSET('Sanitation Data'!$F$12,0,10*ROW('Sanitation Data'!F72))),'Data Summary'!CY78="Yes"),OFFSET('Sanitation Data'!$F$12,0,10*ROW('Sanitation Data'!F72)),NA())</f>
        <v>#N/A</v>
      </c>
      <c r="AK78" s="491" t="e">
        <f ca="1">+IF(AND(ISNUMBER(OFFSET('Sanitation Data'!$G$4,0,10*ROW('Sanitation Data'!G72))),'Data Summary'!CZ78="Yes"),100-OFFSET('Sanitation Data'!$G$4,0,10*ROW('Sanitation Data'!G72)),NA())</f>
        <v>#N/A</v>
      </c>
      <c r="AL78" s="491" t="e">
        <f ca="1">+IF(AND(ISNUMBER(OFFSET('Sanitation Data'!$G$6,0,10*ROW('Sanitation Data'!G72))),'Data Summary'!DA78="Yes"),OFFSET('Sanitation Data'!$G$6,0,10*ROW('Sanitation Data'!G72)),NA())</f>
        <v>#N/A</v>
      </c>
      <c r="AM78" s="491" t="e">
        <f ca="1">+IF(AND(ISNUMBER(OFFSET('Sanitation Data'!$G$10,0,10*ROW('Sanitation Data'!G72))),'Data Summary'!DB78="Yes"),OFFSET('Sanitation Data'!$G$10,0,10*ROW('Sanitation Data'!G72)),NA())</f>
        <v>#N/A</v>
      </c>
      <c r="AN78" s="491" t="e">
        <f ca="1">+IF(AND(ISNUMBER(OFFSET('Sanitation Data'!$G$11,0,10*ROW('Sanitation Data'!G72))),'Data Summary'!DC78="Yes"),OFFSET('Sanitation Data'!$G$11,0,10*ROW('Sanitation Data'!G72)),NA())</f>
        <v>#N/A</v>
      </c>
      <c r="AO78" s="491" t="e">
        <f ca="1">+IF(AND(ISNUMBER(OFFSET('Sanitation Data'!$G$12,0,10*ROW('Sanitation Data'!G72))),'Data Summary'!DD78="Yes"),OFFSET('Sanitation Data'!$G$12,0,10*ROW('Sanitation Data'!G72)),NA())</f>
        <v>#N/A</v>
      </c>
      <c r="AP78" s="491" t="e">
        <f ca="1">+IF(AND(ISNUMBER(OFFSET('Sanitation Data'!$H$4,0,10*ROW('Sanitation Data'!H72))),'Data Summary'!DE78="Yes"),100-OFFSET('Sanitation Data'!$H$4,0,10*ROW('Sanitation Data'!H72)),NA())</f>
        <v>#N/A</v>
      </c>
      <c r="AQ78" s="491" t="e">
        <f ca="1">+IF(AND(ISNUMBER(OFFSET('Sanitation Data'!$H$6,0,10*ROW('Sanitation Data'!H72))),'Data Summary'!DF78="Yes"),OFFSET('Sanitation Data'!$H$6,0,10*ROW('Sanitation Data'!H72)),NA())</f>
        <v>#N/A</v>
      </c>
      <c r="AR78" s="491" t="e">
        <f ca="1">+IF(AND(ISNUMBER(OFFSET('Sanitation Data'!$H$10,0,10*ROW('Sanitation Data'!H72))),'Data Summary'!DG78="Yes"),OFFSET('Sanitation Data'!$H$10,0,10*ROW('Sanitation Data'!H72)),NA())</f>
        <v>#N/A</v>
      </c>
      <c r="AS78" s="491" t="e">
        <f ca="1">+IF(AND(ISNUMBER(OFFSET('Sanitation Data'!$H$11,0,10*ROW('Sanitation Data'!H72))),'Data Summary'!DH78="Yes"),OFFSET('Sanitation Data'!$H$11,0,10*ROW('Sanitation Data'!H72)),NA())</f>
        <v>#N/A</v>
      </c>
      <c r="AT78" s="491" t="e">
        <f ca="1">+IF(AND(ISNUMBER(OFFSET('Sanitation Data'!$H$12,0,10*ROW('Sanitation Data'!H72))),'Data Summary'!DI78="Yes"),OFFSET('Sanitation Data'!$H$12,0,10*ROW('Sanitation Data'!H72)),NA())</f>
        <v>#N/A</v>
      </c>
      <c r="AU78" s="491" t="e">
        <f ca="1">+IF(AND(ISNUMBER(OFFSET('Sanitation Data'!$I$4,0,10*ROW('Sanitation Data'!I72))),'Data Summary'!DJ78="Yes"),100-OFFSET('Sanitation Data'!$I$4,0,10*ROW('Sanitation Data'!I72)),NA())</f>
        <v>#N/A</v>
      </c>
      <c r="AV78" s="491" t="e">
        <f ca="1">+IF(AND(ISNUMBER(OFFSET('Sanitation Data'!$I$6,0,10*ROW('Sanitation Data'!I72))),'Data Summary'!DK78="Yes"),OFFSET('Sanitation Data'!$I$6,0,10*ROW('Sanitation Data'!I72)),NA())</f>
        <v>#N/A</v>
      </c>
      <c r="AW78" s="491" t="e">
        <f ca="1">+IF(AND(ISNUMBER(OFFSET('Sanitation Data'!$I$10,0,10*ROW('Sanitation Data'!I72))),'Data Summary'!DL78="Yes"),OFFSET('Sanitation Data'!$I$10,0,10*ROW('Sanitation Data'!I72)),NA())</f>
        <v>#N/A</v>
      </c>
      <c r="AX78" s="491" t="e">
        <f ca="1">+IF(AND(ISNUMBER(OFFSET('Sanitation Data'!$I$11,0,10*ROW('Sanitation Data'!I72))),'Data Summary'!DM78="Yes"),OFFSET('Sanitation Data'!$I$11,0,10*ROW('Sanitation Data'!I72)),NA())</f>
        <v>#N/A</v>
      </c>
      <c r="AY78" s="491" t="e">
        <f ca="1">+IF(AND(ISNUMBER(OFFSET('Sanitation Data'!$I$12,0,10*ROW('Sanitation Data'!I72))),'Data Summary'!DN78="Yes"),OFFSET('Sanitation Data'!$I$12,0,10*ROW('Sanitation Data'!I72)),NA())</f>
        <v>#N/A</v>
      </c>
      <c r="AZ78" s="492" t="e">
        <f ca="1">+IF(AND(ISNUMBER(OFFSET('Hygiene Data'!$D$5,0,10*ROW('Hygiene Data'!D72))),'Data Summary'!DO78="Yes"),OFFSET('Hygiene Data'!$D$5,0,10*ROW('Hygiene Data'!D72)),NA())</f>
        <v>#N/A</v>
      </c>
      <c r="BA78" s="492" t="e">
        <f ca="1">+IF(AND(ISNUMBER(OFFSET('Hygiene Data'!$D$7,0,10*ROW('Hygiene Data'!D72))),'Data Summary'!DP78="Yes"),OFFSET('Hygiene Data'!$D$7,0,10*ROW('Hygiene Data'!D72)),NA())</f>
        <v>#N/A</v>
      </c>
      <c r="BB78" s="492" t="e">
        <f ca="1">+IF(AND(ISNUMBER(OFFSET('Hygiene Data'!$D$9,0,10*ROW('Hygiene Data'!D72))),'Data Summary'!DQ78="Yes"),OFFSET('Hygiene Data'!$D$9,0,10*ROW('Hygiene Data'!D72)),NA())</f>
        <v>#N/A</v>
      </c>
      <c r="BC78" s="492" t="e">
        <f ca="1">+IF(AND(ISNUMBER(OFFSET('Hygiene Data'!$E$5,0,10*ROW('Hygiene Data'!E72))),'Data Summary'!DR78="Yes"),OFFSET('Hygiene Data'!$E$5,0,10*ROW('Hygiene Data'!E72)),NA())</f>
        <v>#N/A</v>
      </c>
      <c r="BD78" s="492" t="e">
        <f ca="1">+IF(AND(ISNUMBER(OFFSET('Hygiene Data'!$E$7,0,10*ROW('Hygiene Data'!E72))),'Data Summary'!DS78="Yes"),OFFSET('Hygiene Data'!$E$7,0,10*ROW('Hygiene Data'!E72)),NA())</f>
        <v>#N/A</v>
      </c>
      <c r="BE78" s="492" t="e">
        <f ca="1">+IF(AND(ISNUMBER(OFFSET('Hygiene Data'!$E$9,0,10*ROW('Hygiene Data'!E72))),'Data Summary'!DT78="Yes"),OFFSET('Hygiene Data'!$E$9,0,10*ROW('Hygiene Data'!E72)),NA())</f>
        <v>#N/A</v>
      </c>
      <c r="BF78" s="492" t="e">
        <f ca="1">+IF(AND(ISNUMBER(OFFSET('Hygiene Data'!$F$5,0,10*ROW('Hygiene Data'!F72))),'Data Summary'!DU78="Yes"),OFFSET('Hygiene Data'!$F$5,0,10*ROW('Hygiene Data'!F72)),NA())</f>
        <v>#N/A</v>
      </c>
      <c r="BG78" s="492" t="e">
        <f ca="1">+IF(AND(ISNUMBER(OFFSET('Hygiene Data'!$F$7,0,10*ROW('Hygiene Data'!F72))),'Data Summary'!DV78="Yes"),OFFSET('Hygiene Data'!$F$7,0,10*ROW('Hygiene Data'!F72)),NA())</f>
        <v>#N/A</v>
      </c>
      <c r="BH78" s="492" t="e">
        <f ca="1">+IF(AND(ISNUMBER(OFFSET('Hygiene Data'!$F$9,0,10*ROW('Hygiene Data'!F72))),'Data Summary'!DW78="Yes"),OFFSET('Hygiene Data'!$F$9,0,10*ROW('Hygiene Data'!F72)),NA())</f>
        <v>#N/A</v>
      </c>
      <c r="BI78" s="492" t="e">
        <f ca="1">+IF(AND(ISNUMBER(OFFSET('Hygiene Data'!$G$5,0,10*ROW('Hygiene Data'!G72))),'Data Summary'!DX78="Yes"),OFFSET('Hygiene Data'!$G$5,0,10*ROW('Hygiene Data'!G72)),NA())</f>
        <v>#N/A</v>
      </c>
      <c r="BJ78" s="492" t="e">
        <f ca="1">+IF(AND(ISNUMBER(OFFSET('Hygiene Data'!$G$7,0,10*ROW('Hygiene Data'!G72))),'Data Summary'!DY78="Yes"),OFFSET('Hygiene Data'!$G$7,0,10*ROW('Hygiene Data'!G72)),NA())</f>
        <v>#N/A</v>
      </c>
      <c r="BK78" s="492" t="e">
        <f ca="1">+IF(AND(ISNUMBER(OFFSET('Hygiene Data'!$G$9,0,10*ROW('Hygiene Data'!G72))),'Data Summary'!DZ78="Yes"),OFFSET('Hygiene Data'!$G$9,0,10*ROW('Hygiene Data'!G72)),NA())</f>
        <v>#N/A</v>
      </c>
      <c r="BL78" s="492" t="e">
        <f ca="1">+IF(AND(ISNUMBER(OFFSET('Hygiene Data'!$H$5,0,10*ROW('Hygiene Data'!H72))),'Data Summary'!EA78="Yes"),OFFSET('Hygiene Data'!$H$5,0,10*ROW('Hygiene Data'!H72)),NA())</f>
        <v>#N/A</v>
      </c>
      <c r="BM78" s="492" t="e">
        <f ca="1">+IF(AND(ISNUMBER(OFFSET('Hygiene Data'!$H$7,0,10*ROW('Hygiene Data'!H72))),'Data Summary'!EB78="Yes"),OFFSET('Hygiene Data'!$H$7,0,10*ROW('Hygiene Data'!H72)),NA())</f>
        <v>#N/A</v>
      </c>
      <c r="BN78" s="492" t="e">
        <f ca="1">+IF(AND(ISNUMBER(OFFSET('Hygiene Data'!$H$9,0,10*ROW('Hygiene Data'!H72))),'Data Summary'!EC78="Yes"),OFFSET('Hygiene Data'!$H$9,0,10*ROW('Hygiene Data'!H72)),NA())</f>
        <v>#N/A</v>
      </c>
      <c r="BO78" s="492" t="e">
        <f ca="1">+IF(AND(ISNUMBER(OFFSET('Hygiene Data'!$I$5,0,10*ROW('Hygiene Data'!I72))),'Data Summary'!ED78="Yes"),OFFSET('Hygiene Data'!$I$5,0,10*ROW('Hygiene Data'!I72)),NA())</f>
        <v>#N/A</v>
      </c>
      <c r="BP78" s="492" t="e">
        <f ca="1">+IF(AND(ISNUMBER(OFFSET('Hygiene Data'!$I$7,0,10*ROW('Hygiene Data'!I72))),'Data Summary'!EE78="Yes"),OFFSET('Hygiene Data'!$I$7,0,10*ROW('Hygiene Data'!I72)),NA())</f>
        <v>#N/A</v>
      </c>
      <c r="BQ78" s="492" t="e">
        <f ca="1">+IF(AND(ISNUMBER(OFFSET('Hygiene Data'!$I$9,0,10*ROW('Hygiene Data'!I72))),'Data Summary'!EF78="Yes"),OFFSET('Hygiene Data'!$I$9,0,10*ROW('Hygiene Data'!I72)),NA())</f>
        <v>#N/A</v>
      </c>
    </row>
    <row r="79" spans="1:69" x14ac:dyDescent="0.25">
      <c r="A79" s="488" t="e">
        <f ca="1">+RIGHT('Data Summary'!A79,LEN('Data Summary'!A79)-9)</f>
        <v>#VALUE!</v>
      </c>
      <c r="B79" s="462" t="str">
        <f ca="1">+IF(ISTEXT('Data Summary'!B79),'Data Summary'!B79,"")</f>
        <v/>
      </c>
      <c r="C79" s="489" t="e">
        <f ca="1">+VALUE('Data Summary'!C79)</f>
        <v>#VALUE!</v>
      </c>
      <c r="D79" s="490" t="e">
        <f ca="1">+IF(AND(ISNUMBER(OFFSET('Water Data'!$D$4,0,10*ROW('Water Data'!D73))),'Data Summary'!BS79="Yes"),100-OFFSET('Water Data'!$D$4,0,10*ROW('Water Data'!D73)),NA())</f>
        <v>#N/A</v>
      </c>
      <c r="E79" s="490" t="e">
        <f ca="1">+IF(AND(ISNUMBER(OFFSET('Water Data'!$D$6,0,10*ROW('Water Data'!D73))),'Data Summary'!BT79="Yes"),OFFSET('Water Data'!$D$6,0,10*ROW('Water Data'!D73)),NA())</f>
        <v>#N/A</v>
      </c>
      <c r="F79" s="490" t="e">
        <f ca="1">+IF(AND(ISNUMBER(OFFSET('Water Data'!$D$9,0,10*ROW('Water Data'!D73))),'Data Summary'!BU79="Yes"),OFFSET('Water Data'!$D$9,0,10*ROW('Water Data'!D73)),NA())</f>
        <v>#N/A</v>
      </c>
      <c r="G79" s="490" t="e">
        <f ca="1">+IF(AND(ISNUMBER(OFFSET('Water Data'!$E$4,0,10*ROW('Water Data'!E73))),'Data Summary'!BV79="Yes"),100-OFFSET('Water Data'!$E$4,0,10*ROW('Water Data'!E73)),NA())</f>
        <v>#N/A</v>
      </c>
      <c r="H79" s="490" t="e">
        <f ca="1">+IF(AND(ISNUMBER(OFFSET('Water Data'!$E$6,0,10*ROW('Water Data'!E73))),'Data Summary'!BW79="Yes"),OFFSET('Water Data'!$E$6,0,10*ROW('Water Data'!E73)),NA())</f>
        <v>#N/A</v>
      </c>
      <c r="I79" s="490" t="e">
        <f ca="1">+IF(AND(ISNUMBER(OFFSET('Water Data'!$E$9,0,10*ROW('Water Data'!E73))),'Data Summary'!BX79="Yes"),OFFSET('Water Data'!$E$9,0,10*ROW('Water Data'!E73)),NA())</f>
        <v>#N/A</v>
      </c>
      <c r="J79" s="490" t="e">
        <f ca="1">+IF(AND(ISNUMBER(OFFSET('Water Data'!$F$4,0,10*ROW('Water Data'!F73))),'Data Summary'!BY79="Yes"),100-OFFSET('Water Data'!$F$4,0,10*ROW('Water Data'!F73)),NA())</f>
        <v>#N/A</v>
      </c>
      <c r="K79" s="490" t="e">
        <f ca="1">+IF(AND(ISNUMBER(OFFSET('Water Data'!$F$6,0,10*ROW('Water Data'!F73))),'Data Summary'!BZ79="Yes"),OFFSET('Water Data'!$F$6,0,10*ROW('Water Data'!F73)),NA())</f>
        <v>#N/A</v>
      </c>
      <c r="L79" s="490" t="e">
        <f ca="1">+IF(AND(ISNUMBER(OFFSET('Water Data'!$F$9,0,10*ROW('Water Data'!F73))),'Data Summary'!CA79="Yes"),OFFSET('Water Data'!$F$9,0,10*ROW('Water Data'!F73)),NA())</f>
        <v>#N/A</v>
      </c>
      <c r="M79" s="490" t="e">
        <f ca="1">+IF(AND(ISNUMBER(OFFSET('Water Data'!$G$4,0,10*ROW('Water Data'!G73))),'Data Summary'!CB79="Yes"),100-OFFSET('Water Data'!$G$4,0,10*ROW('Water Data'!G73)),NA())</f>
        <v>#N/A</v>
      </c>
      <c r="N79" s="490" t="e">
        <f ca="1">+IF(AND(ISNUMBER(OFFSET('Water Data'!$G$6,0,10*ROW('Water Data'!G73))),'Data Summary'!CC79="Yes"),OFFSET('Water Data'!$G$6,0,10*ROW('Water Data'!G73)),NA())</f>
        <v>#N/A</v>
      </c>
      <c r="O79" s="490" t="e">
        <f ca="1">+IF(AND(ISNUMBER(OFFSET('Water Data'!$G$9,0,10*ROW('Water Data'!G73))),'Data Summary'!CD79="Yes"),OFFSET('Water Data'!$G$9,0,10*ROW('Water Data'!G73)),NA())</f>
        <v>#N/A</v>
      </c>
      <c r="P79" s="490" t="e">
        <f ca="1">+IF(AND(ISNUMBER(OFFSET('Water Data'!$H$4,0,10*ROW('Water Data'!H73))),'Data Summary'!CE79="Yes"),100-OFFSET('Water Data'!$H$4,0,10*ROW('Water Data'!H73)),NA())</f>
        <v>#N/A</v>
      </c>
      <c r="Q79" s="490" t="e">
        <f ca="1">+IF(AND(ISNUMBER(OFFSET('Water Data'!$H$6,0,10*ROW('Water Data'!H73))),'Data Summary'!CF79="Yes"),OFFSET('Water Data'!$H$6,0,10*ROW('Water Data'!H73)),NA())</f>
        <v>#N/A</v>
      </c>
      <c r="R79" s="490" t="e">
        <f ca="1">+IF(AND(ISNUMBER(OFFSET('Water Data'!$H$9,0,10*ROW('Water Data'!H73))),'Data Summary'!CG79="Yes"),OFFSET('Water Data'!$H$9,0,10*ROW('Water Data'!H73)),NA())</f>
        <v>#N/A</v>
      </c>
      <c r="S79" s="490" t="e">
        <f ca="1">+IF(AND(ISNUMBER(OFFSET('Water Data'!$I$4,0,10*ROW('Water Data'!I73))),'Data Summary'!CH79="Yes"),100-OFFSET('Water Data'!$I$4,0,10*ROW('Water Data'!I73)),NA())</f>
        <v>#N/A</v>
      </c>
      <c r="T79" s="490" t="e">
        <f ca="1">+IF(AND(ISNUMBER(OFFSET('Water Data'!$I$6,0,10*ROW('Water Data'!I73))),'Data Summary'!CI79="Yes"),OFFSET('Water Data'!$I$6,0,10*ROW('Water Data'!I73)),NA())</f>
        <v>#N/A</v>
      </c>
      <c r="U79" s="490" t="e">
        <f ca="1">+IF(AND(ISNUMBER(OFFSET('Water Data'!$I$9,0,10*ROW('Water Data'!I73))),'Data Summary'!CJ79="Yes"),OFFSET('Water Data'!$I$9,0,10*ROW('Water Data'!I73)),NA())</f>
        <v>#N/A</v>
      </c>
      <c r="V79" s="491" t="e">
        <f ca="1">+IF(AND(ISNUMBER(OFFSET('Sanitation Data'!$D$4,0,10*ROW('Sanitation Data'!D73))),'Data Summary'!CK79="Yes"),100-OFFSET('Sanitation Data'!$D$4,0,10*ROW('Sanitation Data'!D73)),NA())</f>
        <v>#N/A</v>
      </c>
      <c r="W79" s="491" t="e">
        <f ca="1">+IF(AND(ISNUMBER(OFFSET('Sanitation Data'!$D$6,0,10*ROW('Sanitation Data'!D73))),'Data Summary'!CL79="Yes"),OFFSET('Sanitation Data'!$D$6,0,10*ROW('Sanitation Data'!D73)),NA())</f>
        <v>#N/A</v>
      </c>
      <c r="X79" s="491" t="e">
        <f ca="1">+IF(AND(ISNUMBER(OFFSET('Sanitation Data'!$D$10,0,10*ROW('Sanitation Data'!D73))),'Data Summary'!CM79="Yes"),OFFSET('Sanitation Data'!$D$10,0,10*ROW('Sanitation Data'!D73)),NA())</f>
        <v>#N/A</v>
      </c>
      <c r="Y79" s="491" t="e">
        <f ca="1">+IF(AND(ISNUMBER(OFFSET('Sanitation Data'!$D$11,0,10*ROW('Sanitation Data'!D73))),'Data Summary'!CN79="Yes"),OFFSET('Sanitation Data'!$D$11,0,10*ROW('Sanitation Data'!D73)),NA())</f>
        <v>#N/A</v>
      </c>
      <c r="Z79" s="491" t="e">
        <f ca="1">+IF(AND(ISNUMBER(OFFSET('Sanitation Data'!$D$12,0,10*ROW('Sanitation Data'!D73))),'Data Summary'!CO79="Yes"),OFFSET('Sanitation Data'!$D$12,0,10*ROW('Sanitation Data'!D73)),NA())</f>
        <v>#N/A</v>
      </c>
      <c r="AA79" s="491" t="e">
        <f ca="1">+IF(AND(ISNUMBER(OFFSET('Sanitation Data'!$E$4,0,10*ROW('Sanitation Data'!E73))),'Data Summary'!CP79="Yes"),100-OFFSET('Sanitation Data'!$E$4,0,10*ROW('Sanitation Data'!E73)),NA())</f>
        <v>#N/A</v>
      </c>
      <c r="AB79" s="491" t="e">
        <f ca="1">+IF(AND(ISNUMBER(OFFSET('Sanitation Data'!$E$6,0,10*ROW('Sanitation Data'!E73))),'Data Summary'!CQ79="Yes"),OFFSET('Sanitation Data'!$E$6,0,10*ROW('Sanitation Data'!E73)),NA())</f>
        <v>#N/A</v>
      </c>
      <c r="AC79" s="491" t="e">
        <f ca="1">+IF(AND(ISNUMBER(OFFSET('Sanitation Data'!$E$10,0,10*ROW('Sanitation Data'!E73))),'Data Summary'!CR79="Yes"),OFFSET('Sanitation Data'!$E$10,0,10*ROW('Sanitation Data'!E73)),NA())</f>
        <v>#N/A</v>
      </c>
      <c r="AD79" s="491" t="e">
        <f ca="1">+IF(AND(ISNUMBER(OFFSET('Sanitation Data'!$E$11,0,10*ROW('Sanitation Data'!E73))),'Data Summary'!CS79="Yes"),OFFSET('Sanitation Data'!$E$11,0,10*ROW('Sanitation Data'!E73)),NA())</f>
        <v>#N/A</v>
      </c>
      <c r="AE79" s="491" t="e">
        <f ca="1">+IF(AND(ISNUMBER(OFFSET('Sanitation Data'!$E$12,0,10*ROW('Sanitation Data'!E73))),'Data Summary'!CT79="Yes"),OFFSET('Sanitation Data'!$E$12,0,10*ROW('Sanitation Data'!E73)),NA())</f>
        <v>#N/A</v>
      </c>
      <c r="AF79" s="491" t="e">
        <f ca="1">+IF(AND(ISNUMBER(OFFSET('Sanitation Data'!$F$4,0,10*ROW('Sanitation Data'!F73))),'Data Summary'!CU79="Yes"),100-OFFSET('Sanitation Data'!$F$4,0,10*ROW('Sanitation Data'!F73)),NA())</f>
        <v>#N/A</v>
      </c>
      <c r="AG79" s="491" t="e">
        <f ca="1">+IF(AND(ISNUMBER(OFFSET('Sanitation Data'!$F$6,0,10*ROW('Sanitation Data'!F73))),'Data Summary'!CV79="Yes"),OFFSET('Sanitation Data'!$F$6,0,10*ROW('Sanitation Data'!F73)),NA())</f>
        <v>#N/A</v>
      </c>
      <c r="AH79" s="491" t="e">
        <f ca="1">+IF(AND(ISNUMBER(OFFSET('Sanitation Data'!$F$10,0,10*ROW('Sanitation Data'!F73))),'Data Summary'!CW79="Yes"),OFFSET('Sanitation Data'!$F$10,0,10*ROW('Sanitation Data'!F73)),NA())</f>
        <v>#N/A</v>
      </c>
      <c r="AI79" s="491" t="e">
        <f ca="1">+IF(AND(ISNUMBER(OFFSET('Sanitation Data'!$F$11,0,10*ROW('Sanitation Data'!F73))),'Data Summary'!CX79="Yes"),OFFSET('Sanitation Data'!$F$11,0,10*ROW('Sanitation Data'!F73)),NA())</f>
        <v>#N/A</v>
      </c>
      <c r="AJ79" s="491" t="e">
        <f ca="1">+IF(AND(ISNUMBER(OFFSET('Sanitation Data'!$F$12,0,10*ROW('Sanitation Data'!F73))),'Data Summary'!CY79="Yes"),OFFSET('Sanitation Data'!$F$12,0,10*ROW('Sanitation Data'!F73)),NA())</f>
        <v>#N/A</v>
      </c>
      <c r="AK79" s="491" t="e">
        <f ca="1">+IF(AND(ISNUMBER(OFFSET('Sanitation Data'!$G$4,0,10*ROW('Sanitation Data'!G73))),'Data Summary'!CZ79="Yes"),100-OFFSET('Sanitation Data'!$G$4,0,10*ROW('Sanitation Data'!G73)),NA())</f>
        <v>#N/A</v>
      </c>
      <c r="AL79" s="491" t="e">
        <f ca="1">+IF(AND(ISNUMBER(OFFSET('Sanitation Data'!$G$6,0,10*ROW('Sanitation Data'!G73))),'Data Summary'!DA79="Yes"),OFFSET('Sanitation Data'!$G$6,0,10*ROW('Sanitation Data'!G73)),NA())</f>
        <v>#N/A</v>
      </c>
      <c r="AM79" s="491" t="e">
        <f ca="1">+IF(AND(ISNUMBER(OFFSET('Sanitation Data'!$G$10,0,10*ROW('Sanitation Data'!G73))),'Data Summary'!DB79="Yes"),OFFSET('Sanitation Data'!$G$10,0,10*ROW('Sanitation Data'!G73)),NA())</f>
        <v>#N/A</v>
      </c>
      <c r="AN79" s="491" t="e">
        <f ca="1">+IF(AND(ISNUMBER(OFFSET('Sanitation Data'!$G$11,0,10*ROW('Sanitation Data'!G73))),'Data Summary'!DC79="Yes"),OFFSET('Sanitation Data'!$G$11,0,10*ROW('Sanitation Data'!G73)),NA())</f>
        <v>#N/A</v>
      </c>
      <c r="AO79" s="491" t="e">
        <f ca="1">+IF(AND(ISNUMBER(OFFSET('Sanitation Data'!$G$12,0,10*ROW('Sanitation Data'!G73))),'Data Summary'!DD79="Yes"),OFFSET('Sanitation Data'!$G$12,0,10*ROW('Sanitation Data'!G73)),NA())</f>
        <v>#N/A</v>
      </c>
      <c r="AP79" s="491" t="e">
        <f ca="1">+IF(AND(ISNUMBER(OFFSET('Sanitation Data'!$H$4,0,10*ROW('Sanitation Data'!H73))),'Data Summary'!DE79="Yes"),100-OFFSET('Sanitation Data'!$H$4,0,10*ROW('Sanitation Data'!H73)),NA())</f>
        <v>#N/A</v>
      </c>
      <c r="AQ79" s="491" t="e">
        <f ca="1">+IF(AND(ISNUMBER(OFFSET('Sanitation Data'!$H$6,0,10*ROW('Sanitation Data'!H73))),'Data Summary'!DF79="Yes"),OFFSET('Sanitation Data'!$H$6,0,10*ROW('Sanitation Data'!H73)),NA())</f>
        <v>#N/A</v>
      </c>
      <c r="AR79" s="491" t="e">
        <f ca="1">+IF(AND(ISNUMBER(OFFSET('Sanitation Data'!$H$10,0,10*ROW('Sanitation Data'!H73))),'Data Summary'!DG79="Yes"),OFFSET('Sanitation Data'!$H$10,0,10*ROW('Sanitation Data'!H73)),NA())</f>
        <v>#N/A</v>
      </c>
      <c r="AS79" s="491" t="e">
        <f ca="1">+IF(AND(ISNUMBER(OFFSET('Sanitation Data'!$H$11,0,10*ROW('Sanitation Data'!H73))),'Data Summary'!DH79="Yes"),OFFSET('Sanitation Data'!$H$11,0,10*ROW('Sanitation Data'!H73)),NA())</f>
        <v>#N/A</v>
      </c>
      <c r="AT79" s="491" t="e">
        <f ca="1">+IF(AND(ISNUMBER(OFFSET('Sanitation Data'!$H$12,0,10*ROW('Sanitation Data'!H73))),'Data Summary'!DI79="Yes"),OFFSET('Sanitation Data'!$H$12,0,10*ROW('Sanitation Data'!H73)),NA())</f>
        <v>#N/A</v>
      </c>
      <c r="AU79" s="491" t="e">
        <f ca="1">+IF(AND(ISNUMBER(OFFSET('Sanitation Data'!$I$4,0,10*ROW('Sanitation Data'!I73))),'Data Summary'!DJ79="Yes"),100-OFFSET('Sanitation Data'!$I$4,0,10*ROW('Sanitation Data'!I73)),NA())</f>
        <v>#N/A</v>
      </c>
      <c r="AV79" s="491" t="e">
        <f ca="1">+IF(AND(ISNUMBER(OFFSET('Sanitation Data'!$I$6,0,10*ROW('Sanitation Data'!I73))),'Data Summary'!DK79="Yes"),OFFSET('Sanitation Data'!$I$6,0,10*ROW('Sanitation Data'!I73)),NA())</f>
        <v>#N/A</v>
      </c>
      <c r="AW79" s="491" t="e">
        <f ca="1">+IF(AND(ISNUMBER(OFFSET('Sanitation Data'!$I$10,0,10*ROW('Sanitation Data'!I73))),'Data Summary'!DL79="Yes"),OFFSET('Sanitation Data'!$I$10,0,10*ROW('Sanitation Data'!I73)),NA())</f>
        <v>#N/A</v>
      </c>
      <c r="AX79" s="491" t="e">
        <f ca="1">+IF(AND(ISNUMBER(OFFSET('Sanitation Data'!$I$11,0,10*ROW('Sanitation Data'!I73))),'Data Summary'!DM79="Yes"),OFFSET('Sanitation Data'!$I$11,0,10*ROW('Sanitation Data'!I73)),NA())</f>
        <v>#N/A</v>
      </c>
      <c r="AY79" s="491" t="e">
        <f ca="1">+IF(AND(ISNUMBER(OFFSET('Sanitation Data'!$I$12,0,10*ROW('Sanitation Data'!I73))),'Data Summary'!DN79="Yes"),OFFSET('Sanitation Data'!$I$12,0,10*ROW('Sanitation Data'!I73)),NA())</f>
        <v>#N/A</v>
      </c>
      <c r="AZ79" s="492" t="e">
        <f ca="1">+IF(AND(ISNUMBER(OFFSET('Hygiene Data'!$D$5,0,10*ROW('Hygiene Data'!D73))),'Data Summary'!DO79="Yes"),OFFSET('Hygiene Data'!$D$5,0,10*ROW('Hygiene Data'!D73)),NA())</f>
        <v>#N/A</v>
      </c>
      <c r="BA79" s="492" t="e">
        <f ca="1">+IF(AND(ISNUMBER(OFFSET('Hygiene Data'!$D$7,0,10*ROW('Hygiene Data'!D73))),'Data Summary'!DP79="Yes"),OFFSET('Hygiene Data'!$D$7,0,10*ROW('Hygiene Data'!D73)),NA())</f>
        <v>#N/A</v>
      </c>
      <c r="BB79" s="492" t="e">
        <f ca="1">+IF(AND(ISNUMBER(OFFSET('Hygiene Data'!$D$9,0,10*ROW('Hygiene Data'!D73))),'Data Summary'!DQ79="Yes"),OFFSET('Hygiene Data'!$D$9,0,10*ROW('Hygiene Data'!D73)),NA())</f>
        <v>#N/A</v>
      </c>
      <c r="BC79" s="492" t="e">
        <f ca="1">+IF(AND(ISNUMBER(OFFSET('Hygiene Data'!$E$5,0,10*ROW('Hygiene Data'!E73))),'Data Summary'!DR79="Yes"),OFFSET('Hygiene Data'!$E$5,0,10*ROW('Hygiene Data'!E73)),NA())</f>
        <v>#N/A</v>
      </c>
      <c r="BD79" s="492" t="e">
        <f ca="1">+IF(AND(ISNUMBER(OFFSET('Hygiene Data'!$E$7,0,10*ROW('Hygiene Data'!E73))),'Data Summary'!DS79="Yes"),OFFSET('Hygiene Data'!$E$7,0,10*ROW('Hygiene Data'!E73)),NA())</f>
        <v>#N/A</v>
      </c>
      <c r="BE79" s="492" t="e">
        <f ca="1">+IF(AND(ISNUMBER(OFFSET('Hygiene Data'!$E$9,0,10*ROW('Hygiene Data'!E73))),'Data Summary'!DT79="Yes"),OFFSET('Hygiene Data'!$E$9,0,10*ROW('Hygiene Data'!E73)),NA())</f>
        <v>#N/A</v>
      </c>
      <c r="BF79" s="492" t="e">
        <f ca="1">+IF(AND(ISNUMBER(OFFSET('Hygiene Data'!$F$5,0,10*ROW('Hygiene Data'!F73))),'Data Summary'!DU79="Yes"),OFFSET('Hygiene Data'!$F$5,0,10*ROW('Hygiene Data'!F73)),NA())</f>
        <v>#N/A</v>
      </c>
      <c r="BG79" s="492" t="e">
        <f ca="1">+IF(AND(ISNUMBER(OFFSET('Hygiene Data'!$F$7,0,10*ROW('Hygiene Data'!F73))),'Data Summary'!DV79="Yes"),OFFSET('Hygiene Data'!$F$7,0,10*ROW('Hygiene Data'!F73)),NA())</f>
        <v>#N/A</v>
      </c>
      <c r="BH79" s="492" t="e">
        <f ca="1">+IF(AND(ISNUMBER(OFFSET('Hygiene Data'!$F$9,0,10*ROW('Hygiene Data'!F73))),'Data Summary'!DW79="Yes"),OFFSET('Hygiene Data'!$F$9,0,10*ROW('Hygiene Data'!F73)),NA())</f>
        <v>#N/A</v>
      </c>
      <c r="BI79" s="492" t="e">
        <f ca="1">+IF(AND(ISNUMBER(OFFSET('Hygiene Data'!$G$5,0,10*ROW('Hygiene Data'!G73))),'Data Summary'!DX79="Yes"),OFFSET('Hygiene Data'!$G$5,0,10*ROW('Hygiene Data'!G73)),NA())</f>
        <v>#N/A</v>
      </c>
      <c r="BJ79" s="492" t="e">
        <f ca="1">+IF(AND(ISNUMBER(OFFSET('Hygiene Data'!$G$7,0,10*ROW('Hygiene Data'!G73))),'Data Summary'!DY79="Yes"),OFFSET('Hygiene Data'!$G$7,0,10*ROW('Hygiene Data'!G73)),NA())</f>
        <v>#N/A</v>
      </c>
      <c r="BK79" s="492" t="e">
        <f ca="1">+IF(AND(ISNUMBER(OFFSET('Hygiene Data'!$G$9,0,10*ROW('Hygiene Data'!G73))),'Data Summary'!DZ79="Yes"),OFFSET('Hygiene Data'!$G$9,0,10*ROW('Hygiene Data'!G73)),NA())</f>
        <v>#N/A</v>
      </c>
      <c r="BL79" s="492" t="e">
        <f ca="1">+IF(AND(ISNUMBER(OFFSET('Hygiene Data'!$H$5,0,10*ROW('Hygiene Data'!H73))),'Data Summary'!EA79="Yes"),OFFSET('Hygiene Data'!$H$5,0,10*ROW('Hygiene Data'!H73)),NA())</f>
        <v>#N/A</v>
      </c>
      <c r="BM79" s="492" t="e">
        <f ca="1">+IF(AND(ISNUMBER(OFFSET('Hygiene Data'!$H$7,0,10*ROW('Hygiene Data'!H73))),'Data Summary'!EB79="Yes"),OFFSET('Hygiene Data'!$H$7,0,10*ROW('Hygiene Data'!H73)),NA())</f>
        <v>#N/A</v>
      </c>
      <c r="BN79" s="492" t="e">
        <f ca="1">+IF(AND(ISNUMBER(OFFSET('Hygiene Data'!$H$9,0,10*ROW('Hygiene Data'!H73))),'Data Summary'!EC79="Yes"),OFFSET('Hygiene Data'!$H$9,0,10*ROW('Hygiene Data'!H73)),NA())</f>
        <v>#N/A</v>
      </c>
      <c r="BO79" s="492" t="e">
        <f ca="1">+IF(AND(ISNUMBER(OFFSET('Hygiene Data'!$I$5,0,10*ROW('Hygiene Data'!I73))),'Data Summary'!ED79="Yes"),OFFSET('Hygiene Data'!$I$5,0,10*ROW('Hygiene Data'!I73)),NA())</f>
        <v>#N/A</v>
      </c>
      <c r="BP79" s="492" t="e">
        <f ca="1">+IF(AND(ISNUMBER(OFFSET('Hygiene Data'!$I$7,0,10*ROW('Hygiene Data'!I73))),'Data Summary'!EE79="Yes"),OFFSET('Hygiene Data'!$I$7,0,10*ROW('Hygiene Data'!I73)),NA())</f>
        <v>#N/A</v>
      </c>
      <c r="BQ79" s="492" t="e">
        <f ca="1">+IF(AND(ISNUMBER(OFFSET('Hygiene Data'!$I$9,0,10*ROW('Hygiene Data'!I73))),'Data Summary'!EF79="Yes"),OFFSET('Hygiene Data'!$I$9,0,10*ROW('Hygiene Data'!I73)),NA())</f>
        <v>#N/A</v>
      </c>
    </row>
    <row r="80" spans="1:69" x14ac:dyDescent="0.25">
      <c r="A80" s="488" t="e">
        <f ca="1">+RIGHT('Data Summary'!A80,LEN('Data Summary'!A80)-9)</f>
        <v>#VALUE!</v>
      </c>
      <c r="B80" s="462" t="str">
        <f ca="1">+IF(ISTEXT('Data Summary'!B80),'Data Summary'!B80,"")</f>
        <v/>
      </c>
      <c r="C80" s="489" t="e">
        <f ca="1">+VALUE('Data Summary'!C80)</f>
        <v>#VALUE!</v>
      </c>
      <c r="D80" s="490" t="e">
        <f ca="1">+IF(AND(ISNUMBER(OFFSET('Water Data'!$D$4,0,10*ROW('Water Data'!D74))),'Data Summary'!BS80="Yes"),100-OFFSET('Water Data'!$D$4,0,10*ROW('Water Data'!D74)),NA())</f>
        <v>#N/A</v>
      </c>
      <c r="E80" s="490" t="e">
        <f ca="1">+IF(AND(ISNUMBER(OFFSET('Water Data'!$D$6,0,10*ROW('Water Data'!D74))),'Data Summary'!BT80="Yes"),OFFSET('Water Data'!$D$6,0,10*ROW('Water Data'!D74)),NA())</f>
        <v>#N/A</v>
      </c>
      <c r="F80" s="490" t="e">
        <f ca="1">+IF(AND(ISNUMBER(OFFSET('Water Data'!$D$9,0,10*ROW('Water Data'!D74))),'Data Summary'!BU80="Yes"),OFFSET('Water Data'!$D$9,0,10*ROW('Water Data'!D74)),NA())</f>
        <v>#N/A</v>
      </c>
      <c r="G80" s="490" t="e">
        <f ca="1">+IF(AND(ISNUMBER(OFFSET('Water Data'!$E$4,0,10*ROW('Water Data'!E74))),'Data Summary'!BV80="Yes"),100-OFFSET('Water Data'!$E$4,0,10*ROW('Water Data'!E74)),NA())</f>
        <v>#N/A</v>
      </c>
      <c r="H80" s="490" t="e">
        <f ca="1">+IF(AND(ISNUMBER(OFFSET('Water Data'!$E$6,0,10*ROW('Water Data'!E74))),'Data Summary'!BW80="Yes"),OFFSET('Water Data'!$E$6,0,10*ROW('Water Data'!E74)),NA())</f>
        <v>#N/A</v>
      </c>
      <c r="I80" s="490" t="e">
        <f ca="1">+IF(AND(ISNUMBER(OFFSET('Water Data'!$E$9,0,10*ROW('Water Data'!E74))),'Data Summary'!BX80="Yes"),OFFSET('Water Data'!$E$9,0,10*ROW('Water Data'!E74)),NA())</f>
        <v>#N/A</v>
      </c>
      <c r="J80" s="490" t="e">
        <f ca="1">+IF(AND(ISNUMBER(OFFSET('Water Data'!$F$4,0,10*ROW('Water Data'!F74))),'Data Summary'!BY80="Yes"),100-OFFSET('Water Data'!$F$4,0,10*ROW('Water Data'!F74)),NA())</f>
        <v>#N/A</v>
      </c>
      <c r="K80" s="490" t="e">
        <f ca="1">+IF(AND(ISNUMBER(OFFSET('Water Data'!$F$6,0,10*ROW('Water Data'!F74))),'Data Summary'!BZ80="Yes"),OFFSET('Water Data'!$F$6,0,10*ROW('Water Data'!F74)),NA())</f>
        <v>#N/A</v>
      </c>
      <c r="L80" s="490" t="e">
        <f ca="1">+IF(AND(ISNUMBER(OFFSET('Water Data'!$F$9,0,10*ROW('Water Data'!F74))),'Data Summary'!CA80="Yes"),OFFSET('Water Data'!$F$9,0,10*ROW('Water Data'!F74)),NA())</f>
        <v>#N/A</v>
      </c>
      <c r="M80" s="490" t="e">
        <f ca="1">+IF(AND(ISNUMBER(OFFSET('Water Data'!$G$4,0,10*ROW('Water Data'!G74))),'Data Summary'!CB80="Yes"),100-OFFSET('Water Data'!$G$4,0,10*ROW('Water Data'!G74)),NA())</f>
        <v>#N/A</v>
      </c>
      <c r="N80" s="490" t="e">
        <f ca="1">+IF(AND(ISNUMBER(OFFSET('Water Data'!$G$6,0,10*ROW('Water Data'!G74))),'Data Summary'!CC80="Yes"),OFFSET('Water Data'!$G$6,0,10*ROW('Water Data'!G74)),NA())</f>
        <v>#N/A</v>
      </c>
      <c r="O80" s="490" t="e">
        <f ca="1">+IF(AND(ISNUMBER(OFFSET('Water Data'!$G$9,0,10*ROW('Water Data'!G74))),'Data Summary'!CD80="Yes"),OFFSET('Water Data'!$G$9,0,10*ROW('Water Data'!G74)),NA())</f>
        <v>#N/A</v>
      </c>
      <c r="P80" s="490" t="e">
        <f ca="1">+IF(AND(ISNUMBER(OFFSET('Water Data'!$H$4,0,10*ROW('Water Data'!H74))),'Data Summary'!CE80="Yes"),100-OFFSET('Water Data'!$H$4,0,10*ROW('Water Data'!H74)),NA())</f>
        <v>#N/A</v>
      </c>
      <c r="Q80" s="490" t="e">
        <f ca="1">+IF(AND(ISNUMBER(OFFSET('Water Data'!$H$6,0,10*ROW('Water Data'!H74))),'Data Summary'!CF80="Yes"),OFFSET('Water Data'!$H$6,0,10*ROW('Water Data'!H74)),NA())</f>
        <v>#N/A</v>
      </c>
      <c r="R80" s="490" t="e">
        <f ca="1">+IF(AND(ISNUMBER(OFFSET('Water Data'!$H$9,0,10*ROW('Water Data'!H74))),'Data Summary'!CG80="Yes"),OFFSET('Water Data'!$H$9,0,10*ROW('Water Data'!H74)),NA())</f>
        <v>#N/A</v>
      </c>
      <c r="S80" s="490" t="e">
        <f ca="1">+IF(AND(ISNUMBER(OFFSET('Water Data'!$I$4,0,10*ROW('Water Data'!I74))),'Data Summary'!CH80="Yes"),100-OFFSET('Water Data'!$I$4,0,10*ROW('Water Data'!I74)),NA())</f>
        <v>#N/A</v>
      </c>
      <c r="T80" s="490" t="e">
        <f ca="1">+IF(AND(ISNUMBER(OFFSET('Water Data'!$I$6,0,10*ROW('Water Data'!I74))),'Data Summary'!CI80="Yes"),OFFSET('Water Data'!$I$6,0,10*ROW('Water Data'!I74)),NA())</f>
        <v>#N/A</v>
      </c>
      <c r="U80" s="490" t="e">
        <f ca="1">+IF(AND(ISNUMBER(OFFSET('Water Data'!$I$9,0,10*ROW('Water Data'!I74))),'Data Summary'!CJ80="Yes"),OFFSET('Water Data'!$I$9,0,10*ROW('Water Data'!I74)),NA())</f>
        <v>#N/A</v>
      </c>
      <c r="V80" s="491" t="e">
        <f ca="1">+IF(AND(ISNUMBER(OFFSET('Sanitation Data'!$D$4,0,10*ROW('Sanitation Data'!D74))),'Data Summary'!CK80="Yes"),100-OFFSET('Sanitation Data'!$D$4,0,10*ROW('Sanitation Data'!D74)),NA())</f>
        <v>#N/A</v>
      </c>
      <c r="W80" s="491" t="e">
        <f ca="1">+IF(AND(ISNUMBER(OFFSET('Sanitation Data'!$D$6,0,10*ROW('Sanitation Data'!D74))),'Data Summary'!CL80="Yes"),OFFSET('Sanitation Data'!$D$6,0,10*ROW('Sanitation Data'!D74)),NA())</f>
        <v>#N/A</v>
      </c>
      <c r="X80" s="491" t="e">
        <f ca="1">+IF(AND(ISNUMBER(OFFSET('Sanitation Data'!$D$10,0,10*ROW('Sanitation Data'!D74))),'Data Summary'!CM80="Yes"),OFFSET('Sanitation Data'!$D$10,0,10*ROW('Sanitation Data'!D74)),NA())</f>
        <v>#N/A</v>
      </c>
      <c r="Y80" s="491" t="e">
        <f ca="1">+IF(AND(ISNUMBER(OFFSET('Sanitation Data'!$D$11,0,10*ROW('Sanitation Data'!D74))),'Data Summary'!CN80="Yes"),OFFSET('Sanitation Data'!$D$11,0,10*ROW('Sanitation Data'!D74)),NA())</f>
        <v>#N/A</v>
      </c>
      <c r="Z80" s="491" t="e">
        <f ca="1">+IF(AND(ISNUMBER(OFFSET('Sanitation Data'!$D$12,0,10*ROW('Sanitation Data'!D74))),'Data Summary'!CO80="Yes"),OFFSET('Sanitation Data'!$D$12,0,10*ROW('Sanitation Data'!D74)),NA())</f>
        <v>#N/A</v>
      </c>
      <c r="AA80" s="491" t="e">
        <f ca="1">+IF(AND(ISNUMBER(OFFSET('Sanitation Data'!$E$4,0,10*ROW('Sanitation Data'!E74))),'Data Summary'!CP80="Yes"),100-OFFSET('Sanitation Data'!$E$4,0,10*ROW('Sanitation Data'!E74)),NA())</f>
        <v>#N/A</v>
      </c>
      <c r="AB80" s="491" t="e">
        <f ca="1">+IF(AND(ISNUMBER(OFFSET('Sanitation Data'!$E$6,0,10*ROW('Sanitation Data'!E74))),'Data Summary'!CQ80="Yes"),OFFSET('Sanitation Data'!$E$6,0,10*ROW('Sanitation Data'!E74)),NA())</f>
        <v>#N/A</v>
      </c>
      <c r="AC80" s="491" t="e">
        <f ca="1">+IF(AND(ISNUMBER(OFFSET('Sanitation Data'!$E$10,0,10*ROW('Sanitation Data'!E74))),'Data Summary'!CR80="Yes"),OFFSET('Sanitation Data'!$E$10,0,10*ROW('Sanitation Data'!E74)),NA())</f>
        <v>#N/A</v>
      </c>
      <c r="AD80" s="491" t="e">
        <f ca="1">+IF(AND(ISNUMBER(OFFSET('Sanitation Data'!$E$11,0,10*ROW('Sanitation Data'!E74))),'Data Summary'!CS80="Yes"),OFFSET('Sanitation Data'!$E$11,0,10*ROW('Sanitation Data'!E74)),NA())</f>
        <v>#N/A</v>
      </c>
      <c r="AE80" s="491" t="e">
        <f ca="1">+IF(AND(ISNUMBER(OFFSET('Sanitation Data'!$E$12,0,10*ROW('Sanitation Data'!E74))),'Data Summary'!CT80="Yes"),OFFSET('Sanitation Data'!$E$12,0,10*ROW('Sanitation Data'!E74)),NA())</f>
        <v>#N/A</v>
      </c>
      <c r="AF80" s="491" t="e">
        <f ca="1">+IF(AND(ISNUMBER(OFFSET('Sanitation Data'!$F$4,0,10*ROW('Sanitation Data'!F74))),'Data Summary'!CU80="Yes"),100-OFFSET('Sanitation Data'!$F$4,0,10*ROW('Sanitation Data'!F74)),NA())</f>
        <v>#N/A</v>
      </c>
      <c r="AG80" s="491" t="e">
        <f ca="1">+IF(AND(ISNUMBER(OFFSET('Sanitation Data'!$F$6,0,10*ROW('Sanitation Data'!F74))),'Data Summary'!CV80="Yes"),OFFSET('Sanitation Data'!$F$6,0,10*ROW('Sanitation Data'!F74)),NA())</f>
        <v>#N/A</v>
      </c>
      <c r="AH80" s="491" t="e">
        <f ca="1">+IF(AND(ISNUMBER(OFFSET('Sanitation Data'!$F$10,0,10*ROW('Sanitation Data'!F74))),'Data Summary'!CW80="Yes"),OFFSET('Sanitation Data'!$F$10,0,10*ROW('Sanitation Data'!F74)),NA())</f>
        <v>#N/A</v>
      </c>
      <c r="AI80" s="491" t="e">
        <f ca="1">+IF(AND(ISNUMBER(OFFSET('Sanitation Data'!$F$11,0,10*ROW('Sanitation Data'!F74))),'Data Summary'!CX80="Yes"),OFFSET('Sanitation Data'!$F$11,0,10*ROW('Sanitation Data'!F74)),NA())</f>
        <v>#N/A</v>
      </c>
      <c r="AJ80" s="491" t="e">
        <f ca="1">+IF(AND(ISNUMBER(OFFSET('Sanitation Data'!$F$12,0,10*ROW('Sanitation Data'!F74))),'Data Summary'!CY80="Yes"),OFFSET('Sanitation Data'!$F$12,0,10*ROW('Sanitation Data'!F74)),NA())</f>
        <v>#N/A</v>
      </c>
      <c r="AK80" s="491" t="e">
        <f ca="1">+IF(AND(ISNUMBER(OFFSET('Sanitation Data'!$G$4,0,10*ROW('Sanitation Data'!G74))),'Data Summary'!CZ80="Yes"),100-OFFSET('Sanitation Data'!$G$4,0,10*ROW('Sanitation Data'!G74)),NA())</f>
        <v>#N/A</v>
      </c>
      <c r="AL80" s="491" t="e">
        <f ca="1">+IF(AND(ISNUMBER(OFFSET('Sanitation Data'!$G$6,0,10*ROW('Sanitation Data'!G74))),'Data Summary'!DA80="Yes"),OFFSET('Sanitation Data'!$G$6,0,10*ROW('Sanitation Data'!G74)),NA())</f>
        <v>#N/A</v>
      </c>
      <c r="AM80" s="491" t="e">
        <f ca="1">+IF(AND(ISNUMBER(OFFSET('Sanitation Data'!$G$10,0,10*ROW('Sanitation Data'!G74))),'Data Summary'!DB80="Yes"),OFFSET('Sanitation Data'!$G$10,0,10*ROW('Sanitation Data'!G74)),NA())</f>
        <v>#N/A</v>
      </c>
      <c r="AN80" s="491" t="e">
        <f ca="1">+IF(AND(ISNUMBER(OFFSET('Sanitation Data'!$G$11,0,10*ROW('Sanitation Data'!G74))),'Data Summary'!DC80="Yes"),OFFSET('Sanitation Data'!$G$11,0,10*ROW('Sanitation Data'!G74)),NA())</f>
        <v>#N/A</v>
      </c>
      <c r="AO80" s="491" t="e">
        <f ca="1">+IF(AND(ISNUMBER(OFFSET('Sanitation Data'!$G$12,0,10*ROW('Sanitation Data'!G74))),'Data Summary'!DD80="Yes"),OFFSET('Sanitation Data'!$G$12,0,10*ROW('Sanitation Data'!G74)),NA())</f>
        <v>#N/A</v>
      </c>
      <c r="AP80" s="491" t="e">
        <f ca="1">+IF(AND(ISNUMBER(OFFSET('Sanitation Data'!$H$4,0,10*ROW('Sanitation Data'!H74))),'Data Summary'!DE80="Yes"),100-OFFSET('Sanitation Data'!$H$4,0,10*ROW('Sanitation Data'!H74)),NA())</f>
        <v>#N/A</v>
      </c>
      <c r="AQ80" s="491" t="e">
        <f ca="1">+IF(AND(ISNUMBER(OFFSET('Sanitation Data'!$H$6,0,10*ROW('Sanitation Data'!H74))),'Data Summary'!DF80="Yes"),OFFSET('Sanitation Data'!$H$6,0,10*ROW('Sanitation Data'!H74)),NA())</f>
        <v>#N/A</v>
      </c>
      <c r="AR80" s="491" t="e">
        <f ca="1">+IF(AND(ISNUMBER(OFFSET('Sanitation Data'!$H$10,0,10*ROW('Sanitation Data'!H74))),'Data Summary'!DG80="Yes"),OFFSET('Sanitation Data'!$H$10,0,10*ROW('Sanitation Data'!H74)),NA())</f>
        <v>#N/A</v>
      </c>
      <c r="AS80" s="491" t="e">
        <f ca="1">+IF(AND(ISNUMBER(OFFSET('Sanitation Data'!$H$11,0,10*ROW('Sanitation Data'!H74))),'Data Summary'!DH80="Yes"),OFFSET('Sanitation Data'!$H$11,0,10*ROW('Sanitation Data'!H74)),NA())</f>
        <v>#N/A</v>
      </c>
      <c r="AT80" s="491" t="e">
        <f ca="1">+IF(AND(ISNUMBER(OFFSET('Sanitation Data'!$H$12,0,10*ROW('Sanitation Data'!H74))),'Data Summary'!DI80="Yes"),OFFSET('Sanitation Data'!$H$12,0,10*ROW('Sanitation Data'!H74)),NA())</f>
        <v>#N/A</v>
      </c>
      <c r="AU80" s="491" t="e">
        <f ca="1">+IF(AND(ISNUMBER(OFFSET('Sanitation Data'!$I$4,0,10*ROW('Sanitation Data'!I74))),'Data Summary'!DJ80="Yes"),100-OFFSET('Sanitation Data'!$I$4,0,10*ROW('Sanitation Data'!I74)),NA())</f>
        <v>#N/A</v>
      </c>
      <c r="AV80" s="491" t="e">
        <f ca="1">+IF(AND(ISNUMBER(OFFSET('Sanitation Data'!$I$6,0,10*ROW('Sanitation Data'!I74))),'Data Summary'!DK80="Yes"),OFFSET('Sanitation Data'!$I$6,0,10*ROW('Sanitation Data'!I74)),NA())</f>
        <v>#N/A</v>
      </c>
      <c r="AW80" s="491" t="e">
        <f ca="1">+IF(AND(ISNUMBER(OFFSET('Sanitation Data'!$I$10,0,10*ROW('Sanitation Data'!I74))),'Data Summary'!DL80="Yes"),OFFSET('Sanitation Data'!$I$10,0,10*ROW('Sanitation Data'!I74)),NA())</f>
        <v>#N/A</v>
      </c>
      <c r="AX80" s="491" t="e">
        <f ca="1">+IF(AND(ISNUMBER(OFFSET('Sanitation Data'!$I$11,0,10*ROW('Sanitation Data'!I74))),'Data Summary'!DM80="Yes"),OFFSET('Sanitation Data'!$I$11,0,10*ROW('Sanitation Data'!I74)),NA())</f>
        <v>#N/A</v>
      </c>
      <c r="AY80" s="491" t="e">
        <f ca="1">+IF(AND(ISNUMBER(OFFSET('Sanitation Data'!$I$12,0,10*ROW('Sanitation Data'!I74))),'Data Summary'!DN80="Yes"),OFFSET('Sanitation Data'!$I$12,0,10*ROW('Sanitation Data'!I74)),NA())</f>
        <v>#N/A</v>
      </c>
      <c r="AZ80" s="492" t="e">
        <f ca="1">+IF(AND(ISNUMBER(OFFSET('Hygiene Data'!$D$5,0,10*ROW('Hygiene Data'!D74))),'Data Summary'!DO80="Yes"),OFFSET('Hygiene Data'!$D$5,0,10*ROW('Hygiene Data'!D74)),NA())</f>
        <v>#N/A</v>
      </c>
      <c r="BA80" s="492" t="e">
        <f ca="1">+IF(AND(ISNUMBER(OFFSET('Hygiene Data'!$D$7,0,10*ROW('Hygiene Data'!D74))),'Data Summary'!DP80="Yes"),OFFSET('Hygiene Data'!$D$7,0,10*ROW('Hygiene Data'!D74)),NA())</f>
        <v>#N/A</v>
      </c>
      <c r="BB80" s="492" t="e">
        <f ca="1">+IF(AND(ISNUMBER(OFFSET('Hygiene Data'!$D$9,0,10*ROW('Hygiene Data'!D74))),'Data Summary'!DQ80="Yes"),OFFSET('Hygiene Data'!$D$9,0,10*ROW('Hygiene Data'!D74)),NA())</f>
        <v>#N/A</v>
      </c>
      <c r="BC80" s="492" t="e">
        <f ca="1">+IF(AND(ISNUMBER(OFFSET('Hygiene Data'!$E$5,0,10*ROW('Hygiene Data'!E74))),'Data Summary'!DR80="Yes"),OFFSET('Hygiene Data'!$E$5,0,10*ROW('Hygiene Data'!E74)),NA())</f>
        <v>#N/A</v>
      </c>
      <c r="BD80" s="492" t="e">
        <f ca="1">+IF(AND(ISNUMBER(OFFSET('Hygiene Data'!$E$7,0,10*ROW('Hygiene Data'!E74))),'Data Summary'!DS80="Yes"),OFFSET('Hygiene Data'!$E$7,0,10*ROW('Hygiene Data'!E74)),NA())</f>
        <v>#N/A</v>
      </c>
      <c r="BE80" s="492" t="e">
        <f ca="1">+IF(AND(ISNUMBER(OFFSET('Hygiene Data'!$E$9,0,10*ROW('Hygiene Data'!E74))),'Data Summary'!DT80="Yes"),OFFSET('Hygiene Data'!$E$9,0,10*ROW('Hygiene Data'!E74)),NA())</f>
        <v>#N/A</v>
      </c>
      <c r="BF80" s="492" t="e">
        <f ca="1">+IF(AND(ISNUMBER(OFFSET('Hygiene Data'!$F$5,0,10*ROW('Hygiene Data'!F74))),'Data Summary'!DU80="Yes"),OFFSET('Hygiene Data'!$F$5,0,10*ROW('Hygiene Data'!F74)),NA())</f>
        <v>#N/A</v>
      </c>
      <c r="BG80" s="492" t="e">
        <f ca="1">+IF(AND(ISNUMBER(OFFSET('Hygiene Data'!$F$7,0,10*ROW('Hygiene Data'!F74))),'Data Summary'!DV80="Yes"),OFFSET('Hygiene Data'!$F$7,0,10*ROW('Hygiene Data'!F74)),NA())</f>
        <v>#N/A</v>
      </c>
      <c r="BH80" s="492" t="e">
        <f ca="1">+IF(AND(ISNUMBER(OFFSET('Hygiene Data'!$F$9,0,10*ROW('Hygiene Data'!F74))),'Data Summary'!DW80="Yes"),OFFSET('Hygiene Data'!$F$9,0,10*ROW('Hygiene Data'!F74)),NA())</f>
        <v>#N/A</v>
      </c>
      <c r="BI80" s="492" t="e">
        <f ca="1">+IF(AND(ISNUMBER(OFFSET('Hygiene Data'!$G$5,0,10*ROW('Hygiene Data'!G74))),'Data Summary'!DX80="Yes"),OFFSET('Hygiene Data'!$G$5,0,10*ROW('Hygiene Data'!G74)),NA())</f>
        <v>#N/A</v>
      </c>
      <c r="BJ80" s="492" t="e">
        <f ca="1">+IF(AND(ISNUMBER(OFFSET('Hygiene Data'!$G$7,0,10*ROW('Hygiene Data'!G74))),'Data Summary'!DY80="Yes"),OFFSET('Hygiene Data'!$G$7,0,10*ROW('Hygiene Data'!G74)),NA())</f>
        <v>#N/A</v>
      </c>
      <c r="BK80" s="492" t="e">
        <f ca="1">+IF(AND(ISNUMBER(OFFSET('Hygiene Data'!$G$9,0,10*ROW('Hygiene Data'!G74))),'Data Summary'!DZ80="Yes"),OFFSET('Hygiene Data'!$G$9,0,10*ROW('Hygiene Data'!G74)),NA())</f>
        <v>#N/A</v>
      </c>
      <c r="BL80" s="492" t="e">
        <f ca="1">+IF(AND(ISNUMBER(OFFSET('Hygiene Data'!$H$5,0,10*ROW('Hygiene Data'!H74))),'Data Summary'!EA80="Yes"),OFFSET('Hygiene Data'!$H$5,0,10*ROW('Hygiene Data'!H74)),NA())</f>
        <v>#N/A</v>
      </c>
      <c r="BM80" s="492" t="e">
        <f ca="1">+IF(AND(ISNUMBER(OFFSET('Hygiene Data'!$H$7,0,10*ROW('Hygiene Data'!H74))),'Data Summary'!EB80="Yes"),OFFSET('Hygiene Data'!$H$7,0,10*ROW('Hygiene Data'!H74)),NA())</f>
        <v>#N/A</v>
      </c>
      <c r="BN80" s="492" t="e">
        <f ca="1">+IF(AND(ISNUMBER(OFFSET('Hygiene Data'!$H$9,0,10*ROW('Hygiene Data'!H74))),'Data Summary'!EC80="Yes"),OFFSET('Hygiene Data'!$H$9,0,10*ROW('Hygiene Data'!H74)),NA())</f>
        <v>#N/A</v>
      </c>
      <c r="BO80" s="492" t="e">
        <f ca="1">+IF(AND(ISNUMBER(OFFSET('Hygiene Data'!$I$5,0,10*ROW('Hygiene Data'!I74))),'Data Summary'!ED80="Yes"),OFFSET('Hygiene Data'!$I$5,0,10*ROW('Hygiene Data'!I74)),NA())</f>
        <v>#N/A</v>
      </c>
      <c r="BP80" s="492" t="e">
        <f ca="1">+IF(AND(ISNUMBER(OFFSET('Hygiene Data'!$I$7,0,10*ROW('Hygiene Data'!I74))),'Data Summary'!EE80="Yes"),OFFSET('Hygiene Data'!$I$7,0,10*ROW('Hygiene Data'!I74)),NA())</f>
        <v>#N/A</v>
      </c>
      <c r="BQ80" s="492" t="e">
        <f ca="1">+IF(AND(ISNUMBER(OFFSET('Hygiene Data'!$I$9,0,10*ROW('Hygiene Data'!I74))),'Data Summary'!EF80="Yes"),OFFSET('Hygiene Data'!$I$9,0,10*ROW('Hygiene Data'!I74)),NA())</f>
        <v>#N/A</v>
      </c>
    </row>
    <row r="81" spans="1:69" x14ac:dyDescent="0.25">
      <c r="A81" s="488" t="e">
        <f ca="1">+RIGHT('Data Summary'!A81,LEN('Data Summary'!A81)-9)</f>
        <v>#VALUE!</v>
      </c>
      <c r="B81" s="462" t="str">
        <f ca="1">+IF(ISTEXT('Data Summary'!B81),'Data Summary'!B81,"")</f>
        <v/>
      </c>
      <c r="C81" s="489" t="e">
        <f ca="1">+VALUE('Data Summary'!C81)</f>
        <v>#VALUE!</v>
      </c>
      <c r="D81" s="490" t="e">
        <f ca="1">+IF(AND(ISNUMBER(OFFSET('Water Data'!$D$4,0,10*ROW('Water Data'!D75))),'Data Summary'!BS81="Yes"),100-OFFSET('Water Data'!$D$4,0,10*ROW('Water Data'!D75)),NA())</f>
        <v>#N/A</v>
      </c>
      <c r="E81" s="490" t="e">
        <f ca="1">+IF(AND(ISNUMBER(OFFSET('Water Data'!$D$6,0,10*ROW('Water Data'!D75))),'Data Summary'!BT81="Yes"),OFFSET('Water Data'!$D$6,0,10*ROW('Water Data'!D75)),NA())</f>
        <v>#N/A</v>
      </c>
      <c r="F81" s="490" t="e">
        <f ca="1">+IF(AND(ISNUMBER(OFFSET('Water Data'!$D$9,0,10*ROW('Water Data'!D75))),'Data Summary'!BU81="Yes"),OFFSET('Water Data'!$D$9,0,10*ROW('Water Data'!D75)),NA())</f>
        <v>#N/A</v>
      </c>
      <c r="G81" s="490" t="e">
        <f ca="1">+IF(AND(ISNUMBER(OFFSET('Water Data'!$E$4,0,10*ROW('Water Data'!E75))),'Data Summary'!BV81="Yes"),100-OFFSET('Water Data'!$E$4,0,10*ROW('Water Data'!E75)),NA())</f>
        <v>#N/A</v>
      </c>
      <c r="H81" s="490" t="e">
        <f ca="1">+IF(AND(ISNUMBER(OFFSET('Water Data'!$E$6,0,10*ROW('Water Data'!E75))),'Data Summary'!BW81="Yes"),OFFSET('Water Data'!$E$6,0,10*ROW('Water Data'!E75)),NA())</f>
        <v>#N/A</v>
      </c>
      <c r="I81" s="490" t="e">
        <f ca="1">+IF(AND(ISNUMBER(OFFSET('Water Data'!$E$9,0,10*ROW('Water Data'!E75))),'Data Summary'!BX81="Yes"),OFFSET('Water Data'!$E$9,0,10*ROW('Water Data'!E75)),NA())</f>
        <v>#N/A</v>
      </c>
      <c r="J81" s="490" t="e">
        <f ca="1">+IF(AND(ISNUMBER(OFFSET('Water Data'!$F$4,0,10*ROW('Water Data'!F75))),'Data Summary'!BY81="Yes"),100-OFFSET('Water Data'!$F$4,0,10*ROW('Water Data'!F75)),NA())</f>
        <v>#N/A</v>
      </c>
      <c r="K81" s="490" t="e">
        <f ca="1">+IF(AND(ISNUMBER(OFFSET('Water Data'!$F$6,0,10*ROW('Water Data'!F75))),'Data Summary'!BZ81="Yes"),OFFSET('Water Data'!$F$6,0,10*ROW('Water Data'!F75)),NA())</f>
        <v>#N/A</v>
      </c>
      <c r="L81" s="490" t="e">
        <f ca="1">+IF(AND(ISNUMBER(OFFSET('Water Data'!$F$9,0,10*ROW('Water Data'!F75))),'Data Summary'!CA81="Yes"),OFFSET('Water Data'!$F$9,0,10*ROW('Water Data'!F75)),NA())</f>
        <v>#N/A</v>
      </c>
      <c r="M81" s="490" t="e">
        <f ca="1">+IF(AND(ISNUMBER(OFFSET('Water Data'!$G$4,0,10*ROW('Water Data'!G75))),'Data Summary'!CB81="Yes"),100-OFFSET('Water Data'!$G$4,0,10*ROW('Water Data'!G75)),NA())</f>
        <v>#N/A</v>
      </c>
      <c r="N81" s="490" t="e">
        <f ca="1">+IF(AND(ISNUMBER(OFFSET('Water Data'!$G$6,0,10*ROW('Water Data'!G75))),'Data Summary'!CC81="Yes"),OFFSET('Water Data'!$G$6,0,10*ROW('Water Data'!G75)),NA())</f>
        <v>#N/A</v>
      </c>
      <c r="O81" s="490" t="e">
        <f ca="1">+IF(AND(ISNUMBER(OFFSET('Water Data'!$G$9,0,10*ROW('Water Data'!G75))),'Data Summary'!CD81="Yes"),OFFSET('Water Data'!$G$9,0,10*ROW('Water Data'!G75)),NA())</f>
        <v>#N/A</v>
      </c>
      <c r="P81" s="490" t="e">
        <f ca="1">+IF(AND(ISNUMBER(OFFSET('Water Data'!$H$4,0,10*ROW('Water Data'!H75))),'Data Summary'!CE81="Yes"),100-OFFSET('Water Data'!$H$4,0,10*ROW('Water Data'!H75)),NA())</f>
        <v>#N/A</v>
      </c>
      <c r="Q81" s="490" t="e">
        <f ca="1">+IF(AND(ISNUMBER(OFFSET('Water Data'!$H$6,0,10*ROW('Water Data'!H75))),'Data Summary'!CF81="Yes"),OFFSET('Water Data'!$H$6,0,10*ROW('Water Data'!H75)),NA())</f>
        <v>#N/A</v>
      </c>
      <c r="R81" s="490" t="e">
        <f ca="1">+IF(AND(ISNUMBER(OFFSET('Water Data'!$H$9,0,10*ROW('Water Data'!H75))),'Data Summary'!CG81="Yes"),OFFSET('Water Data'!$H$9,0,10*ROW('Water Data'!H75)),NA())</f>
        <v>#N/A</v>
      </c>
      <c r="S81" s="490" t="e">
        <f ca="1">+IF(AND(ISNUMBER(OFFSET('Water Data'!$I$4,0,10*ROW('Water Data'!I75))),'Data Summary'!CH81="Yes"),100-OFFSET('Water Data'!$I$4,0,10*ROW('Water Data'!I75)),NA())</f>
        <v>#N/A</v>
      </c>
      <c r="T81" s="490" t="e">
        <f ca="1">+IF(AND(ISNUMBER(OFFSET('Water Data'!$I$6,0,10*ROW('Water Data'!I75))),'Data Summary'!CI81="Yes"),OFFSET('Water Data'!$I$6,0,10*ROW('Water Data'!I75)),NA())</f>
        <v>#N/A</v>
      </c>
      <c r="U81" s="490" t="e">
        <f ca="1">+IF(AND(ISNUMBER(OFFSET('Water Data'!$I$9,0,10*ROW('Water Data'!I75))),'Data Summary'!CJ81="Yes"),OFFSET('Water Data'!$I$9,0,10*ROW('Water Data'!I75)),NA())</f>
        <v>#N/A</v>
      </c>
      <c r="V81" s="491" t="e">
        <f ca="1">+IF(AND(ISNUMBER(OFFSET('Sanitation Data'!$D$4,0,10*ROW('Sanitation Data'!D75))),'Data Summary'!CK81="Yes"),100-OFFSET('Sanitation Data'!$D$4,0,10*ROW('Sanitation Data'!D75)),NA())</f>
        <v>#N/A</v>
      </c>
      <c r="W81" s="491" t="e">
        <f ca="1">+IF(AND(ISNUMBER(OFFSET('Sanitation Data'!$D$6,0,10*ROW('Sanitation Data'!D75))),'Data Summary'!CL81="Yes"),OFFSET('Sanitation Data'!$D$6,0,10*ROW('Sanitation Data'!D75)),NA())</f>
        <v>#N/A</v>
      </c>
      <c r="X81" s="491" t="e">
        <f ca="1">+IF(AND(ISNUMBER(OFFSET('Sanitation Data'!$D$10,0,10*ROW('Sanitation Data'!D75))),'Data Summary'!CM81="Yes"),OFFSET('Sanitation Data'!$D$10,0,10*ROW('Sanitation Data'!D75)),NA())</f>
        <v>#N/A</v>
      </c>
      <c r="Y81" s="491" t="e">
        <f ca="1">+IF(AND(ISNUMBER(OFFSET('Sanitation Data'!$D$11,0,10*ROW('Sanitation Data'!D75))),'Data Summary'!CN81="Yes"),OFFSET('Sanitation Data'!$D$11,0,10*ROW('Sanitation Data'!D75)),NA())</f>
        <v>#N/A</v>
      </c>
      <c r="Z81" s="491" t="e">
        <f ca="1">+IF(AND(ISNUMBER(OFFSET('Sanitation Data'!$D$12,0,10*ROW('Sanitation Data'!D75))),'Data Summary'!CO81="Yes"),OFFSET('Sanitation Data'!$D$12,0,10*ROW('Sanitation Data'!D75)),NA())</f>
        <v>#N/A</v>
      </c>
      <c r="AA81" s="491" t="e">
        <f ca="1">+IF(AND(ISNUMBER(OFFSET('Sanitation Data'!$E$4,0,10*ROW('Sanitation Data'!E75))),'Data Summary'!CP81="Yes"),100-OFFSET('Sanitation Data'!$E$4,0,10*ROW('Sanitation Data'!E75)),NA())</f>
        <v>#N/A</v>
      </c>
      <c r="AB81" s="491" t="e">
        <f ca="1">+IF(AND(ISNUMBER(OFFSET('Sanitation Data'!$E$6,0,10*ROW('Sanitation Data'!E75))),'Data Summary'!CQ81="Yes"),OFFSET('Sanitation Data'!$E$6,0,10*ROW('Sanitation Data'!E75)),NA())</f>
        <v>#N/A</v>
      </c>
      <c r="AC81" s="491" t="e">
        <f ca="1">+IF(AND(ISNUMBER(OFFSET('Sanitation Data'!$E$10,0,10*ROW('Sanitation Data'!E75))),'Data Summary'!CR81="Yes"),OFFSET('Sanitation Data'!$E$10,0,10*ROW('Sanitation Data'!E75)),NA())</f>
        <v>#N/A</v>
      </c>
      <c r="AD81" s="491" t="e">
        <f ca="1">+IF(AND(ISNUMBER(OFFSET('Sanitation Data'!$E$11,0,10*ROW('Sanitation Data'!E75))),'Data Summary'!CS81="Yes"),OFFSET('Sanitation Data'!$E$11,0,10*ROW('Sanitation Data'!E75)),NA())</f>
        <v>#N/A</v>
      </c>
      <c r="AE81" s="491" t="e">
        <f ca="1">+IF(AND(ISNUMBER(OFFSET('Sanitation Data'!$E$12,0,10*ROW('Sanitation Data'!E75))),'Data Summary'!CT81="Yes"),OFFSET('Sanitation Data'!$E$12,0,10*ROW('Sanitation Data'!E75)),NA())</f>
        <v>#N/A</v>
      </c>
      <c r="AF81" s="491" t="e">
        <f ca="1">+IF(AND(ISNUMBER(OFFSET('Sanitation Data'!$F$4,0,10*ROW('Sanitation Data'!F75))),'Data Summary'!CU81="Yes"),100-OFFSET('Sanitation Data'!$F$4,0,10*ROW('Sanitation Data'!F75)),NA())</f>
        <v>#N/A</v>
      </c>
      <c r="AG81" s="491" t="e">
        <f ca="1">+IF(AND(ISNUMBER(OFFSET('Sanitation Data'!$F$6,0,10*ROW('Sanitation Data'!F75))),'Data Summary'!CV81="Yes"),OFFSET('Sanitation Data'!$F$6,0,10*ROW('Sanitation Data'!F75)),NA())</f>
        <v>#N/A</v>
      </c>
      <c r="AH81" s="491" t="e">
        <f ca="1">+IF(AND(ISNUMBER(OFFSET('Sanitation Data'!$F$10,0,10*ROW('Sanitation Data'!F75))),'Data Summary'!CW81="Yes"),OFFSET('Sanitation Data'!$F$10,0,10*ROW('Sanitation Data'!F75)),NA())</f>
        <v>#N/A</v>
      </c>
      <c r="AI81" s="491" t="e">
        <f ca="1">+IF(AND(ISNUMBER(OFFSET('Sanitation Data'!$F$11,0,10*ROW('Sanitation Data'!F75))),'Data Summary'!CX81="Yes"),OFFSET('Sanitation Data'!$F$11,0,10*ROW('Sanitation Data'!F75)),NA())</f>
        <v>#N/A</v>
      </c>
      <c r="AJ81" s="491" t="e">
        <f ca="1">+IF(AND(ISNUMBER(OFFSET('Sanitation Data'!$F$12,0,10*ROW('Sanitation Data'!F75))),'Data Summary'!CY81="Yes"),OFFSET('Sanitation Data'!$F$12,0,10*ROW('Sanitation Data'!F75)),NA())</f>
        <v>#N/A</v>
      </c>
      <c r="AK81" s="491" t="e">
        <f ca="1">+IF(AND(ISNUMBER(OFFSET('Sanitation Data'!$G$4,0,10*ROW('Sanitation Data'!G75))),'Data Summary'!CZ81="Yes"),100-OFFSET('Sanitation Data'!$G$4,0,10*ROW('Sanitation Data'!G75)),NA())</f>
        <v>#N/A</v>
      </c>
      <c r="AL81" s="491" t="e">
        <f ca="1">+IF(AND(ISNUMBER(OFFSET('Sanitation Data'!$G$6,0,10*ROW('Sanitation Data'!G75))),'Data Summary'!DA81="Yes"),OFFSET('Sanitation Data'!$G$6,0,10*ROW('Sanitation Data'!G75)),NA())</f>
        <v>#N/A</v>
      </c>
      <c r="AM81" s="491" t="e">
        <f ca="1">+IF(AND(ISNUMBER(OFFSET('Sanitation Data'!$G$10,0,10*ROW('Sanitation Data'!G75))),'Data Summary'!DB81="Yes"),OFFSET('Sanitation Data'!$G$10,0,10*ROW('Sanitation Data'!G75)),NA())</f>
        <v>#N/A</v>
      </c>
      <c r="AN81" s="491" t="e">
        <f ca="1">+IF(AND(ISNUMBER(OFFSET('Sanitation Data'!$G$11,0,10*ROW('Sanitation Data'!G75))),'Data Summary'!DC81="Yes"),OFFSET('Sanitation Data'!$G$11,0,10*ROW('Sanitation Data'!G75)),NA())</f>
        <v>#N/A</v>
      </c>
      <c r="AO81" s="491" t="e">
        <f ca="1">+IF(AND(ISNUMBER(OFFSET('Sanitation Data'!$G$12,0,10*ROW('Sanitation Data'!G75))),'Data Summary'!DD81="Yes"),OFFSET('Sanitation Data'!$G$12,0,10*ROW('Sanitation Data'!G75)),NA())</f>
        <v>#N/A</v>
      </c>
      <c r="AP81" s="491" t="e">
        <f ca="1">+IF(AND(ISNUMBER(OFFSET('Sanitation Data'!$H$4,0,10*ROW('Sanitation Data'!H75))),'Data Summary'!DE81="Yes"),100-OFFSET('Sanitation Data'!$H$4,0,10*ROW('Sanitation Data'!H75)),NA())</f>
        <v>#N/A</v>
      </c>
      <c r="AQ81" s="491" t="e">
        <f ca="1">+IF(AND(ISNUMBER(OFFSET('Sanitation Data'!$H$6,0,10*ROW('Sanitation Data'!H75))),'Data Summary'!DF81="Yes"),OFFSET('Sanitation Data'!$H$6,0,10*ROW('Sanitation Data'!H75)),NA())</f>
        <v>#N/A</v>
      </c>
      <c r="AR81" s="491" t="e">
        <f ca="1">+IF(AND(ISNUMBER(OFFSET('Sanitation Data'!$H$10,0,10*ROW('Sanitation Data'!H75))),'Data Summary'!DG81="Yes"),OFFSET('Sanitation Data'!$H$10,0,10*ROW('Sanitation Data'!H75)),NA())</f>
        <v>#N/A</v>
      </c>
      <c r="AS81" s="491" t="e">
        <f ca="1">+IF(AND(ISNUMBER(OFFSET('Sanitation Data'!$H$11,0,10*ROW('Sanitation Data'!H75))),'Data Summary'!DH81="Yes"),OFFSET('Sanitation Data'!$H$11,0,10*ROW('Sanitation Data'!H75)),NA())</f>
        <v>#N/A</v>
      </c>
      <c r="AT81" s="491" t="e">
        <f ca="1">+IF(AND(ISNUMBER(OFFSET('Sanitation Data'!$H$12,0,10*ROW('Sanitation Data'!H75))),'Data Summary'!DI81="Yes"),OFFSET('Sanitation Data'!$H$12,0,10*ROW('Sanitation Data'!H75)),NA())</f>
        <v>#N/A</v>
      </c>
      <c r="AU81" s="491" t="e">
        <f ca="1">+IF(AND(ISNUMBER(OFFSET('Sanitation Data'!$I$4,0,10*ROW('Sanitation Data'!I75))),'Data Summary'!DJ81="Yes"),100-OFFSET('Sanitation Data'!$I$4,0,10*ROW('Sanitation Data'!I75)),NA())</f>
        <v>#N/A</v>
      </c>
      <c r="AV81" s="491" t="e">
        <f ca="1">+IF(AND(ISNUMBER(OFFSET('Sanitation Data'!$I$6,0,10*ROW('Sanitation Data'!I75))),'Data Summary'!DK81="Yes"),OFFSET('Sanitation Data'!$I$6,0,10*ROW('Sanitation Data'!I75)),NA())</f>
        <v>#N/A</v>
      </c>
      <c r="AW81" s="491" t="e">
        <f ca="1">+IF(AND(ISNUMBER(OFFSET('Sanitation Data'!$I$10,0,10*ROW('Sanitation Data'!I75))),'Data Summary'!DL81="Yes"),OFFSET('Sanitation Data'!$I$10,0,10*ROW('Sanitation Data'!I75)),NA())</f>
        <v>#N/A</v>
      </c>
      <c r="AX81" s="491" t="e">
        <f ca="1">+IF(AND(ISNUMBER(OFFSET('Sanitation Data'!$I$11,0,10*ROW('Sanitation Data'!I75))),'Data Summary'!DM81="Yes"),OFFSET('Sanitation Data'!$I$11,0,10*ROW('Sanitation Data'!I75)),NA())</f>
        <v>#N/A</v>
      </c>
      <c r="AY81" s="491" t="e">
        <f ca="1">+IF(AND(ISNUMBER(OFFSET('Sanitation Data'!$I$12,0,10*ROW('Sanitation Data'!I75))),'Data Summary'!DN81="Yes"),OFFSET('Sanitation Data'!$I$12,0,10*ROW('Sanitation Data'!I75)),NA())</f>
        <v>#N/A</v>
      </c>
      <c r="AZ81" s="492" t="e">
        <f ca="1">+IF(AND(ISNUMBER(OFFSET('Hygiene Data'!$D$5,0,10*ROW('Hygiene Data'!D75))),'Data Summary'!DO81="Yes"),OFFSET('Hygiene Data'!$D$5,0,10*ROW('Hygiene Data'!D75)),NA())</f>
        <v>#N/A</v>
      </c>
      <c r="BA81" s="492" t="e">
        <f ca="1">+IF(AND(ISNUMBER(OFFSET('Hygiene Data'!$D$7,0,10*ROW('Hygiene Data'!D75))),'Data Summary'!DP81="Yes"),OFFSET('Hygiene Data'!$D$7,0,10*ROW('Hygiene Data'!D75)),NA())</f>
        <v>#N/A</v>
      </c>
      <c r="BB81" s="492" t="e">
        <f ca="1">+IF(AND(ISNUMBER(OFFSET('Hygiene Data'!$D$9,0,10*ROW('Hygiene Data'!D75))),'Data Summary'!DQ81="Yes"),OFFSET('Hygiene Data'!$D$9,0,10*ROW('Hygiene Data'!D75)),NA())</f>
        <v>#N/A</v>
      </c>
      <c r="BC81" s="492" t="e">
        <f ca="1">+IF(AND(ISNUMBER(OFFSET('Hygiene Data'!$E$5,0,10*ROW('Hygiene Data'!E75))),'Data Summary'!DR81="Yes"),OFFSET('Hygiene Data'!$E$5,0,10*ROW('Hygiene Data'!E75)),NA())</f>
        <v>#N/A</v>
      </c>
      <c r="BD81" s="492" t="e">
        <f ca="1">+IF(AND(ISNUMBER(OFFSET('Hygiene Data'!$E$7,0,10*ROW('Hygiene Data'!E75))),'Data Summary'!DS81="Yes"),OFFSET('Hygiene Data'!$E$7,0,10*ROW('Hygiene Data'!E75)),NA())</f>
        <v>#N/A</v>
      </c>
      <c r="BE81" s="492" t="e">
        <f ca="1">+IF(AND(ISNUMBER(OFFSET('Hygiene Data'!$E$9,0,10*ROW('Hygiene Data'!E75))),'Data Summary'!DT81="Yes"),OFFSET('Hygiene Data'!$E$9,0,10*ROW('Hygiene Data'!E75)),NA())</f>
        <v>#N/A</v>
      </c>
      <c r="BF81" s="492" t="e">
        <f ca="1">+IF(AND(ISNUMBER(OFFSET('Hygiene Data'!$F$5,0,10*ROW('Hygiene Data'!F75))),'Data Summary'!DU81="Yes"),OFFSET('Hygiene Data'!$F$5,0,10*ROW('Hygiene Data'!F75)),NA())</f>
        <v>#N/A</v>
      </c>
      <c r="BG81" s="492" t="e">
        <f ca="1">+IF(AND(ISNUMBER(OFFSET('Hygiene Data'!$F$7,0,10*ROW('Hygiene Data'!F75))),'Data Summary'!DV81="Yes"),OFFSET('Hygiene Data'!$F$7,0,10*ROW('Hygiene Data'!F75)),NA())</f>
        <v>#N/A</v>
      </c>
      <c r="BH81" s="492" t="e">
        <f ca="1">+IF(AND(ISNUMBER(OFFSET('Hygiene Data'!$F$9,0,10*ROW('Hygiene Data'!F75))),'Data Summary'!DW81="Yes"),OFFSET('Hygiene Data'!$F$9,0,10*ROW('Hygiene Data'!F75)),NA())</f>
        <v>#N/A</v>
      </c>
      <c r="BI81" s="492" t="e">
        <f ca="1">+IF(AND(ISNUMBER(OFFSET('Hygiene Data'!$G$5,0,10*ROW('Hygiene Data'!G75))),'Data Summary'!DX81="Yes"),OFFSET('Hygiene Data'!$G$5,0,10*ROW('Hygiene Data'!G75)),NA())</f>
        <v>#N/A</v>
      </c>
      <c r="BJ81" s="492" t="e">
        <f ca="1">+IF(AND(ISNUMBER(OFFSET('Hygiene Data'!$G$7,0,10*ROW('Hygiene Data'!G75))),'Data Summary'!DY81="Yes"),OFFSET('Hygiene Data'!$G$7,0,10*ROW('Hygiene Data'!G75)),NA())</f>
        <v>#N/A</v>
      </c>
      <c r="BK81" s="492" t="e">
        <f ca="1">+IF(AND(ISNUMBER(OFFSET('Hygiene Data'!$G$9,0,10*ROW('Hygiene Data'!G75))),'Data Summary'!DZ81="Yes"),OFFSET('Hygiene Data'!$G$9,0,10*ROW('Hygiene Data'!G75)),NA())</f>
        <v>#N/A</v>
      </c>
      <c r="BL81" s="492" t="e">
        <f ca="1">+IF(AND(ISNUMBER(OFFSET('Hygiene Data'!$H$5,0,10*ROW('Hygiene Data'!H75))),'Data Summary'!EA81="Yes"),OFFSET('Hygiene Data'!$H$5,0,10*ROW('Hygiene Data'!H75)),NA())</f>
        <v>#N/A</v>
      </c>
      <c r="BM81" s="492" t="e">
        <f ca="1">+IF(AND(ISNUMBER(OFFSET('Hygiene Data'!$H$7,0,10*ROW('Hygiene Data'!H75))),'Data Summary'!EB81="Yes"),OFFSET('Hygiene Data'!$H$7,0,10*ROW('Hygiene Data'!H75)),NA())</f>
        <v>#N/A</v>
      </c>
      <c r="BN81" s="492" t="e">
        <f ca="1">+IF(AND(ISNUMBER(OFFSET('Hygiene Data'!$H$9,0,10*ROW('Hygiene Data'!H75))),'Data Summary'!EC81="Yes"),OFFSET('Hygiene Data'!$H$9,0,10*ROW('Hygiene Data'!H75)),NA())</f>
        <v>#N/A</v>
      </c>
      <c r="BO81" s="492" t="e">
        <f ca="1">+IF(AND(ISNUMBER(OFFSET('Hygiene Data'!$I$5,0,10*ROW('Hygiene Data'!I75))),'Data Summary'!ED81="Yes"),OFFSET('Hygiene Data'!$I$5,0,10*ROW('Hygiene Data'!I75)),NA())</f>
        <v>#N/A</v>
      </c>
      <c r="BP81" s="492" t="e">
        <f ca="1">+IF(AND(ISNUMBER(OFFSET('Hygiene Data'!$I$7,0,10*ROW('Hygiene Data'!I75))),'Data Summary'!EE81="Yes"),OFFSET('Hygiene Data'!$I$7,0,10*ROW('Hygiene Data'!I75)),NA())</f>
        <v>#N/A</v>
      </c>
      <c r="BQ81" s="492" t="e">
        <f ca="1">+IF(AND(ISNUMBER(OFFSET('Hygiene Data'!$I$9,0,10*ROW('Hygiene Data'!I75))),'Data Summary'!EF81="Yes"),OFFSET('Hygiene Data'!$I$9,0,10*ROW('Hygiene Data'!I75)),NA())</f>
        <v>#N/A</v>
      </c>
    </row>
    <row r="82" spans="1:69" x14ac:dyDescent="0.25">
      <c r="A82" s="488" t="e">
        <f ca="1">+RIGHT('Data Summary'!A82,LEN('Data Summary'!A82)-9)</f>
        <v>#VALUE!</v>
      </c>
      <c r="B82" s="462" t="str">
        <f ca="1">+IF(ISTEXT('Data Summary'!B82),'Data Summary'!B82,"")</f>
        <v/>
      </c>
      <c r="C82" s="489" t="e">
        <f ca="1">+VALUE('Data Summary'!C82)</f>
        <v>#VALUE!</v>
      </c>
      <c r="D82" s="490" t="e">
        <f ca="1">+IF(AND(ISNUMBER(OFFSET('Water Data'!$D$4,0,10*ROW('Water Data'!D76))),'Data Summary'!BS82="Yes"),100-OFFSET('Water Data'!$D$4,0,10*ROW('Water Data'!D76)),NA())</f>
        <v>#N/A</v>
      </c>
      <c r="E82" s="490" t="e">
        <f ca="1">+IF(AND(ISNUMBER(OFFSET('Water Data'!$D$6,0,10*ROW('Water Data'!D76))),'Data Summary'!BT82="Yes"),OFFSET('Water Data'!$D$6,0,10*ROW('Water Data'!D76)),NA())</f>
        <v>#N/A</v>
      </c>
      <c r="F82" s="490" t="e">
        <f ca="1">+IF(AND(ISNUMBER(OFFSET('Water Data'!$D$9,0,10*ROW('Water Data'!D76))),'Data Summary'!BU82="Yes"),OFFSET('Water Data'!$D$9,0,10*ROW('Water Data'!D76)),NA())</f>
        <v>#N/A</v>
      </c>
      <c r="G82" s="490" t="e">
        <f ca="1">+IF(AND(ISNUMBER(OFFSET('Water Data'!$E$4,0,10*ROW('Water Data'!E76))),'Data Summary'!BV82="Yes"),100-OFFSET('Water Data'!$E$4,0,10*ROW('Water Data'!E76)),NA())</f>
        <v>#N/A</v>
      </c>
      <c r="H82" s="490" t="e">
        <f ca="1">+IF(AND(ISNUMBER(OFFSET('Water Data'!$E$6,0,10*ROW('Water Data'!E76))),'Data Summary'!BW82="Yes"),OFFSET('Water Data'!$E$6,0,10*ROW('Water Data'!E76)),NA())</f>
        <v>#N/A</v>
      </c>
      <c r="I82" s="490" t="e">
        <f ca="1">+IF(AND(ISNUMBER(OFFSET('Water Data'!$E$9,0,10*ROW('Water Data'!E76))),'Data Summary'!BX82="Yes"),OFFSET('Water Data'!$E$9,0,10*ROW('Water Data'!E76)),NA())</f>
        <v>#N/A</v>
      </c>
      <c r="J82" s="490" t="e">
        <f ca="1">+IF(AND(ISNUMBER(OFFSET('Water Data'!$F$4,0,10*ROW('Water Data'!F76))),'Data Summary'!BY82="Yes"),100-OFFSET('Water Data'!$F$4,0,10*ROW('Water Data'!F76)),NA())</f>
        <v>#N/A</v>
      </c>
      <c r="K82" s="490" t="e">
        <f ca="1">+IF(AND(ISNUMBER(OFFSET('Water Data'!$F$6,0,10*ROW('Water Data'!F76))),'Data Summary'!BZ82="Yes"),OFFSET('Water Data'!$F$6,0,10*ROW('Water Data'!F76)),NA())</f>
        <v>#N/A</v>
      </c>
      <c r="L82" s="490" t="e">
        <f ca="1">+IF(AND(ISNUMBER(OFFSET('Water Data'!$F$9,0,10*ROW('Water Data'!F76))),'Data Summary'!CA82="Yes"),OFFSET('Water Data'!$F$9,0,10*ROW('Water Data'!F76)),NA())</f>
        <v>#N/A</v>
      </c>
      <c r="M82" s="490" t="e">
        <f ca="1">+IF(AND(ISNUMBER(OFFSET('Water Data'!$G$4,0,10*ROW('Water Data'!G76))),'Data Summary'!CB82="Yes"),100-OFFSET('Water Data'!$G$4,0,10*ROW('Water Data'!G76)),NA())</f>
        <v>#N/A</v>
      </c>
      <c r="N82" s="490" t="e">
        <f ca="1">+IF(AND(ISNUMBER(OFFSET('Water Data'!$G$6,0,10*ROW('Water Data'!G76))),'Data Summary'!CC82="Yes"),OFFSET('Water Data'!$G$6,0,10*ROW('Water Data'!G76)),NA())</f>
        <v>#N/A</v>
      </c>
      <c r="O82" s="490" t="e">
        <f ca="1">+IF(AND(ISNUMBER(OFFSET('Water Data'!$G$9,0,10*ROW('Water Data'!G76))),'Data Summary'!CD82="Yes"),OFFSET('Water Data'!$G$9,0,10*ROW('Water Data'!G76)),NA())</f>
        <v>#N/A</v>
      </c>
      <c r="P82" s="490" t="e">
        <f ca="1">+IF(AND(ISNUMBER(OFFSET('Water Data'!$H$4,0,10*ROW('Water Data'!H76))),'Data Summary'!CE82="Yes"),100-OFFSET('Water Data'!$H$4,0,10*ROW('Water Data'!H76)),NA())</f>
        <v>#N/A</v>
      </c>
      <c r="Q82" s="490" t="e">
        <f ca="1">+IF(AND(ISNUMBER(OFFSET('Water Data'!$H$6,0,10*ROW('Water Data'!H76))),'Data Summary'!CF82="Yes"),OFFSET('Water Data'!$H$6,0,10*ROW('Water Data'!H76)),NA())</f>
        <v>#N/A</v>
      </c>
      <c r="R82" s="490" t="e">
        <f ca="1">+IF(AND(ISNUMBER(OFFSET('Water Data'!$H$9,0,10*ROW('Water Data'!H76))),'Data Summary'!CG82="Yes"),OFFSET('Water Data'!$H$9,0,10*ROW('Water Data'!H76)),NA())</f>
        <v>#N/A</v>
      </c>
      <c r="S82" s="490" t="e">
        <f ca="1">+IF(AND(ISNUMBER(OFFSET('Water Data'!$I$4,0,10*ROW('Water Data'!I76))),'Data Summary'!CH82="Yes"),100-OFFSET('Water Data'!$I$4,0,10*ROW('Water Data'!I76)),NA())</f>
        <v>#N/A</v>
      </c>
      <c r="T82" s="490" t="e">
        <f ca="1">+IF(AND(ISNUMBER(OFFSET('Water Data'!$I$6,0,10*ROW('Water Data'!I76))),'Data Summary'!CI82="Yes"),OFFSET('Water Data'!$I$6,0,10*ROW('Water Data'!I76)),NA())</f>
        <v>#N/A</v>
      </c>
      <c r="U82" s="490" t="e">
        <f ca="1">+IF(AND(ISNUMBER(OFFSET('Water Data'!$I$9,0,10*ROW('Water Data'!I76))),'Data Summary'!CJ82="Yes"),OFFSET('Water Data'!$I$9,0,10*ROW('Water Data'!I76)),NA())</f>
        <v>#N/A</v>
      </c>
      <c r="V82" s="491" t="e">
        <f ca="1">+IF(AND(ISNUMBER(OFFSET('Sanitation Data'!$D$4,0,10*ROW('Sanitation Data'!D76))),'Data Summary'!CK82="Yes"),100-OFFSET('Sanitation Data'!$D$4,0,10*ROW('Sanitation Data'!D76)),NA())</f>
        <v>#N/A</v>
      </c>
      <c r="W82" s="491" t="e">
        <f ca="1">+IF(AND(ISNUMBER(OFFSET('Sanitation Data'!$D$6,0,10*ROW('Sanitation Data'!D76))),'Data Summary'!CL82="Yes"),OFFSET('Sanitation Data'!$D$6,0,10*ROW('Sanitation Data'!D76)),NA())</f>
        <v>#N/A</v>
      </c>
      <c r="X82" s="491" t="e">
        <f ca="1">+IF(AND(ISNUMBER(OFFSET('Sanitation Data'!$D$10,0,10*ROW('Sanitation Data'!D76))),'Data Summary'!CM82="Yes"),OFFSET('Sanitation Data'!$D$10,0,10*ROW('Sanitation Data'!D76)),NA())</f>
        <v>#N/A</v>
      </c>
      <c r="Y82" s="491" t="e">
        <f ca="1">+IF(AND(ISNUMBER(OFFSET('Sanitation Data'!$D$11,0,10*ROW('Sanitation Data'!D76))),'Data Summary'!CN82="Yes"),OFFSET('Sanitation Data'!$D$11,0,10*ROW('Sanitation Data'!D76)),NA())</f>
        <v>#N/A</v>
      </c>
      <c r="Z82" s="491" t="e">
        <f ca="1">+IF(AND(ISNUMBER(OFFSET('Sanitation Data'!$D$12,0,10*ROW('Sanitation Data'!D76))),'Data Summary'!CO82="Yes"),OFFSET('Sanitation Data'!$D$12,0,10*ROW('Sanitation Data'!D76)),NA())</f>
        <v>#N/A</v>
      </c>
      <c r="AA82" s="491" t="e">
        <f ca="1">+IF(AND(ISNUMBER(OFFSET('Sanitation Data'!$E$4,0,10*ROW('Sanitation Data'!E76))),'Data Summary'!CP82="Yes"),100-OFFSET('Sanitation Data'!$E$4,0,10*ROW('Sanitation Data'!E76)),NA())</f>
        <v>#N/A</v>
      </c>
      <c r="AB82" s="491" t="e">
        <f ca="1">+IF(AND(ISNUMBER(OFFSET('Sanitation Data'!$E$6,0,10*ROW('Sanitation Data'!E76))),'Data Summary'!CQ82="Yes"),OFFSET('Sanitation Data'!$E$6,0,10*ROW('Sanitation Data'!E76)),NA())</f>
        <v>#N/A</v>
      </c>
      <c r="AC82" s="491" t="e">
        <f ca="1">+IF(AND(ISNUMBER(OFFSET('Sanitation Data'!$E$10,0,10*ROW('Sanitation Data'!E76))),'Data Summary'!CR82="Yes"),OFFSET('Sanitation Data'!$E$10,0,10*ROW('Sanitation Data'!E76)),NA())</f>
        <v>#N/A</v>
      </c>
      <c r="AD82" s="491" t="e">
        <f ca="1">+IF(AND(ISNUMBER(OFFSET('Sanitation Data'!$E$11,0,10*ROW('Sanitation Data'!E76))),'Data Summary'!CS82="Yes"),OFFSET('Sanitation Data'!$E$11,0,10*ROW('Sanitation Data'!E76)),NA())</f>
        <v>#N/A</v>
      </c>
      <c r="AE82" s="491" t="e">
        <f ca="1">+IF(AND(ISNUMBER(OFFSET('Sanitation Data'!$E$12,0,10*ROW('Sanitation Data'!E76))),'Data Summary'!CT82="Yes"),OFFSET('Sanitation Data'!$E$12,0,10*ROW('Sanitation Data'!E76)),NA())</f>
        <v>#N/A</v>
      </c>
      <c r="AF82" s="491" t="e">
        <f ca="1">+IF(AND(ISNUMBER(OFFSET('Sanitation Data'!$F$4,0,10*ROW('Sanitation Data'!F76))),'Data Summary'!CU82="Yes"),100-OFFSET('Sanitation Data'!$F$4,0,10*ROW('Sanitation Data'!F76)),NA())</f>
        <v>#N/A</v>
      </c>
      <c r="AG82" s="491" t="e">
        <f ca="1">+IF(AND(ISNUMBER(OFFSET('Sanitation Data'!$F$6,0,10*ROW('Sanitation Data'!F76))),'Data Summary'!CV82="Yes"),OFFSET('Sanitation Data'!$F$6,0,10*ROW('Sanitation Data'!F76)),NA())</f>
        <v>#N/A</v>
      </c>
      <c r="AH82" s="491" t="e">
        <f ca="1">+IF(AND(ISNUMBER(OFFSET('Sanitation Data'!$F$10,0,10*ROW('Sanitation Data'!F76))),'Data Summary'!CW82="Yes"),OFFSET('Sanitation Data'!$F$10,0,10*ROW('Sanitation Data'!F76)),NA())</f>
        <v>#N/A</v>
      </c>
      <c r="AI82" s="491" t="e">
        <f ca="1">+IF(AND(ISNUMBER(OFFSET('Sanitation Data'!$F$11,0,10*ROW('Sanitation Data'!F76))),'Data Summary'!CX82="Yes"),OFFSET('Sanitation Data'!$F$11,0,10*ROW('Sanitation Data'!F76)),NA())</f>
        <v>#N/A</v>
      </c>
      <c r="AJ82" s="491" t="e">
        <f ca="1">+IF(AND(ISNUMBER(OFFSET('Sanitation Data'!$F$12,0,10*ROW('Sanitation Data'!F76))),'Data Summary'!CY82="Yes"),OFFSET('Sanitation Data'!$F$12,0,10*ROW('Sanitation Data'!F76)),NA())</f>
        <v>#N/A</v>
      </c>
      <c r="AK82" s="491" t="e">
        <f ca="1">+IF(AND(ISNUMBER(OFFSET('Sanitation Data'!$G$4,0,10*ROW('Sanitation Data'!G76))),'Data Summary'!CZ82="Yes"),100-OFFSET('Sanitation Data'!$G$4,0,10*ROW('Sanitation Data'!G76)),NA())</f>
        <v>#N/A</v>
      </c>
      <c r="AL82" s="491" t="e">
        <f ca="1">+IF(AND(ISNUMBER(OFFSET('Sanitation Data'!$G$6,0,10*ROW('Sanitation Data'!G76))),'Data Summary'!DA82="Yes"),OFFSET('Sanitation Data'!$G$6,0,10*ROW('Sanitation Data'!G76)),NA())</f>
        <v>#N/A</v>
      </c>
      <c r="AM82" s="491" t="e">
        <f ca="1">+IF(AND(ISNUMBER(OFFSET('Sanitation Data'!$G$10,0,10*ROW('Sanitation Data'!G76))),'Data Summary'!DB82="Yes"),OFFSET('Sanitation Data'!$G$10,0,10*ROW('Sanitation Data'!G76)),NA())</f>
        <v>#N/A</v>
      </c>
      <c r="AN82" s="491" t="e">
        <f ca="1">+IF(AND(ISNUMBER(OFFSET('Sanitation Data'!$G$11,0,10*ROW('Sanitation Data'!G76))),'Data Summary'!DC82="Yes"),OFFSET('Sanitation Data'!$G$11,0,10*ROW('Sanitation Data'!G76)),NA())</f>
        <v>#N/A</v>
      </c>
      <c r="AO82" s="491" t="e">
        <f ca="1">+IF(AND(ISNUMBER(OFFSET('Sanitation Data'!$G$12,0,10*ROW('Sanitation Data'!G76))),'Data Summary'!DD82="Yes"),OFFSET('Sanitation Data'!$G$12,0,10*ROW('Sanitation Data'!G76)),NA())</f>
        <v>#N/A</v>
      </c>
      <c r="AP82" s="491" t="e">
        <f ca="1">+IF(AND(ISNUMBER(OFFSET('Sanitation Data'!$H$4,0,10*ROW('Sanitation Data'!H76))),'Data Summary'!DE82="Yes"),100-OFFSET('Sanitation Data'!$H$4,0,10*ROW('Sanitation Data'!H76)),NA())</f>
        <v>#N/A</v>
      </c>
      <c r="AQ82" s="491" t="e">
        <f ca="1">+IF(AND(ISNUMBER(OFFSET('Sanitation Data'!$H$6,0,10*ROW('Sanitation Data'!H76))),'Data Summary'!DF82="Yes"),OFFSET('Sanitation Data'!$H$6,0,10*ROW('Sanitation Data'!H76)),NA())</f>
        <v>#N/A</v>
      </c>
      <c r="AR82" s="491" t="e">
        <f ca="1">+IF(AND(ISNUMBER(OFFSET('Sanitation Data'!$H$10,0,10*ROW('Sanitation Data'!H76))),'Data Summary'!DG82="Yes"),OFFSET('Sanitation Data'!$H$10,0,10*ROW('Sanitation Data'!H76)),NA())</f>
        <v>#N/A</v>
      </c>
      <c r="AS82" s="491" t="e">
        <f ca="1">+IF(AND(ISNUMBER(OFFSET('Sanitation Data'!$H$11,0,10*ROW('Sanitation Data'!H76))),'Data Summary'!DH82="Yes"),OFFSET('Sanitation Data'!$H$11,0,10*ROW('Sanitation Data'!H76)),NA())</f>
        <v>#N/A</v>
      </c>
      <c r="AT82" s="491" t="e">
        <f ca="1">+IF(AND(ISNUMBER(OFFSET('Sanitation Data'!$H$12,0,10*ROW('Sanitation Data'!H76))),'Data Summary'!DI82="Yes"),OFFSET('Sanitation Data'!$H$12,0,10*ROW('Sanitation Data'!H76)),NA())</f>
        <v>#N/A</v>
      </c>
      <c r="AU82" s="491" t="e">
        <f ca="1">+IF(AND(ISNUMBER(OFFSET('Sanitation Data'!$I$4,0,10*ROW('Sanitation Data'!I76))),'Data Summary'!DJ82="Yes"),100-OFFSET('Sanitation Data'!$I$4,0,10*ROW('Sanitation Data'!I76)),NA())</f>
        <v>#N/A</v>
      </c>
      <c r="AV82" s="491" t="e">
        <f ca="1">+IF(AND(ISNUMBER(OFFSET('Sanitation Data'!$I$6,0,10*ROW('Sanitation Data'!I76))),'Data Summary'!DK82="Yes"),OFFSET('Sanitation Data'!$I$6,0,10*ROW('Sanitation Data'!I76)),NA())</f>
        <v>#N/A</v>
      </c>
      <c r="AW82" s="491" t="e">
        <f ca="1">+IF(AND(ISNUMBER(OFFSET('Sanitation Data'!$I$10,0,10*ROW('Sanitation Data'!I76))),'Data Summary'!DL82="Yes"),OFFSET('Sanitation Data'!$I$10,0,10*ROW('Sanitation Data'!I76)),NA())</f>
        <v>#N/A</v>
      </c>
      <c r="AX82" s="491" t="e">
        <f ca="1">+IF(AND(ISNUMBER(OFFSET('Sanitation Data'!$I$11,0,10*ROW('Sanitation Data'!I76))),'Data Summary'!DM82="Yes"),OFFSET('Sanitation Data'!$I$11,0,10*ROW('Sanitation Data'!I76)),NA())</f>
        <v>#N/A</v>
      </c>
      <c r="AY82" s="491" t="e">
        <f ca="1">+IF(AND(ISNUMBER(OFFSET('Sanitation Data'!$I$12,0,10*ROW('Sanitation Data'!I76))),'Data Summary'!DN82="Yes"),OFFSET('Sanitation Data'!$I$12,0,10*ROW('Sanitation Data'!I76)),NA())</f>
        <v>#N/A</v>
      </c>
      <c r="AZ82" s="492" t="e">
        <f ca="1">+IF(AND(ISNUMBER(OFFSET('Hygiene Data'!$D$5,0,10*ROW('Hygiene Data'!D76))),'Data Summary'!DO82="Yes"),OFFSET('Hygiene Data'!$D$5,0,10*ROW('Hygiene Data'!D76)),NA())</f>
        <v>#N/A</v>
      </c>
      <c r="BA82" s="492" t="e">
        <f ca="1">+IF(AND(ISNUMBER(OFFSET('Hygiene Data'!$D$7,0,10*ROW('Hygiene Data'!D76))),'Data Summary'!DP82="Yes"),OFFSET('Hygiene Data'!$D$7,0,10*ROW('Hygiene Data'!D76)),NA())</f>
        <v>#N/A</v>
      </c>
      <c r="BB82" s="492" t="e">
        <f ca="1">+IF(AND(ISNUMBER(OFFSET('Hygiene Data'!$D$9,0,10*ROW('Hygiene Data'!D76))),'Data Summary'!DQ82="Yes"),OFFSET('Hygiene Data'!$D$9,0,10*ROW('Hygiene Data'!D76)),NA())</f>
        <v>#N/A</v>
      </c>
      <c r="BC82" s="492" t="e">
        <f ca="1">+IF(AND(ISNUMBER(OFFSET('Hygiene Data'!$E$5,0,10*ROW('Hygiene Data'!E76))),'Data Summary'!DR82="Yes"),OFFSET('Hygiene Data'!$E$5,0,10*ROW('Hygiene Data'!E76)),NA())</f>
        <v>#N/A</v>
      </c>
      <c r="BD82" s="492" t="e">
        <f ca="1">+IF(AND(ISNUMBER(OFFSET('Hygiene Data'!$E$7,0,10*ROW('Hygiene Data'!E76))),'Data Summary'!DS82="Yes"),OFFSET('Hygiene Data'!$E$7,0,10*ROW('Hygiene Data'!E76)),NA())</f>
        <v>#N/A</v>
      </c>
      <c r="BE82" s="492" t="e">
        <f ca="1">+IF(AND(ISNUMBER(OFFSET('Hygiene Data'!$E$9,0,10*ROW('Hygiene Data'!E76))),'Data Summary'!DT82="Yes"),OFFSET('Hygiene Data'!$E$9,0,10*ROW('Hygiene Data'!E76)),NA())</f>
        <v>#N/A</v>
      </c>
      <c r="BF82" s="492" t="e">
        <f ca="1">+IF(AND(ISNUMBER(OFFSET('Hygiene Data'!$F$5,0,10*ROW('Hygiene Data'!F76))),'Data Summary'!DU82="Yes"),OFFSET('Hygiene Data'!$F$5,0,10*ROW('Hygiene Data'!F76)),NA())</f>
        <v>#N/A</v>
      </c>
      <c r="BG82" s="492" t="e">
        <f ca="1">+IF(AND(ISNUMBER(OFFSET('Hygiene Data'!$F$7,0,10*ROW('Hygiene Data'!F76))),'Data Summary'!DV82="Yes"),OFFSET('Hygiene Data'!$F$7,0,10*ROW('Hygiene Data'!F76)),NA())</f>
        <v>#N/A</v>
      </c>
      <c r="BH82" s="492" t="e">
        <f ca="1">+IF(AND(ISNUMBER(OFFSET('Hygiene Data'!$F$9,0,10*ROW('Hygiene Data'!F76))),'Data Summary'!DW82="Yes"),OFFSET('Hygiene Data'!$F$9,0,10*ROW('Hygiene Data'!F76)),NA())</f>
        <v>#N/A</v>
      </c>
      <c r="BI82" s="492" t="e">
        <f ca="1">+IF(AND(ISNUMBER(OFFSET('Hygiene Data'!$G$5,0,10*ROW('Hygiene Data'!G76))),'Data Summary'!DX82="Yes"),OFFSET('Hygiene Data'!$G$5,0,10*ROW('Hygiene Data'!G76)),NA())</f>
        <v>#N/A</v>
      </c>
      <c r="BJ82" s="492" t="e">
        <f ca="1">+IF(AND(ISNUMBER(OFFSET('Hygiene Data'!$G$7,0,10*ROW('Hygiene Data'!G76))),'Data Summary'!DY82="Yes"),OFFSET('Hygiene Data'!$G$7,0,10*ROW('Hygiene Data'!G76)),NA())</f>
        <v>#N/A</v>
      </c>
      <c r="BK82" s="492" t="e">
        <f ca="1">+IF(AND(ISNUMBER(OFFSET('Hygiene Data'!$G$9,0,10*ROW('Hygiene Data'!G76))),'Data Summary'!DZ82="Yes"),OFFSET('Hygiene Data'!$G$9,0,10*ROW('Hygiene Data'!G76)),NA())</f>
        <v>#N/A</v>
      </c>
      <c r="BL82" s="492" t="e">
        <f ca="1">+IF(AND(ISNUMBER(OFFSET('Hygiene Data'!$H$5,0,10*ROW('Hygiene Data'!H76))),'Data Summary'!EA82="Yes"),OFFSET('Hygiene Data'!$H$5,0,10*ROW('Hygiene Data'!H76)),NA())</f>
        <v>#N/A</v>
      </c>
      <c r="BM82" s="492" t="e">
        <f ca="1">+IF(AND(ISNUMBER(OFFSET('Hygiene Data'!$H$7,0,10*ROW('Hygiene Data'!H76))),'Data Summary'!EB82="Yes"),OFFSET('Hygiene Data'!$H$7,0,10*ROW('Hygiene Data'!H76)),NA())</f>
        <v>#N/A</v>
      </c>
      <c r="BN82" s="492" t="e">
        <f ca="1">+IF(AND(ISNUMBER(OFFSET('Hygiene Data'!$H$9,0,10*ROW('Hygiene Data'!H76))),'Data Summary'!EC82="Yes"),OFFSET('Hygiene Data'!$H$9,0,10*ROW('Hygiene Data'!H76)),NA())</f>
        <v>#N/A</v>
      </c>
      <c r="BO82" s="492" t="e">
        <f ca="1">+IF(AND(ISNUMBER(OFFSET('Hygiene Data'!$I$5,0,10*ROW('Hygiene Data'!I76))),'Data Summary'!ED82="Yes"),OFFSET('Hygiene Data'!$I$5,0,10*ROW('Hygiene Data'!I76)),NA())</f>
        <v>#N/A</v>
      </c>
      <c r="BP82" s="492" t="e">
        <f ca="1">+IF(AND(ISNUMBER(OFFSET('Hygiene Data'!$I$7,0,10*ROW('Hygiene Data'!I76))),'Data Summary'!EE82="Yes"),OFFSET('Hygiene Data'!$I$7,0,10*ROW('Hygiene Data'!I76)),NA())</f>
        <v>#N/A</v>
      </c>
      <c r="BQ82" s="492" t="e">
        <f ca="1">+IF(AND(ISNUMBER(OFFSET('Hygiene Data'!$I$9,0,10*ROW('Hygiene Data'!I76))),'Data Summary'!EF82="Yes"),OFFSET('Hygiene Data'!$I$9,0,10*ROW('Hygiene Data'!I76)),NA())</f>
        <v>#N/A</v>
      </c>
    </row>
    <row r="83" spans="1:69" x14ac:dyDescent="0.25">
      <c r="A83" s="488" t="e">
        <f ca="1">+RIGHT('Data Summary'!A83,LEN('Data Summary'!A83)-9)</f>
        <v>#VALUE!</v>
      </c>
      <c r="B83" s="462" t="str">
        <f ca="1">+IF(ISTEXT('Data Summary'!B83),'Data Summary'!B83,"")</f>
        <v/>
      </c>
      <c r="C83" s="489" t="e">
        <f ca="1">+VALUE('Data Summary'!C83)</f>
        <v>#VALUE!</v>
      </c>
      <c r="D83" s="490" t="e">
        <f ca="1">+IF(AND(ISNUMBER(OFFSET('Water Data'!$D$4,0,10*ROW('Water Data'!D77))),'Data Summary'!BS83="Yes"),100-OFFSET('Water Data'!$D$4,0,10*ROW('Water Data'!D77)),NA())</f>
        <v>#N/A</v>
      </c>
      <c r="E83" s="490" t="e">
        <f ca="1">+IF(AND(ISNUMBER(OFFSET('Water Data'!$D$6,0,10*ROW('Water Data'!D77))),'Data Summary'!BT83="Yes"),OFFSET('Water Data'!$D$6,0,10*ROW('Water Data'!D77)),NA())</f>
        <v>#N/A</v>
      </c>
      <c r="F83" s="490" t="e">
        <f ca="1">+IF(AND(ISNUMBER(OFFSET('Water Data'!$D$9,0,10*ROW('Water Data'!D77))),'Data Summary'!BU83="Yes"),OFFSET('Water Data'!$D$9,0,10*ROW('Water Data'!D77)),NA())</f>
        <v>#N/A</v>
      </c>
      <c r="G83" s="490" t="e">
        <f ca="1">+IF(AND(ISNUMBER(OFFSET('Water Data'!$E$4,0,10*ROW('Water Data'!E77))),'Data Summary'!BV83="Yes"),100-OFFSET('Water Data'!$E$4,0,10*ROW('Water Data'!E77)),NA())</f>
        <v>#N/A</v>
      </c>
      <c r="H83" s="490" t="e">
        <f ca="1">+IF(AND(ISNUMBER(OFFSET('Water Data'!$E$6,0,10*ROW('Water Data'!E77))),'Data Summary'!BW83="Yes"),OFFSET('Water Data'!$E$6,0,10*ROW('Water Data'!E77)),NA())</f>
        <v>#N/A</v>
      </c>
      <c r="I83" s="490" t="e">
        <f ca="1">+IF(AND(ISNUMBER(OFFSET('Water Data'!$E$9,0,10*ROW('Water Data'!E77))),'Data Summary'!BX83="Yes"),OFFSET('Water Data'!$E$9,0,10*ROW('Water Data'!E77)),NA())</f>
        <v>#N/A</v>
      </c>
      <c r="J83" s="490" t="e">
        <f ca="1">+IF(AND(ISNUMBER(OFFSET('Water Data'!$F$4,0,10*ROW('Water Data'!F77))),'Data Summary'!BY83="Yes"),100-OFFSET('Water Data'!$F$4,0,10*ROW('Water Data'!F77)),NA())</f>
        <v>#N/A</v>
      </c>
      <c r="K83" s="490" t="e">
        <f ca="1">+IF(AND(ISNUMBER(OFFSET('Water Data'!$F$6,0,10*ROW('Water Data'!F77))),'Data Summary'!BZ83="Yes"),OFFSET('Water Data'!$F$6,0,10*ROW('Water Data'!F77)),NA())</f>
        <v>#N/A</v>
      </c>
      <c r="L83" s="490" t="e">
        <f ca="1">+IF(AND(ISNUMBER(OFFSET('Water Data'!$F$9,0,10*ROW('Water Data'!F77))),'Data Summary'!CA83="Yes"),OFFSET('Water Data'!$F$9,0,10*ROW('Water Data'!F77)),NA())</f>
        <v>#N/A</v>
      </c>
      <c r="M83" s="490" t="e">
        <f ca="1">+IF(AND(ISNUMBER(OFFSET('Water Data'!$G$4,0,10*ROW('Water Data'!G77))),'Data Summary'!CB83="Yes"),100-OFFSET('Water Data'!$G$4,0,10*ROW('Water Data'!G77)),NA())</f>
        <v>#N/A</v>
      </c>
      <c r="N83" s="490" t="e">
        <f ca="1">+IF(AND(ISNUMBER(OFFSET('Water Data'!$G$6,0,10*ROW('Water Data'!G77))),'Data Summary'!CC83="Yes"),OFFSET('Water Data'!$G$6,0,10*ROW('Water Data'!G77)),NA())</f>
        <v>#N/A</v>
      </c>
      <c r="O83" s="490" t="e">
        <f ca="1">+IF(AND(ISNUMBER(OFFSET('Water Data'!$G$9,0,10*ROW('Water Data'!G77))),'Data Summary'!CD83="Yes"),OFFSET('Water Data'!$G$9,0,10*ROW('Water Data'!G77)),NA())</f>
        <v>#N/A</v>
      </c>
      <c r="P83" s="490" t="e">
        <f ca="1">+IF(AND(ISNUMBER(OFFSET('Water Data'!$H$4,0,10*ROW('Water Data'!H77))),'Data Summary'!CE83="Yes"),100-OFFSET('Water Data'!$H$4,0,10*ROW('Water Data'!H77)),NA())</f>
        <v>#N/A</v>
      </c>
      <c r="Q83" s="490" t="e">
        <f ca="1">+IF(AND(ISNUMBER(OFFSET('Water Data'!$H$6,0,10*ROW('Water Data'!H77))),'Data Summary'!CF83="Yes"),OFFSET('Water Data'!$H$6,0,10*ROW('Water Data'!H77)),NA())</f>
        <v>#N/A</v>
      </c>
      <c r="R83" s="490" t="e">
        <f ca="1">+IF(AND(ISNUMBER(OFFSET('Water Data'!$H$9,0,10*ROW('Water Data'!H77))),'Data Summary'!CG83="Yes"),OFFSET('Water Data'!$H$9,0,10*ROW('Water Data'!H77)),NA())</f>
        <v>#N/A</v>
      </c>
      <c r="S83" s="490" t="e">
        <f ca="1">+IF(AND(ISNUMBER(OFFSET('Water Data'!$I$4,0,10*ROW('Water Data'!I77))),'Data Summary'!CH83="Yes"),100-OFFSET('Water Data'!$I$4,0,10*ROW('Water Data'!I77)),NA())</f>
        <v>#N/A</v>
      </c>
      <c r="T83" s="490" t="e">
        <f ca="1">+IF(AND(ISNUMBER(OFFSET('Water Data'!$I$6,0,10*ROW('Water Data'!I77))),'Data Summary'!CI83="Yes"),OFFSET('Water Data'!$I$6,0,10*ROW('Water Data'!I77)),NA())</f>
        <v>#N/A</v>
      </c>
      <c r="U83" s="490" t="e">
        <f ca="1">+IF(AND(ISNUMBER(OFFSET('Water Data'!$I$9,0,10*ROW('Water Data'!I77))),'Data Summary'!CJ83="Yes"),OFFSET('Water Data'!$I$9,0,10*ROW('Water Data'!I77)),NA())</f>
        <v>#N/A</v>
      </c>
      <c r="V83" s="491" t="e">
        <f ca="1">+IF(AND(ISNUMBER(OFFSET('Sanitation Data'!$D$4,0,10*ROW('Sanitation Data'!D77))),'Data Summary'!CK83="Yes"),100-OFFSET('Sanitation Data'!$D$4,0,10*ROW('Sanitation Data'!D77)),NA())</f>
        <v>#N/A</v>
      </c>
      <c r="W83" s="491" t="e">
        <f ca="1">+IF(AND(ISNUMBER(OFFSET('Sanitation Data'!$D$6,0,10*ROW('Sanitation Data'!D77))),'Data Summary'!CL83="Yes"),OFFSET('Sanitation Data'!$D$6,0,10*ROW('Sanitation Data'!D77)),NA())</f>
        <v>#N/A</v>
      </c>
      <c r="X83" s="491" t="e">
        <f ca="1">+IF(AND(ISNUMBER(OFFSET('Sanitation Data'!$D$10,0,10*ROW('Sanitation Data'!D77))),'Data Summary'!CM83="Yes"),OFFSET('Sanitation Data'!$D$10,0,10*ROW('Sanitation Data'!D77)),NA())</f>
        <v>#N/A</v>
      </c>
      <c r="Y83" s="491" t="e">
        <f ca="1">+IF(AND(ISNUMBER(OFFSET('Sanitation Data'!$D$11,0,10*ROW('Sanitation Data'!D77))),'Data Summary'!CN83="Yes"),OFFSET('Sanitation Data'!$D$11,0,10*ROW('Sanitation Data'!D77)),NA())</f>
        <v>#N/A</v>
      </c>
      <c r="Z83" s="491" t="e">
        <f ca="1">+IF(AND(ISNUMBER(OFFSET('Sanitation Data'!$D$12,0,10*ROW('Sanitation Data'!D77))),'Data Summary'!CO83="Yes"),OFFSET('Sanitation Data'!$D$12,0,10*ROW('Sanitation Data'!D77)),NA())</f>
        <v>#N/A</v>
      </c>
      <c r="AA83" s="491" t="e">
        <f ca="1">+IF(AND(ISNUMBER(OFFSET('Sanitation Data'!$E$4,0,10*ROW('Sanitation Data'!E77))),'Data Summary'!CP83="Yes"),100-OFFSET('Sanitation Data'!$E$4,0,10*ROW('Sanitation Data'!E77)),NA())</f>
        <v>#N/A</v>
      </c>
      <c r="AB83" s="491" t="e">
        <f ca="1">+IF(AND(ISNUMBER(OFFSET('Sanitation Data'!$E$6,0,10*ROW('Sanitation Data'!E77))),'Data Summary'!CQ83="Yes"),OFFSET('Sanitation Data'!$E$6,0,10*ROW('Sanitation Data'!E77)),NA())</f>
        <v>#N/A</v>
      </c>
      <c r="AC83" s="491" t="e">
        <f ca="1">+IF(AND(ISNUMBER(OFFSET('Sanitation Data'!$E$10,0,10*ROW('Sanitation Data'!E77))),'Data Summary'!CR83="Yes"),OFFSET('Sanitation Data'!$E$10,0,10*ROW('Sanitation Data'!E77)),NA())</f>
        <v>#N/A</v>
      </c>
      <c r="AD83" s="491" t="e">
        <f ca="1">+IF(AND(ISNUMBER(OFFSET('Sanitation Data'!$E$11,0,10*ROW('Sanitation Data'!E77))),'Data Summary'!CS83="Yes"),OFFSET('Sanitation Data'!$E$11,0,10*ROW('Sanitation Data'!E77)),NA())</f>
        <v>#N/A</v>
      </c>
      <c r="AE83" s="491" t="e">
        <f ca="1">+IF(AND(ISNUMBER(OFFSET('Sanitation Data'!$E$12,0,10*ROW('Sanitation Data'!E77))),'Data Summary'!CT83="Yes"),OFFSET('Sanitation Data'!$E$12,0,10*ROW('Sanitation Data'!E77)),NA())</f>
        <v>#N/A</v>
      </c>
      <c r="AF83" s="491" t="e">
        <f ca="1">+IF(AND(ISNUMBER(OFFSET('Sanitation Data'!$F$4,0,10*ROW('Sanitation Data'!F77))),'Data Summary'!CU83="Yes"),100-OFFSET('Sanitation Data'!$F$4,0,10*ROW('Sanitation Data'!F77)),NA())</f>
        <v>#N/A</v>
      </c>
      <c r="AG83" s="491" t="e">
        <f ca="1">+IF(AND(ISNUMBER(OFFSET('Sanitation Data'!$F$6,0,10*ROW('Sanitation Data'!F77))),'Data Summary'!CV83="Yes"),OFFSET('Sanitation Data'!$F$6,0,10*ROW('Sanitation Data'!F77)),NA())</f>
        <v>#N/A</v>
      </c>
      <c r="AH83" s="491" t="e">
        <f ca="1">+IF(AND(ISNUMBER(OFFSET('Sanitation Data'!$F$10,0,10*ROW('Sanitation Data'!F77))),'Data Summary'!CW83="Yes"),OFFSET('Sanitation Data'!$F$10,0,10*ROW('Sanitation Data'!F77)),NA())</f>
        <v>#N/A</v>
      </c>
      <c r="AI83" s="491" t="e">
        <f ca="1">+IF(AND(ISNUMBER(OFFSET('Sanitation Data'!$F$11,0,10*ROW('Sanitation Data'!F77))),'Data Summary'!CX83="Yes"),OFFSET('Sanitation Data'!$F$11,0,10*ROW('Sanitation Data'!F77)),NA())</f>
        <v>#N/A</v>
      </c>
      <c r="AJ83" s="491" t="e">
        <f ca="1">+IF(AND(ISNUMBER(OFFSET('Sanitation Data'!$F$12,0,10*ROW('Sanitation Data'!F77))),'Data Summary'!CY83="Yes"),OFFSET('Sanitation Data'!$F$12,0,10*ROW('Sanitation Data'!F77)),NA())</f>
        <v>#N/A</v>
      </c>
      <c r="AK83" s="491" t="e">
        <f ca="1">+IF(AND(ISNUMBER(OFFSET('Sanitation Data'!$G$4,0,10*ROW('Sanitation Data'!G77))),'Data Summary'!CZ83="Yes"),100-OFFSET('Sanitation Data'!$G$4,0,10*ROW('Sanitation Data'!G77)),NA())</f>
        <v>#N/A</v>
      </c>
      <c r="AL83" s="491" t="e">
        <f ca="1">+IF(AND(ISNUMBER(OFFSET('Sanitation Data'!$G$6,0,10*ROW('Sanitation Data'!G77))),'Data Summary'!DA83="Yes"),OFFSET('Sanitation Data'!$G$6,0,10*ROW('Sanitation Data'!G77)),NA())</f>
        <v>#N/A</v>
      </c>
      <c r="AM83" s="491" t="e">
        <f ca="1">+IF(AND(ISNUMBER(OFFSET('Sanitation Data'!$G$10,0,10*ROW('Sanitation Data'!G77))),'Data Summary'!DB83="Yes"),OFFSET('Sanitation Data'!$G$10,0,10*ROW('Sanitation Data'!G77)),NA())</f>
        <v>#N/A</v>
      </c>
      <c r="AN83" s="491" t="e">
        <f ca="1">+IF(AND(ISNUMBER(OFFSET('Sanitation Data'!$G$11,0,10*ROW('Sanitation Data'!G77))),'Data Summary'!DC83="Yes"),OFFSET('Sanitation Data'!$G$11,0,10*ROW('Sanitation Data'!G77)),NA())</f>
        <v>#N/A</v>
      </c>
      <c r="AO83" s="491" t="e">
        <f ca="1">+IF(AND(ISNUMBER(OFFSET('Sanitation Data'!$G$12,0,10*ROW('Sanitation Data'!G77))),'Data Summary'!DD83="Yes"),OFFSET('Sanitation Data'!$G$12,0,10*ROW('Sanitation Data'!G77)),NA())</f>
        <v>#N/A</v>
      </c>
      <c r="AP83" s="491" t="e">
        <f ca="1">+IF(AND(ISNUMBER(OFFSET('Sanitation Data'!$H$4,0,10*ROW('Sanitation Data'!H77))),'Data Summary'!DE83="Yes"),100-OFFSET('Sanitation Data'!$H$4,0,10*ROW('Sanitation Data'!H77)),NA())</f>
        <v>#N/A</v>
      </c>
      <c r="AQ83" s="491" t="e">
        <f ca="1">+IF(AND(ISNUMBER(OFFSET('Sanitation Data'!$H$6,0,10*ROW('Sanitation Data'!H77))),'Data Summary'!DF83="Yes"),OFFSET('Sanitation Data'!$H$6,0,10*ROW('Sanitation Data'!H77)),NA())</f>
        <v>#N/A</v>
      </c>
      <c r="AR83" s="491" t="e">
        <f ca="1">+IF(AND(ISNUMBER(OFFSET('Sanitation Data'!$H$10,0,10*ROW('Sanitation Data'!H77))),'Data Summary'!DG83="Yes"),OFFSET('Sanitation Data'!$H$10,0,10*ROW('Sanitation Data'!H77)),NA())</f>
        <v>#N/A</v>
      </c>
      <c r="AS83" s="491" t="e">
        <f ca="1">+IF(AND(ISNUMBER(OFFSET('Sanitation Data'!$H$11,0,10*ROW('Sanitation Data'!H77))),'Data Summary'!DH83="Yes"),OFFSET('Sanitation Data'!$H$11,0,10*ROW('Sanitation Data'!H77)),NA())</f>
        <v>#N/A</v>
      </c>
      <c r="AT83" s="491" t="e">
        <f ca="1">+IF(AND(ISNUMBER(OFFSET('Sanitation Data'!$H$12,0,10*ROW('Sanitation Data'!H77))),'Data Summary'!DI83="Yes"),OFFSET('Sanitation Data'!$H$12,0,10*ROW('Sanitation Data'!H77)),NA())</f>
        <v>#N/A</v>
      </c>
      <c r="AU83" s="491" t="e">
        <f ca="1">+IF(AND(ISNUMBER(OFFSET('Sanitation Data'!$I$4,0,10*ROW('Sanitation Data'!I77))),'Data Summary'!DJ83="Yes"),100-OFFSET('Sanitation Data'!$I$4,0,10*ROW('Sanitation Data'!I77)),NA())</f>
        <v>#N/A</v>
      </c>
      <c r="AV83" s="491" t="e">
        <f ca="1">+IF(AND(ISNUMBER(OFFSET('Sanitation Data'!$I$6,0,10*ROW('Sanitation Data'!I77))),'Data Summary'!DK83="Yes"),OFFSET('Sanitation Data'!$I$6,0,10*ROW('Sanitation Data'!I77)),NA())</f>
        <v>#N/A</v>
      </c>
      <c r="AW83" s="491" t="e">
        <f ca="1">+IF(AND(ISNUMBER(OFFSET('Sanitation Data'!$I$10,0,10*ROW('Sanitation Data'!I77))),'Data Summary'!DL83="Yes"),OFFSET('Sanitation Data'!$I$10,0,10*ROW('Sanitation Data'!I77)),NA())</f>
        <v>#N/A</v>
      </c>
      <c r="AX83" s="491" t="e">
        <f ca="1">+IF(AND(ISNUMBER(OFFSET('Sanitation Data'!$I$11,0,10*ROW('Sanitation Data'!I77))),'Data Summary'!DM83="Yes"),OFFSET('Sanitation Data'!$I$11,0,10*ROW('Sanitation Data'!I77)),NA())</f>
        <v>#N/A</v>
      </c>
      <c r="AY83" s="491" t="e">
        <f ca="1">+IF(AND(ISNUMBER(OFFSET('Sanitation Data'!$I$12,0,10*ROW('Sanitation Data'!I77))),'Data Summary'!DN83="Yes"),OFFSET('Sanitation Data'!$I$12,0,10*ROW('Sanitation Data'!I77)),NA())</f>
        <v>#N/A</v>
      </c>
      <c r="AZ83" s="492" t="e">
        <f ca="1">+IF(AND(ISNUMBER(OFFSET('Hygiene Data'!$D$5,0,10*ROW('Hygiene Data'!D77))),'Data Summary'!DO83="Yes"),OFFSET('Hygiene Data'!$D$5,0,10*ROW('Hygiene Data'!D77)),NA())</f>
        <v>#N/A</v>
      </c>
      <c r="BA83" s="492" t="e">
        <f ca="1">+IF(AND(ISNUMBER(OFFSET('Hygiene Data'!$D$7,0,10*ROW('Hygiene Data'!D77))),'Data Summary'!DP83="Yes"),OFFSET('Hygiene Data'!$D$7,0,10*ROW('Hygiene Data'!D77)),NA())</f>
        <v>#N/A</v>
      </c>
      <c r="BB83" s="492" t="e">
        <f ca="1">+IF(AND(ISNUMBER(OFFSET('Hygiene Data'!$D$9,0,10*ROW('Hygiene Data'!D77))),'Data Summary'!DQ83="Yes"),OFFSET('Hygiene Data'!$D$9,0,10*ROW('Hygiene Data'!D77)),NA())</f>
        <v>#N/A</v>
      </c>
      <c r="BC83" s="492" t="e">
        <f ca="1">+IF(AND(ISNUMBER(OFFSET('Hygiene Data'!$E$5,0,10*ROW('Hygiene Data'!E77))),'Data Summary'!DR83="Yes"),OFFSET('Hygiene Data'!$E$5,0,10*ROW('Hygiene Data'!E77)),NA())</f>
        <v>#N/A</v>
      </c>
      <c r="BD83" s="492" t="e">
        <f ca="1">+IF(AND(ISNUMBER(OFFSET('Hygiene Data'!$E$7,0,10*ROW('Hygiene Data'!E77))),'Data Summary'!DS83="Yes"),OFFSET('Hygiene Data'!$E$7,0,10*ROW('Hygiene Data'!E77)),NA())</f>
        <v>#N/A</v>
      </c>
      <c r="BE83" s="492" t="e">
        <f ca="1">+IF(AND(ISNUMBER(OFFSET('Hygiene Data'!$E$9,0,10*ROW('Hygiene Data'!E77))),'Data Summary'!DT83="Yes"),OFFSET('Hygiene Data'!$E$9,0,10*ROW('Hygiene Data'!E77)),NA())</f>
        <v>#N/A</v>
      </c>
      <c r="BF83" s="492" t="e">
        <f ca="1">+IF(AND(ISNUMBER(OFFSET('Hygiene Data'!$F$5,0,10*ROW('Hygiene Data'!F77))),'Data Summary'!DU83="Yes"),OFFSET('Hygiene Data'!$F$5,0,10*ROW('Hygiene Data'!F77)),NA())</f>
        <v>#N/A</v>
      </c>
      <c r="BG83" s="492" t="e">
        <f ca="1">+IF(AND(ISNUMBER(OFFSET('Hygiene Data'!$F$7,0,10*ROW('Hygiene Data'!F77))),'Data Summary'!DV83="Yes"),OFFSET('Hygiene Data'!$F$7,0,10*ROW('Hygiene Data'!F77)),NA())</f>
        <v>#N/A</v>
      </c>
      <c r="BH83" s="492" t="e">
        <f ca="1">+IF(AND(ISNUMBER(OFFSET('Hygiene Data'!$F$9,0,10*ROW('Hygiene Data'!F77))),'Data Summary'!DW83="Yes"),OFFSET('Hygiene Data'!$F$9,0,10*ROW('Hygiene Data'!F77)),NA())</f>
        <v>#N/A</v>
      </c>
      <c r="BI83" s="492" t="e">
        <f ca="1">+IF(AND(ISNUMBER(OFFSET('Hygiene Data'!$G$5,0,10*ROW('Hygiene Data'!G77))),'Data Summary'!DX83="Yes"),OFFSET('Hygiene Data'!$G$5,0,10*ROW('Hygiene Data'!G77)),NA())</f>
        <v>#N/A</v>
      </c>
      <c r="BJ83" s="492" t="e">
        <f ca="1">+IF(AND(ISNUMBER(OFFSET('Hygiene Data'!$G$7,0,10*ROW('Hygiene Data'!G77))),'Data Summary'!DY83="Yes"),OFFSET('Hygiene Data'!$G$7,0,10*ROW('Hygiene Data'!G77)),NA())</f>
        <v>#N/A</v>
      </c>
      <c r="BK83" s="492" t="e">
        <f ca="1">+IF(AND(ISNUMBER(OFFSET('Hygiene Data'!$G$9,0,10*ROW('Hygiene Data'!G77))),'Data Summary'!DZ83="Yes"),OFFSET('Hygiene Data'!$G$9,0,10*ROW('Hygiene Data'!G77)),NA())</f>
        <v>#N/A</v>
      </c>
      <c r="BL83" s="492" t="e">
        <f ca="1">+IF(AND(ISNUMBER(OFFSET('Hygiene Data'!$H$5,0,10*ROW('Hygiene Data'!H77))),'Data Summary'!EA83="Yes"),OFFSET('Hygiene Data'!$H$5,0,10*ROW('Hygiene Data'!H77)),NA())</f>
        <v>#N/A</v>
      </c>
      <c r="BM83" s="492" t="e">
        <f ca="1">+IF(AND(ISNUMBER(OFFSET('Hygiene Data'!$H$7,0,10*ROW('Hygiene Data'!H77))),'Data Summary'!EB83="Yes"),OFFSET('Hygiene Data'!$H$7,0,10*ROW('Hygiene Data'!H77)),NA())</f>
        <v>#N/A</v>
      </c>
      <c r="BN83" s="492" t="e">
        <f ca="1">+IF(AND(ISNUMBER(OFFSET('Hygiene Data'!$H$9,0,10*ROW('Hygiene Data'!H77))),'Data Summary'!EC83="Yes"),OFFSET('Hygiene Data'!$H$9,0,10*ROW('Hygiene Data'!H77)),NA())</f>
        <v>#N/A</v>
      </c>
      <c r="BO83" s="492" t="e">
        <f ca="1">+IF(AND(ISNUMBER(OFFSET('Hygiene Data'!$I$5,0,10*ROW('Hygiene Data'!I77))),'Data Summary'!ED83="Yes"),OFFSET('Hygiene Data'!$I$5,0,10*ROW('Hygiene Data'!I77)),NA())</f>
        <v>#N/A</v>
      </c>
      <c r="BP83" s="492" t="e">
        <f ca="1">+IF(AND(ISNUMBER(OFFSET('Hygiene Data'!$I$7,0,10*ROW('Hygiene Data'!I77))),'Data Summary'!EE83="Yes"),OFFSET('Hygiene Data'!$I$7,0,10*ROW('Hygiene Data'!I77)),NA())</f>
        <v>#N/A</v>
      </c>
      <c r="BQ83" s="492" t="e">
        <f ca="1">+IF(AND(ISNUMBER(OFFSET('Hygiene Data'!$I$9,0,10*ROW('Hygiene Data'!I77))),'Data Summary'!EF83="Yes"),OFFSET('Hygiene Data'!$I$9,0,10*ROW('Hygiene Data'!I77)),NA())</f>
        <v>#N/A</v>
      </c>
    </row>
    <row r="84" spans="1:69" x14ac:dyDescent="0.25">
      <c r="A84" s="488" t="e">
        <f ca="1">+RIGHT('Data Summary'!A84,LEN('Data Summary'!A84)-9)</f>
        <v>#VALUE!</v>
      </c>
      <c r="B84" s="462" t="str">
        <f ca="1">+IF(ISTEXT('Data Summary'!B84),'Data Summary'!B84,"")</f>
        <v/>
      </c>
      <c r="C84" s="489" t="e">
        <f ca="1">+VALUE('Data Summary'!C84)</f>
        <v>#VALUE!</v>
      </c>
      <c r="D84" s="490" t="e">
        <f ca="1">+IF(AND(ISNUMBER(OFFSET('Water Data'!$D$4,0,10*ROW('Water Data'!D78))),'Data Summary'!BS84="Yes"),100-OFFSET('Water Data'!$D$4,0,10*ROW('Water Data'!D78)),NA())</f>
        <v>#N/A</v>
      </c>
      <c r="E84" s="490" t="e">
        <f ca="1">+IF(AND(ISNUMBER(OFFSET('Water Data'!$D$6,0,10*ROW('Water Data'!D78))),'Data Summary'!BT84="Yes"),OFFSET('Water Data'!$D$6,0,10*ROW('Water Data'!D78)),NA())</f>
        <v>#N/A</v>
      </c>
      <c r="F84" s="490" t="e">
        <f ca="1">+IF(AND(ISNUMBER(OFFSET('Water Data'!$D$9,0,10*ROW('Water Data'!D78))),'Data Summary'!BU84="Yes"),OFFSET('Water Data'!$D$9,0,10*ROW('Water Data'!D78)),NA())</f>
        <v>#N/A</v>
      </c>
      <c r="G84" s="490" t="e">
        <f ca="1">+IF(AND(ISNUMBER(OFFSET('Water Data'!$E$4,0,10*ROW('Water Data'!E78))),'Data Summary'!BV84="Yes"),100-OFFSET('Water Data'!$E$4,0,10*ROW('Water Data'!E78)),NA())</f>
        <v>#N/A</v>
      </c>
      <c r="H84" s="490" t="e">
        <f ca="1">+IF(AND(ISNUMBER(OFFSET('Water Data'!$E$6,0,10*ROW('Water Data'!E78))),'Data Summary'!BW84="Yes"),OFFSET('Water Data'!$E$6,0,10*ROW('Water Data'!E78)),NA())</f>
        <v>#N/A</v>
      </c>
      <c r="I84" s="490" t="e">
        <f ca="1">+IF(AND(ISNUMBER(OFFSET('Water Data'!$E$9,0,10*ROW('Water Data'!E78))),'Data Summary'!BX84="Yes"),OFFSET('Water Data'!$E$9,0,10*ROW('Water Data'!E78)),NA())</f>
        <v>#N/A</v>
      </c>
      <c r="J84" s="490" t="e">
        <f ca="1">+IF(AND(ISNUMBER(OFFSET('Water Data'!$F$4,0,10*ROW('Water Data'!F78))),'Data Summary'!BY84="Yes"),100-OFFSET('Water Data'!$F$4,0,10*ROW('Water Data'!F78)),NA())</f>
        <v>#N/A</v>
      </c>
      <c r="K84" s="490" t="e">
        <f ca="1">+IF(AND(ISNUMBER(OFFSET('Water Data'!$F$6,0,10*ROW('Water Data'!F78))),'Data Summary'!BZ84="Yes"),OFFSET('Water Data'!$F$6,0,10*ROW('Water Data'!F78)),NA())</f>
        <v>#N/A</v>
      </c>
      <c r="L84" s="490" t="e">
        <f ca="1">+IF(AND(ISNUMBER(OFFSET('Water Data'!$F$9,0,10*ROW('Water Data'!F78))),'Data Summary'!CA84="Yes"),OFFSET('Water Data'!$F$9,0,10*ROW('Water Data'!F78)),NA())</f>
        <v>#N/A</v>
      </c>
      <c r="M84" s="490" t="e">
        <f ca="1">+IF(AND(ISNUMBER(OFFSET('Water Data'!$G$4,0,10*ROW('Water Data'!G78))),'Data Summary'!CB84="Yes"),100-OFFSET('Water Data'!$G$4,0,10*ROW('Water Data'!G78)),NA())</f>
        <v>#N/A</v>
      </c>
      <c r="N84" s="490" t="e">
        <f ca="1">+IF(AND(ISNUMBER(OFFSET('Water Data'!$G$6,0,10*ROW('Water Data'!G78))),'Data Summary'!CC84="Yes"),OFFSET('Water Data'!$G$6,0,10*ROW('Water Data'!G78)),NA())</f>
        <v>#N/A</v>
      </c>
      <c r="O84" s="490" t="e">
        <f ca="1">+IF(AND(ISNUMBER(OFFSET('Water Data'!$G$9,0,10*ROW('Water Data'!G78))),'Data Summary'!CD84="Yes"),OFFSET('Water Data'!$G$9,0,10*ROW('Water Data'!G78)),NA())</f>
        <v>#N/A</v>
      </c>
      <c r="P84" s="490" t="e">
        <f ca="1">+IF(AND(ISNUMBER(OFFSET('Water Data'!$H$4,0,10*ROW('Water Data'!H78))),'Data Summary'!CE84="Yes"),100-OFFSET('Water Data'!$H$4,0,10*ROW('Water Data'!H78)),NA())</f>
        <v>#N/A</v>
      </c>
      <c r="Q84" s="490" t="e">
        <f ca="1">+IF(AND(ISNUMBER(OFFSET('Water Data'!$H$6,0,10*ROW('Water Data'!H78))),'Data Summary'!CF84="Yes"),OFFSET('Water Data'!$H$6,0,10*ROW('Water Data'!H78)),NA())</f>
        <v>#N/A</v>
      </c>
      <c r="R84" s="490" t="e">
        <f ca="1">+IF(AND(ISNUMBER(OFFSET('Water Data'!$H$9,0,10*ROW('Water Data'!H78))),'Data Summary'!CG84="Yes"),OFFSET('Water Data'!$H$9,0,10*ROW('Water Data'!H78)),NA())</f>
        <v>#N/A</v>
      </c>
      <c r="S84" s="490" t="e">
        <f ca="1">+IF(AND(ISNUMBER(OFFSET('Water Data'!$I$4,0,10*ROW('Water Data'!I78))),'Data Summary'!CH84="Yes"),100-OFFSET('Water Data'!$I$4,0,10*ROW('Water Data'!I78)),NA())</f>
        <v>#N/A</v>
      </c>
      <c r="T84" s="490" t="e">
        <f ca="1">+IF(AND(ISNUMBER(OFFSET('Water Data'!$I$6,0,10*ROW('Water Data'!I78))),'Data Summary'!CI84="Yes"),OFFSET('Water Data'!$I$6,0,10*ROW('Water Data'!I78)),NA())</f>
        <v>#N/A</v>
      </c>
      <c r="U84" s="490" t="e">
        <f ca="1">+IF(AND(ISNUMBER(OFFSET('Water Data'!$I$9,0,10*ROW('Water Data'!I78))),'Data Summary'!CJ84="Yes"),OFFSET('Water Data'!$I$9,0,10*ROW('Water Data'!I78)),NA())</f>
        <v>#N/A</v>
      </c>
      <c r="V84" s="491" t="e">
        <f ca="1">+IF(AND(ISNUMBER(OFFSET('Sanitation Data'!$D$4,0,10*ROW('Sanitation Data'!D78))),'Data Summary'!CK84="Yes"),100-OFFSET('Sanitation Data'!$D$4,0,10*ROW('Sanitation Data'!D78)),NA())</f>
        <v>#N/A</v>
      </c>
      <c r="W84" s="491" t="e">
        <f ca="1">+IF(AND(ISNUMBER(OFFSET('Sanitation Data'!$D$6,0,10*ROW('Sanitation Data'!D78))),'Data Summary'!CL84="Yes"),OFFSET('Sanitation Data'!$D$6,0,10*ROW('Sanitation Data'!D78)),NA())</f>
        <v>#N/A</v>
      </c>
      <c r="X84" s="491" t="e">
        <f ca="1">+IF(AND(ISNUMBER(OFFSET('Sanitation Data'!$D$10,0,10*ROW('Sanitation Data'!D78))),'Data Summary'!CM84="Yes"),OFFSET('Sanitation Data'!$D$10,0,10*ROW('Sanitation Data'!D78)),NA())</f>
        <v>#N/A</v>
      </c>
      <c r="Y84" s="491" t="e">
        <f ca="1">+IF(AND(ISNUMBER(OFFSET('Sanitation Data'!$D$11,0,10*ROW('Sanitation Data'!D78))),'Data Summary'!CN84="Yes"),OFFSET('Sanitation Data'!$D$11,0,10*ROW('Sanitation Data'!D78)),NA())</f>
        <v>#N/A</v>
      </c>
      <c r="Z84" s="491" t="e">
        <f ca="1">+IF(AND(ISNUMBER(OFFSET('Sanitation Data'!$D$12,0,10*ROW('Sanitation Data'!D78))),'Data Summary'!CO84="Yes"),OFFSET('Sanitation Data'!$D$12,0,10*ROW('Sanitation Data'!D78)),NA())</f>
        <v>#N/A</v>
      </c>
      <c r="AA84" s="491" t="e">
        <f ca="1">+IF(AND(ISNUMBER(OFFSET('Sanitation Data'!$E$4,0,10*ROW('Sanitation Data'!E78))),'Data Summary'!CP84="Yes"),100-OFFSET('Sanitation Data'!$E$4,0,10*ROW('Sanitation Data'!E78)),NA())</f>
        <v>#N/A</v>
      </c>
      <c r="AB84" s="491" t="e">
        <f ca="1">+IF(AND(ISNUMBER(OFFSET('Sanitation Data'!$E$6,0,10*ROW('Sanitation Data'!E78))),'Data Summary'!CQ84="Yes"),OFFSET('Sanitation Data'!$E$6,0,10*ROW('Sanitation Data'!E78)),NA())</f>
        <v>#N/A</v>
      </c>
      <c r="AC84" s="491" t="e">
        <f ca="1">+IF(AND(ISNUMBER(OFFSET('Sanitation Data'!$E$10,0,10*ROW('Sanitation Data'!E78))),'Data Summary'!CR84="Yes"),OFFSET('Sanitation Data'!$E$10,0,10*ROW('Sanitation Data'!E78)),NA())</f>
        <v>#N/A</v>
      </c>
      <c r="AD84" s="491" t="e">
        <f ca="1">+IF(AND(ISNUMBER(OFFSET('Sanitation Data'!$E$11,0,10*ROW('Sanitation Data'!E78))),'Data Summary'!CS84="Yes"),OFFSET('Sanitation Data'!$E$11,0,10*ROW('Sanitation Data'!E78)),NA())</f>
        <v>#N/A</v>
      </c>
      <c r="AE84" s="491" t="e">
        <f ca="1">+IF(AND(ISNUMBER(OFFSET('Sanitation Data'!$E$12,0,10*ROW('Sanitation Data'!E78))),'Data Summary'!CT84="Yes"),OFFSET('Sanitation Data'!$E$12,0,10*ROW('Sanitation Data'!E78)),NA())</f>
        <v>#N/A</v>
      </c>
      <c r="AF84" s="491" t="e">
        <f ca="1">+IF(AND(ISNUMBER(OFFSET('Sanitation Data'!$F$4,0,10*ROW('Sanitation Data'!F78))),'Data Summary'!CU84="Yes"),100-OFFSET('Sanitation Data'!$F$4,0,10*ROW('Sanitation Data'!F78)),NA())</f>
        <v>#N/A</v>
      </c>
      <c r="AG84" s="491" t="e">
        <f ca="1">+IF(AND(ISNUMBER(OFFSET('Sanitation Data'!$F$6,0,10*ROW('Sanitation Data'!F78))),'Data Summary'!CV84="Yes"),OFFSET('Sanitation Data'!$F$6,0,10*ROW('Sanitation Data'!F78)),NA())</f>
        <v>#N/A</v>
      </c>
      <c r="AH84" s="491" t="e">
        <f ca="1">+IF(AND(ISNUMBER(OFFSET('Sanitation Data'!$F$10,0,10*ROW('Sanitation Data'!F78))),'Data Summary'!CW84="Yes"),OFFSET('Sanitation Data'!$F$10,0,10*ROW('Sanitation Data'!F78)),NA())</f>
        <v>#N/A</v>
      </c>
      <c r="AI84" s="491" t="e">
        <f ca="1">+IF(AND(ISNUMBER(OFFSET('Sanitation Data'!$F$11,0,10*ROW('Sanitation Data'!F78))),'Data Summary'!CX84="Yes"),OFFSET('Sanitation Data'!$F$11,0,10*ROW('Sanitation Data'!F78)),NA())</f>
        <v>#N/A</v>
      </c>
      <c r="AJ84" s="491" t="e">
        <f ca="1">+IF(AND(ISNUMBER(OFFSET('Sanitation Data'!$F$12,0,10*ROW('Sanitation Data'!F78))),'Data Summary'!CY84="Yes"),OFFSET('Sanitation Data'!$F$12,0,10*ROW('Sanitation Data'!F78)),NA())</f>
        <v>#N/A</v>
      </c>
      <c r="AK84" s="491" t="e">
        <f ca="1">+IF(AND(ISNUMBER(OFFSET('Sanitation Data'!$G$4,0,10*ROW('Sanitation Data'!G78))),'Data Summary'!CZ84="Yes"),100-OFFSET('Sanitation Data'!$G$4,0,10*ROW('Sanitation Data'!G78)),NA())</f>
        <v>#N/A</v>
      </c>
      <c r="AL84" s="491" t="e">
        <f ca="1">+IF(AND(ISNUMBER(OFFSET('Sanitation Data'!$G$6,0,10*ROW('Sanitation Data'!G78))),'Data Summary'!DA84="Yes"),OFFSET('Sanitation Data'!$G$6,0,10*ROW('Sanitation Data'!G78)),NA())</f>
        <v>#N/A</v>
      </c>
      <c r="AM84" s="491" t="e">
        <f ca="1">+IF(AND(ISNUMBER(OFFSET('Sanitation Data'!$G$10,0,10*ROW('Sanitation Data'!G78))),'Data Summary'!DB84="Yes"),OFFSET('Sanitation Data'!$G$10,0,10*ROW('Sanitation Data'!G78)),NA())</f>
        <v>#N/A</v>
      </c>
      <c r="AN84" s="491" t="e">
        <f ca="1">+IF(AND(ISNUMBER(OFFSET('Sanitation Data'!$G$11,0,10*ROW('Sanitation Data'!G78))),'Data Summary'!DC84="Yes"),OFFSET('Sanitation Data'!$G$11,0,10*ROW('Sanitation Data'!G78)),NA())</f>
        <v>#N/A</v>
      </c>
      <c r="AO84" s="491" t="e">
        <f ca="1">+IF(AND(ISNUMBER(OFFSET('Sanitation Data'!$G$12,0,10*ROW('Sanitation Data'!G78))),'Data Summary'!DD84="Yes"),OFFSET('Sanitation Data'!$G$12,0,10*ROW('Sanitation Data'!G78)),NA())</f>
        <v>#N/A</v>
      </c>
      <c r="AP84" s="491" t="e">
        <f ca="1">+IF(AND(ISNUMBER(OFFSET('Sanitation Data'!$H$4,0,10*ROW('Sanitation Data'!H78))),'Data Summary'!DE84="Yes"),100-OFFSET('Sanitation Data'!$H$4,0,10*ROW('Sanitation Data'!H78)),NA())</f>
        <v>#N/A</v>
      </c>
      <c r="AQ84" s="491" t="e">
        <f ca="1">+IF(AND(ISNUMBER(OFFSET('Sanitation Data'!$H$6,0,10*ROW('Sanitation Data'!H78))),'Data Summary'!DF84="Yes"),OFFSET('Sanitation Data'!$H$6,0,10*ROW('Sanitation Data'!H78)),NA())</f>
        <v>#N/A</v>
      </c>
      <c r="AR84" s="491" t="e">
        <f ca="1">+IF(AND(ISNUMBER(OFFSET('Sanitation Data'!$H$10,0,10*ROW('Sanitation Data'!H78))),'Data Summary'!DG84="Yes"),OFFSET('Sanitation Data'!$H$10,0,10*ROW('Sanitation Data'!H78)),NA())</f>
        <v>#N/A</v>
      </c>
      <c r="AS84" s="491" t="e">
        <f ca="1">+IF(AND(ISNUMBER(OFFSET('Sanitation Data'!$H$11,0,10*ROW('Sanitation Data'!H78))),'Data Summary'!DH84="Yes"),OFFSET('Sanitation Data'!$H$11,0,10*ROW('Sanitation Data'!H78)),NA())</f>
        <v>#N/A</v>
      </c>
      <c r="AT84" s="491" t="e">
        <f ca="1">+IF(AND(ISNUMBER(OFFSET('Sanitation Data'!$H$12,0,10*ROW('Sanitation Data'!H78))),'Data Summary'!DI84="Yes"),OFFSET('Sanitation Data'!$H$12,0,10*ROW('Sanitation Data'!H78)),NA())</f>
        <v>#N/A</v>
      </c>
      <c r="AU84" s="491" t="e">
        <f ca="1">+IF(AND(ISNUMBER(OFFSET('Sanitation Data'!$I$4,0,10*ROW('Sanitation Data'!I78))),'Data Summary'!DJ84="Yes"),100-OFFSET('Sanitation Data'!$I$4,0,10*ROW('Sanitation Data'!I78)),NA())</f>
        <v>#N/A</v>
      </c>
      <c r="AV84" s="491" t="e">
        <f ca="1">+IF(AND(ISNUMBER(OFFSET('Sanitation Data'!$I$6,0,10*ROW('Sanitation Data'!I78))),'Data Summary'!DK84="Yes"),OFFSET('Sanitation Data'!$I$6,0,10*ROW('Sanitation Data'!I78)),NA())</f>
        <v>#N/A</v>
      </c>
      <c r="AW84" s="491" t="e">
        <f ca="1">+IF(AND(ISNUMBER(OFFSET('Sanitation Data'!$I$10,0,10*ROW('Sanitation Data'!I78))),'Data Summary'!DL84="Yes"),OFFSET('Sanitation Data'!$I$10,0,10*ROW('Sanitation Data'!I78)),NA())</f>
        <v>#N/A</v>
      </c>
      <c r="AX84" s="491" t="e">
        <f ca="1">+IF(AND(ISNUMBER(OFFSET('Sanitation Data'!$I$11,0,10*ROW('Sanitation Data'!I78))),'Data Summary'!DM84="Yes"),OFFSET('Sanitation Data'!$I$11,0,10*ROW('Sanitation Data'!I78)),NA())</f>
        <v>#N/A</v>
      </c>
      <c r="AY84" s="491" t="e">
        <f ca="1">+IF(AND(ISNUMBER(OFFSET('Sanitation Data'!$I$12,0,10*ROW('Sanitation Data'!I78))),'Data Summary'!DN84="Yes"),OFFSET('Sanitation Data'!$I$12,0,10*ROW('Sanitation Data'!I78)),NA())</f>
        <v>#N/A</v>
      </c>
      <c r="AZ84" s="492" t="e">
        <f ca="1">+IF(AND(ISNUMBER(OFFSET('Hygiene Data'!$D$5,0,10*ROW('Hygiene Data'!D78))),'Data Summary'!DO84="Yes"),OFFSET('Hygiene Data'!$D$5,0,10*ROW('Hygiene Data'!D78)),NA())</f>
        <v>#N/A</v>
      </c>
      <c r="BA84" s="492" t="e">
        <f ca="1">+IF(AND(ISNUMBER(OFFSET('Hygiene Data'!$D$7,0,10*ROW('Hygiene Data'!D78))),'Data Summary'!DP84="Yes"),OFFSET('Hygiene Data'!$D$7,0,10*ROW('Hygiene Data'!D78)),NA())</f>
        <v>#N/A</v>
      </c>
      <c r="BB84" s="492" t="e">
        <f ca="1">+IF(AND(ISNUMBER(OFFSET('Hygiene Data'!$D$9,0,10*ROW('Hygiene Data'!D78))),'Data Summary'!DQ84="Yes"),OFFSET('Hygiene Data'!$D$9,0,10*ROW('Hygiene Data'!D78)),NA())</f>
        <v>#N/A</v>
      </c>
      <c r="BC84" s="492" t="e">
        <f ca="1">+IF(AND(ISNUMBER(OFFSET('Hygiene Data'!$E$5,0,10*ROW('Hygiene Data'!E78))),'Data Summary'!DR84="Yes"),OFFSET('Hygiene Data'!$E$5,0,10*ROW('Hygiene Data'!E78)),NA())</f>
        <v>#N/A</v>
      </c>
      <c r="BD84" s="492" t="e">
        <f ca="1">+IF(AND(ISNUMBER(OFFSET('Hygiene Data'!$E$7,0,10*ROW('Hygiene Data'!E78))),'Data Summary'!DS84="Yes"),OFFSET('Hygiene Data'!$E$7,0,10*ROW('Hygiene Data'!E78)),NA())</f>
        <v>#N/A</v>
      </c>
      <c r="BE84" s="492" t="e">
        <f ca="1">+IF(AND(ISNUMBER(OFFSET('Hygiene Data'!$E$9,0,10*ROW('Hygiene Data'!E78))),'Data Summary'!DT84="Yes"),OFFSET('Hygiene Data'!$E$9,0,10*ROW('Hygiene Data'!E78)),NA())</f>
        <v>#N/A</v>
      </c>
      <c r="BF84" s="492" t="e">
        <f ca="1">+IF(AND(ISNUMBER(OFFSET('Hygiene Data'!$F$5,0,10*ROW('Hygiene Data'!F78))),'Data Summary'!DU84="Yes"),OFFSET('Hygiene Data'!$F$5,0,10*ROW('Hygiene Data'!F78)),NA())</f>
        <v>#N/A</v>
      </c>
      <c r="BG84" s="492" t="e">
        <f ca="1">+IF(AND(ISNUMBER(OFFSET('Hygiene Data'!$F$7,0,10*ROW('Hygiene Data'!F78))),'Data Summary'!DV84="Yes"),OFFSET('Hygiene Data'!$F$7,0,10*ROW('Hygiene Data'!F78)),NA())</f>
        <v>#N/A</v>
      </c>
      <c r="BH84" s="492" t="e">
        <f ca="1">+IF(AND(ISNUMBER(OFFSET('Hygiene Data'!$F$9,0,10*ROW('Hygiene Data'!F78))),'Data Summary'!DW84="Yes"),OFFSET('Hygiene Data'!$F$9,0,10*ROW('Hygiene Data'!F78)),NA())</f>
        <v>#N/A</v>
      </c>
      <c r="BI84" s="492" t="e">
        <f ca="1">+IF(AND(ISNUMBER(OFFSET('Hygiene Data'!$G$5,0,10*ROW('Hygiene Data'!G78))),'Data Summary'!DX84="Yes"),OFFSET('Hygiene Data'!$G$5,0,10*ROW('Hygiene Data'!G78)),NA())</f>
        <v>#N/A</v>
      </c>
      <c r="BJ84" s="492" t="e">
        <f ca="1">+IF(AND(ISNUMBER(OFFSET('Hygiene Data'!$G$7,0,10*ROW('Hygiene Data'!G78))),'Data Summary'!DY84="Yes"),OFFSET('Hygiene Data'!$G$7,0,10*ROW('Hygiene Data'!G78)),NA())</f>
        <v>#N/A</v>
      </c>
      <c r="BK84" s="492" t="e">
        <f ca="1">+IF(AND(ISNUMBER(OFFSET('Hygiene Data'!$G$9,0,10*ROW('Hygiene Data'!G78))),'Data Summary'!DZ84="Yes"),OFFSET('Hygiene Data'!$G$9,0,10*ROW('Hygiene Data'!G78)),NA())</f>
        <v>#N/A</v>
      </c>
      <c r="BL84" s="492" t="e">
        <f ca="1">+IF(AND(ISNUMBER(OFFSET('Hygiene Data'!$H$5,0,10*ROW('Hygiene Data'!H78))),'Data Summary'!EA84="Yes"),OFFSET('Hygiene Data'!$H$5,0,10*ROW('Hygiene Data'!H78)),NA())</f>
        <v>#N/A</v>
      </c>
      <c r="BM84" s="492" t="e">
        <f ca="1">+IF(AND(ISNUMBER(OFFSET('Hygiene Data'!$H$7,0,10*ROW('Hygiene Data'!H78))),'Data Summary'!EB84="Yes"),OFFSET('Hygiene Data'!$H$7,0,10*ROW('Hygiene Data'!H78)),NA())</f>
        <v>#N/A</v>
      </c>
      <c r="BN84" s="492" t="e">
        <f ca="1">+IF(AND(ISNUMBER(OFFSET('Hygiene Data'!$H$9,0,10*ROW('Hygiene Data'!H78))),'Data Summary'!EC84="Yes"),OFFSET('Hygiene Data'!$H$9,0,10*ROW('Hygiene Data'!H78)),NA())</f>
        <v>#N/A</v>
      </c>
      <c r="BO84" s="492" t="e">
        <f ca="1">+IF(AND(ISNUMBER(OFFSET('Hygiene Data'!$I$5,0,10*ROW('Hygiene Data'!I78))),'Data Summary'!ED84="Yes"),OFFSET('Hygiene Data'!$I$5,0,10*ROW('Hygiene Data'!I78)),NA())</f>
        <v>#N/A</v>
      </c>
      <c r="BP84" s="492" t="e">
        <f ca="1">+IF(AND(ISNUMBER(OFFSET('Hygiene Data'!$I$7,0,10*ROW('Hygiene Data'!I78))),'Data Summary'!EE84="Yes"),OFFSET('Hygiene Data'!$I$7,0,10*ROW('Hygiene Data'!I78)),NA())</f>
        <v>#N/A</v>
      </c>
      <c r="BQ84" s="492" t="e">
        <f ca="1">+IF(AND(ISNUMBER(OFFSET('Hygiene Data'!$I$9,0,10*ROW('Hygiene Data'!I78))),'Data Summary'!EF84="Yes"),OFFSET('Hygiene Data'!$I$9,0,10*ROW('Hygiene Data'!I78)),NA())</f>
        <v>#N/A</v>
      </c>
    </row>
    <row r="85" spans="1:69" x14ac:dyDescent="0.25">
      <c r="A85" s="488" t="e">
        <f ca="1">+RIGHT('Data Summary'!A85,LEN('Data Summary'!A85)-9)</f>
        <v>#VALUE!</v>
      </c>
      <c r="B85" s="462" t="str">
        <f ca="1">+IF(ISTEXT('Data Summary'!B85),'Data Summary'!B85,"")</f>
        <v/>
      </c>
      <c r="C85" s="489" t="e">
        <f ca="1">+VALUE('Data Summary'!C85)</f>
        <v>#VALUE!</v>
      </c>
      <c r="D85" s="490" t="e">
        <f ca="1">+IF(AND(ISNUMBER(OFFSET('Water Data'!$D$4,0,10*ROW('Water Data'!D79))),'Data Summary'!BS85="Yes"),100-OFFSET('Water Data'!$D$4,0,10*ROW('Water Data'!D79)),NA())</f>
        <v>#N/A</v>
      </c>
      <c r="E85" s="490" t="e">
        <f ca="1">+IF(AND(ISNUMBER(OFFSET('Water Data'!$D$6,0,10*ROW('Water Data'!D79))),'Data Summary'!BT85="Yes"),OFFSET('Water Data'!$D$6,0,10*ROW('Water Data'!D79)),NA())</f>
        <v>#N/A</v>
      </c>
      <c r="F85" s="490" t="e">
        <f ca="1">+IF(AND(ISNUMBER(OFFSET('Water Data'!$D$9,0,10*ROW('Water Data'!D79))),'Data Summary'!BU85="Yes"),OFFSET('Water Data'!$D$9,0,10*ROW('Water Data'!D79)),NA())</f>
        <v>#N/A</v>
      </c>
      <c r="G85" s="490" t="e">
        <f ca="1">+IF(AND(ISNUMBER(OFFSET('Water Data'!$E$4,0,10*ROW('Water Data'!E79))),'Data Summary'!BV85="Yes"),100-OFFSET('Water Data'!$E$4,0,10*ROW('Water Data'!E79)),NA())</f>
        <v>#N/A</v>
      </c>
      <c r="H85" s="490" t="e">
        <f ca="1">+IF(AND(ISNUMBER(OFFSET('Water Data'!$E$6,0,10*ROW('Water Data'!E79))),'Data Summary'!BW85="Yes"),OFFSET('Water Data'!$E$6,0,10*ROW('Water Data'!E79)),NA())</f>
        <v>#N/A</v>
      </c>
      <c r="I85" s="490" t="e">
        <f ca="1">+IF(AND(ISNUMBER(OFFSET('Water Data'!$E$9,0,10*ROW('Water Data'!E79))),'Data Summary'!BX85="Yes"),OFFSET('Water Data'!$E$9,0,10*ROW('Water Data'!E79)),NA())</f>
        <v>#N/A</v>
      </c>
      <c r="J85" s="490" t="e">
        <f ca="1">+IF(AND(ISNUMBER(OFFSET('Water Data'!$F$4,0,10*ROW('Water Data'!F79))),'Data Summary'!BY85="Yes"),100-OFFSET('Water Data'!$F$4,0,10*ROW('Water Data'!F79)),NA())</f>
        <v>#N/A</v>
      </c>
      <c r="K85" s="490" t="e">
        <f ca="1">+IF(AND(ISNUMBER(OFFSET('Water Data'!$F$6,0,10*ROW('Water Data'!F79))),'Data Summary'!BZ85="Yes"),OFFSET('Water Data'!$F$6,0,10*ROW('Water Data'!F79)),NA())</f>
        <v>#N/A</v>
      </c>
      <c r="L85" s="490" t="e">
        <f ca="1">+IF(AND(ISNUMBER(OFFSET('Water Data'!$F$9,0,10*ROW('Water Data'!F79))),'Data Summary'!CA85="Yes"),OFFSET('Water Data'!$F$9,0,10*ROW('Water Data'!F79)),NA())</f>
        <v>#N/A</v>
      </c>
      <c r="M85" s="490" t="e">
        <f ca="1">+IF(AND(ISNUMBER(OFFSET('Water Data'!$G$4,0,10*ROW('Water Data'!G79))),'Data Summary'!CB85="Yes"),100-OFFSET('Water Data'!$G$4,0,10*ROW('Water Data'!G79)),NA())</f>
        <v>#N/A</v>
      </c>
      <c r="N85" s="490" t="e">
        <f ca="1">+IF(AND(ISNUMBER(OFFSET('Water Data'!$G$6,0,10*ROW('Water Data'!G79))),'Data Summary'!CC85="Yes"),OFFSET('Water Data'!$G$6,0,10*ROW('Water Data'!G79)),NA())</f>
        <v>#N/A</v>
      </c>
      <c r="O85" s="490" t="e">
        <f ca="1">+IF(AND(ISNUMBER(OFFSET('Water Data'!$G$9,0,10*ROW('Water Data'!G79))),'Data Summary'!CD85="Yes"),OFFSET('Water Data'!$G$9,0,10*ROW('Water Data'!G79)),NA())</f>
        <v>#N/A</v>
      </c>
      <c r="P85" s="490" t="e">
        <f ca="1">+IF(AND(ISNUMBER(OFFSET('Water Data'!$H$4,0,10*ROW('Water Data'!H79))),'Data Summary'!CE85="Yes"),100-OFFSET('Water Data'!$H$4,0,10*ROW('Water Data'!H79)),NA())</f>
        <v>#N/A</v>
      </c>
      <c r="Q85" s="490" t="e">
        <f ca="1">+IF(AND(ISNUMBER(OFFSET('Water Data'!$H$6,0,10*ROW('Water Data'!H79))),'Data Summary'!CF85="Yes"),OFFSET('Water Data'!$H$6,0,10*ROW('Water Data'!H79)),NA())</f>
        <v>#N/A</v>
      </c>
      <c r="R85" s="490" t="e">
        <f ca="1">+IF(AND(ISNUMBER(OFFSET('Water Data'!$H$9,0,10*ROW('Water Data'!H79))),'Data Summary'!CG85="Yes"),OFFSET('Water Data'!$H$9,0,10*ROW('Water Data'!H79)),NA())</f>
        <v>#N/A</v>
      </c>
      <c r="S85" s="490" t="e">
        <f ca="1">+IF(AND(ISNUMBER(OFFSET('Water Data'!$I$4,0,10*ROW('Water Data'!I79))),'Data Summary'!CH85="Yes"),100-OFFSET('Water Data'!$I$4,0,10*ROW('Water Data'!I79)),NA())</f>
        <v>#N/A</v>
      </c>
      <c r="T85" s="490" t="e">
        <f ca="1">+IF(AND(ISNUMBER(OFFSET('Water Data'!$I$6,0,10*ROW('Water Data'!I79))),'Data Summary'!CI85="Yes"),OFFSET('Water Data'!$I$6,0,10*ROW('Water Data'!I79)),NA())</f>
        <v>#N/A</v>
      </c>
      <c r="U85" s="490" t="e">
        <f ca="1">+IF(AND(ISNUMBER(OFFSET('Water Data'!$I$9,0,10*ROW('Water Data'!I79))),'Data Summary'!CJ85="Yes"),OFFSET('Water Data'!$I$9,0,10*ROW('Water Data'!I79)),NA())</f>
        <v>#N/A</v>
      </c>
      <c r="V85" s="491" t="e">
        <f ca="1">+IF(AND(ISNUMBER(OFFSET('Sanitation Data'!$D$4,0,10*ROW('Sanitation Data'!D79))),'Data Summary'!CK85="Yes"),100-OFFSET('Sanitation Data'!$D$4,0,10*ROW('Sanitation Data'!D79)),NA())</f>
        <v>#N/A</v>
      </c>
      <c r="W85" s="491" t="e">
        <f ca="1">+IF(AND(ISNUMBER(OFFSET('Sanitation Data'!$D$6,0,10*ROW('Sanitation Data'!D79))),'Data Summary'!CL85="Yes"),OFFSET('Sanitation Data'!$D$6,0,10*ROW('Sanitation Data'!D79)),NA())</f>
        <v>#N/A</v>
      </c>
      <c r="X85" s="491" t="e">
        <f ca="1">+IF(AND(ISNUMBER(OFFSET('Sanitation Data'!$D$10,0,10*ROW('Sanitation Data'!D79))),'Data Summary'!CM85="Yes"),OFFSET('Sanitation Data'!$D$10,0,10*ROW('Sanitation Data'!D79)),NA())</f>
        <v>#N/A</v>
      </c>
      <c r="Y85" s="491" t="e">
        <f ca="1">+IF(AND(ISNUMBER(OFFSET('Sanitation Data'!$D$11,0,10*ROW('Sanitation Data'!D79))),'Data Summary'!CN85="Yes"),OFFSET('Sanitation Data'!$D$11,0,10*ROW('Sanitation Data'!D79)),NA())</f>
        <v>#N/A</v>
      </c>
      <c r="Z85" s="491" t="e">
        <f ca="1">+IF(AND(ISNUMBER(OFFSET('Sanitation Data'!$D$12,0,10*ROW('Sanitation Data'!D79))),'Data Summary'!CO85="Yes"),OFFSET('Sanitation Data'!$D$12,0,10*ROW('Sanitation Data'!D79)),NA())</f>
        <v>#N/A</v>
      </c>
      <c r="AA85" s="491" t="e">
        <f ca="1">+IF(AND(ISNUMBER(OFFSET('Sanitation Data'!$E$4,0,10*ROW('Sanitation Data'!E79))),'Data Summary'!CP85="Yes"),100-OFFSET('Sanitation Data'!$E$4,0,10*ROW('Sanitation Data'!E79)),NA())</f>
        <v>#N/A</v>
      </c>
      <c r="AB85" s="491" t="e">
        <f ca="1">+IF(AND(ISNUMBER(OFFSET('Sanitation Data'!$E$6,0,10*ROW('Sanitation Data'!E79))),'Data Summary'!CQ85="Yes"),OFFSET('Sanitation Data'!$E$6,0,10*ROW('Sanitation Data'!E79)),NA())</f>
        <v>#N/A</v>
      </c>
      <c r="AC85" s="491" t="e">
        <f ca="1">+IF(AND(ISNUMBER(OFFSET('Sanitation Data'!$E$10,0,10*ROW('Sanitation Data'!E79))),'Data Summary'!CR85="Yes"),OFFSET('Sanitation Data'!$E$10,0,10*ROW('Sanitation Data'!E79)),NA())</f>
        <v>#N/A</v>
      </c>
      <c r="AD85" s="491" t="e">
        <f ca="1">+IF(AND(ISNUMBER(OFFSET('Sanitation Data'!$E$11,0,10*ROW('Sanitation Data'!E79))),'Data Summary'!CS85="Yes"),OFFSET('Sanitation Data'!$E$11,0,10*ROW('Sanitation Data'!E79)),NA())</f>
        <v>#N/A</v>
      </c>
      <c r="AE85" s="491" t="e">
        <f ca="1">+IF(AND(ISNUMBER(OFFSET('Sanitation Data'!$E$12,0,10*ROW('Sanitation Data'!E79))),'Data Summary'!CT85="Yes"),OFFSET('Sanitation Data'!$E$12,0,10*ROW('Sanitation Data'!E79)),NA())</f>
        <v>#N/A</v>
      </c>
      <c r="AF85" s="491" t="e">
        <f ca="1">+IF(AND(ISNUMBER(OFFSET('Sanitation Data'!$F$4,0,10*ROW('Sanitation Data'!F79))),'Data Summary'!CU85="Yes"),100-OFFSET('Sanitation Data'!$F$4,0,10*ROW('Sanitation Data'!F79)),NA())</f>
        <v>#N/A</v>
      </c>
      <c r="AG85" s="491" t="e">
        <f ca="1">+IF(AND(ISNUMBER(OFFSET('Sanitation Data'!$F$6,0,10*ROW('Sanitation Data'!F79))),'Data Summary'!CV85="Yes"),OFFSET('Sanitation Data'!$F$6,0,10*ROW('Sanitation Data'!F79)),NA())</f>
        <v>#N/A</v>
      </c>
      <c r="AH85" s="491" t="e">
        <f ca="1">+IF(AND(ISNUMBER(OFFSET('Sanitation Data'!$F$10,0,10*ROW('Sanitation Data'!F79))),'Data Summary'!CW85="Yes"),OFFSET('Sanitation Data'!$F$10,0,10*ROW('Sanitation Data'!F79)),NA())</f>
        <v>#N/A</v>
      </c>
      <c r="AI85" s="491" t="e">
        <f ca="1">+IF(AND(ISNUMBER(OFFSET('Sanitation Data'!$F$11,0,10*ROW('Sanitation Data'!F79))),'Data Summary'!CX85="Yes"),OFFSET('Sanitation Data'!$F$11,0,10*ROW('Sanitation Data'!F79)),NA())</f>
        <v>#N/A</v>
      </c>
      <c r="AJ85" s="491" t="e">
        <f ca="1">+IF(AND(ISNUMBER(OFFSET('Sanitation Data'!$F$12,0,10*ROW('Sanitation Data'!F79))),'Data Summary'!CY85="Yes"),OFFSET('Sanitation Data'!$F$12,0,10*ROW('Sanitation Data'!F79)),NA())</f>
        <v>#N/A</v>
      </c>
      <c r="AK85" s="491" t="e">
        <f ca="1">+IF(AND(ISNUMBER(OFFSET('Sanitation Data'!$G$4,0,10*ROW('Sanitation Data'!G79))),'Data Summary'!CZ85="Yes"),100-OFFSET('Sanitation Data'!$G$4,0,10*ROW('Sanitation Data'!G79)),NA())</f>
        <v>#N/A</v>
      </c>
      <c r="AL85" s="491" t="e">
        <f ca="1">+IF(AND(ISNUMBER(OFFSET('Sanitation Data'!$G$6,0,10*ROW('Sanitation Data'!G79))),'Data Summary'!DA85="Yes"),OFFSET('Sanitation Data'!$G$6,0,10*ROW('Sanitation Data'!G79)),NA())</f>
        <v>#N/A</v>
      </c>
      <c r="AM85" s="491" t="e">
        <f ca="1">+IF(AND(ISNUMBER(OFFSET('Sanitation Data'!$G$10,0,10*ROW('Sanitation Data'!G79))),'Data Summary'!DB85="Yes"),OFFSET('Sanitation Data'!$G$10,0,10*ROW('Sanitation Data'!G79)),NA())</f>
        <v>#N/A</v>
      </c>
      <c r="AN85" s="491" t="e">
        <f ca="1">+IF(AND(ISNUMBER(OFFSET('Sanitation Data'!$G$11,0,10*ROW('Sanitation Data'!G79))),'Data Summary'!DC85="Yes"),OFFSET('Sanitation Data'!$G$11,0,10*ROW('Sanitation Data'!G79)),NA())</f>
        <v>#N/A</v>
      </c>
      <c r="AO85" s="491" t="e">
        <f ca="1">+IF(AND(ISNUMBER(OFFSET('Sanitation Data'!$G$12,0,10*ROW('Sanitation Data'!G79))),'Data Summary'!DD85="Yes"),OFFSET('Sanitation Data'!$G$12,0,10*ROW('Sanitation Data'!G79)),NA())</f>
        <v>#N/A</v>
      </c>
      <c r="AP85" s="491" t="e">
        <f ca="1">+IF(AND(ISNUMBER(OFFSET('Sanitation Data'!$H$4,0,10*ROW('Sanitation Data'!H79))),'Data Summary'!DE85="Yes"),100-OFFSET('Sanitation Data'!$H$4,0,10*ROW('Sanitation Data'!H79)),NA())</f>
        <v>#N/A</v>
      </c>
      <c r="AQ85" s="491" t="e">
        <f ca="1">+IF(AND(ISNUMBER(OFFSET('Sanitation Data'!$H$6,0,10*ROW('Sanitation Data'!H79))),'Data Summary'!DF85="Yes"),OFFSET('Sanitation Data'!$H$6,0,10*ROW('Sanitation Data'!H79)),NA())</f>
        <v>#N/A</v>
      </c>
      <c r="AR85" s="491" t="e">
        <f ca="1">+IF(AND(ISNUMBER(OFFSET('Sanitation Data'!$H$10,0,10*ROW('Sanitation Data'!H79))),'Data Summary'!DG85="Yes"),OFFSET('Sanitation Data'!$H$10,0,10*ROW('Sanitation Data'!H79)),NA())</f>
        <v>#N/A</v>
      </c>
      <c r="AS85" s="491" t="e">
        <f ca="1">+IF(AND(ISNUMBER(OFFSET('Sanitation Data'!$H$11,0,10*ROW('Sanitation Data'!H79))),'Data Summary'!DH85="Yes"),OFFSET('Sanitation Data'!$H$11,0,10*ROW('Sanitation Data'!H79)),NA())</f>
        <v>#N/A</v>
      </c>
      <c r="AT85" s="491" t="e">
        <f ca="1">+IF(AND(ISNUMBER(OFFSET('Sanitation Data'!$H$12,0,10*ROW('Sanitation Data'!H79))),'Data Summary'!DI85="Yes"),OFFSET('Sanitation Data'!$H$12,0,10*ROW('Sanitation Data'!H79)),NA())</f>
        <v>#N/A</v>
      </c>
      <c r="AU85" s="491" t="e">
        <f ca="1">+IF(AND(ISNUMBER(OFFSET('Sanitation Data'!$I$4,0,10*ROW('Sanitation Data'!I79))),'Data Summary'!DJ85="Yes"),100-OFFSET('Sanitation Data'!$I$4,0,10*ROW('Sanitation Data'!I79)),NA())</f>
        <v>#N/A</v>
      </c>
      <c r="AV85" s="491" t="e">
        <f ca="1">+IF(AND(ISNUMBER(OFFSET('Sanitation Data'!$I$6,0,10*ROW('Sanitation Data'!I79))),'Data Summary'!DK85="Yes"),OFFSET('Sanitation Data'!$I$6,0,10*ROW('Sanitation Data'!I79)),NA())</f>
        <v>#N/A</v>
      </c>
      <c r="AW85" s="491" t="e">
        <f ca="1">+IF(AND(ISNUMBER(OFFSET('Sanitation Data'!$I$10,0,10*ROW('Sanitation Data'!I79))),'Data Summary'!DL85="Yes"),OFFSET('Sanitation Data'!$I$10,0,10*ROW('Sanitation Data'!I79)),NA())</f>
        <v>#N/A</v>
      </c>
      <c r="AX85" s="491" t="e">
        <f ca="1">+IF(AND(ISNUMBER(OFFSET('Sanitation Data'!$I$11,0,10*ROW('Sanitation Data'!I79))),'Data Summary'!DM85="Yes"),OFFSET('Sanitation Data'!$I$11,0,10*ROW('Sanitation Data'!I79)),NA())</f>
        <v>#N/A</v>
      </c>
      <c r="AY85" s="491" t="e">
        <f ca="1">+IF(AND(ISNUMBER(OFFSET('Sanitation Data'!$I$12,0,10*ROW('Sanitation Data'!I79))),'Data Summary'!DN85="Yes"),OFFSET('Sanitation Data'!$I$12,0,10*ROW('Sanitation Data'!I79)),NA())</f>
        <v>#N/A</v>
      </c>
      <c r="AZ85" s="492" t="e">
        <f ca="1">+IF(AND(ISNUMBER(OFFSET('Hygiene Data'!$D$5,0,10*ROW('Hygiene Data'!D79))),'Data Summary'!DO85="Yes"),OFFSET('Hygiene Data'!$D$5,0,10*ROW('Hygiene Data'!D79)),NA())</f>
        <v>#N/A</v>
      </c>
      <c r="BA85" s="492" t="e">
        <f ca="1">+IF(AND(ISNUMBER(OFFSET('Hygiene Data'!$D$7,0,10*ROW('Hygiene Data'!D79))),'Data Summary'!DP85="Yes"),OFFSET('Hygiene Data'!$D$7,0,10*ROW('Hygiene Data'!D79)),NA())</f>
        <v>#N/A</v>
      </c>
      <c r="BB85" s="492" t="e">
        <f ca="1">+IF(AND(ISNUMBER(OFFSET('Hygiene Data'!$D$9,0,10*ROW('Hygiene Data'!D79))),'Data Summary'!DQ85="Yes"),OFFSET('Hygiene Data'!$D$9,0,10*ROW('Hygiene Data'!D79)),NA())</f>
        <v>#N/A</v>
      </c>
      <c r="BC85" s="492" t="e">
        <f ca="1">+IF(AND(ISNUMBER(OFFSET('Hygiene Data'!$E$5,0,10*ROW('Hygiene Data'!E79))),'Data Summary'!DR85="Yes"),OFFSET('Hygiene Data'!$E$5,0,10*ROW('Hygiene Data'!E79)),NA())</f>
        <v>#N/A</v>
      </c>
      <c r="BD85" s="492" t="e">
        <f ca="1">+IF(AND(ISNUMBER(OFFSET('Hygiene Data'!$E$7,0,10*ROW('Hygiene Data'!E79))),'Data Summary'!DS85="Yes"),OFFSET('Hygiene Data'!$E$7,0,10*ROW('Hygiene Data'!E79)),NA())</f>
        <v>#N/A</v>
      </c>
      <c r="BE85" s="492" t="e">
        <f ca="1">+IF(AND(ISNUMBER(OFFSET('Hygiene Data'!$E$9,0,10*ROW('Hygiene Data'!E79))),'Data Summary'!DT85="Yes"),OFFSET('Hygiene Data'!$E$9,0,10*ROW('Hygiene Data'!E79)),NA())</f>
        <v>#N/A</v>
      </c>
      <c r="BF85" s="492" t="e">
        <f ca="1">+IF(AND(ISNUMBER(OFFSET('Hygiene Data'!$F$5,0,10*ROW('Hygiene Data'!F79))),'Data Summary'!DU85="Yes"),OFFSET('Hygiene Data'!$F$5,0,10*ROW('Hygiene Data'!F79)),NA())</f>
        <v>#N/A</v>
      </c>
      <c r="BG85" s="492" t="e">
        <f ca="1">+IF(AND(ISNUMBER(OFFSET('Hygiene Data'!$F$7,0,10*ROW('Hygiene Data'!F79))),'Data Summary'!DV85="Yes"),OFFSET('Hygiene Data'!$F$7,0,10*ROW('Hygiene Data'!F79)),NA())</f>
        <v>#N/A</v>
      </c>
      <c r="BH85" s="492" t="e">
        <f ca="1">+IF(AND(ISNUMBER(OFFSET('Hygiene Data'!$F$9,0,10*ROW('Hygiene Data'!F79))),'Data Summary'!DW85="Yes"),OFFSET('Hygiene Data'!$F$9,0,10*ROW('Hygiene Data'!F79)),NA())</f>
        <v>#N/A</v>
      </c>
      <c r="BI85" s="492" t="e">
        <f ca="1">+IF(AND(ISNUMBER(OFFSET('Hygiene Data'!$G$5,0,10*ROW('Hygiene Data'!G79))),'Data Summary'!DX85="Yes"),OFFSET('Hygiene Data'!$G$5,0,10*ROW('Hygiene Data'!G79)),NA())</f>
        <v>#N/A</v>
      </c>
      <c r="BJ85" s="492" t="e">
        <f ca="1">+IF(AND(ISNUMBER(OFFSET('Hygiene Data'!$G$7,0,10*ROW('Hygiene Data'!G79))),'Data Summary'!DY85="Yes"),OFFSET('Hygiene Data'!$G$7,0,10*ROW('Hygiene Data'!G79)),NA())</f>
        <v>#N/A</v>
      </c>
      <c r="BK85" s="492" t="e">
        <f ca="1">+IF(AND(ISNUMBER(OFFSET('Hygiene Data'!$G$9,0,10*ROW('Hygiene Data'!G79))),'Data Summary'!DZ85="Yes"),OFFSET('Hygiene Data'!$G$9,0,10*ROW('Hygiene Data'!G79)),NA())</f>
        <v>#N/A</v>
      </c>
      <c r="BL85" s="492" t="e">
        <f ca="1">+IF(AND(ISNUMBER(OFFSET('Hygiene Data'!$H$5,0,10*ROW('Hygiene Data'!H79))),'Data Summary'!EA85="Yes"),OFFSET('Hygiene Data'!$H$5,0,10*ROW('Hygiene Data'!H79)),NA())</f>
        <v>#N/A</v>
      </c>
      <c r="BM85" s="492" t="e">
        <f ca="1">+IF(AND(ISNUMBER(OFFSET('Hygiene Data'!$H$7,0,10*ROW('Hygiene Data'!H79))),'Data Summary'!EB85="Yes"),OFFSET('Hygiene Data'!$H$7,0,10*ROW('Hygiene Data'!H79)),NA())</f>
        <v>#N/A</v>
      </c>
      <c r="BN85" s="492" t="e">
        <f ca="1">+IF(AND(ISNUMBER(OFFSET('Hygiene Data'!$H$9,0,10*ROW('Hygiene Data'!H79))),'Data Summary'!EC85="Yes"),OFFSET('Hygiene Data'!$H$9,0,10*ROW('Hygiene Data'!H79)),NA())</f>
        <v>#N/A</v>
      </c>
      <c r="BO85" s="492" t="e">
        <f ca="1">+IF(AND(ISNUMBER(OFFSET('Hygiene Data'!$I$5,0,10*ROW('Hygiene Data'!I79))),'Data Summary'!ED85="Yes"),OFFSET('Hygiene Data'!$I$5,0,10*ROW('Hygiene Data'!I79)),NA())</f>
        <v>#N/A</v>
      </c>
      <c r="BP85" s="492" t="e">
        <f ca="1">+IF(AND(ISNUMBER(OFFSET('Hygiene Data'!$I$7,0,10*ROW('Hygiene Data'!I79))),'Data Summary'!EE85="Yes"),OFFSET('Hygiene Data'!$I$7,0,10*ROW('Hygiene Data'!I79)),NA())</f>
        <v>#N/A</v>
      </c>
      <c r="BQ85" s="492" t="e">
        <f ca="1">+IF(AND(ISNUMBER(OFFSET('Hygiene Data'!$I$9,0,10*ROW('Hygiene Data'!I79))),'Data Summary'!EF85="Yes"),OFFSET('Hygiene Data'!$I$9,0,10*ROW('Hygiene Data'!I79)),NA())</f>
        <v>#N/A</v>
      </c>
    </row>
    <row r="86" spans="1:69" x14ac:dyDescent="0.25">
      <c r="A86" s="488" t="e">
        <f ca="1">+RIGHT('Data Summary'!A86,LEN('Data Summary'!A86)-9)</f>
        <v>#VALUE!</v>
      </c>
      <c r="B86" s="462" t="str">
        <f ca="1">+IF(ISTEXT('Data Summary'!B86),'Data Summary'!B86,"")</f>
        <v/>
      </c>
      <c r="C86" s="489" t="e">
        <f ca="1">+VALUE('Data Summary'!C86)</f>
        <v>#VALUE!</v>
      </c>
      <c r="D86" s="490" t="e">
        <f ca="1">+IF(AND(ISNUMBER(OFFSET('Water Data'!$D$4,0,10*ROW('Water Data'!D80))),'Data Summary'!BS86="Yes"),100-OFFSET('Water Data'!$D$4,0,10*ROW('Water Data'!D80)),NA())</f>
        <v>#N/A</v>
      </c>
      <c r="E86" s="490" t="e">
        <f ca="1">+IF(AND(ISNUMBER(OFFSET('Water Data'!$D$6,0,10*ROW('Water Data'!D80))),'Data Summary'!BT86="Yes"),OFFSET('Water Data'!$D$6,0,10*ROW('Water Data'!D80)),NA())</f>
        <v>#N/A</v>
      </c>
      <c r="F86" s="490" t="e">
        <f ca="1">+IF(AND(ISNUMBER(OFFSET('Water Data'!$D$9,0,10*ROW('Water Data'!D80))),'Data Summary'!BU86="Yes"),OFFSET('Water Data'!$D$9,0,10*ROW('Water Data'!D80)),NA())</f>
        <v>#N/A</v>
      </c>
      <c r="G86" s="490" t="e">
        <f ca="1">+IF(AND(ISNUMBER(OFFSET('Water Data'!$E$4,0,10*ROW('Water Data'!E80))),'Data Summary'!BV86="Yes"),100-OFFSET('Water Data'!$E$4,0,10*ROW('Water Data'!E80)),NA())</f>
        <v>#N/A</v>
      </c>
      <c r="H86" s="490" t="e">
        <f ca="1">+IF(AND(ISNUMBER(OFFSET('Water Data'!$E$6,0,10*ROW('Water Data'!E80))),'Data Summary'!BW86="Yes"),OFFSET('Water Data'!$E$6,0,10*ROW('Water Data'!E80)),NA())</f>
        <v>#N/A</v>
      </c>
      <c r="I86" s="490" t="e">
        <f ca="1">+IF(AND(ISNUMBER(OFFSET('Water Data'!$E$9,0,10*ROW('Water Data'!E80))),'Data Summary'!BX86="Yes"),OFFSET('Water Data'!$E$9,0,10*ROW('Water Data'!E80)),NA())</f>
        <v>#N/A</v>
      </c>
      <c r="J86" s="490" t="e">
        <f ca="1">+IF(AND(ISNUMBER(OFFSET('Water Data'!$F$4,0,10*ROW('Water Data'!F80))),'Data Summary'!BY86="Yes"),100-OFFSET('Water Data'!$F$4,0,10*ROW('Water Data'!F80)),NA())</f>
        <v>#N/A</v>
      </c>
      <c r="K86" s="490" t="e">
        <f ca="1">+IF(AND(ISNUMBER(OFFSET('Water Data'!$F$6,0,10*ROW('Water Data'!F80))),'Data Summary'!BZ86="Yes"),OFFSET('Water Data'!$F$6,0,10*ROW('Water Data'!F80)),NA())</f>
        <v>#N/A</v>
      </c>
      <c r="L86" s="490" t="e">
        <f ca="1">+IF(AND(ISNUMBER(OFFSET('Water Data'!$F$9,0,10*ROW('Water Data'!F80))),'Data Summary'!CA86="Yes"),OFFSET('Water Data'!$F$9,0,10*ROW('Water Data'!F80)),NA())</f>
        <v>#N/A</v>
      </c>
      <c r="M86" s="490" t="e">
        <f ca="1">+IF(AND(ISNUMBER(OFFSET('Water Data'!$G$4,0,10*ROW('Water Data'!G80))),'Data Summary'!CB86="Yes"),100-OFFSET('Water Data'!$G$4,0,10*ROW('Water Data'!G80)),NA())</f>
        <v>#N/A</v>
      </c>
      <c r="N86" s="490" t="e">
        <f ca="1">+IF(AND(ISNUMBER(OFFSET('Water Data'!$G$6,0,10*ROW('Water Data'!G80))),'Data Summary'!CC86="Yes"),OFFSET('Water Data'!$G$6,0,10*ROW('Water Data'!G80)),NA())</f>
        <v>#N/A</v>
      </c>
      <c r="O86" s="490" t="e">
        <f ca="1">+IF(AND(ISNUMBER(OFFSET('Water Data'!$G$9,0,10*ROW('Water Data'!G80))),'Data Summary'!CD86="Yes"),OFFSET('Water Data'!$G$9,0,10*ROW('Water Data'!G80)),NA())</f>
        <v>#N/A</v>
      </c>
      <c r="P86" s="490" t="e">
        <f ca="1">+IF(AND(ISNUMBER(OFFSET('Water Data'!$H$4,0,10*ROW('Water Data'!H80))),'Data Summary'!CE86="Yes"),100-OFFSET('Water Data'!$H$4,0,10*ROW('Water Data'!H80)),NA())</f>
        <v>#N/A</v>
      </c>
      <c r="Q86" s="490" t="e">
        <f ca="1">+IF(AND(ISNUMBER(OFFSET('Water Data'!$H$6,0,10*ROW('Water Data'!H80))),'Data Summary'!CF86="Yes"),OFFSET('Water Data'!$H$6,0,10*ROW('Water Data'!H80)),NA())</f>
        <v>#N/A</v>
      </c>
      <c r="R86" s="490" t="e">
        <f ca="1">+IF(AND(ISNUMBER(OFFSET('Water Data'!$H$9,0,10*ROW('Water Data'!H80))),'Data Summary'!CG86="Yes"),OFFSET('Water Data'!$H$9,0,10*ROW('Water Data'!H80)),NA())</f>
        <v>#N/A</v>
      </c>
      <c r="S86" s="490" t="e">
        <f ca="1">+IF(AND(ISNUMBER(OFFSET('Water Data'!$I$4,0,10*ROW('Water Data'!I80))),'Data Summary'!CH86="Yes"),100-OFFSET('Water Data'!$I$4,0,10*ROW('Water Data'!I80)),NA())</f>
        <v>#N/A</v>
      </c>
      <c r="T86" s="490" t="e">
        <f ca="1">+IF(AND(ISNUMBER(OFFSET('Water Data'!$I$6,0,10*ROW('Water Data'!I80))),'Data Summary'!CI86="Yes"),OFFSET('Water Data'!$I$6,0,10*ROW('Water Data'!I80)),NA())</f>
        <v>#N/A</v>
      </c>
      <c r="U86" s="490" t="e">
        <f ca="1">+IF(AND(ISNUMBER(OFFSET('Water Data'!$I$9,0,10*ROW('Water Data'!I80))),'Data Summary'!CJ86="Yes"),OFFSET('Water Data'!$I$9,0,10*ROW('Water Data'!I80)),NA())</f>
        <v>#N/A</v>
      </c>
      <c r="V86" s="491" t="e">
        <f ca="1">+IF(AND(ISNUMBER(OFFSET('Sanitation Data'!$D$4,0,10*ROW('Sanitation Data'!D80))),'Data Summary'!CK86="Yes"),100-OFFSET('Sanitation Data'!$D$4,0,10*ROW('Sanitation Data'!D80)),NA())</f>
        <v>#N/A</v>
      </c>
      <c r="W86" s="491" t="e">
        <f ca="1">+IF(AND(ISNUMBER(OFFSET('Sanitation Data'!$D$6,0,10*ROW('Sanitation Data'!D80))),'Data Summary'!CL86="Yes"),OFFSET('Sanitation Data'!$D$6,0,10*ROW('Sanitation Data'!D80)),NA())</f>
        <v>#N/A</v>
      </c>
      <c r="X86" s="491" t="e">
        <f ca="1">+IF(AND(ISNUMBER(OFFSET('Sanitation Data'!$D$10,0,10*ROW('Sanitation Data'!D80))),'Data Summary'!CM86="Yes"),OFFSET('Sanitation Data'!$D$10,0,10*ROW('Sanitation Data'!D80)),NA())</f>
        <v>#N/A</v>
      </c>
      <c r="Y86" s="491" t="e">
        <f ca="1">+IF(AND(ISNUMBER(OFFSET('Sanitation Data'!$D$11,0,10*ROW('Sanitation Data'!D80))),'Data Summary'!CN86="Yes"),OFFSET('Sanitation Data'!$D$11,0,10*ROW('Sanitation Data'!D80)),NA())</f>
        <v>#N/A</v>
      </c>
      <c r="Z86" s="491" t="e">
        <f ca="1">+IF(AND(ISNUMBER(OFFSET('Sanitation Data'!$D$12,0,10*ROW('Sanitation Data'!D80))),'Data Summary'!CO86="Yes"),OFFSET('Sanitation Data'!$D$12,0,10*ROW('Sanitation Data'!D80)),NA())</f>
        <v>#N/A</v>
      </c>
      <c r="AA86" s="491" t="e">
        <f ca="1">+IF(AND(ISNUMBER(OFFSET('Sanitation Data'!$E$4,0,10*ROW('Sanitation Data'!E80))),'Data Summary'!CP86="Yes"),100-OFFSET('Sanitation Data'!$E$4,0,10*ROW('Sanitation Data'!E80)),NA())</f>
        <v>#N/A</v>
      </c>
      <c r="AB86" s="491" t="e">
        <f ca="1">+IF(AND(ISNUMBER(OFFSET('Sanitation Data'!$E$6,0,10*ROW('Sanitation Data'!E80))),'Data Summary'!CQ86="Yes"),OFFSET('Sanitation Data'!$E$6,0,10*ROW('Sanitation Data'!E80)),NA())</f>
        <v>#N/A</v>
      </c>
      <c r="AC86" s="491" t="e">
        <f ca="1">+IF(AND(ISNUMBER(OFFSET('Sanitation Data'!$E$10,0,10*ROW('Sanitation Data'!E80))),'Data Summary'!CR86="Yes"),OFFSET('Sanitation Data'!$E$10,0,10*ROW('Sanitation Data'!E80)),NA())</f>
        <v>#N/A</v>
      </c>
      <c r="AD86" s="491" t="e">
        <f ca="1">+IF(AND(ISNUMBER(OFFSET('Sanitation Data'!$E$11,0,10*ROW('Sanitation Data'!E80))),'Data Summary'!CS86="Yes"),OFFSET('Sanitation Data'!$E$11,0,10*ROW('Sanitation Data'!E80)),NA())</f>
        <v>#N/A</v>
      </c>
      <c r="AE86" s="491" t="e">
        <f ca="1">+IF(AND(ISNUMBER(OFFSET('Sanitation Data'!$E$12,0,10*ROW('Sanitation Data'!E80))),'Data Summary'!CT86="Yes"),OFFSET('Sanitation Data'!$E$12,0,10*ROW('Sanitation Data'!E80)),NA())</f>
        <v>#N/A</v>
      </c>
      <c r="AF86" s="491" t="e">
        <f ca="1">+IF(AND(ISNUMBER(OFFSET('Sanitation Data'!$F$4,0,10*ROW('Sanitation Data'!F80))),'Data Summary'!CU86="Yes"),100-OFFSET('Sanitation Data'!$F$4,0,10*ROW('Sanitation Data'!F80)),NA())</f>
        <v>#N/A</v>
      </c>
      <c r="AG86" s="491" t="e">
        <f ca="1">+IF(AND(ISNUMBER(OFFSET('Sanitation Data'!$F$6,0,10*ROW('Sanitation Data'!F80))),'Data Summary'!CV86="Yes"),OFFSET('Sanitation Data'!$F$6,0,10*ROW('Sanitation Data'!F80)),NA())</f>
        <v>#N/A</v>
      </c>
      <c r="AH86" s="491" t="e">
        <f ca="1">+IF(AND(ISNUMBER(OFFSET('Sanitation Data'!$F$10,0,10*ROW('Sanitation Data'!F80))),'Data Summary'!CW86="Yes"),OFFSET('Sanitation Data'!$F$10,0,10*ROW('Sanitation Data'!F80)),NA())</f>
        <v>#N/A</v>
      </c>
      <c r="AI86" s="491" t="e">
        <f ca="1">+IF(AND(ISNUMBER(OFFSET('Sanitation Data'!$F$11,0,10*ROW('Sanitation Data'!F80))),'Data Summary'!CX86="Yes"),OFFSET('Sanitation Data'!$F$11,0,10*ROW('Sanitation Data'!F80)),NA())</f>
        <v>#N/A</v>
      </c>
      <c r="AJ86" s="491" t="e">
        <f ca="1">+IF(AND(ISNUMBER(OFFSET('Sanitation Data'!$F$12,0,10*ROW('Sanitation Data'!F80))),'Data Summary'!CY86="Yes"),OFFSET('Sanitation Data'!$F$12,0,10*ROW('Sanitation Data'!F80)),NA())</f>
        <v>#N/A</v>
      </c>
      <c r="AK86" s="491" t="e">
        <f ca="1">+IF(AND(ISNUMBER(OFFSET('Sanitation Data'!$G$4,0,10*ROW('Sanitation Data'!G80))),'Data Summary'!CZ86="Yes"),100-OFFSET('Sanitation Data'!$G$4,0,10*ROW('Sanitation Data'!G80)),NA())</f>
        <v>#N/A</v>
      </c>
      <c r="AL86" s="491" t="e">
        <f ca="1">+IF(AND(ISNUMBER(OFFSET('Sanitation Data'!$G$6,0,10*ROW('Sanitation Data'!G80))),'Data Summary'!DA86="Yes"),OFFSET('Sanitation Data'!$G$6,0,10*ROW('Sanitation Data'!G80)),NA())</f>
        <v>#N/A</v>
      </c>
      <c r="AM86" s="491" t="e">
        <f ca="1">+IF(AND(ISNUMBER(OFFSET('Sanitation Data'!$G$10,0,10*ROW('Sanitation Data'!G80))),'Data Summary'!DB86="Yes"),OFFSET('Sanitation Data'!$G$10,0,10*ROW('Sanitation Data'!G80)),NA())</f>
        <v>#N/A</v>
      </c>
      <c r="AN86" s="491" t="e">
        <f ca="1">+IF(AND(ISNUMBER(OFFSET('Sanitation Data'!$G$11,0,10*ROW('Sanitation Data'!G80))),'Data Summary'!DC86="Yes"),OFFSET('Sanitation Data'!$G$11,0,10*ROW('Sanitation Data'!G80)),NA())</f>
        <v>#N/A</v>
      </c>
      <c r="AO86" s="491" t="e">
        <f ca="1">+IF(AND(ISNUMBER(OFFSET('Sanitation Data'!$G$12,0,10*ROW('Sanitation Data'!G80))),'Data Summary'!DD86="Yes"),OFFSET('Sanitation Data'!$G$12,0,10*ROW('Sanitation Data'!G80)),NA())</f>
        <v>#N/A</v>
      </c>
      <c r="AP86" s="491" t="e">
        <f ca="1">+IF(AND(ISNUMBER(OFFSET('Sanitation Data'!$H$4,0,10*ROW('Sanitation Data'!H80))),'Data Summary'!DE86="Yes"),100-OFFSET('Sanitation Data'!$H$4,0,10*ROW('Sanitation Data'!H80)),NA())</f>
        <v>#N/A</v>
      </c>
      <c r="AQ86" s="491" t="e">
        <f ca="1">+IF(AND(ISNUMBER(OFFSET('Sanitation Data'!$H$6,0,10*ROW('Sanitation Data'!H80))),'Data Summary'!DF86="Yes"),OFFSET('Sanitation Data'!$H$6,0,10*ROW('Sanitation Data'!H80)),NA())</f>
        <v>#N/A</v>
      </c>
      <c r="AR86" s="491" t="e">
        <f ca="1">+IF(AND(ISNUMBER(OFFSET('Sanitation Data'!$H$10,0,10*ROW('Sanitation Data'!H80))),'Data Summary'!DG86="Yes"),OFFSET('Sanitation Data'!$H$10,0,10*ROW('Sanitation Data'!H80)),NA())</f>
        <v>#N/A</v>
      </c>
      <c r="AS86" s="491" t="e">
        <f ca="1">+IF(AND(ISNUMBER(OFFSET('Sanitation Data'!$H$11,0,10*ROW('Sanitation Data'!H80))),'Data Summary'!DH86="Yes"),OFFSET('Sanitation Data'!$H$11,0,10*ROW('Sanitation Data'!H80)),NA())</f>
        <v>#N/A</v>
      </c>
      <c r="AT86" s="491" t="e">
        <f ca="1">+IF(AND(ISNUMBER(OFFSET('Sanitation Data'!$H$12,0,10*ROW('Sanitation Data'!H80))),'Data Summary'!DI86="Yes"),OFFSET('Sanitation Data'!$H$12,0,10*ROW('Sanitation Data'!H80)),NA())</f>
        <v>#N/A</v>
      </c>
      <c r="AU86" s="491" t="e">
        <f ca="1">+IF(AND(ISNUMBER(OFFSET('Sanitation Data'!$I$4,0,10*ROW('Sanitation Data'!I80))),'Data Summary'!DJ86="Yes"),100-OFFSET('Sanitation Data'!$I$4,0,10*ROW('Sanitation Data'!I80)),NA())</f>
        <v>#N/A</v>
      </c>
      <c r="AV86" s="491" t="e">
        <f ca="1">+IF(AND(ISNUMBER(OFFSET('Sanitation Data'!$I$6,0,10*ROW('Sanitation Data'!I80))),'Data Summary'!DK86="Yes"),OFFSET('Sanitation Data'!$I$6,0,10*ROW('Sanitation Data'!I80)),NA())</f>
        <v>#N/A</v>
      </c>
      <c r="AW86" s="491" t="e">
        <f ca="1">+IF(AND(ISNUMBER(OFFSET('Sanitation Data'!$I$10,0,10*ROW('Sanitation Data'!I80))),'Data Summary'!DL86="Yes"),OFFSET('Sanitation Data'!$I$10,0,10*ROW('Sanitation Data'!I80)),NA())</f>
        <v>#N/A</v>
      </c>
      <c r="AX86" s="491" t="e">
        <f ca="1">+IF(AND(ISNUMBER(OFFSET('Sanitation Data'!$I$11,0,10*ROW('Sanitation Data'!I80))),'Data Summary'!DM86="Yes"),OFFSET('Sanitation Data'!$I$11,0,10*ROW('Sanitation Data'!I80)),NA())</f>
        <v>#N/A</v>
      </c>
      <c r="AY86" s="491" t="e">
        <f ca="1">+IF(AND(ISNUMBER(OFFSET('Sanitation Data'!$I$12,0,10*ROW('Sanitation Data'!I80))),'Data Summary'!DN86="Yes"),OFFSET('Sanitation Data'!$I$12,0,10*ROW('Sanitation Data'!I80)),NA())</f>
        <v>#N/A</v>
      </c>
      <c r="AZ86" s="492" t="e">
        <f ca="1">+IF(AND(ISNUMBER(OFFSET('Hygiene Data'!$D$5,0,10*ROW('Hygiene Data'!D80))),'Data Summary'!DO86="Yes"),OFFSET('Hygiene Data'!$D$5,0,10*ROW('Hygiene Data'!D80)),NA())</f>
        <v>#N/A</v>
      </c>
      <c r="BA86" s="492" t="e">
        <f ca="1">+IF(AND(ISNUMBER(OFFSET('Hygiene Data'!$D$7,0,10*ROW('Hygiene Data'!D80))),'Data Summary'!DP86="Yes"),OFFSET('Hygiene Data'!$D$7,0,10*ROW('Hygiene Data'!D80)),NA())</f>
        <v>#N/A</v>
      </c>
      <c r="BB86" s="492" t="e">
        <f ca="1">+IF(AND(ISNUMBER(OFFSET('Hygiene Data'!$D$9,0,10*ROW('Hygiene Data'!D80))),'Data Summary'!DQ86="Yes"),OFFSET('Hygiene Data'!$D$9,0,10*ROW('Hygiene Data'!D80)),NA())</f>
        <v>#N/A</v>
      </c>
      <c r="BC86" s="492" t="e">
        <f ca="1">+IF(AND(ISNUMBER(OFFSET('Hygiene Data'!$E$5,0,10*ROW('Hygiene Data'!E80))),'Data Summary'!DR86="Yes"),OFFSET('Hygiene Data'!$E$5,0,10*ROW('Hygiene Data'!E80)),NA())</f>
        <v>#N/A</v>
      </c>
      <c r="BD86" s="492" t="e">
        <f ca="1">+IF(AND(ISNUMBER(OFFSET('Hygiene Data'!$E$7,0,10*ROW('Hygiene Data'!E80))),'Data Summary'!DS86="Yes"),OFFSET('Hygiene Data'!$E$7,0,10*ROW('Hygiene Data'!E80)),NA())</f>
        <v>#N/A</v>
      </c>
      <c r="BE86" s="492" t="e">
        <f ca="1">+IF(AND(ISNUMBER(OFFSET('Hygiene Data'!$E$9,0,10*ROW('Hygiene Data'!E80))),'Data Summary'!DT86="Yes"),OFFSET('Hygiene Data'!$E$9,0,10*ROW('Hygiene Data'!E80)),NA())</f>
        <v>#N/A</v>
      </c>
      <c r="BF86" s="492" t="e">
        <f ca="1">+IF(AND(ISNUMBER(OFFSET('Hygiene Data'!$F$5,0,10*ROW('Hygiene Data'!F80))),'Data Summary'!DU86="Yes"),OFFSET('Hygiene Data'!$F$5,0,10*ROW('Hygiene Data'!F80)),NA())</f>
        <v>#N/A</v>
      </c>
      <c r="BG86" s="492" t="e">
        <f ca="1">+IF(AND(ISNUMBER(OFFSET('Hygiene Data'!$F$7,0,10*ROW('Hygiene Data'!F80))),'Data Summary'!DV86="Yes"),OFFSET('Hygiene Data'!$F$7,0,10*ROW('Hygiene Data'!F80)),NA())</f>
        <v>#N/A</v>
      </c>
      <c r="BH86" s="492" t="e">
        <f ca="1">+IF(AND(ISNUMBER(OFFSET('Hygiene Data'!$F$9,0,10*ROW('Hygiene Data'!F80))),'Data Summary'!DW86="Yes"),OFFSET('Hygiene Data'!$F$9,0,10*ROW('Hygiene Data'!F80)),NA())</f>
        <v>#N/A</v>
      </c>
      <c r="BI86" s="492" t="e">
        <f ca="1">+IF(AND(ISNUMBER(OFFSET('Hygiene Data'!$G$5,0,10*ROW('Hygiene Data'!G80))),'Data Summary'!DX86="Yes"),OFFSET('Hygiene Data'!$G$5,0,10*ROW('Hygiene Data'!G80)),NA())</f>
        <v>#N/A</v>
      </c>
      <c r="BJ86" s="492" t="e">
        <f ca="1">+IF(AND(ISNUMBER(OFFSET('Hygiene Data'!$G$7,0,10*ROW('Hygiene Data'!G80))),'Data Summary'!DY86="Yes"),OFFSET('Hygiene Data'!$G$7,0,10*ROW('Hygiene Data'!G80)),NA())</f>
        <v>#N/A</v>
      </c>
      <c r="BK86" s="492" t="e">
        <f ca="1">+IF(AND(ISNUMBER(OFFSET('Hygiene Data'!$G$9,0,10*ROW('Hygiene Data'!G80))),'Data Summary'!DZ86="Yes"),OFFSET('Hygiene Data'!$G$9,0,10*ROW('Hygiene Data'!G80)),NA())</f>
        <v>#N/A</v>
      </c>
      <c r="BL86" s="492" t="e">
        <f ca="1">+IF(AND(ISNUMBER(OFFSET('Hygiene Data'!$H$5,0,10*ROW('Hygiene Data'!H80))),'Data Summary'!EA86="Yes"),OFFSET('Hygiene Data'!$H$5,0,10*ROW('Hygiene Data'!H80)),NA())</f>
        <v>#N/A</v>
      </c>
      <c r="BM86" s="492" t="e">
        <f ca="1">+IF(AND(ISNUMBER(OFFSET('Hygiene Data'!$H$7,0,10*ROW('Hygiene Data'!H80))),'Data Summary'!EB86="Yes"),OFFSET('Hygiene Data'!$H$7,0,10*ROW('Hygiene Data'!H80)),NA())</f>
        <v>#N/A</v>
      </c>
      <c r="BN86" s="492" t="e">
        <f ca="1">+IF(AND(ISNUMBER(OFFSET('Hygiene Data'!$H$9,0,10*ROW('Hygiene Data'!H80))),'Data Summary'!EC86="Yes"),OFFSET('Hygiene Data'!$H$9,0,10*ROW('Hygiene Data'!H80)),NA())</f>
        <v>#N/A</v>
      </c>
      <c r="BO86" s="492" t="e">
        <f ca="1">+IF(AND(ISNUMBER(OFFSET('Hygiene Data'!$I$5,0,10*ROW('Hygiene Data'!I80))),'Data Summary'!ED86="Yes"),OFFSET('Hygiene Data'!$I$5,0,10*ROW('Hygiene Data'!I80)),NA())</f>
        <v>#N/A</v>
      </c>
      <c r="BP86" s="492" t="e">
        <f ca="1">+IF(AND(ISNUMBER(OFFSET('Hygiene Data'!$I$7,0,10*ROW('Hygiene Data'!I80))),'Data Summary'!EE86="Yes"),OFFSET('Hygiene Data'!$I$7,0,10*ROW('Hygiene Data'!I80)),NA())</f>
        <v>#N/A</v>
      </c>
      <c r="BQ86" s="492" t="e">
        <f ca="1">+IF(AND(ISNUMBER(OFFSET('Hygiene Data'!$I$9,0,10*ROW('Hygiene Data'!I80))),'Data Summary'!EF86="Yes"),OFFSET('Hygiene Data'!$I$9,0,10*ROW('Hygiene Data'!I80)),NA())</f>
        <v>#N/A</v>
      </c>
    </row>
    <row r="87" spans="1:69" x14ac:dyDescent="0.25">
      <c r="A87" s="488" t="e">
        <f ca="1">+RIGHT('Data Summary'!A87,LEN('Data Summary'!A87)-9)</f>
        <v>#VALUE!</v>
      </c>
      <c r="B87" s="462" t="str">
        <f ca="1">+IF(ISTEXT('Data Summary'!B87),'Data Summary'!B87,"")</f>
        <v/>
      </c>
      <c r="C87" s="489" t="e">
        <f ca="1">+VALUE('Data Summary'!C87)</f>
        <v>#VALUE!</v>
      </c>
      <c r="D87" s="490" t="e">
        <f ca="1">+IF(AND(ISNUMBER(OFFSET('Water Data'!$D$4,0,10*ROW('Water Data'!D81))),'Data Summary'!BS87="Yes"),100-OFFSET('Water Data'!$D$4,0,10*ROW('Water Data'!D81)),NA())</f>
        <v>#N/A</v>
      </c>
      <c r="E87" s="490" t="e">
        <f ca="1">+IF(AND(ISNUMBER(OFFSET('Water Data'!$D$6,0,10*ROW('Water Data'!D81))),'Data Summary'!BT87="Yes"),OFFSET('Water Data'!$D$6,0,10*ROW('Water Data'!D81)),NA())</f>
        <v>#N/A</v>
      </c>
      <c r="F87" s="490" t="e">
        <f ca="1">+IF(AND(ISNUMBER(OFFSET('Water Data'!$D$9,0,10*ROW('Water Data'!D81))),'Data Summary'!BU87="Yes"),OFFSET('Water Data'!$D$9,0,10*ROW('Water Data'!D81)),NA())</f>
        <v>#N/A</v>
      </c>
      <c r="G87" s="490" t="e">
        <f ca="1">+IF(AND(ISNUMBER(OFFSET('Water Data'!$E$4,0,10*ROW('Water Data'!E81))),'Data Summary'!BV87="Yes"),100-OFFSET('Water Data'!$E$4,0,10*ROW('Water Data'!E81)),NA())</f>
        <v>#N/A</v>
      </c>
      <c r="H87" s="490" t="e">
        <f ca="1">+IF(AND(ISNUMBER(OFFSET('Water Data'!$E$6,0,10*ROW('Water Data'!E81))),'Data Summary'!BW87="Yes"),OFFSET('Water Data'!$E$6,0,10*ROW('Water Data'!E81)),NA())</f>
        <v>#N/A</v>
      </c>
      <c r="I87" s="490" t="e">
        <f ca="1">+IF(AND(ISNUMBER(OFFSET('Water Data'!$E$9,0,10*ROW('Water Data'!E81))),'Data Summary'!BX87="Yes"),OFFSET('Water Data'!$E$9,0,10*ROW('Water Data'!E81)),NA())</f>
        <v>#N/A</v>
      </c>
      <c r="J87" s="490" t="e">
        <f ca="1">+IF(AND(ISNUMBER(OFFSET('Water Data'!$F$4,0,10*ROW('Water Data'!F81))),'Data Summary'!BY87="Yes"),100-OFFSET('Water Data'!$F$4,0,10*ROW('Water Data'!F81)),NA())</f>
        <v>#N/A</v>
      </c>
      <c r="K87" s="490" t="e">
        <f ca="1">+IF(AND(ISNUMBER(OFFSET('Water Data'!$F$6,0,10*ROW('Water Data'!F81))),'Data Summary'!BZ87="Yes"),OFFSET('Water Data'!$F$6,0,10*ROW('Water Data'!F81)),NA())</f>
        <v>#N/A</v>
      </c>
      <c r="L87" s="490" t="e">
        <f ca="1">+IF(AND(ISNUMBER(OFFSET('Water Data'!$F$9,0,10*ROW('Water Data'!F81))),'Data Summary'!CA87="Yes"),OFFSET('Water Data'!$F$9,0,10*ROW('Water Data'!F81)),NA())</f>
        <v>#N/A</v>
      </c>
      <c r="M87" s="490" t="e">
        <f ca="1">+IF(AND(ISNUMBER(OFFSET('Water Data'!$G$4,0,10*ROW('Water Data'!G81))),'Data Summary'!CB87="Yes"),100-OFFSET('Water Data'!$G$4,0,10*ROW('Water Data'!G81)),NA())</f>
        <v>#N/A</v>
      </c>
      <c r="N87" s="490" t="e">
        <f ca="1">+IF(AND(ISNUMBER(OFFSET('Water Data'!$G$6,0,10*ROW('Water Data'!G81))),'Data Summary'!CC87="Yes"),OFFSET('Water Data'!$G$6,0,10*ROW('Water Data'!G81)),NA())</f>
        <v>#N/A</v>
      </c>
      <c r="O87" s="490" t="e">
        <f ca="1">+IF(AND(ISNUMBER(OFFSET('Water Data'!$G$9,0,10*ROW('Water Data'!G81))),'Data Summary'!CD87="Yes"),OFFSET('Water Data'!$G$9,0,10*ROW('Water Data'!G81)),NA())</f>
        <v>#N/A</v>
      </c>
      <c r="P87" s="490" t="e">
        <f ca="1">+IF(AND(ISNUMBER(OFFSET('Water Data'!$H$4,0,10*ROW('Water Data'!H81))),'Data Summary'!CE87="Yes"),100-OFFSET('Water Data'!$H$4,0,10*ROW('Water Data'!H81)),NA())</f>
        <v>#N/A</v>
      </c>
      <c r="Q87" s="490" t="e">
        <f ca="1">+IF(AND(ISNUMBER(OFFSET('Water Data'!$H$6,0,10*ROW('Water Data'!H81))),'Data Summary'!CF87="Yes"),OFFSET('Water Data'!$H$6,0,10*ROW('Water Data'!H81)),NA())</f>
        <v>#N/A</v>
      </c>
      <c r="R87" s="490" t="e">
        <f ca="1">+IF(AND(ISNUMBER(OFFSET('Water Data'!$H$9,0,10*ROW('Water Data'!H81))),'Data Summary'!CG87="Yes"),OFFSET('Water Data'!$H$9,0,10*ROW('Water Data'!H81)),NA())</f>
        <v>#N/A</v>
      </c>
      <c r="S87" s="490" t="e">
        <f ca="1">+IF(AND(ISNUMBER(OFFSET('Water Data'!$I$4,0,10*ROW('Water Data'!I81))),'Data Summary'!CH87="Yes"),100-OFFSET('Water Data'!$I$4,0,10*ROW('Water Data'!I81)),NA())</f>
        <v>#N/A</v>
      </c>
      <c r="T87" s="490" t="e">
        <f ca="1">+IF(AND(ISNUMBER(OFFSET('Water Data'!$I$6,0,10*ROW('Water Data'!I81))),'Data Summary'!CI87="Yes"),OFFSET('Water Data'!$I$6,0,10*ROW('Water Data'!I81)),NA())</f>
        <v>#N/A</v>
      </c>
      <c r="U87" s="490" t="e">
        <f ca="1">+IF(AND(ISNUMBER(OFFSET('Water Data'!$I$9,0,10*ROW('Water Data'!I81))),'Data Summary'!CJ87="Yes"),OFFSET('Water Data'!$I$9,0,10*ROW('Water Data'!I81)),NA())</f>
        <v>#N/A</v>
      </c>
      <c r="V87" s="491" t="e">
        <f ca="1">+IF(AND(ISNUMBER(OFFSET('Sanitation Data'!$D$4,0,10*ROW('Sanitation Data'!D81))),'Data Summary'!CK87="Yes"),100-OFFSET('Sanitation Data'!$D$4,0,10*ROW('Sanitation Data'!D81)),NA())</f>
        <v>#N/A</v>
      </c>
      <c r="W87" s="491" t="e">
        <f ca="1">+IF(AND(ISNUMBER(OFFSET('Sanitation Data'!$D$6,0,10*ROW('Sanitation Data'!D81))),'Data Summary'!CL87="Yes"),OFFSET('Sanitation Data'!$D$6,0,10*ROW('Sanitation Data'!D81)),NA())</f>
        <v>#N/A</v>
      </c>
      <c r="X87" s="491" t="e">
        <f ca="1">+IF(AND(ISNUMBER(OFFSET('Sanitation Data'!$D$10,0,10*ROW('Sanitation Data'!D81))),'Data Summary'!CM87="Yes"),OFFSET('Sanitation Data'!$D$10,0,10*ROW('Sanitation Data'!D81)),NA())</f>
        <v>#N/A</v>
      </c>
      <c r="Y87" s="491" t="e">
        <f ca="1">+IF(AND(ISNUMBER(OFFSET('Sanitation Data'!$D$11,0,10*ROW('Sanitation Data'!D81))),'Data Summary'!CN87="Yes"),OFFSET('Sanitation Data'!$D$11,0,10*ROW('Sanitation Data'!D81)),NA())</f>
        <v>#N/A</v>
      </c>
      <c r="Z87" s="491" t="e">
        <f ca="1">+IF(AND(ISNUMBER(OFFSET('Sanitation Data'!$D$12,0,10*ROW('Sanitation Data'!D81))),'Data Summary'!CO87="Yes"),OFFSET('Sanitation Data'!$D$12,0,10*ROW('Sanitation Data'!D81)),NA())</f>
        <v>#N/A</v>
      </c>
      <c r="AA87" s="491" t="e">
        <f ca="1">+IF(AND(ISNUMBER(OFFSET('Sanitation Data'!$E$4,0,10*ROW('Sanitation Data'!E81))),'Data Summary'!CP87="Yes"),100-OFFSET('Sanitation Data'!$E$4,0,10*ROW('Sanitation Data'!E81)),NA())</f>
        <v>#N/A</v>
      </c>
      <c r="AB87" s="491" t="e">
        <f ca="1">+IF(AND(ISNUMBER(OFFSET('Sanitation Data'!$E$6,0,10*ROW('Sanitation Data'!E81))),'Data Summary'!CQ87="Yes"),OFFSET('Sanitation Data'!$E$6,0,10*ROW('Sanitation Data'!E81)),NA())</f>
        <v>#N/A</v>
      </c>
      <c r="AC87" s="491" t="e">
        <f ca="1">+IF(AND(ISNUMBER(OFFSET('Sanitation Data'!$E$10,0,10*ROW('Sanitation Data'!E81))),'Data Summary'!CR87="Yes"),OFFSET('Sanitation Data'!$E$10,0,10*ROW('Sanitation Data'!E81)),NA())</f>
        <v>#N/A</v>
      </c>
      <c r="AD87" s="491" t="e">
        <f ca="1">+IF(AND(ISNUMBER(OFFSET('Sanitation Data'!$E$11,0,10*ROW('Sanitation Data'!E81))),'Data Summary'!CS87="Yes"),OFFSET('Sanitation Data'!$E$11,0,10*ROW('Sanitation Data'!E81)),NA())</f>
        <v>#N/A</v>
      </c>
      <c r="AE87" s="491" t="e">
        <f ca="1">+IF(AND(ISNUMBER(OFFSET('Sanitation Data'!$E$12,0,10*ROW('Sanitation Data'!E81))),'Data Summary'!CT87="Yes"),OFFSET('Sanitation Data'!$E$12,0,10*ROW('Sanitation Data'!E81)),NA())</f>
        <v>#N/A</v>
      </c>
      <c r="AF87" s="491" t="e">
        <f ca="1">+IF(AND(ISNUMBER(OFFSET('Sanitation Data'!$F$4,0,10*ROW('Sanitation Data'!F81))),'Data Summary'!CU87="Yes"),100-OFFSET('Sanitation Data'!$F$4,0,10*ROW('Sanitation Data'!F81)),NA())</f>
        <v>#N/A</v>
      </c>
      <c r="AG87" s="491" t="e">
        <f ca="1">+IF(AND(ISNUMBER(OFFSET('Sanitation Data'!$F$6,0,10*ROW('Sanitation Data'!F81))),'Data Summary'!CV87="Yes"),OFFSET('Sanitation Data'!$F$6,0,10*ROW('Sanitation Data'!F81)),NA())</f>
        <v>#N/A</v>
      </c>
      <c r="AH87" s="491" t="e">
        <f ca="1">+IF(AND(ISNUMBER(OFFSET('Sanitation Data'!$F$10,0,10*ROW('Sanitation Data'!F81))),'Data Summary'!CW87="Yes"),OFFSET('Sanitation Data'!$F$10,0,10*ROW('Sanitation Data'!F81)),NA())</f>
        <v>#N/A</v>
      </c>
      <c r="AI87" s="491" t="e">
        <f ca="1">+IF(AND(ISNUMBER(OFFSET('Sanitation Data'!$F$11,0,10*ROW('Sanitation Data'!F81))),'Data Summary'!CX87="Yes"),OFFSET('Sanitation Data'!$F$11,0,10*ROW('Sanitation Data'!F81)),NA())</f>
        <v>#N/A</v>
      </c>
      <c r="AJ87" s="491" t="e">
        <f ca="1">+IF(AND(ISNUMBER(OFFSET('Sanitation Data'!$F$12,0,10*ROW('Sanitation Data'!F81))),'Data Summary'!CY87="Yes"),OFFSET('Sanitation Data'!$F$12,0,10*ROW('Sanitation Data'!F81)),NA())</f>
        <v>#N/A</v>
      </c>
      <c r="AK87" s="491" t="e">
        <f ca="1">+IF(AND(ISNUMBER(OFFSET('Sanitation Data'!$G$4,0,10*ROW('Sanitation Data'!G81))),'Data Summary'!CZ87="Yes"),100-OFFSET('Sanitation Data'!$G$4,0,10*ROW('Sanitation Data'!G81)),NA())</f>
        <v>#N/A</v>
      </c>
      <c r="AL87" s="491" t="e">
        <f ca="1">+IF(AND(ISNUMBER(OFFSET('Sanitation Data'!$G$6,0,10*ROW('Sanitation Data'!G81))),'Data Summary'!DA87="Yes"),OFFSET('Sanitation Data'!$G$6,0,10*ROW('Sanitation Data'!G81)),NA())</f>
        <v>#N/A</v>
      </c>
      <c r="AM87" s="491" t="e">
        <f ca="1">+IF(AND(ISNUMBER(OFFSET('Sanitation Data'!$G$10,0,10*ROW('Sanitation Data'!G81))),'Data Summary'!DB87="Yes"),OFFSET('Sanitation Data'!$G$10,0,10*ROW('Sanitation Data'!G81)),NA())</f>
        <v>#N/A</v>
      </c>
      <c r="AN87" s="491" t="e">
        <f ca="1">+IF(AND(ISNUMBER(OFFSET('Sanitation Data'!$G$11,0,10*ROW('Sanitation Data'!G81))),'Data Summary'!DC87="Yes"),OFFSET('Sanitation Data'!$G$11,0,10*ROW('Sanitation Data'!G81)),NA())</f>
        <v>#N/A</v>
      </c>
      <c r="AO87" s="491" t="e">
        <f ca="1">+IF(AND(ISNUMBER(OFFSET('Sanitation Data'!$G$12,0,10*ROW('Sanitation Data'!G81))),'Data Summary'!DD87="Yes"),OFFSET('Sanitation Data'!$G$12,0,10*ROW('Sanitation Data'!G81)),NA())</f>
        <v>#N/A</v>
      </c>
      <c r="AP87" s="491" t="e">
        <f ca="1">+IF(AND(ISNUMBER(OFFSET('Sanitation Data'!$H$4,0,10*ROW('Sanitation Data'!H81))),'Data Summary'!DE87="Yes"),100-OFFSET('Sanitation Data'!$H$4,0,10*ROW('Sanitation Data'!H81)),NA())</f>
        <v>#N/A</v>
      </c>
      <c r="AQ87" s="491" t="e">
        <f ca="1">+IF(AND(ISNUMBER(OFFSET('Sanitation Data'!$H$6,0,10*ROW('Sanitation Data'!H81))),'Data Summary'!DF87="Yes"),OFFSET('Sanitation Data'!$H$6,0,10*ROW('Sanitation Data'!H81)),NA())</f>
        <v>#N/A</v>
      </c>
      <c r="AR87" s="491" t="e">
        <f ca="1">+IF(AND(ISNUMBER(OFFSET('Sanitation Data'!$H$10,0,10*ROW('Sanitation Data'!H81))),'Data Summary'!DG87="Yes"),OFFSET('Sanitation Data'!$H$10,0,10*ROW('Sanitation Data'!H81)),NA())</f>
        <v>#N/A</v>
      </c>
      <c r="AS87" s="491" t="e">
        <f ca="1">+IF(AND(ISNUMBER(OFFSET('Sanitation Data'!$H$11,0,10*ROW('Sanitation Data'!H81))),'Data Summary'!DH87="Yes"),OFFSET('Sanitation Data'!$H$11,0,10*ROW('Sanitation Data'!H81)),NA())</f>
        <v>#N/A</v>
      </c>
      <c r="AT87" s="491" t="e">
        <f ca="1">+IF(AND(ISNUMBER(OFFSET('Sanitation Data'!$H$12,0,10*ROW('Sanitation Data'!H81))),'Data Summary'!DI87="Yes"),OFFSET('Sanitation Data'!$H$12,0,10*ROW('Sanitation Data'!H81)),NA())</f>
        <v>#N/A</v>
      </c>
      <c r="AU87" s="491" t="e">
        <f ca="1">+IF(AND(ISNUMBER(OFFSET('Sanitation Data'!$I$4,0,10*ROW('Sanitation Data'!I81))),'Data Summary'!DJ87="Yes"),100-OFFSET('Sanitation Data'!$I$4,0,10*ROW('Sanitation Data'!I81)),NA())</f>
        <v>#N/A</v>
      </c>
      <c r="AV87" s="491" t="e">
        <f ca="1">+IF(AND(ISNUMBER(OFFSET('Sanitation Data'!$I$6,0,10*ROW('Sanitation Data'!I81))),'Data Summary'!DK87="Yes"),OFFSET('Sanitation Data'!$I$6,0,10*ROW('Sanitation Data'!I81)),NA())</f>
        <v>#N/A</v>
      </c>
      <c r="AW87" s="491" t="e">
        <f ca="1">+IF(AND(ISNUMBER(OFFSET('Sanitation Data'!$I$10,0,10*ROW('Sanitation Data'!I81))),'Data Summary'!DL87="Yes"),OFFSET('Sanitation Data'!$I$10,0,10*ROW('Sanitation Data'!I81)),NA())</f>
        <v>#N/A</v>
      </c>
      <c r="AX87" s="491" t="e">
        <f ca="1">+IF(AND(ISNUMBER(OFFSET('Sanitation Data'!$I$11,0,10*ROW('Sanitation Data'!I81))),'Data Summary'!DM87="Yes"),OFFSET('Sanitation Data'!$I$11,0,10*ROW('Sanitation Data'!I81)),NA())</f>
        <v>#N/A</v>
      </c>
      <c r="AY87" s="491" t="e">
        <f ca="1">+IF(AND(ISNUMBER(OFFSET('Sanitation Data'!$I$12,0,10*ROW('Sanitation Data'!I81))),'Data Summary'!DN87="Yes"),OFFSET('Sanitation Data'!$I$12,0,10*ROW('Sanitation Data'!I81)),NA())</f>
        <v>#N/A</v>
      </c>
      <c r="AZ87" s="492" t="e">
        <f ca="1">+IF(AND(ISNUMBER(OFFSET('Hygiene Data'!$D$5,0,10*ROW('Hygiene Data'!D81))),'Data Summary'!DO87="Yes"),OFFSET('Hygiene Data'!$D$5,0,10*ROW('Hygiene Data'!D81)),NA())</f>
        <v>#N/A</v>
      </c>
      <c r="BA87" s="492" t="e">
        <f ca="1">+IF(AND(ISNUMBER(OFFSET('Hygiene Data'!$D$7,0,10*ROW('Hygiene Data'!D81))),'Data Summary'!DP87="Yes"),OFFSET('Hygiene Data'!$D$7,0,10*ROW('Hygiene Data'!D81)),NA())</f>
        <v>#N/A</v>
      </c>
      <c r="BB87" s="492" t="e">
        <f ca="1">+IF(AND(ISNUMBER(OFFSET('Hygiene Data'!$D$9,0,10*ROW('Hygiene Data'!D81))),'Data Summary'!DQ87="Yes"),OFFSET('Hygiene Data'!$D$9,0,10*ROW('Hygiene Data'!D81)),NA())</f>
        <v>#N/A</v>
      </c>
      <c r="BC87" s="492" t="e">
        <f ca="1">+IF(AND(ISNUMBER(OFFSET('Hygiene Data'!$E$5,0,10*ROW('Hygiene Data'!E81))),'Data Summary'!DR87="Yes"),OFFSET('Hygiene Data'!$E$5,0,10*ROW('Hygiene Data'!E81)),NA())</f>
        <v>#N/A</v>
      </c>
      <c r="BD87" s="492" t="e">
        <f ca="1">+IF(AND(ISNUMBER(OFFSET('Hygiene Data'!$E$7,0,10*ROW('Hygiene Data'!E81))),'Data Summary'!DS87="Yes"),OFFSET('Hygiene Data'!$E$7,0,10*ROW('Hygiene Data'!E81)),NA())</f>
        <v>#N/A</v>
      </c>
      <c r="BE87" s="492" t="e">
        <f ca="1">+IF(AND(ISNUMBER(OFFSET('Hygiene Data'!$E$9,0,10*ROW('Hygiene Data'!E81))),'Data Summary'!DT87="Yes"),OFFSET('Hygiene Data'!$E$9,0,10*ROW('Hygiene Data'!E81)),NA())</f>
        <v>#N/A</v>
      </c>
      <c r="BF87" s="492" t="e">
        <f ca="1">+IF(AND(ISNUMBER(OFFSET('Hygiene Data'!$F$5,0,10*ROW('Hygiene Data'!F81))),'Data Summary'!DU87="Yes"),OFFSET('Hygiene Data'!$F$5,0,10*ROW('Hygiene Data'!F81)),NA())</f>
        <v>#N/A</v>
      </c>
      <c r="BG87" s="492" t="e">
        <f ca="1">+IF(AND(ISNUMBER(OFFSET('Hygiene Data'!$F$7,0,10*ROW('Hygiene Data'!F81))),'Data Summary'!DV87="Yes"),OFFSET('Hygiene Data'!$F$7,0,10*ROW('Hygiene Data'!F81)),NA())</f>
        <v>#N/A</v>
      </c>
      <c r="BH87" s="492" t="e">
        <f ca="1">+IF(AND(ISNUMBER(OFFSET('Hygiene Data'!$F$9,0,10*ROW('Hygiene Data'!F81))),'Data Summary'!DW87="Yes"),OFFSET('Hygiene Data'!$F$9,0,10*ROW('Hygiene Data'!F81)),NA())</f>
        <v>#N/A</v>
      </c>
      <c r="BI87" s="492" t="e">
        <f ca="1">+IF(AND(ISNUMBER(OFFSET('Hygiene Data'!$G$5,0,10*ROW('Hygiene Data'!G81))),'Data Summary'!DX87="Yes"),OFFSET('Hygiene Data'!$G$5,0,10*ROW('Hygiene Data'!G81)),NA())</f>
        <v>#N/A</v>
      </c>
      <c r="BJ87" s="492" t="e">
        <f ca="1">+IF(AND(ISNUMBER(OFFSET('Hygiene Data'!$G$7,0,10*ROW('Hygiene Data'!G81))),'Data Summary'!DY87="Yes"),OFFSET('Hygiene Data'!$G$7,0,10*ROW('Hygiene Data'!G81)),NA())</f>
        <v>#N/A</v>
      </c>
      <c r="BK87" s="492" t="e">
        <f ca="1">+IF(AND(ISNUMBER(OFFSET('Hygiene Data'!$G$9,0,10*ROW('Hygiene Data'!G81))),'Data Summary'!DZ87="Yes"),OFFSET('Hygiene Data'!$G$9,0,10*ROW('Hygiene Data'!G81)),NA())</f>
        <v>#N/A</v>
      </c>
      <c r="BL87" s="492" t="e">
        <f ca="1">+IF(AND(ISNUMBER(OFFSET('Hygiene Data'!$H$5,0,10*ROW('Hygiene Data'!H81))),'Data Summary'!EA87="Yes"),OFFSET('Hygiene Data'!$H$5,0,10*ROW('Hygiene Data'!H81)),NA())</f>
        <v>#N/A</v>
      </c>
      <c r="BM87" s="492" t="e">
        <f ca="1">+IF(AND(ISNUMBER(OFFSET('Hygiene Data'!$H$7,0,10*ROW('Hygiene Data'!H81))),'Data Summary'!EB87="Yes"),OFFSET('Hygiene Data'!$H$7,0,10*ROW('Hygiene Data'!H81)),NA())</f>
        <v>#N/A</v>
      </c>
      <c r="BN87" s="492" t="e">
        <f ca="1">+IF(AND(ISNUMBER(OFFSET('Hygiene Data'!$H$9,0,10*ROW('Hygiene Data'!H81))),'Data Summary'!EC87="Yes"),OFFSET('Hygiene Data'!$H$9,0,10*ROW('Hygiene Data'!H81)),NA())</f>
        <v>#N/A</v>
      </c>
      <c r="BO87" s="492" t="e">
        <f ca="1">+IF(AND(ISNUMBER(OFFSET('Hygiene Data'!$I$5,0,10*ROW('Hygiene Data'!I81))),'Data Summary'!ED87="Yes"),OFFSET('Hygiene Data'!$I$5,0,10*ROW('Hygiene Data'!I81)),NA())</f>
        <v>#N/A</v>
      </c>
      <c r="BP87" s="492" t="e">
        <f ca="1">+IF(AND(ISNUMBER(OFFSET('Hygiene Data'!$I$7,0,10*ROW('Hygiene Data'!I81))),'Data Summary'!EE87="Yes"),OFFSET('Hygiene Data'!$I$7,0,10*ROW('Hygiene Data'!I81)),NA())</f>
        <v>#N/A</v>
      </c>
      <c r="BQ87" s="492" t="e">
        <f ca="1">+IF(AND(ISNUMBER(OFFSET('Hygiene Data'!$I$9,0,10*ROW('Hygiene Data'!I81))),'Data Summary'!EF87="Yes"),OFFSET('Hygiene Data'!$I$9,0,10*ROW('Hygiene Data'!I81)),NA())</f>
        <v>#N/A</v>
      </c>
    </row>
    <row r="88" spans="1:69" x14ac:dyDescent="0.25">
      <c r="A88" s="488" t="e">
        <f ca="1">+RIGHT('Data Summary'!A88,LEN('Data Summary'!A88)-9)</f>
        <v>#VALUE!</v>
      </c>
      <c r="B88" s="462" t="str">
        <f ca="1">+IF(ISTEXT('Data Summary'!B88),'Data Summary'!B88,"")</f>
        <v/>
      </c>
      <c r="C88" s="489" t="e">
        <f ca="1">+VALUE('Data Summary'!C88)</f>
        <v>#VALUE!</v>
      </c>
      <c r="D88" s="490" t="e">
        <f ca="1">+IF(AND(ISNUMBER(OFFSET('Water Data'!$D$4,0,10*ROW('Water Data'!D82))),'Data Summary'!BS88="Yes"),100-OFFSET('Water Data'!$D$4,0,10*ROW('Water Data'!D82)),NA())</f>
        <v>#N/A</v>
      </c>
      <c r="E88" s="490" t="e">
        <f ca="1">+IF(AND(ISNUMBER(OFFSET('Water Data'!$D$6,0,10*ROW('Water Data'!D82))),'Data Summary'!BT88="Yes"),OFFSET('Water Data'!$D$6,0,10*ROW('Water Data'!D82)),NA())</f>
        <v>#N/A</v>
      </c>
      <c r="F88" s="490" t="e">
        <f ca="1">+IF(AND(ISNUMBER(OFFSET('Water Data'!$D$9,0,10*ROW('Water Data'!D82))),'Data Summary'!BU88="Yes"),OFFSET('Water Data'!$D$9,0,10*ROW('Water Data'!D82)),NA())</f>
        <v>#N/A</v>
      </c>
      <c r="G88" s="490" t="e">
        <f ca="1">+IF(AND(ISNUMBER(OFFSET('Water Data'!$E$4,0,10*ROW('Water Data'!E82))),'Data Summary'!BV88="Yes"),100-OFFSET('Water Data'!$E$4,0,10*ROW('Water Data'!E82)),NA())</f>
        <v>#N/A</v>
      </c>
      <c r="H88" s="490" t="e">
        <f ca="1">+IF(AND(ISNUMBER(OFFSET('Water Data'!$E$6,0,10*ROW('Water Data'!E82))),'Data Summary'!BW88="Yes"),OFFSET('Water Data'!$E$6,0,10*ROW('Water Data'!E82)),NA())</f>
        <v>#N/A</v>
      </c>
      <c r="I88" s="490" t="e">
        <f ca="1">+IF(AND(ISNUMBER(OFFSET('Water Data'!$E$9,0,10*ROW('Water Data'!E82))),'Data Summary'!BX88="Yes"),OFFSET('Water Data'!$E$9,0,10*ROW('Water Data'!E82)),NA())</f>
        <v>#N/A</v>
      </c>
      <c r="J88" s="490" t="e">
        <f ca="1">+IF(AND(ISNUMBER(OFFSET('Water Data'!$F$4,0,10*ROW('Water Data'!F82))),'Data Summary'!BY88="Yes"),100-OFFSET('Water Data'!$F$4,0,10*ROW('Water Data'!F82)),NA())</f>
        <v>#N/A</v>
      </c>
      <c r="K88" s="490" t="e">
        <f ca="1">+IF(AND(ISNUMBER(OFFSET('Water Data'!$F$6,0,10*ROW('Water Data'!F82))),'Data Summary'!BZ88="Yes"),OFFSET('Water Data'!$F$6,0,10*ROW('Water Data'!F82)),NA())</f>
        <v>#N/A</v>
      </c>
      <c r="L88" s="490" t="e">
        <f ca="1">+IF(AND(ISNUMBER(OFFSET('Water Data'!$F$9,0,10*ROW('Water Data'!F82))),'Data Summary'!CA88="Yes"),OFFSET('Water Data'!$F$9,0,10*ROW('Water Data'!F82)),NA())</f>
        <v>#N/A</v>
      </c>
      <c r="M88" s="490" t="e">
        <f ca="1">+IF(AND(ISNUMBER(OFFSET('Water Data'!$G$4,0,10*ROW('Water Data'!G82))),'Data Summary'!CB88="Yes"),100-OFFSET('Water Data'!$G$4,0,10*ROW('Water Data'!G82)),NA())</f>
        <v>#N/A</v>
      </c>
      <c r="N88" s="490" t="e">
        <f ca="1">+IF(AND(ISNUMBER(OFFSET('Water Data'!$G$6,0,10*ROW('Water Data'!G82))),'Data Summary'!CC88="Yes"),OFFSET('Water Data'!$G$6,0,10*ROW('Water Data'!G82)),NA())</f>
        <v>#N/A</v>
      </c>
      <c r="O88" s="490" t="e">
        <f ca="1">+IF(AND(ISNUMBER(OFFSET('Water Data'!$G$9,0,10*ROW('Water Data'!G82))),'Data Summary'!CD88="Yes"),OFFSET('Water Data'!$G$9,0,10*ROW('Water Data'!G82)),NA())</f>
        <v>#N/A</v>
      </c>
      <c r="P88" s="490" t="e">
        <f ca="1">+IF(AND(ISNUMBER(OFFSET('Water Data'!$H$4,0,10*ROW('Water Data'!H82))),'Data Summary'!CE88="Yes"),100-OFFSET('Water Data'!$H$4,0,10*ROW('Water Data'!H82)),NA())</f>
        <v>#N/A</v>
      </c>
      <c r="Q88" s="490" t="e">
        <f ca="1">+IF(AND(ISNUMBER(OFFSET('Water Data'!$H$6,0,10*ROW('Water Data'!H82))),'Data Summary'!CF88="Yes"),OFFSET('Water Data'!$H$6,0,10*ROW('Water Data'!H82)),NA())</f>
        <v>#N/A</v>
      </c>
      <c r="R88" s="490" t="e">
        <f ca="1">+IF(AND(ISNUMBER(OFFSET('Water Data'!$H$9,0,10*ROW('Water Data'!H82))),'Data Summary'!CG88="Yes"),OFFSET('Water Data'!$H$9,0,10*ROW('Water Data'!H82)),NA())</f>
        <v>#N/A</v>
      </c>
      <c r="S88" s="490" t="e">
        <f ca="1">+IF(AND(ISNUMBER(OFFSET('Water Data'!$I$4,0,10*ROW('Water Data'!I82))),'Data Summary'!CH88="Yes"),100-OFFSET('Water Data'!$I$4,0,10*ROW('Water Data'!I82)),NA())</f>
        <v>#N/A</v>
      </c>
      <c r="T88" s="490" t="e">
        <f ca="1">+IF(AND(ISNUMBER(OFFSET('Water Data'!$I$6,0,10*ROW('Water Data'!I82))),'Data Summary'!CI88="Yes"),OFFSET('Water Data'!$I$6,0,10*ROW('Water Data'!I82)),NA())</f>
        <v>#N/A</v>
      </c>
      <c r="U88" s="490" t="e">
        <f ca="1">+IF(AND(ISNUMBER(OFFSET('Water Data'!$I$9,0,10*ROW('Water Data'!I82))),'Data Summary'!CJ88="Yes"),OFFSET('Water Data'!$I$9,0,10*ROW('Water Data'!I82)),NA())</f>
        <v>#N/A</v>
      </c>
      <c r="V88" s="491" t="e">
        <f ca="1">+IF(AND(ISNUMBER(OFFSET('Sanitation Data'!$D$4,0,10*ROW('Sanitation Data'!D82))),'Data Summary'!CK88="Yes"),100-OFFSET('Sanitation Data'!$D$4,0,10*ROW('Sanitation Data'!D82)),NA())</f>
        <v>#N/A</v>
      </c>
      <c r="W88" s="491" t="e">
        <f ca="1">+IF(AND(ISNUMBER(OFFSET('Sanitation Data'!$D$6,0,10*ROW('Sanitation Data'!D82))),'Data Summary'!CL88="Yes"),OFFSET('Sanitation Data'!$D$6,0,10*ROW('Sanitation Data'!D82)),NA())</f>
        <v>#N/A</v>
      </c>
      <c r="X88" s="491" t="e">
        <f ca="1">+IF(AND(ISNUMBER(OFFSET('Sanitation Data'!$D$10,0,10*ROW('Sanitation Data'!D82))),'Data Summary'!CM88="Yes"),OFFSET('Sanitation Data'!$D$10,0,10*ROW('Sanitation Data'!D82)),NA())</f>
        <v>#N/A</v>
      </c>
      <c r="Y88" s="491" t="e">
        <f ca="1">+IF(AND(ISNUMBER(OFFSET('Sanitation Data'!$D$11,0,10*ROW('Sanitation Data'!D82))),'Data Summary'!CN88="Yes"),OFFSET('Sanitation Data'!$D$11,0,10*ROW('Sanitation Data'!D82)),NA())</f>
        <v>#N/A</v>
      </c>
      <c r="Z88" s="491" t="e">
        <f ca="1">+IF(AND(ISNUMBER(OFFSET('Sanitation Data'!$D$12,0,10*ROW('Sanitation Data'!D82))),'Data Summary'!CO88="Yes"),OFFSET('Sanitation Data'!$D$12,0,10*ROW('Sanitation Data'!D82)),NA())</f>
        <v>#N/A</v>
      </c>
      <c r="AA88" s="491" t="e">
        <f ca="1">+IF(AND(ISNUMBER(OFFSET('Sanitation Data'!$E$4,0,10*ROW('Sanitation Data'!E82))),'Data Summary'!CP88="Yes"),100-OFFSET('Sanitation Data'!$E$4,0,10*ROW('Sanitation Data'!E82)),NA())</f>
        <v>#N/A</v>
      </c>
      <c r="AB88" s="491" t="e">
        <f ca="1">+IF(AND(ISNUMBER(OFFSET('Sanitation Data'!$E$6,0,10*ROW('Sanitation Data'!E82))),'Data Summary'!CQ88="Yes"),OFFSET('Sanitation Data'!$E$6,0,10*ROW('Sanitation Data'!E82)),NA())</f>
        <v>#N/A</v>
      </c>
      <c r="AC88" s="491" t="e">
        <f ca="1">+IF(AND(ISNUMBER(OFFSET('Sanitation Data'!$E$10,0,10*ROW('Sanitation Data'!E82))),'Data Summary'!CR88="Yes"),OFFSET('Sanitation Data'!$E$10,0,10*ROW('Sanitation Data'!E82)),NA())</f>
        <v>#N/A</v>
      </c>
      <c r="AD88" s="491" t="e">
        <f ca="1">+IF(AND(ISNUMBER(OFFSET('Sanitation Data'!$E$11,0,10*ROW('Sanitation Data'!E82))),'Data Summary'!CS88="Yes"),OFFSET('Sanitation Data'!$E$11,0,10*ROW('Sanitation Data'!E82)),NA())</f>
        <v>#N/A</v>
      </c>
      <c r="AE88" s="491" t="e">
        <f ca="1">+IF(AND(ISNUMBER(OFFSET('Sanitation Data'!$E$12,0,10*ROW('Sanitation Data'!E82))),'Data Summary'!CT88="Yes"),OFFSET('Sanitation Data'!$E$12,0,10*ROW('Sanitation Data'!E82)),NA())</f>
        <v>#N/A</v>
      </c>
      <c r="AF88" s="491" t="e">
        <f ca="1">+IF(AND(ISNUMBER(OFFSET('Sanitation Data'!$F$4,0,10*ROW('Sanitation Data'!F82))),'Data Summary'!CU88="Yes"),100-OFFSET('Sanitation Data'!$F$4,0,10*ROW('Sanitation Data'!F82)),NA())</f>
        <v>#N/A</v>
      </c>
      <c r="AG88" s="491" t="e">
        <f ca="1">+IF(AND(ISNUMBER(OFFSET('Sanitation Data'!$F$6,0,10*ROW('Sanitation Data'!F82))),'Data Summary'!CV88="Yes"),OFFSET('Sanitation Data'!$F$6,0,10*ROW('Sanitation Data'!F82)),NA())</f>
        <v>#N/A</v>
      </c>
      <c r="AH88" s="491" t="e">
        <f ca="1">+IF(AND(ISNUMBER(OFFSET('Sanitation Data'!$F$10,0,10*ROW('Sanitation Data'!F82))),'Data Summary'!CW88="Yes"),OFFSET('Sanitation Data'!$F$10,0,10*ROW('Sanitation Data'!F82)),NA())</f>
        <v>#N/A</v>
      </c>
      <c r="AI88" s="491" t="e">
        <f ca="1">+IF(AND(ISNUMBER(OFFSET('Sanitation Data'!$F$11,0,10*ROW('Sanitation Data'!F82))),'Data Summary'!CX88="Yes"),OFFSET('Sanitation Data'!$F$11,0,10*ROW('Sanitation Data'!F82)),NA())</f>
        <v>#N/A</v>
      </c>
      <c r="AJ88" s="491" t="e">
        <f ca="1">+IF(AND(ISNUMBER(OFFSET('Sanitation Data'!$F$12,0,10*ROW('Sanitation Data'!F82))),'Data Summary'!CY88="Yes"),OFFSET('Sanitation Data'!$F$12,0,10*ROW('Sanitation Data'!F82)),NA())</f>
        <v>#N/A</v>
      </c>
      <c r="AK88" s="491" t="e">
        <f ca="1">+IF(AND(ISNUMBER(OFFSET('Sanitation Data'!$G$4,0,10*ROW('Sanitation Data'!G82))),'Data Summary'!CZ88="Yes"),100-OFFSET('Sanitation Data'!$G$4,0,10*ROW('Sanitation Data'!G82)),NA())</f>
        <v>#N/A</v>
      </c>
      <c r="AL88" s="491" t="e">
        <f ca="1">+IF(AND(ISNUMBER(OFFSET('Sanitation Data'!$G$6,0,10*ROW('Sanitation Data'!G82))),'Data Summary'!DA88="Yes"),OFFSET('Sanitation Data'!$G$6,0,10*ROW('Sanitation Data'!G82)),NA())</f>
        <v>#N/A</v>
      </c>
      <c r="AM88" s="491" t="e">
        <f ca="1">+IF(AND(ISNUMBER(OFFSET('Sanitation Data'!$G$10,0,10*ROW('Sanitation Data'!G82))),'Data Summary'!DB88="Yes"),OFFSET('Sanitation Data'!$G$10,0,10*ROW('Sanitation Data'!G82)),NA())</f>
        <v>#N/A</v>
      </c>
      <c r="AN88" s="491" t="e">
        <f ca="1">+IF(AND(ISNUMBER(OFFSET('Sanitation Data'!$G$11,0,10*ROW('Sanitation Data'!G82))),'Data Summary'!DC88="Yes"),OFFSET('Sanitation Data'!$G$11,0,10*ROW('Sanitation Data'!G82)),NA())</f>
        <v>#N/A</v>
      </c>
      <c r="AO88" s="491" t="e">
        <f ca="1">+IF(AND(ISNUMBER(OFFSET('Sanitation Data'!$G$12,0,10*ROW('Sanitation Data'!G82))),'Data Summary'!DD88="Yes"),OFFSET('Sanitation Data'!$G$12,0,10*ROW('Sanitation Data'!G82)),NA())</f>
        <v>#N/A</v>
      </c>
      <c r="AP88" s="491" t="e">
        <f ca="1">+IF(AND(ISNUMBER(OFFSET('Sanitation Data'!$H$4,0,10*ROW('Sanitation Data'!H82))),'Data Summary'!DE88="Yes"),100-OFFSET('Sanitation Data'!$H$4,0,10*ROW('Sanitation Data'!H82)),NA())</f>
        <v>#N/A</v>
      </c>
      <c r="AQ88" s="491" t="e">
        <f ca="1">+IF(AND(ISNUMBER(OFFSET('Sanitation Data'!$H$6,0,10*ROW('Sanitation Data'!H82))),'Data Summary'!DF88="Yes"),OFFSET('Sanitation Data'!$H$6,0,10*ROW('Sanitation Data'!H82)),NA())</f>
        <v>#N/A</v>
      </c>
      <c r="AR88" s="491" t="e">
        <f ca="1">+IF(AND(ISNUMBER(OFFSET('Sanitation Data'!$H$10,0,10*ROW('Sanitation Data'!H82))),'Data Summary'!DG88="Yes"),OFFSET('Sanitation Data'!$H$10,0,10*ROW('Sanitation Data'!H82)),NA())</f>
        <v>#N/A</v>
      </c>
      <c r="AS88" s="491" t="e">
        <f ca="1">+IF(AND(ISNUMBER(OFFSET('Sanitation Data'!$H$11,0,10*ROW('Sanitation Data'!H82))),'Data Summary'!DH88="Yes"),OFFSET('Sanitation Data'!$H$11,0,10*ROW('Sanitation Data'!H82)),NA())</f>
        <v>#N/A</v>
      </c>
      <c r="AT88" s="491" t="e">
        <f ca="1">+IF(AND(ISNUMBER(OFFSET('Sanitation Data'!$H$12,0,10*ROW('Sanitation Data'!H82))),'Data Summary'!DI88="Yes"),OFFSET('Sanitation Data'!$H$12,0,10*ROW('Sanitation Data'!H82)),NA())</f>
        <v>#N/A</v>
      </c>
      <c r="AU88" s="491" t="e">
        <f ca="1">+IF(AND(ISNUMBER(OFFSET('Sanitation Data'!$I$4,0,10*ROW('Sanitation Data'!I82))),'Data Summary'!DJ88="Yes"),100-OFFSET('Sanitation Data'!$I$4,0,10*ROW('Sanitation Data'!I82)),NA())</f>
        <v>#N/A</v>
      </c>
      <c r="AV88" s="491" t="e">
        <f ca="1">+IF(AND(ISNUMBER(OFFSET('Sanitation Data'!$I$6,0,10*ROW('Sanitation Data'!I82))),'Data Summary'!DK88="Yes"),OFFSET('Sanitation Data'!$I$6,0,10*ROW('Sanitation Data'!I82)),NA())</f>
        <v>#N/A</v>
      </c>
      <c r="AW88" s="491" t="e">
        <f ca="1">+IF(AND(ISNUMBER(OFFSET('Sanitation Data'!$I$10,0,10*ROW('Sanitation Data'!I82))),'Data Summary'!DL88="Yes"),OFFSET('Sanitation Data'!$I$10,0,10*ROW('Sanitation Data'!I82)),NA())</f>
        <v>#N/A</v>
      </c>
      <c r="AX88" s="491" t="e">
        <f ca="1">+IF(AND(ISNUMBER(OFFSET('Sanitation Data'!$I$11,0,10*ROW('Sanitation Data'!I82))),'Data Summary'!DM88="Yes"),OFFSET('Sanitation Data'!$I$11,0,10*ROW('Sanitation Data'!I82)),NA())</f>
        <v>#N/A</v>
      </c>
      <c r="AY88" s="491" t="e">
        <f ca="1">+IF(AND(ISNUMBER(OFFSET('Sanitation Data'!$I$12,0,10*ROW('Sanitation Data'!I82))),'Data Summary'!DN88="Yes"),OFFSET('Sanitation Data'!$I$12,0,10*ROW('Sanitation Data'!I82)),NA())</f>
        <v>#N/A</v>
      </c>
      <c r="AZ88" s="492" t="e">
        <f ca="1">+IF(AND(ISNUMBER(OFFSET('Hygiene Data'!$D$5,0,10*ROW('Hygiene Data'!D82))),'Data Summary'!DO88="Yes"),OFFSET('Hygiene Data'!$D$5,0,10*ROW('Hygiene Data'!D82)),NA())</f>
        <v>#N/A</v>
      </c>
      <c r="BA88" s="492" t="e">
        <f ca="1">+IF(AND(ISNUMBER(OFFSET('Hygiene Data'!$D$7,0,10*ROW('Hygiene Data'!D82))),'Data Summary'!DP88="Yes"),OFFSET('Hygiene Data'!$D$7,0,10*ROW('Hygiene Data'!D82)),NA())</f>
        <v>#N/A</v>
      </c>
      <c r="BB88" s="492" t="e">
        <f ca="1">+IF(AND(ISNUMBER(OFFSET('Hygiene Data'!$D$9,0,10*ROW('Hygiene Data'!D82))),'Data Summary'!DQ88="Yes"),OFFSET('Hygiene Data'!$D$9,0,10*ROW('Hygiene Data'!D82)),NA())</f>
        <v>#N/A</v>
      </c>
      <c r="BC88" s="492" t="e">
        <f ca="1">+IF(AND(ISNUMBER(OFFSET('Hygiene Data'!$E$5,0,10*ROW('Hygiene Data'!E82))),'Data Summary'!DR88="Yes"),OFFSET('Hygiene Data'!$E$5,0,10*ROW('Hygiene Data'!E82)),NA())</f>
        <v>#N/A</v>
      </c>
      <c r="BD88" s="492" t="e">
        <f ca="1">+IF(AND(ISNUMBER(OFFSET('Hygiene Data'!$E$7,0,10*ROW('Hygiene Data'!E82))),'Data Summary'!DS88="Yes"),OFFSET('Hygiene Data'!$E$7,0,10*ROW('Hygiene Data'!E82)),NA())</f>
        <v>#N/A</v>
      </c>
      <c r="BE88" s="492" t="e">
        <f ca="1">+IF(AND(ISNUMBER(OFFSET('Hygiene Data'!$E$9,0,10*ROW('Hygiene Data'!E82))),'Data Summary'!DT88="Yes"),OFFSET('Hygiene Data'!$E$9,0,10*ROW('Hygiene Data'!E82)),NA())</f>
        <v>#N/A</v>
      </c>
      <c r="BF88" s="492" t="e">
        <f ca="1">+IF(AND(ISNUMBER(OFFSET('Hygiene Data'!$F$5,0,10*ROW('Hygiene Data'!F82))),'Data Summary'!DU88="Yes"),OFFSET('Hygiene Data'!$F$5,0,10*ROW('Hygiene Data'!F82)),NA())</f>
        <v>#N/A</v>
      </c>
      <c r="BG88" s="492" t="e">
        <f ca="1">+IF(AND(ISNUMBER(OFFSET('Hygiene Data'!$F$7,0,10*ROW('Hygiene Data'!F82))),'Data Summary'!DV88="Yes"),OFFSET('Hygiene Data'!$F$7,0,10*ROW('Hygiene Data'!F82)),NA())</f>
        <v>#N/A</v>
      </c>
      <c r="BH88" s="492" t="e">
        <f ca="1">+IF(AND(ISNUMBER(OFFSET('Hygiene Data'!$F$9,0,10*ROW('Hygiene Data'!F82))),'Data Summary'!DW88="Yes"),OFFSET('Hygiene Data'!$F$9,0,10*ROW('Hygiene Data'!F82)),NA())</f>
        <v>#N/A</v>
      </c>
      <c r="BI88" s="492" t="e">
        <f ca="1">+IF(AND(ISNUMBER(OFFSET('Hygiene Data'!$G$5,0,10*ROW('Hygiene Data'!G82))),'Data Summary'!DX88="Yes"),OFFSET('Hygiene Data'!$G$5,0,10*ROW('Hygiene Data'!G82)),NA())</f>
        <v>#N/A</v>
      </c>
      <c r="BJ88" s="492" t="e">
        <f ca="1">+IF(AND(ISNUMBER(OFFSET('Hygiene Data'!$G$7,0,10*ROW('Hygiene Data'!G82))),'Data Summary'!DY88="Yes"),OFFSET('Hygiene Data'!$G$7,0,10*ROW('Hygiene Data'!G82)),NA())</f>
        <v>#N/A</v>
      </c>
      <c r="BK88" s="492" t="e">
        <f ca="1">+IF(AND(ISNUMBER(OFFSET('Hygiene Data'!$G$9,0,10*ROW('Hygiene Data'!G82))),'Data Summary'!DZ88="Yes"),OFFSET('Hygiene Data'!$G$9,0,10*ROW('Hygiene Data'!G82)),NA())</f>
        <v>#N/A</v>
      </c>
      <c r="BL88" s="492" t="e">
        <f ca="1">+IF(AND(ISNUMBER(OFFSET('Hygiene Data'!$H$5,0,10*ROW('Hygiene Data'!H82))),'Data Summary'!EA88="Yes"),OFFSET('Hygiene Data'!$H$5,0,10*ROW('Hygiene Data'!H82)),NA())</f>
        <v>#N/A</v>
      </c>
      <c r="BM88" s="492" t="e">
        <f ca="1">+IF(AND(ISNUMBER(OFFSET('Hygiene Data'!$H$7,0,10*ROW('Hygiene Data'!H82))),'Data Summary'!EB88="Yes"),OFFSET('Hygiene Data'!$H$7,0,10*ROW('Hygiene Data'!H82)),NA())</f>
        <v>#N/A</v>
      </c>
      <c r="BN88" s="492" t="e">
        <f ca="1">+IF(AND(ISNUMBER(OFFSET('Hygiene Data'!$H$9,0,10*ROW('Hygiene Data'!H82))),'Data Summary'!EC88="Yes"),OFFSET('Hygiene Data'!$H$9,0,10*ROW('Hygiene Data'!H82)),NA())</f>
        <v>#N/A</v>
      </c>
      <c r="BO88" s="492" t="e">
        <f ca="1">+IF(AND(ISNUMBER(OFFSET('Hygiene Data'!$I$5,0,10*ROW('Hygiene Data'!I82))),'Data Summary'!ED88="Yes"),OFFSET('Hygiene Data'!$I$5,0,10*ROW('Hygiene Data'!I82)),NA())</f>
        <v>#N/A</v>
      </c>
      <c r="BP88" s="492" t="e">
        <f ca="1">+IF(AND(ISNUMBER(OFFSET('Hygiene Data'!$I$7,0,10*ROW('Hygiene Data'!I82))),'Data Summary'!EE88="Yes"),OFFSET('Hygiene Data'!$I$7,0,10*ROW('Hygiene Data'!I82)),NA())</f>
        <v>#N/A</v>
      </c>
      <c r="BQ88" s="492" t="e">
        <f ca="1">+IF(AND(ISNUMBER(OFFSET('Hygiene Data'!$I$9,0,10*ROW('Hygiene Data'!I82))),'Data Summary'!EF88="Yes"),OFFSET('Hygiene Data'!$I$9,0,10*ROW('Hygiene Data'!I82)),NA())</f>
        <v>#N/A</v>
      </c>
    </row>
    <row r="89" spans="1:69" x14ac:dyDescent="0.25">
      <c r="A89" s="488" t="e">
        <f ca="1">+RIGHT('Data Summary'!A89,LEN('Data Summary'!A89)-9)</f>
        <v>#VALUE!</v>
      </c>
      <c r="B89" s="462" t="str">
        <f ca="1">+IF(ISTEXT('Data Summary'!B89),'Data Summary'!B89,"")</f>
        <v/>
      </c>
      <c r="C89" s="489" t="e">
        <f ca="1">+VALUE('Data Summary'!C89)</f>
        <v>#VALUE!</v>
      </c>
      <c r="D89" s="490" t="e">
        <f ca="1">+IF(AND(ISNUMBER(OFFSET('Water Data'!$D$4,0,10*ROW('Water Data'!D83))),'Data Summary'!BS89="Yes"),100-OFFSET('Water Data'!$D$4,0,10*ROW('Water Data'!D83)),NA())</f>
        <v>#N/A</v>
      </c>
      <c r="E89" s="490" t="e">
        <f ca="1">+IF(AND(ISNUMBER(OFFSET('Water Data'!$D$6,0,10*ROW('Water Data'!D83))),'Data Summary'!BT89="Yes"),OFFSET('Water Data'!$D$6,0,10*ROW('Water Data'!D83)),NA())</f>
        <v>#N/A</v>
      </c>
      <c r="F89" s="490" t="e">
        <f ca="1">+IF(AND(ISNUMBER(OFFSET('Water Data'!$D$9,0,10*ROW('Water Data'!D83))),'Data Summary'!BU89="Yes"),OFFSET('Water Data'!$D$9,0,10*ROW('Water Data'!D83)),NA())</f>
        <v>#N/A</v>
      </c>
      <c r="G89" s="490" t="e">
        <f ca="1">+IF(AND(ISNUMBER(OFFSET('Water Data'!$E$4,0,10*ROW('Water Data'!E83))),'Data Summary'!BV89="Yes"),100-OFFSET('Water Data'!$E$4,0,10*ROW('Water Data'!E83)),NA())</f>
        <v>#N/A</v>
      </c>
      <c r="H89" s="490" t="e">
        <f ca="1">+IF(AND(ISNUMBER(OFFSET('Water Data'!$E$6,0,10*ROW('Water Data'!E83))),'Data Summary'!BW89="Yes"),OFFSET('Water Data'!$E$6,0,10*ROW('Water Data'!E83)),NA())</f>
        <v>#N/A</v>
      </c>
      <c r="I89" s="490" t="e">
        <f ca="1">+IF(AND(ISNUMBER(OFFSET('Water Data'!$E$9,0,10*ROW('Water Data'!E83))),'Data Summary'!BX89="Yes"),OFFSET('Water Data'!$E$9,0,10*ROW('Water Data'!E83)),NA())</f>
        <v>#N/A</v>
      </c>
      <c r="J89" s="490" t="e">
        <f ca="1">+IF(AND(ISNUMBER(OFFSET('Water Data'!$F$4,0,10*ROW('Water Data'!F83))),'Data Summary'!BY89="Yes"),100-OFFSET('Water Data'!$F$4,0,10*ROW('Water Data'!F83)),NA())</f>
        <v>#N/A</v>
      </c>
      <c r="K89" s="490" t="e">
        <f ca="1">+IF(AND(ISNUMBER(OFFSET('Water Data'!$F$6,0,10*ROW('Water Data'!F83))),'Data Summary'!BZ89="Yes"),OFFSET('Water Data'!$F$6,0,10*ROW('Water Data'!F83)),NA())</f>
        <v>#N/A</v>
      </c>
      <c r="L89" s="490" t="e">
        <f ca="1">+IF(AND(ISNUMBER(OFFSET('Water Data'!$F$9,0,10*ROW('Water Data'!F83))),'Data Summary'!CA89="Yes"),OFFSET('Water Data'!$F$9,0,10*ROW('Water Data'!F83)),NA())</f>
        <v>#N/A</v>
      </c>
      <c r="M89" s="490" t="e">
        <f ca="1">+IF(AND(ISNUMBER(OFFSET('Water Data'!$G$4,0,10*ROW('Water Data'!G83))),'Data Summary'!CB89="Yes"),100-OFFSET('Water Data'!$G$4,0,10*ROW('Water Data'!G83)),NA())</f>
        <v>#N/A</v>
      </c>
      <c r="N89" s="490" t="e">
        <f ca="1">+IF(AND(ISNUMBER(OFFSET('Water Data'!$G$6,0,10*ROW('Water Data'!G83))),'Data Summary'!CC89="Yes"),OFFSET('Water Data'!$G$6,0,10*ROW('Water Data'!G83)),NA())</f>
        <v>#N/A</v>
      </c>
      <c r="O89" s="490" t="e">
        <f ca="1">+IF(AND(ISNUMBER(OFFSET('Water Data'!$G$9,0,10*ROW('Water Data'!G83))),'Data Summary'!CD89="Yes"),OFFSET('Water Data'!$G$9,0,10*ROW('Water Data'!G83)),NA())</f>
        <v>#N/A</v>
      </c>
      <c r="P89" s="490" t="e">
        <f ca="1">+IF(AND(ISNUMBER(OFFSET('Water Data'!$H$4,0,10*ROW('Water Data'!H83))),'Data Summary'!CE89="Yes"),100-OFFSET('Water Data'!$H$4,0,10*ROW('Water Data'!H83)),NA())</f>
        <v>#N/A</v>
      </c>
      <c r="Q89" s="490" t="e">
        <f ca="1">+IF(AND(ISNUMBER(OFFSET('Water Data'!$H$6,0,10*ROW('Water Data'!H83))),'Data Summary'!CF89="Yes"),OFFSET('Water Data'!$H$6,0,10*ROW('Water Data'!H83)),NA())</f>
        <v>#N/A</v>
      </c>
      <c r="R89" s="490" t="e">
        <f ca="1">+IF(AND(ISNUMBER(OFFSET('Water Data'!$H$9,0,10*ROW('Water Data'!H83))),'Data Summary'!CG89="Yes"),OFFSET('Water Data'!$H$9,0,10*ROW('Water Data'!H83)),NA())</f>
        <v>#N/A</v>
      </c>
      <c r="S89" s="490" t="e">
        <f ca="1">+IF(AND(ISNUMBER(OFFSET('Water Data'!$I$4,0,10*ROW('Water Data'!I83))),'Data Summary'!CH89="Yes"),100-OFFSET('Water Data'!$I$4,0,10*ROW('Water Data'!I83)),NA())</f>
        <v>#N/A</v>
      </c>
      <c r="T89" s="490" t="e">
        <f ca="1">+IF(AND(ISNUMBER(OFFSET('Water Data'!$I$6,0,10*ROW('Water Data'!I83))),'Data Summary'!CI89="Yes"),OFFSET('Water Data'!$I$6,0,10*ROW('Water Data'!I83)),NA())</f>
        <v>#N/A</v>
      </c>
      <c r="U89" s="490" t="e">
        <f ca="1">+IF(AND(ISNUMBER(OFFSET('Water Data'!$I$9,0,10*ROW('Water Data'!I83))),'Data Summary'!CJ89="Yes"),OFFSET('Water Data'!$I$9,0,10*ROW('Water Data'!I83)),NA())</f>
        <v>#N/A</v>
      </c>
      <c r="V89" s="491" t="e">
        <f ca="1">+IF(AND(ISNUMBER(OFFSET('Sanitation Data'!$D$4,0,10*ROW('Sanitation Data'!D83))),'Data Summary'!CK89="Yes"),100-OFFSET('Sanitation Data'!$D$4,0,10*ROW('Sanitation Data'!D83)),NA())</f>
        <v>#N/A</v>
      </c>
      <c r="W89" s="491" t="e">
        <f ca="1">+IF(AND(ISNUMBER(OFFSET('Sanitation Data'!$D$6,0,10*ROW('Sanitation Data'!D83))),'Data Summary'!CL89="Yes"),OFFSET('Sanitation Data'!$D$6,0,10*ROW('Sanitation Data'!D83)),NA())</f>
        <v>#N/A</v>
      </c>
      <c r="X89" s="491" t="e">
        <f ca="1">+IF(AND(ISNUMBER(OFFSET('Sanitation Data'!$D$10,0,10*ROW('Sanitation Data'!D83))),'Data Summary'!CM89="Yes"),OFFSET('Sanitation Data'!$D$10,0,10*ROW('Sanitation Data'!D83)),NA())</f>
        <v>#N/A</v>
      </c>
      <c r="Y89" s="491" t="e">
        <f ca="1">+IF(AND(ISNUMBER(OFFSET('Sanitation Data'!$D$11,0,10*ROW('Sanitation Data'!D83))),'Data Summary'!CN89="Yes"),OFFSET('Sanitation Data'!$D$11,0,10*ROW('Sanitation Data'!D83)),NA())</f>
        <v>#N/A</v>
      </c>
      <c r="Z89" s="491" t="e">
        <f ca="1">+IF(AND(ISNUMBER(OFFSET('Sanitation Data'!$D$12,0,10*ROW('Sanitation Data'!D83))),'Data Summary'!CO89="Yes"),OFFSET('Sanitation Data'!$D$12,0,10*ROW('Sanitation Data'!D83)),NA())</f>
        <v>#N/A</v>
      </c>
      <c r="AA89" s="491" t="e">
        <f ca="1">+IF(AND(ISNUMBER(OFFSET('Sanitation Data'!$E$4,0,10*ROW('Sanitation Data'!E83))),'Data Summary'!CP89="Yes"),100-OFFSET('Sanitation Data'!$E$4,0,10*ROW('Sanitation Data'!E83)),NA())</f>
        <v>#N/A</v>
      </c>
      <c r="AB89" s="491" t="e">
        <f ca="1">+IF(AND(ISNUMBER(OFFSET('Sanitation Data'!$E$6,0,10*ROW('Sanitation Data'!E83))),'Data Summary'!CQ89="Yes"),OFFSET('Sanitation Data'!$E$6,0,10*ROW('Sanitation Data'!E83)),NA())</f>
        <v>#N/A</v>
      </c>
      <c r="AC89" s="491" t="e">
        <f ca="1">+IF(AND(ISNUMBER(OFFSET('Sanitation Data'!$E$10,0,10*ROW('Sanitation Data'!E83))),'Data Summary'!CR89="Yes"),OFFSET('Sanitation Data'!$E$10,0,10*ROW('Sanitation Data'!E83)),NA())</f>
        <v>#N/A</v>
      </c>
      <c r="AD89" s="491" t="e">
        <f ca="1">+IF(AND(ISNUMBER(OFFSET('Sanitation Data'!$E$11,0,10*ROW('Sanitation Data'!E83))),'Data Summary'!CS89="Yes"),OFFSET('Sanitation Data'!$E$11,0,10*ROW('Sanitation Data'!E83)),NA())</f>
        <v>#N/A</v>
      </c>
      <c r="AE89" s="491" t="e">
        <f ca="1">+IF(AND(ISNUMBER(OFFSET('Sanitation Data'!$E$12,0,10*ROW('Sanitation Data'!E83))),'Data Summary'!CT89="Yes"),OFFSET('Sanitation Data'!$E$12,0,10*ROW('Sanitation Data'!E83)),NA())</f>
        <v>#N/A</v>
      </c>
      <c r="AF89" s="491" t="e">
        <f ca="1">+IF(AND(ISNUMBER(OFFSET('Sanitation Data'!$F$4,0,10*ROW('Sanitation Data'!F83))),'Data Summary'!CU89="Yes"),100-OFFSET('Sanitation Data'!$F$4,0,10*ROW('Sanitation Data'!F83)),NA())</f>
        <v>#N/A</v>
      </c>
      <c r="AG89" s="491" t="e">
        <f ca="1">+IF(AND(ISNUMBER(OFFSET('Sanitation Data'!$F$6,0,10*ROW('Sanitation Data'!F83))),'Data Summary'!CV89="Yes"),OFFSET('Sanitation Data'!$F$6,0,10*ROW('Sanitation Data'!F83)),NA())</f>
        <v>#N/A</v>
      </c>
      <c r="AH89" s="491" t="e">
        <f ca="1">+IF(AND(ISNUMBER(OFFSET('Sanitation Data'!$F$10,0,10*ROW('Sanitation Data'!F83))),'Data Summary'!CW89="Yes"),OFFSET('Sanitation Data'!$F$10,0,10*ROW('Sanitation Data'!F83)),NA())</f>
        <v>#N/A</v>
      </c>
      <c r="AI89" s="491" t="e">
        <f ca="1">+IF(AND(ISNUMBER(OFFSET('Sanitation Data'!$F$11,0,10*ROW('Sanitation Data'!F83))),'Data Summary'!CX89="Yes"),OFFSET('Sanitation Data'!$F$11,0,10*ROW('Sanitation Data'!F83)),NA())</f>
        <v>#N/A</v>
      </c>
      <c r="AJ89" s="491" t="e">
        <f ca="1">+IF(AND(ISNUMBER(OFFSET('Sanitation Data'!$F$12,0,10*ROW('Sanitation Data'!F83))),'Data Summary'!CY89="Yes"),OFFSET('Sanitation Data'!$F$12,0,10*ROW('Sanitation Data'!F83)),NA())</f>
        <v>#N/A</v>
      </c>
      <c r="AK89" s="491" t="e">
        <f ca="1">+IF(AND(ISNUMBER(OFFSET('Sanitation Data'!$G$4,0,10*ROW('Sanitation Data'!G83))),'Data Summary'!CZ89="Yes"),100-OFFSET('Sanitation Data'!$G$4,0,10*ROW('Sanitation Data'!G83)),NA())</f>
        <v>#N/A</v>
      </c>
      <c r="AL89" s="491" t="e">
        <f ca="1">+IF(AND(ISNUMBER(OFFSET('Sanitation Data'!$G$6,0,10*ROW('Sanitation Data'!G83))),'Data Summary'!DA89="Yes"),OFFSET('Sanitation Data'!$G$6,0,10*ROW('Sanitation Data'!G83)),NA())</f>
        <v>#N/A</v>
      </c>
      <c r="AM89" s="491" t="e">
        <f ca="1">+IF(AND(ISNUMBER(OFFSET('Sanitation Data'!$G$10,0,10*ROW('Sanitation Data'!G83))),'Data Summary'!DB89="Yes"),OFFSET('Sanitation Data'!$G$10,0,10*ROW('Sanitation Data'!G83)),NA())</f>
        <v>#N/A</v>
      </c>
      <c r="AN89" s="491" t="e">
        <f ca="1">+IF(AND(ISNUMBER(OFFSET('Sanitation Data'!$G$11,0,10*ROW('Sanitation Data'!G83))),'Data Summary'!DC89="Yes"),OFFSET('Sanitation Data'!$G$11,0,10*ROW('Sanitation Data'!G83)),NA())</f>
        <v>#N/A</v>
      </c>
      <c r="AO89" s="491" t="e">
        <f ca="1">+IF(AND(ISNUMBER(OFFSET('Sanitation Data'!$G$12,0,10*ROW('Sanitation Data'!G83))),'Data Summary'!DD89="Yes"),OFFSET('Sanitation Data'!$G$12,0,10*ROW('Sanitation Data'!G83)),NA())</f>
        <v>#N/A</v>
      </c>
      <c r="AP89" s="491" t="e">
        <f ca="1">+IF(AND(ISNUMBER(OFFSET('Sanitation Data'!$H$4,0,10*ROW('Sanitation Data'!H83))),'Data Summary'!DE89="Yes"),100-OFFSET('Sanitation Data'!$H$4,0,10*ROW('Sanitation Data'!H83)),NA())</f>
        <v>#N/A</v>
      </c>
      <c r="AQ89" s="491" t="e">
        <f ca="1">+IF(AND(ISNUMBER(OFFSET('Sanitation Data'!$H$6,0,10*ROW('Sanitation Data'!H83))),'Data Summary'!DF89="Yes"),OFFSET('Sanitation Data'!$H$6,0,10*ROW('Sanitation Data'!H83)),NA())</f>
        <v>#N/A</v>
      </c>
      <c r="AR89" s="491" t="e">
        <f ca="1">+IF(AND(ISNUMBER(OFFSET('Sanitation Data'!$H$10,0,10*ROW('Sanitation Data'!H83))),'Data Summary'!DG89="Yes"),OFFSET('Sanitation Data'!$H$10,0,10*ROW('Sanitation Data'!H83)),NA())</f>
        <v>#N/A</v>
      </c>
      <c r="AS89" s="491" t="e">
        <f ca="1">+IF(AND(ISNUMBER(OFFSET('Sanitation Data'!$H$11,0,10*ROW('Sanitation Data'!H83))),'Data Summary'!DH89="Yes"),OFFSET('Sanitation Data'!$H$11,0,10*ROW('Sanitation Data'!H83)),NA())</f>
        <v>#N/A</v>
      </c>
      <c r="AT89" s="491" t="e">
        <f ca="1">+IF(AND(ISNUMBER(OFFSET('Sanitation Data'!$H$12,0,10*ROW('Sanitation Data'!H83))),'Data Summary'!DI89="Yes"),OFFSET('Sanitation Data'!$H$12,0,10*ROW('Sanitation Data'!H83)),NA())</f>
        <v>#N/A</v>
      </c>
      <c r="AU89" s="491" t="e">
        <f ca="1">+IF(AND(ISNUMBER(OFFSET('Sanitation Data'!$I$4,0,10*ROW('Sanitation Data'!I83))),'Data Summary'!DJ89="Yes"),100-OFFSET('Sanitation Data'!$I$4,0,10*ROW('Sanitation Data'!I83)),NA())</f>
        <v>#N/A</v>
      </c>
      <c r="AV89" s="491" t="e">
        <f ca="1">+IF(AND(ISNUMBER(OFFSET('Sanitation Data'!$I$6,0,10*ROW('Sanitation Data'!I83))),'Data Summary'!DK89="Yes"),OFFSET('Sanitation Data'!$I$6,0,10*ROW('Sanitation Data'!I83)),NA())</f>
        <v>#N/A</v>
      </c>
      <c r="AW89" s="491" t="e">
        <f ca="1">+IF(AND(ISNUMBER(OFFSET('Sanitation Data'!$I$10,0,10*ROW('Sanitation Data'!I83))),'Data Summary'!DL89="Yes"),OFFSET('Sanitation Data'!$I$10,0,10*ROW('Sanitation Data'!I83)),NA())</f>
        <v>#N/A</v>
      </c>
      <c r="AX89" s="491" t="e">
        <f ca="1">+IF(AND(ISNUMBER(OFFSET('Sanitation Data'!$I$11,0,10*ROW('Sanitation Data'!I83))),'Data Summary'!DM89="Yes"),OFFSET('Sanitation Data'!$I$11,0,10*ROW('Sanitation Data'!I83)),NA())</f>
        <v>#N/A</v>
      </c>
      <c r="AY89" s="491" t="e">
        <f ca="1">+IF(AND(ISNUMBER(OFFSET('Sanitation Data'!$I$12,0,10*ROW('Sanitation Data'!I83))),'Data Summary'!DN89="Yes"),OFFSET('Sanitation Data'!$I$12,0,10*ROW('Sanitation Data'!I83)),NA())</f>
        <v>#N/A</v>
      </c>
      <c r="AZ89" s="492" t="e">
        <f ca="1">+IF(AND(ISNUMBER(OFFSET('Hygiene Data'!$D$5,0,10*ROW('Hygiene Data'!D83))),'Data Summary'!DO89="Yes"),OFFSET('Hygiene Data'!$D$5,0,10*ROW('Hygiene Data'!D83)),NA())</f>
        <v>#N/A</v>
      </c>
      <c r="BA89" s="492" t="e">
        <f ca="1">+IF(AND(ISNUMBER(OFFSET('Hygiene Data'!$D$7,0,10*ROW('Hygiene Data'!D83))),'Data Summary'!DP89="Yes"),OFFSET('Hygiene Data'!$D$7,0,10*ROW('Hygiene Data'!D83)),NA())</f>
        <v>#N/A</v>
      </c>
      <c r="BB89" s="492" t="e">
        <f ca="1">+IF(AND(ISNUMBER(OFFSET('Hygiene Data'!$D$9,0,10*ROW('Hygiene Data'!D83))),'Data Summary'!DQ89="Yes"),OFFSET('Hygiene Data'!$D$9,0,10*ROW('Hygiene Data'!D83)),NA())</f>
        <v>#N/A</v>
      </c>
      <c r="BC89" s="492" t="e">
        <f ca="1">+IF(AND(ISNUMBER(OFFSET('Hygiene Data'!$E$5,0,10*ROW('Hygiene Data'!E83))),'Data Summary'!DR89="Yes"),OFFSET('Hygiene Data'!$E$5,0,10*ROW('Hygiene Data'!E83)),NA())</f>
        <v>#N/A</v>
      </c>
      <c r="BD89" s="492" t="e">
        <f ca="1">+IF(AND(ISNUMBER(OFFSET('Hygiene Data'!$E$7,0,10*ROW('Hygiene Data'!E83))),'Data Summary'!DS89="Yes"),OFFSET('Hygiene Data'!$E$7,0,10*ROW('Hygiene Data'!E83)),NA())</f>
        <v>#N/A</v>
      </c>
      <c r="BE89" s="492" t="e">
        <f ca="1">+IF(AND(ISNUMBER(OFFSET('Hygiene Data'!$E$9,0,10*ROW('Hygiene Data'!E83))),'Data Summary'!DT89="Yes"),OFFSET('Hygiene Data'!$E$9,0,10*ROW('Hygiene Data'!E83)),NA())</f>
        <v>#N/A</v>
      </c>
      <c r="BF89" s="492" t="e">
        <f ca="1">+IF(AND(ISNUMBER(OFFSET('Hygiene Data'!$F$5,0,10*ROW('Hygiene Data'!F83))),'Data Summary'!DU89="Yes"),OFFSET('Hygiene Data'!$F$5,0,10*ROW('Hygiene Data'!F83)),NA())</f>
        <v>#N/A</v>
      </c>
      <c r="BG89" s="492" t="e">
        <f ca="1">+IF(AND(ISNUMBER(OFFSET('Hygiene Data'!$F$7,0,10*ROW('Hygiene Data'!F83))),'Data Summary'!DV89="Yes"),OFFSET('Hygiene Data'!$F$7,0,10*ROW('Hygiene Data'!F83)),NA())</f>
        <v>#N/A</v>
      </c>
      <c r="BH89" s="492" t="e">
        <f ca="1">+IF(AND(ISNUMBER(OFFSET('Hygiene Data'!$F$9,0,10*ROW('Hygiene Data'!F83))),'Data Summary'!DW89="Yes"),OFFSET('Hygiene Data'!$F$9,0,10*ROW('Hygiene Data'!F83)),NA())</f>
        <v>#N/A</v>
      </c>
      <c r="BI89" s="492" t="e">
        <f ca="1">+IF(AND(ISNUMBER(OFFSET('Hygiene Data'!$G$5,0,10*ROW('Hygiene Data'!G83))),'Data Summary'!DX89="Yes"),OFFSET('Hygiene Data'!$G$5,0,10*ROW('Hygiene Data'!G83)),NA())</f>
        <v>#N/A</v>
      </c>
      <c r="BJ89" s="492" t="e">
        <f ca="1">+IF(AND(ISNUMBER(OFFSET('Hygiene Data'!$G$7,0,10*ROW('Hygiene Data'!G83))),'Data Summary'!DY89="Yes"),OFFSET('Hygiene Data'!$G$7,0,10*ROW('Hygiene Data'!G83)),NA())</f>
        <v>#N/A</v>
      </c>
      <c r="BK89" s="492" t="e">
        <f ca="1">+IF(AND(ISNUMBER(OFFSET('Hygiene Data'!$G$9,0,10*ROW('Hygiene Data'!G83))),'Data Summary'!DZ89="Yes"),OFFSET('Hygiene Data'!$G$9,0,10*ROW('Hygiene Data'!G83)),NA())</f>
        <v>#N/A</v>
      </c>
      <c r="BL89" s="492" t="e">
        <f ca="1">+IF(AND(ISNUMBER(OFFSET('Hygiene Data'!$H$5,0,10*ROW('Hygiene Data'!H83))),'Data Summary'!EA89="Yes"),OFFSET('Hygiene Data'!$H$5,0,10*ROW('Hygiene Data'!H83)),NA())</f>
        <v>#N/A</v>
      </c>
      <c r="BM89" s="492" t="e">
        <f ca="1">+IF(AND(ISNUMBER(OFFSET('Hygiene Data'!$H$7,0,10*ROW('Hygiene Data'!H83))),'Data Summary'!EB89="Yes"),OFFSET('Hygiene Data'!$H$7,0,10*ROW('Hygiene Data'!H83)),NA())</f>
        <v>#N/A</v>
      </c>
      <c r="BN89" s="492" t="e">
        <f ca="1">+IF(AND(ISNUMBER(OFFSET('Hygiene Data'!$H$9,0,10*ROW('Hygiene Data'!H83))),'Data Summary'!EC89="Yes"),OFFSET('Hygiene Data'!$H$9,0,10*ROW('Hygiene Data'!H83)),NA())</f>
        <v>#N/A</v>
      </c>
      <c r="BO89" s="492" t="e">
        <f ca="1">+IF(AND(ISNUMBER(OFFSET('Hygiene Data'!$I$5,0,10*ROW('Hygiene Data'!I83))),'Data Summary'!ED89="Yes"),OFFSET('Hygiene Data'!$I$5,0,10*ROW('Hygiene Data'!I83)),NA())</f>
        <v>#N/A</v>
      </c>
      <c r="BP89" s="492" t="e">
        <f ca="1">+IF(AND(ISNUMBER(OFFSET('Hygiene Data'!$I$7,0,10*ROW('Hygiene Data'!I83))),'Data Summary'!EE89="Yes"),OFFSET('Hygiene Data'!$I$7,0,10*ROW('Hygiene Data'!I83)),NA())</f>
        <v>#N/A</v>
      </c>
      <c r="BQ89" s="492" t="e">
        <f ca="1">+IF(AND(ISNUMBER(OFFSET('Hygiene Data'!$I$9,0,10*ROW('Hygiene Data'!I83))),'Data Summary'!EF89="Yes"),OFFSET('Hygiene Data'!$I$9,0,10*ROW('Hygiene Data'!I83)),NA())</f>
        <v>#N/A</v>
      </c>
    </row>
    <row r="90" spans="1:69" x14ac:dyDescent="0.25">
      <c r="A90" s="488" t="e">
        <f ca="1">+RIGHT('Data Summary'!A90,LEN('Data Summary'!A90)-9)</f>
        <v>#VALUE!</v>
      </c>
      <c r="B90" s="462" t="str">
        <f ca="1">+IF(ISTEXT('Data Summary'!B90),'Data Summary'!B90,"")</f>
        <v/>
      </c>
      <c r="C90" s="489" t="e">
        <f ca="1">+VALUE('Data Summary'!C90)</f>
        <v>#VALUE!</v>
      </c>
      <c r="D90" s="490" t="e">
        <f ca="1">+IF(AND(ISNUMBER(OFFSET('Water Data'!$D$4,0,10*ROW('Water Data'!D84))),'Data Summary'!BS90="Yes"),100-OFFSET('Water Data'!$D$4,0,10*ROW('Water Data'!D84)),NA())</f>
        <v>#N/A</v>
      </c>
      <c r="E90" s="490" t="e">
        <f ca="1">+IF(AND(ISNUMBER(OFFSET('Water Data'!$D$6,0,10*ROW('Water Data'!D84))),'Data Summary'!BT90="Yes"),OFFSET('Water Data'!$D$6,0,10*ROW('Water Data'!D84)),NA())</f>
        <v>#N/A</v>
      </c>
      <c r="F90" s="490" t="e">
        <f ca="1">+IF(AND(ISNUMBER(OFFSET('Water Data'!$D$9,0,10*ROW('Water Data'!D84))),'Data Summary'!BU90="Yes"),OFFSET('Water Data'!$D$9,0,10*ROW('Water Data'!D84)),NA())</f>
        <v>#N/A</v>
      </c>
      <c r="G90" s="490" t="e">
        <f ca="1">+IF(AND(ISNUMBER(OFFSET('Water Data'!$E$4,0,10*ROW('Water Data'!E84))),'Data Summary'!BV90="Yes"),100-OFFSET('Water Data'!$E$4,0,10*ROW('Water Data'!E84)),NA())</f>
        <v>#N/A</v>
      </c>
      <c r="H90" s="490" t="e">
        <f ca="1">+IF(AND(ISNUMBER(OFFSET('Water Data'!$E$6,0,10*ROW('Water Data'!E84))),'Data Summary'!BW90="Yes"),OFFSET('Water Data'!$E$6,0,10*ROW('Water Data'!E84)),NA())</f>
        <v>#N/A</v>
      </c>
      <c r="I90" s="490" t="e">
        <f ca="1">+IF(AND(ISNUMBER(OFFSET('Water Data'!$E$9,0,10*ROW('Water Data'!E84))),'Data Summary'!BX90="Yes"),OFFSET('Water Data'!$E$9,0,10*ROW('Water Data'!E84)),NA())</f>
        <v>#N/A</v>
      </c>
      <c r="J90" s="490" t="e">
        <f ca="1">+IF(AND(ISNUMBER(OFFSET('Water Data'!$F$4,0,10*ROW('Water Data'!F84))),'Data Summary'!BY90="Yes"),100-OFFSET('Water Data'!$F$4,0,10*ROW('Water Data'!F84)),NA())</f>
        <v>#N/A</v>
      </c>
      <c r="K90" s="490" t="e">
        <f ca="1">+IF(AND(ISNUMBER(OFFSET('Water Data'!$F$6,0,10*ROW('Water Data'!F84))),'Data Summary'!BZ90="Yes"),OFFSET('Water Data'!$F$6,0,10*ROW('Water Data'!F84)),NA())</f>
        <v>#N/A</v>
      </c>
      <c r="L90" s="490" t="e">
        <f ca="1">+IF(AND(ISNUMBER(OFFSET('Water Data'!$F$9,0,10*ROW('Water Data'!F84))),'Data Summary'!CA90="Yes"),OFFSET('Water Data'!$F$9,0,10*ROW('Water Data'!F84)),NA())</f>
        <v>#N/A</v>
      </c>
      <c r="M90" s="490" t="e">
        <f ca="1">+IF(AND(ISNUMBER(OFFSET('Water Data'!$G$4,0,10*ROW('Water Data'!G84))),'Data Summary'!CB90="Yes"),100-OFFSET('Water Data'!$G$4,0,10*ROW('Water Data'!G84)),NA())</f>
        <v>#N/A</v>
      </c>
      <c r="N90" s="490" t="e">
        <f ca="1">+IF(AND(ISNUMBER(OFFSET('Water Data'!$G$6,0,10*ROW('Water Data'!G84))),'Data Summary'!CC90="Yes"),OFFSET('Water Data'!$G$6,0,10*ROW('Water Data'!G84)),NA())</f>
        <v>#N/A</v>
      </c>
      <c r="O90" s="490" t="e">
        <f ca="1">+IF(AND(ISNUMBER(OFFSET('Water Data'!$G$9,0,10*ROW('Water Data'!G84))),'Data Summary'!CD90="Yes"),OFFSET('Water Data'!$G$9,0,10*ROW('Water Data'!G84)),NA())</f>
        <v>#N/A</v>
      </c>
      <c r="P90" s="490" t="e">
        <f ca="1">+IF(AND(ISNUMBER(OFFSET('Water Data'!$H$4,0,10*ROW('Water Data'!H84))),'Data Summary'!CE90="Yes"),100-OFFSET('Water Data'!$H$4,0,10*ROW('Water Data'!H84)),NA())</f>
        <v>#N/A</v>
      </c>
      <c r="Q90" s="490" t="e">
        <f ca="1">+IF(AND(ISNUMBER(OFFSET('Water Data'!$H$6,0,10*ROW('Water Data'!H84))),'Data Summary'!CF90="Yes"),OFFSET('Water Data'!$H$6,0,10*ROW('Water Data'!H84)),NA())</f>
        <v>#N/A</v>
      </c>
      <c r="R90" s="490" t="e">
        <f ca="1">+IF(AND(ISNUMBER(OFFSET('Water Data'!$H$9,0,10*ROW('Water Data'!H84))),'Data Summary'!CG90="Yes"),OFFSET('Water Data'!$H$9,0,10*ROW('Water Data'!H84)),NA())</f>
        <v>#N/A</v>
      </c>
      <c r="S90" s="490" t="e">
        <f ca="1">+IF(AND(ISNUMBER(OFFSET('Water Data'!$I$4,0,10*ROW('Water Data'!I84))),'Data Summary'!CH90="Yes"),100-OFFSET('Water Data'!$I$4,0,10*ROW('Water Data'!I84)),NA())</f>
        <v>#N/A</v>
      </c>
      <c r="T90" s="490" t="e">
        <f ca="1">+IF(AND(ISNUMBER(OFFSET('Water Data'!$I$6,0,10*ROW('Water Data'!I84))),'Data Summary'!CI90="Yes"),OFFSET('Water Data'!$I$6,0,10*ROW('Water Data'!I84)),NA())</f>
        <v>#N/A</v>
      </c>
      <c r="U90" s="490" t="e">
        <f ca="1">+IF(AND(ISNUMBER(OFFSET('Water Data'!$I$9,0,10*ROW('Water Data'!I84))),'Data Summary'!CJ90="Yes"),OFFSET('Water Data'!$I$9,0,10*ROW('Water Data'!I84)),NA())</f>
        <v>#N/A</v>
      </c>
      <c r="V90" s="491" t="e">
        <f ca="1">+IF(AND(ISNUMBER(OFFSET('Sanitation Data'!$D$4,0,10*ROW('Sanitation Data'!D84))),'Data Summary'!CK90="Yes"),100-OFFSET('Sanitation Data'!$D$4,0,10*ROW('Sanitation Data'!D84)),NA())</f>
        <v>#N/A</v>
      </c>
      <c r="W90" s="491" t="e">
        <f ca="1">+IF(AND(ISNUMBER(OFFSET('Sanitation Data'!$D$6,0,10*ROW('Sanitation Data'!D84))),'Data Summary'!CL90="Yes"),OFFSET('Sanitation Data'!$D$6,0,10*ROW('Sanitation Data'!D84)),NA())</f>
        <v>#N/A</v>
      </c>
      <c r="X90" s="491" t="e">
        <f ca="1">+IF(AND(ISNUMBER(OFFSET('Sanitation Data'!$D$10,0,10*ROW('Sanitation Data'!D84))),'Data Summary'!CM90="Yes"),OFFSET('Sanitation Data'!$D$10,0,10*ROW('Sanitation Data'!D84)),NA())</f>
        <v>#N/A</v>
      </c>
      <c r="Y90" s="491" t="e">
        <f ca="1">+IF(AND(ISNUMBER(OFFSET('Sanitation Data'!$D$11,0,10*ROW('Sanitation Data'!D84))),'Data Summary'!CN90="Yes"),OFFSET('Sanitation Data'!$D$11,0,10*ROW('Sanitation Data'!D84)),NA())</f>
        <v>#N/A</v>
      </c>
      <c r="Z90" s="491" t="e">
        <f ca="1">+IF(AND(ISNUMBER(OFFSET('Sanitation Data'!$D$12,0,10*ROW('Sanitation Data'!D84))),'Data Summary'!CO90="Yes"),OFFSET('Sanitation Data'!$D$12,0,10*ROW('Sanitation Data'!D84)),NA())</f>
        <v>#N/A</v>
      </c>
      <c r="AA90" s="491" t="e">
        <f ca="1">+IF(AND(ISNUMBER(OFFSET('Sanitation Data'!$E$4,0,10*ROW('Sanitation Data'!E84))),'Data Summary'!CP90="Yes"),100-OFFSET('Sanitation Data'!$E$4,0,10*ROW('Sanitation Data'!E84)),NA())</f>
        <v>#N/A</v>
      </c>
      <c r="AB90" s="491" t="e">
        <f ca="1">+IF(AND(ISNUMBER(OFFSET('Sanitation Data'!$E$6,0,10*ROW('Sanitation Data'!E84))),'Data Summary'!CQ90="Yes"),OFFSET('Sanitation Data'!$E$6,0,10*ROW('Sanitation Data'!E84)),NA())</f>
        <v>#N/A</v>
      </c>
      <c r="AC90" s="491" t="e">
        <f ca="1">+IF(AND(ISNUMBER(OFFSET('Sanitation Data'!$E$10,0,10*ROW('Sanitation Data'!E84))),'Data Summary'!CR90="Yes"),OFFSET('Sanitation Data'!$E$10,0,10*ROW('Sanitation Data'!E84)),NA())</f>
        <v>#N/A</v>
      </c>
      <c r="AD90" s="491" t="e">
        <f ca="1">+IF(AND(ISNUMBER(OFFSET('Sanitation Data'!$E$11,0,10*ROW('Sanitation Data'!E84))),'Data Summary'!CS90="Yes"),OFFSET('Sanitation Data'!$E$11,0,10*ROW('Sanitation Data'!E84)),NA())</f>
        <v>#N/A</v>
      </c>
      <c r="AE90" s="491" t="e">
        <f ca="1">+IF(AND(ISNUMBER(OFFSET('Sanitation Data'!$E$12,0,10*ROW('Sanitation Data'!E84))),'Data Summary'!CT90="Yes"),OFFSET('Sanitation Data'!$E$12,0,10*ROW('Sanitation Data'!E84)),NA())</f>
        <v>#N/A</v>
      </c>
      <c r="AF90" s="491" t="e">
        <f ca="1">+IF(AND(ISNUMBER(OFFSET('Sanitation Data'!$F$4,0,10*ROW('Sanitation Data'!F84))),'Data Summary'!CU90="Yes"),100-OFFSET('Sanitation Data'!$F$4,0,10*ROW('Sanitation Data'!F84)),NA())</f>
        <v>#N/A</v>
      </c>
      <c r="AG90" s="491" t="e">
        <f ca="1">+IF(AND(ISNUMBER(OFFSET('Sanitation Data'!$F$6,0,10*ROW('Sanitation Data'!F84))),'Data Summary'!CV90="Yes"),OFFSET('Sanitation Data'!$F$6,0,10*ROW('Sanitation Data'!F84)),NA())</f>
        <v>#N/A</v>
      </c>
      <c r="AH90" s="491" t="e">
        <f ca="1">+IF(AND(ISNUMBER(OFFSET('Sanitation Data'!$F$10,0,10*ROW('Sanitation Data'!F84))),'Data Summary'!CW90="Yes"),OFFSET('Sanitation Data'!$F$10,0,10*ROW('Sanitation Data'!F84)),NA())</f>
        <v>#N/A</v>
      </c>
      <c r="AI90" s="491" t="e">
        <f ca="1">+IF(AND(ISNUMBER(OFFSET('Sanitation Data'!$F$11,0,10*ROW('Sanitation Data'!F84))),'Data Summary'!CX90="Yes"),OFFSET('Sanitation Data'!$F$11,0,10*ROW('Sanitation Data'!F84)),NA())</f>
        <v>#N/A</v>
      </c>
      <c r="AJ90" s="491" t="e">
        <f ca="1">+IF(AND(ISNUMBER(OFFSET('Sanitation Data'!$F$12,0,10*ROW('Sanitation Data'!F84))),'Data Summary'!CY90="Yes"),OFFSET('Sanitation Data'!$F$12,0,10*ROW('Sanitation Data'!F84)),NA())</f>
        <v>#N/A</v>
      </c>
      <c r="AK90" s="491" t="e">
        <f ca="1">+IF(AND(ISNUMBER(OFFSET('Sanitation Data'!$G$4,0,10*ROW('Sanitation Data'!G84))),'Data Summary'!CZ90="Yes"),100-OFFSET('Sanitation Data'!$G$4,0,10*ROW('Sanitation Data'!G84)),NA())</f>
        <v>#N/A</v>
      </c>
      <c r="AL90" s="491" t="e">
        <f ca="1">+IF(AND(ISNUMBER(OFFSET('Sanitation Data'!$G$6,0,10*ROW('Sanitation Data'!G84))),'Data Summary'!DA90="Yes"),OFFSET('Sanitation Data'!$G$6,0,10*ROW('Sanitation Data'!G84)),NA())</f>
        <v>#N/A</v>
      </c>
      <c r="AM90" s="491" t="e">
        <f ca="1">+IF(AND(ISNUMBER(OFFSET('Sanitation Data'!$G$10,0,10*ROW('Sanitation Data'!G84))),'Data Summary'!DB90="Yes"),OFFSET('Sanitation Data'!$G$10,0,10*ROW('Sanitation Data'!G84)),NA())</f>
        <v>#N/A</v>
      </c>
      <c r="AN90" s="491" t="e">
        <f ca="1">+IF(AND(ISNUMBER(OFFSET('Sanitation Data'!$G$11,0,10*ROW('Sanitation Data'!G84))),'Data Summary'!DC90="Yes"),OFFSET('Sanitation Data'!$G$11,0,10*ROW('Sanitation Data'!G84)),NA())</f>
        <v>#N/A</v>
      </c>
      <c r="AO90" s="491" t="e">
        <f ca="1">+IF(AND(ISNUMBER(OFFSET('Sanitation Data'!$G$12,0,10*ROW('Sanitation Data'!G84))),'Data Summary'!DD90="Yes"),OFFSET('Sanitation Data'!$G$12,0,10*ROW('Sanitation Data'!G84)),NA())</f>
        <v>#N/A</v>
      </c>
      <c r="AP90" s="491" t="e">
        <f ca="1">+IF(AND(ISNUMBER(OFFSET('Sanitation Data'!$H$4,0,10*ROW('Sanitation Data'!H84))),'Data Summary'!DE90="Yes"),100-OFFSET('Sanitation Data'!$H$4,0,10*ROW('Sanitation Data'!H84)),NA())</f>
        <v>#N/A</v>
      </c>
      <c r="AQ90" s="491" t="e">
        <f ca="1">+IF(AND(ISNUMBER(OFFSET('Sanitation Data'!$H$6,0,10*ROW('Sanitation Data'!H84))),'Data Summary'!DF90="Yes"),OFFSET('Sanitation Data'!$H$6,0,10*ROW('Sanitation Data'!H84)),NA())</f>
        <v>#N/A</v>
      </c>
      <c r="AR90" s="491" t="e">
        <f ca="1">+IF(AND(ISNUMBER(OFFSET('Sanitation Data'!$H$10,0,10*ROW('Sanitation Data'!H84))),'Data Summary'!DG90="Yes"),OFFSET('Sanitation Data'!$H$10,0,10*ROW('Sanitation Data'!H84)),NA())</f>
        <v>#N/A</v>
      </c>
      <c r="AS90" s="491" t="e">
        <f ca="1">+IF(AND(ISNUMBER(OFFSET('Sanitation Data'!$H$11,0,10*ROW('Sanitation Data'!H84))),'Data Summary'!DH90="Yes"),OFFSET('Sanitation Data'!$H$11,0,10*ROW('Sanitation Data'!H84)),NA())</f>
        <v>#N/A</v>
      </c>
      <c r="AT90" s="491" t="e">
        <f ca="1">+IF(AND(ISNUMBER(OFFSET('Sanitation Data'!$H$12,0,10*ROW('Sanitation Data'!H84))),'Data Summary'!DI90="Yes"),OFFSET('Sanitation Data'!$H$12,0,10*ROW('Sanitation Data'!H84)),NA())</f>
        <v>#N/A</v>
      </c>
      <c r="AU90" s="491" t="e">
        <f ca="1">+IF(AND(ISNUMBER(OFFSET('Sanitation Data'!$I$4,0,10*ROW('Sanitation Data'!I84))),'Data Summary'!DJ90="Yes"),100-OFFSET('Sanitation Data'!$I$4,0,10*ROW('Sanitation Data'!I84)),NA())</f>
        <v>#N/A</v>
      </c>
      <c r="AV90" s="491" t="e">
        <f ca="1">+IF(AND(ISNUMBER(OFFSET('Sanitation Data'!$I$6,0,10*ROW('Sanitation Data'!I84))),'Data Summary'!DK90="Yes"),OFFSET('Sanitation Data'!$I$6,0,10*ROW('Sanitation Data'!I84)),NA())</f>
        <v>#N/A</v>
      </c>
      <c r="AW90" s="491" t="e">
        <f ca="1">+IF(AND(ISNUMBER(OFFSET('Sanitation Data'!$I$10,0,10*ROW('Sanitation Data'!I84))),'Data Summary'!DL90="Yes"),OFFSET('Sanitation Data'!$I$10,0,10*ROW('Sanitation Data'!I84)),NA())</f>
        <v>#N/A</v>
      </c>
      <c r="AX90" s="491" t="e">
        <f ca="1">+IF(AND(ISNUMBER(OFFSET('Sanitation Data'!$I$11,0,10*ROW('Sanitation Data'!I84))),'Data Summary'!DM90="Yes"),OFFSET('Sanitation Data'!$I$11,0,10*ROW('Sanitation Data'!I84)),NA())</f>
        <v>#N/A</v>
      </c>
      <c r="AY90" s="491" t="e">
        <f ca="1">+IF(AND(ISNUMBER(OFFSET('Sanitation Data'!$I$12,0,10*ROW('Sanitation Data'!I84))),'Data Summary'!DN90="Yes"),OFFSET('Sanitation Data'!$I$12,0,10*ROW('Sanitation Data'!I84)),NA())</f>
        <v>#N/A</v>
      </c>
      <c r="AZ90" s="492" t="e">
        <f ca="1">+IF(AND(ISNUMBER(OFFSET('Hygiene Data'!$D$5,0,10*ROW('Hygiene Data'!D84))),'Data Summary'!DO90="Yes"),OFFSET('Hygiene Data'!$D$5,0,10*ROW('Hygiene Data'!D84)),NA())</f>
        <v>#N/A</v>
      </c>
      <c r="BA90" s="492" t="e">
        <f ca="1">+IF(AND(ISNUMBER(OFFSET('Hygiene Data'!$D$7,0,10*ROW('Hygiene Data'!D84))),'Data Summary'!DP90="Yes"),OFFSET('Hygiene Data'!$D$7,0,10*ROW('Hygiene Data'!D84)),NA())</f>
        <v>#N/A</v>
      </c>
      <c r="BB90" s="492" t="e">
        <f ca="1">+IF(AND(ISNUMBER(OFFSET('Hygiene Data'!$D$9,0,10*ROW('Hygiene Data'!D84))),'Data Summary'!DQ90="Yes"),OFFSET('Hygiene Data'!$D$9,0,10*ROW('Hygiene Data'!D84)),NA())</f>
        <v>#N/A</v>
      </c>
      <c r="BC90" s="492" t="e">
        <f ca="1">+IF(AND(ISNUMBER(OFFSET('Hygiene Data'!$E$5,0,10*ROW('Hygiene Data'!E84))),'Data Summary'!DR90="Yes"),OFFSET('Hygiene Data'!$E$5,0,10*ROW('Hygiene Data'!E84)),NA())</f>
        <v>#N/A</v>
      </c>
      <c r="BD90" s="492" t="e">
        <f ca="1">+IF(AND(ISNUMBER(OFFSET('Hygiene Data'!$E$7,0,10*ROW('Hygiene Data'!E84))),'Data Summary'!DS90="Yes"),OFFSET('Hygiene Data'!$E$7,0,10*ROW('Hygiene Data'!E84)),NA())</f>
        <v>#N/A</v>
      </c>
      <c r="BE90" s="492" t="e">
        <f ca="1">+IF(AND(ISNUMBER(OFFSET('Hygiene Data'!$E$9,0,10*ROW('Hygiene Data'!E84))),'Data Summary'!DT90="Yes"),OFFSET('Hygiene Data'!$E$9,0,10*ROW('Hygiene Data'!E84)),NA())</f>
        <v>#N/A</v>
      </c>
      <c r="BF90" s="492" t="e">
        <f ca="1">+IF(AND(ISNUMBER(OFFSET('Hygiene Data'!$F$5,0,10*ROW('Hygiene Data'!F84))),'Data Summary'!DU90="Yes"),OFFSET('Hygiene Data'!$F$5,0,10*ROW('Hygiene Data'!F84)),NA())</f>
        <v>#N/A</v>
      </c>
      <c r="BG90" s="492" t="e">
        <f ca="1">+IF(AND(ISNUMBER(OFFSET('Hygiene Data'!$F$7,0,10*ROW('Hygiene Data'!F84))),'Data Summary'!DV90="Yes"),OFFSET('Hygiene Data'!$F$7,0,10*ROW('Hygiene Data'!F84)),NA())</f>
        <v>#N/A</v>
      </c>
      <c r="BH90" s="492" t="e">
        <f ca="1">+IF(AND(ISNUMBER(OFFSET('Hygiene Data'!$F$9,0,10*ROW('Hygiene Data'!F84))),'Data Summary'!DW90="Yes"),OFFSET('Hygiene Data'!$F$9,0,10*ROW('Hygiene Data'!F84)),NA())</f>
        <v>#N/A</v>
      </c>
      <c r="BI90" s="492" t="e">
        <f ca="1">+IF(AND(ISNUMBER(OFFSET('Hygiene Data'!$G$5,0,10*ROW('Hygiene Data'!G84))),'Data Summary'!DX90="Yes"),OFFSET('Hygiene Data'!$G$5,0,10*ROW('Hygiene Data'!G84)),NA())</f>
        <v>#N/A</v>
      </c>
      <c r="BJ90" s="492" t="e">
        <f ca="1">+IF(AND(ISNUMBER(OFFSET('Hygiene Data'!$G$7,0,10*ROW('Hygiene Data'!G84))),'Data Summary'!DY90="Yes"),OFFSET('Hygiene Data'!$G$7,0,10*ROW('Hygiene Data'!G84)),NA())</f>
        <v>#N/A</v>
      </c>
      <c r="BK90" s="492" t="e">
        <f ca="1">+IF(AND(ISNUMBER(OFFSET('Hygiene Data'!$G$9,0,10*ROW('Hygiene Data'!G84))),'Data Summary'!DZ90="Yes"),OFFSET('Hygiene Data'!$G$9,0,10*ROW('Hygiene Data'!G84)),NA())</f>
        <v>#N/A</v>
      </c>
      <c r="BL90" s="492" t="e">
        <f ca="1">+IF(AND(ISNUMBER(OFFSET('Hygiene Data'!$H$5,0,10*ROW('Hygiene Data'!H84))),'Data Summary'!EA90="Yes"),OFFSET('Hygiene Data'!$H$5,0,10*ROW('Hygiene Data'!H84)),NA())</f>
        <v>#N/A</v>
      </c>
      <c r="BM90" s="492" t="e">
        <f ca="1">+IF(AND(ISNUMBER(OFFSET('Hygiene Data'!$H$7,0,10*ROW('Hygiene Data'!H84))),'Data Summary'!EB90="Yes"),OFFSET('Hygiene Data'!$H$7,0,10*ROW('Hygiene Data'!H84)),NA())</f>
        <v>#N/A</v>
      </c>
      <c r="BN90" s="492" t="e">
        <f ca="1">+IF(AND(ISNUMBER(OFFSET('Hygiene Data'!$H$9,0,10*ROW('Hygiene Data'!H84))),'Data Summary'!EC90="Yes"),OFFSET('Hygiene Data'!$H$9,0,10*ROW('Hygiene Data'!H84)),NA())</f>
        <v>#N/A</v>
      </c>
      <c r="BO90" s="492" t="e">
        <f ca="1">+IF(AND(ISNUMBER(OFFSET('Hygiene Data'!$I$5,0,10*ROW('Hygiene Data'!I84))),'Data Summary'!ED90="Yes"),OFFSET('Hygiene Data'!$I$5,0,10*ROW('Hygiene Data'!I84)),NA())</f>
        <v>#N/A</v>
      </c>
      <c r="BP90" s="492" t="e">
        <f ca="1">+IF(AND(ISNUMBER(OFFSET('Hygiene Data'!$I$7,0,10*ROW('Hygiene Data'!I84))),'Data Summary'!EE90="Yes"),OFFSET('Hygiene Data'!$I$7,0,10*ROW('Hygiene Data'!I84)),NA())</f>
        <v>#N/A</v>
      </c>
      <c r="BQ90" s="492" t="e">
        <f ca="1">+IF(AND(ISNUMBER(OFFSET('Hygiene Data'!$I$9,0,10*ROW('Hygiene Data'!I84))),'Data Summary'!EF90="Yes"),OFFSET('Hygiene Data'!$I$9,0,10*ROW('Hygiene Data'!I84)),NA())</f>
        <v>#N/A</v>
      </c>
    </row>
    <row r="91" spans="1:69" x14ac:dyDescent="0.25">
      <c r="A91" s="488" t="e">
        <f ca="1">+RIGHT('Data Summary'!A91,LEN('Data Summary'!A91)-9)</f>
        <v>#VALUE!</v>
      </c>
      <c r="B91" s="462" t="str">
        <f ca="1">+IF(ISTEXT('Data Summary'!B91),'Data Summary'!B91,"")</f>
        <v/>
      </c>
      <c r="C91" s="489" t="e">
        <f ca="1">+VALUE('Data Summary'!C91)</f>
        <v>#VALUE!</v>
      </c>
      <c r="D91" s="490" t="e">
        <f ca="1">+IF(AND(ISNUMBER(OFFSET('Water Data'!$D$4,0,10*ROW('Water Data'!D85))),'Data Summary'!BS91="Yes"),100-OFFSET('Water Data'!$D$4,0,10*ROW('Water Data'!D85)),NA())</f>
        <v>#N/A</v>
      </c>
      <c r="E91" s="490" t="e">
        <f ca="1">+IF(AND(ISNUMBER(OFFSET('Water Data'!$D$6,0,10*ROW('Water Data'!D85))),'Data Summary'!BT91="Yes"),OFFSET('Water Data'!$D$6,0,10*ROW('Water Data'!D85)),NA())</f>
        <v>#N/A</v>
      </c>
      <c r="F91" s="490" t="e">
        <f ca="1">+IF(AND(ISNUMBER(OFFSET('Water Data'!$D$9,0,10*ROW('Water Data'!D85))),'Data Summary'!BU91="Yes"),OFFSET('Water Data'!$D$9,0,10*ROW('Water Data'!D85)),NA())</f>
        <v>#N/A</v>
      </c>
      <c r="G91" s="490" t="e">
        <f ca="1">+IF(AND(ISNUMBER(OFFSET('Water Data'!$E$4,0,10*ROW('Water Data'!E85))),'Data Summary'!BV91="Yes"),100-OFFSET('Water Data'!$E$4,0,10*ROW('Water Data'!E85)),NA())</f>
        <v>#N/A</v>
      </c>
      <c r="H91" s="490" t="e">
        <f ca="1">+IF(AND(ISNUMBER(OFFSET('Water Data'!$E$6,0,10*ROW('Water Data'!E85))),'Data Summary'!BW91="Yes"),OFFSET('Water Data'!$E$6,0,10*ROW('Water Data'!E85)),NA())</f>
        <v>#N/A</v>
      </c>
      <c r="I91" s="490" t="e">
        <f ca="1">+IF(AND(ISNUMBER(OFFSET('Water Data'!$E$9,0,10*ROW('Water Data'!E85))),'Data Summary'!BX91="Yes"),OFFSET('Water Data'!$E$9,0,10*ROW('Water Data'!E85)),NA())</f>
        <v>#N/A</v>
      </c>
      <c r="J91" s="490" t="e">
        <f ca="1">+IF(AND(ISNUMBER(OFFSET('Water Data'!$F$4,0,10*ROW('Water Data'!F85))),'Data Summary'!BY91="Yes"),100-OFFSET('Water Data'!$F$4,0,10*ROW('Water Data'!F85)),NA())</f>
        <v>#N/A</v>
      </c>
      <c r="K91" s="490" t="e">
        <f ca="1">+IF(AND(ISNUMBER(OFFSET('Water Data'!$F$6,0,10*ROW('Water Data'!F85))),'Data Summary'!BZ91="Yes"),OFFSET('Water Data'!$F$6,0,10*ROW('Water Data'!F85)),NA())</f>
        <v>#N/A</v>
      </c>
      <c r="L91" s="490" t="e">
        <f ca="1">+IF(AND(ISNUMBER(OFFSET('Water Data'!$F$9,0,10*ROW('Water Data'!F85))),'Data Summary'!CA91="Yes"),OFFSET('Water Data'!$F$9,0,10*ROW('Water Data'!F85)),NA())</f>
        <v>#N/A</v>
      </c>
      <c r="M91" s="490" t="e">
        <f ca="1">+IF(AND(ISNUMBER(OFFSET('Water Data'!$G$4,0,10*ROW('Water Data'!G85))),'Data Summary'!CB91="Yes"),100-OFFSET('Water Data'!$G$4,0,10*ROW('Water Data'!G85)),NA())</f>
        <v>#N/A</v>
      </c>
      <c r="N91" s="490" t="e">
        <f ca="1">+IF(AND(ISNUMBER(OFFSET('Water Data'!$G$6,0,10*ROW('Water Data'!G85))),'Data Summary'!CC91="Yes"),OFFSET('Water Data'!$G$6,0,10*ROW('Water Data'!G85)),NA())</f>
        <v>#N/A</v>
      </c>
      <c r="O91" s="490" t="e">
        <f ca="1">+IF(AND(ISNUMBER(OFFSET('Water Data'!$G$9,0,10*ROW('Water Data'!G85))),'Data Summary'!CD91="Yes"),OFFSET('Water Data'!$G$9,0,10*ROW('Water Data'!G85)),NA())</f>
        <v>#N/A</v>
      </c>
      <c r="P91" s="490" t="e">
        <f ca="1">+IF(AND(ISNUMBER(OFFSET('Water Data'!$H$4,0,10*ROW('Water Data'!H85))),'Data Summary'!CE91="Yes"),100-OFFSET('Water Data'!$H$4,0,10*ROW('Water Data'!H85)),NA())</f>
        <v>#N/A</v>
      </c>
      <c r="Q91" s="490" t="e">
        <f ca="1">+IF(AND(ISNUMBER(OFFSET('Water Data'!$H$6,0,10*ROW('Water Data'!H85))),'Data Summary'!CF91="Yes"),OFFSET('Water Data'!$H$6,0,10*ROW('Water Data'!H85)),NA())</f>
        <v>#N/A</v>
      </c>
      <c r="R91" s="490" t="e">
        <f ca="1">+IF(AND(ISNUMBER(OFFSET('Water Data'!$H$9,0,10*ROW('Water Data'!H85))),'Data Summary'!CG91="Yes"),OFFSET('Water Data'!$H$9,0,10*ROW('Water Data'!H85)),NA())</f>
        <v>#N/A</v>
      </c>
      <c r="S91" s="490" t="e">
        <f ca="1">+IF(AND(ISNUMBER(OFFSET('Water Data'!$I$4,0,10*ROW('Water Data'!I85))),'Data Summary'!CH91="Yes"),100-OFFSET('Water Data'!$I$4,0,10*ROW('Water Data'!I85)),NA())</f>
        <v>#N/A</v>
      </c>
      <c r="T91" s="490" t="e">
        <f ca="1">+IF(AND(ISNUMBER(OFFSET('Water Data'!$I$6,0,10*ROW('Water Data'!I85))),'Data Summary'!CI91="Yes"),OFFSET('Water Data'!$I$6,0,10*ROW('Water Data'!I85)),NA())</f>
        <v>#N/A</v>
      </c>
      <c r="U91" s="490" t="e">
        <f ca="1">+IF(AND(ISNUMBER(OFFSET('Water Data'!$I$9,0,10*ROW('Water Data'!I85))),'Data Summary'!CJ91="Yes"),OFFSET('Water Data'!$I$9,0,10*ROW('Water Data'!I85)),NA())</f>
        <v>#N/A</v>
      </c>
      <c r="V91" s="491" t="e">
        <f ca="1">+IF(AND(ISNUMBER(OFFSET('Sanitation Data'!$D$4,0,10*ROW('Sanitation Data'!D85))),'Data Summary'!CK91="Yes"),100-OFFSET('Sanitation Data'!$D$4,0,10*ROW('Sanitation Data'!D85)),NA())</f>
        <v>#N/A</v>
      </c>
      <c r="W91" s="491" t="e">
        <f ca="1">+IF(AND(ISNUMBER(OFFSET('Sanitation Data'!$D$6,0,10*ROW('Sanitation Data'!D85))),'Data Summary'!CL91="Yes"),OFFSET('Sanitation Data'!$D$6,0,10*ROW('Sanitation Data'!D85)),NA())</f>
        <v>#N/A</v>
      </c>
      <c r="X91" s="491" t="e">
        <f ca="1">+IF(AND(ISNUMBER(OFFSET('Sanitation Data'!$D$10,0,10*ROW('Sanitation Data'!D85))),'Data Summary'!CM91="Yes"),OFFSET('Sanitation Data'!$D$10,0,10*ROW('Sanitation Data'!D85)),NA())</f>
        <v>#N/A</v>
      </c>
      <c r="Y91" s="491" t="e">
        <f ca="1">+IF(AND(ISNUMBER(OFFSET('Sanitation Data'!$D$11,0,10*ROW('Sanitation Data'!D85))),'Data Summary'!CN91="Yes"),OFFSET('Sanitation Data'!$D$11,0,10*ROW('Sanitation Data'!D85)),NA())</f>
        <v>#N/A</v>
      </c>
      <c r="Z91" s="491" t="e">
        <f ca="1">+IF(AND(ISNUMBER(OFFSET('Sanitation Data'!$D$12,0,10*ROW('Sanitation Data'!D85))),'Data Summary'!CO91="Yes"),OFFSET('Sanitation Data'!$D$12,0,10*ROW('Sanitation Data'!D85)),NA())</f>
        <v>#N/A</v>
      </c>
      <c r="AA91" s="491" t="e">
        <f ca="1">+IF(AND(ISNUMBER(OFFSET('Sanitation Data'!$E$4,0,10*ROW('Sanitation Data'!E85))),'Data Summary'!CP91="Yes"),100-OFFSET('Sanitation Data'!$E$4,0,10*ROW('Sanitation Data'!E85)),NA())</f>
        <v>#N/A</v>
      </c>
      <c r="AB91" s="491" t="e">
        <f ca="1">+IF(AND(ISNUMBER(OFFSET('Sanitation Data'!$E$6,0,10*ROW('Sanitation Data'!E85))),'Data Summary'!CQ91="Yes"),OFFSET('Sanitation Data'!$E$6,0,10*ROW('Sanitation Data'!E85)),NA())</f>
        <v>#N/A</v>
      </c>
      <c r="AC91" s="491" t="e">
        <f ca="1">+IF(AND(ISNUMBER(OFFSET('Sanitation Data'!$E$10,0,10*ROW('Sanitation Data'!E85))),'Data Summary'!CR91="Yes"),OFFSET('Sanitation Data'!$E$10,0,10*ROW('Sanitation Data'!E85)),NA())</f>
        <v>#N/A</v>
      </c>
      <c r="AD91" s="491" t="e">
        <f ca="1">+IF(AND(ISNUMBER(OFFSET('Sanitation Data'!$E$11,0,10*ROW('Sanitation Data'!E85))),'Data Summary'!CS91="Yes"),OFFSET('Sanitation Data'!$E$11,0,10*ROW('Sanitation Data'!E85)),NA())</f>
        <v>#N/A</v>
      </c>
      <c r="AE91" s="491" t="e">
        <f ca="1">+IF(AND(ISNUMBER(OFFSET('Sanitation Data'!$E$12,0,10*ROW('Sanitation Data'!E85))),'Data Summary'!CT91="Yes"),OFFSET('Sanitation Data'!$E$12,0,10*ROW('Sanitation Data'!E85)),NA())</f>
        <v>#N/A</v>
      </c>
      <c r="AF91" s="491" t="e">
        <f ca="1">+IF(AND(ISNUMBER(OFFSET('Sanitation Data'!$F$4,0,10*ROW('Sanitation Data'!F85))),'Data Summary'!CU91="Yes"),100-OFFSET('Sanitation Data'!$F$4,0,10*ROW('Sanitation Data'!F85)),NA())</f>
        <v>#N/A</v>
      </c>
      <c r="AG91" s="491" t="e">
        <f ca="1">+IF(AND(ISNUMBER(OFFSET('Sanitation Data'!$F$6,0,10*ROW('Sanitation Data'!F85))),'Data Summary'!CV91="Yes"),OFFSET('Sanitation Data'!$F$6,0,10*ROW('Sanitation Data'!F85)),NA())</f>
        <v>#N/A</v>
      </c>
      <c r="AH91" s="491" t="e">
        <f ca="1">+IF(AND(ISNUMBER(OFFSET('Sanitation Data'!$F$10,0,10*ROW('Sanitation Data'!F85))),'Data Summary'!CW91="Yes"),OFFSET('Sanitation Data'!$F$10,0,10*ROW('Sanitation Data'!F85)),NA())</f>
        <v>#N/A</v>
      </c>
      <c r="AI91" s="491" t="e">
        <f ca="1">+IF(AND(ISNUMBER(OFFSET('Sanitation Data'!$F$11,0,10*ROW('Sanitation Data'!F85))),'Data Summary'!CX91="Yes"),OFFSET('Sanitation Data'!$F$11,0,10*ROW('Sanitation Data'!F85)),NA())</f>
        <v>#N/A</v>
      </c>
      <c r="AJ91" s="491" t="e">
        <f ca="1">+IF(AND(ISNUMBER(OFFSET('Sanitation Data'!$F$12,0,10*ROW('Sanitation Data'!F85))),'Data Summary'!CY91="Yes"),OFFSET('Sanitation Data'!$F$12,0,10*ROW('Sanitation Data'!F85)),NA())</f>
        <v>#N/A</v>
      </c>
      <c r="AK91" s="491" t="e">
        <f ca="1">+IF(AND(ISNUMBER(OFFSET('Sanitation Data'!$G$4,0,10*ROW('Sanitation Data'!G85))),'Data Summary'!CZ91="Yes"),100-OFFSET('Sanitation Data'!$G$4,0,10*ROW('Sanitation Data'!G85)),NA())</f>
        <v>#N/A</v>
      </c>
      <c r="AL91" s="491" t="e">
        <f ca="1">+IF(AND(ISNUMBER(OFFSET('Sanitation Data'!$G$6,0,10*ROW('Sanitation Data'!G85))),'Data Summary'!DA91="Yes"),OFFSET('Sanitation Data'!$G$6,0,10*ROW('Sanitation Data'!G85)),NA())</f>
        <v>#N/A</v>
      </c>
      <c r="AM91" s="491" t="e">
        <f ca="1">+IF(AND(ISNUMBER(OFFSET('Sanitation Data'!$G$10,0,10*ROW('Sanitation Data'!G85))),'Data Summary'!DB91="Yes"),OFFSET('Sanitation Data'!$G$10,0,10*ROW('Sanitation Data'!G85)),NA())</f>
        <v>#N/A</v>
      </c>
      <c r="AN91" s="491" t="e">
        <f ca="1">+IF(AND(ISNUMBER(OFFSET('Sanitation Data'!$G$11,0,10*ROW('Sanitation Data'!G85))),'Data Summary'!DC91="Yes"),OFFSET('Sanitation Data'!$G$11,0,10*ROW('Sanitation Data'!G85)),NA())</f>
        <v>#N/A</v>
      </c>
      <c r="AO91" s="491" t="e">
        <f ca="1">+IF(AND(ISNUMBER(OFFSET('Sanitation Data'!$G$12,0,10*ROW('Sanitation Data'!G85))),'Data Summary'!DD91="Yes"),OFFSET('Sanitation Data'!$G$12,0,10*ROW('Sanitation Data'!G85)),NA())</f>
        <v>#N/A</v>
      </c>
      <c r="AP91" s="491" t="e">
        <f ca="1">+IF(AND(ISNUMBER(OFFSET('Sanitation Data'!$H$4,0,10*ROW('Sanitation Data'!H85))),'Data Summary'!DE91="Yes"),100-OFFSET('Sanitation Data'!$H$4,0,10*ROW('Sanitation Data'!H85)),NA())</f>
        <v>#N/A</v>
      </c>
      <c r="AQ91" s="491" t="e">
        <f ca="1">+IF(AND(ISNUMBER(OFFSET('Sanitation Data'!$H$6,0,10*ROW('Sanitation Data'!H85))),'Data Summary'!DF91="Yes"),OFFSET('Sanitation Data'!$H$6,0,10*ROW('Sanitation Data'!H85)),NA())</f>
        <v>#N/A</v>
      </c>
      <c r="AR91" s="491" t="e">
        <f ca="1">+IF(AND(ISNUMBER(OFFSET('Sanitation Data'!$H$10,0,10*ROW('Sanitation Data'!H85))),'Data Summary'!DG91="Yes"),OFFSET('Sanitation Data'!$H$10,0,10*ROW('Sanitation Data'!H85)),NA())</f>
        <v>#N/A</v>
      </c>
      <c r="AS91" s="491" t="e">
        <f ca="1">+IF(AND(ISNUMBER(OFFSET('Sanitation Data'!$H$11,0,10*ROW('Sanitation Data'!H85))),'Data Summary'!DH91="Yes"),OFFSET('Sanitation Data'!$H$11,0,10*ROW('Sanitation Data'!H85)),NA())</f>
        <v>#N/A</v>
      </c>
      <c r="AT91" s="491" t="e">
        <f ca="1">+IF(AND(ISNUMBER(OFFSET('Sanitation Data'!$H$12,0,10*ROW('Sanitation Data'!H85))),'Data Summary'!DI91="Yes"),OFFSET('Sanitation Data'!$H$12,0,10*ROW('Sanitation Data'!H85)),NA())</f>
        <v>#N/A</v>
      </c>
      <c r="AU91" s="491" t="e">
        <f ca="1">+IF(AND(ISNUMBER(OFFSET('Sanitation Data'!$I$4,0,10*ROW('Sanitation Data'!I85))),'Data Summary'!DJ91="Yes"),100-OFFSET('Sanitation Data'!$I$4,0,10*ROW('Sanitation Data'!I85)),NA())</f>
        <v>#N/A</v>
      </c>
      <c r="AV91" s="491" t="e">
        <f ca="1">+IF(AND(ISNUMBER(OFFSET('Sanitation Data'!$I$6,0,10*ROW('Sanitation Data'!I85))),'Data Summary'!DK91="Yes"),OFFSET('Sanitation Data'!$I$6,0,10*ROW('Sanitation Data'!I85)),NA())</f>
        <v>#N/A</v>
      </c>
      <c r="AW91" s="491" t="e">
        <f ca="1">+IF(AND(ISNUMBER(OFFSET('Sanitation Data'!$I$10,0,10*ROW('Sanitation Data'!I85))),'Data Summary'!DL91="Yes"),OFFSET('Sanitation Data'!$I$10,0,10*ROW('Sanitation Data'!I85)),NA())</f>
        <v>#N/A</v>
      </c>
      <c r="AX91" s="491" t="e">
        <f ca="1">+IF(AND(ISNUMBER(OFFSET('Sanitation Data'!$I$11,0,10*ROW('Sanitation Data'!I85))),'Data Summary'!DM91="Yes"),OFFSET('Sanitation Data'!$I$11,0,10*ROW('Sanitation Data'!I85)),NA())</f>
        <v>#N/A</v>
      </c>
      <c r="AY91" s="491" t="e">
        <f ca="1">+IF(AND(ISNUMBER(OFFSET('Sanitation Data'!$I$12,0,10*ROW('Sanitation Data'!I85))),'Data Summary'!DN91="Yes"),OFFSET('Sanitation Data'!$I$12,0,10*ROW('Sanitation Data'!I85)),NA())</f>
        <v>#N/A</v>
      </c>
      <c r="AZ91" s="492" t="e">
        <f ca="1">+IF(AND(ISNUMBER(OFFSET('Hygiene Data'!$D$5,0,10*ROW('Hygiene Data'!D85))),'Data Summary'!DO91="Yes"),OFFSET('Hygiene Data'!$D$5,0,10*ROW('Hygiene Data'!D85)),NA())</f>
        <v>#N/A</v>
      </c>
      <c r="BA91" s="492" t="e">
        <f ca="1">+IF(AND(ISNUMBER(OFFSET('Hygiene Data'!$D$7,0,10*ROW('Hygiene Data'!D85))),'Data Summary'!DP91="Yes"),OFFSET('Hygiene Data'!$D$7,0,10*ROW('Hygiene Data'!D85)),NA())</f>
        <v>#N/A</v>
      </c>
      <c r="BB91" s="492" t="e">
        <f ca="1">+IF(AND(ISNUMBER(OFFSET('Hygiene Data'!$D$9,0,10*ROW('Hygiene Data'!D85))),'Data Summary'!DQ91="Yes"),OFFSET('Hygiene Data'!$D$9,0,10*ROW('Hygiene Data'!D85)),NA())</f>
        <v>#N/A</v>
      </c>
      <c r="BC91" s="492" t="e">
        <f ca="1">+IF(AND(ISNUMBER(OFFSET('Hygiene Data'!$E$5,0,10*ROW('Hygiene Data'!E85))),'Data Summary'!DR91="Yes"),OFFSET('Hygiene Data'!$E$5,0,10*ROW('Hygiene Data'!E85)),NA())</f>
        <v>#N/A</v>
      </c>
      <c r="BD91" s="492" t="e">
        <f ca="1">+IF(AND(ISNUMBER(OFFSET('Hygiene Data'!$E$7,0,10*ROW('Hygiene Data'!E85))),'Data Summary'!DS91="Yes"),OFFSET('Hygiene Data'!$E$7,0,10*ROW('Hygiene Data'!E85)),NA())</f>
        <v>#N/A</v>
      </c>
      <c r="BE91" s="492" t="e">
        <f ca="1">+IF(AND(ISNUMBER(OFFSET('Hygiene Data'!$E$9,0,10*ROW('Hygiene Data'!E85))),'Data Summary'!DT91="Yes"),OFFSET('Hygiene Data'!$E$9,0,10*ROW('Hygiene Data'!E85)),NA())</f>
        <v>#N/A</v>
      </c>
      <c r="BF91" s="492" t="e">
        <f ca="1">+IF(AND(ISNUMBER(OFFSET('Hygiene Data'!$F$5,0,10*ROW('Hygiene Data'!F85))),'Data Summary'!DU91="Yes"),OFFSET('Hygiene Data'!$F$5,0,10*ROW('Hygiene Data'!F85)),NA())</f>
        <v>#N/A</v>
      </c>
      <c r="BG91" s="492" t="e">
        <f ca="1">+IF(AND(ISNUMBER(OFFSET('Hygiene Data'!$F$7,0,10*ROW('Hygiene Data'!F85))),'Data Summary'!DV91="Yes"),OFFSET('Hygiene Data'!$F$7,0,10*ROW('Hygiene Data'!F85)),NA())</f>
        <v>#N/A</v>
      </c>
      <c r="BH91" s="492" t="e">
        <f ca="1">+IF(AND(ISNUMBER(OFFSET('Hygiene Data'!$F$9,0,10*ROW('Hygiene Data'!F85))),'Data Summary'!DW91="Yes"),OFFSET('Hygiene Data'!$F$9,0,10*ROW('Hygiene Data'!F85)),NA())</f>
        <v>#N/A</v>
      </c>
      <c r="BI91" s="492" t="e">
        <f ca="1">+IF(AND(ISNUMBER(OFFSET('Hygiene Data'!$G$5,0,10*ROW('Hygiene Data'!G85))),'Data Summary'!DX91="Yes"),OFFSET('Hygiene Data'!$G$5,0,10*ROW('Hygiene Data'!G85)),NA())</f>
        <v>#N/A</v>
      </c>
      <c r="BJ91" s="492" t="e">
        <f ca="1">+IF(AND(ISNUMBER(OFFSET('Hygiene Data'!$G$7,0,10*ROW('Hygiene Data'!G85))),'Data Summary'!DY91="Yes"),OFFSET('Hygiene Data'!$G$7,0,10*ROW('Hygiene Data'!G85)),NA())</f>
        <v>#N/A</v>
      </c>
      <c r="BK91" s="492" t="e">
        <f ca="1">+IF(AND(ISNUMBER(OFFSET('Hygiene Data'!$G$9,0,10*ROW('Hygiene Data'!G85))),'Data Summary'!DZ91="Yes"),OFFSET('Hygiene Data'!$G$9,0,10*ROW('Hygiene Data'!G85)),NA())</f>
        <v>#N/A</v>
      </c>
      <c r="BL91" s="492" t="e">
        <f ca="1">+IF(AND(ISNUMBER(OFFSET('Hygiene Data'!$H$5,0,10*ROW('Hygiene Data'!H85))),'Data Summary'!EA91="Yes"),OFFSET('Hygiene Data'!$H$5,0,10*ROW('Hygiene Data'!H85)),NA())</f>
        <v>#N/A</v>
      </c>
      <c r="BM91" s="492" t="e">
        <f ca="1">+IF(AND(ISNUMBER(OFFSET('Hygiene Data'!$H$7,0,10*ROW('Hygiene Data'!H85))),'Data Summary'!EB91="Yes"),OFFSET('Hygiene Data'!$H$7,0,10*ROW('Hygiene Data'!H85)),NA())</f>
        <v>#N/A</v>
      </c>
      <c r="BN91" s="492" t="e">
        <f ca="1">+IF(AND(ISNUMBER(OFFSET('Hygiene Data'!$H$9,0,10*ROW('Hygiene Data'!H85))),'Data Summary'!EC91="Yes"),OFFSET('Hygiene Data'!$H$9,0,10*ROW('Hygiene Data'!H85)),NA())</f>
        <v>#N/A</v>
      </c>
      <c r="BO91" s="492" t="e">
        <f ca="1">+IF(AND(ISNUMBER(OFFSET('Hygiene Data'!$I$5,0,10*ROW('Hygiene Data'!I85))),'Data Summary'!ED91="Yes"),OFFSET('Hygiene Data'!$I$5,0,10*ROW('Hygiene Data'!I85)),NA())</f>
        <v>#N/A</v>
      </c>
      <c r="BP91" s="492" t="e">
        <f ca="1">+IF(AND(ISNUMBER(OFFSET('Hygiene Data'!$I$7,0,10*ROW('Hygiene Data'!I85))),'Data Summary'!EE91="Yes"),OFFSET('Hygiene Data'!$I$7,0,10*ROW('Hygiene Data'!I85)),NA())</f>
        <v>#N/A</v>
      </c>
      <c r="BQ91" s="492" t="e">
        <f ca="1">+IF(AND(ISNUMBER(OFFSET('Hygiene Data'!$I$9,0,10*ROW('Hygiene Data'!I85))),'Data Summary'!EF91="Yes"),OFFSET('Hygiene Data'!$I$9,0,10*ROW('Hygiene Data'!I85)),NA())</f>
        <v>#N/A</v>
      </c>
    </row>
    <row r="92" spans="1:69" x14ac:dyDescent="0.25">
      <c r="A92" s="488" t="e">
        <f ca="1">+RIGHT('Data Summary'!A92,LEN('Data Summary'!A92)-9)</f>
        <v>#VALUE!</v>
      </c>
      <c r="B92" s="462" t="str">
        <f ca="1">+IF(ISTEXT('Data Summary'!B92),'Data Summary'!B92,"")</f>
        <v/>
      </c>
      <c r="C92" s="489" t="e">
        <f ca="1">+VALUE('Data Summary'!C92)</f>
        <v>#VALUE!</v>
      </c>
      <c r="D92" s="490" t="e">
        <f ca="1">+IF(AND(ISNUMBER(OFFSET('Water Data'!$D$4,0,10*ROW('Water Data'!D86))),'Data Summary'!BS92="Yes"),100-OFFSET('Water Data'!$D$4,0,10*ROW('Water Data'!D86)),NA())</f>
        <v>#N/A</v>
      </c>
      <c r="E92" s="490" t="e">
        <f ca="1">+IF(AND(ISNUMBER(OFFSET('Water Data'!$D$6,0,10*ROW('Water Data'!D86))),'Data Summary'!BT92="Yes"),OFFSET('Water Data'!$D$6,0,10*ROW('Water Data'!D86)),NA())</f>
        <v>#N/A</v>
      </c>
      <c r="F92" s="490" t="e">
        <f ca="1">+IF(AND(ISNUMBER(OFFSET('Water Data'!$D$9,0,10*ROW('Water Data'!D86))),'Data Summary'!BU92="Yes"),OFFSET('Water Data'!$D$9,0,10*ROW('Water Data'!D86)),NA())</f>
        <v>#N/A</v>
      </c>
      <c r="G92" s="490" t="e">
        <f ca="1">+IF(AND(ISNUMBER(OFFSET('Water Data'!$E$4,0,10*ROW('Water Data'!E86))),'Data Summary'!BV92="Yes"),100-OFFSET('Water Data'!$E$4,0,10*ROW('Water Data'!E86)),NA())</f>
        <v>#N/A</v>
      </c>
      <c r="H92" s="490" t="e">
        <f ca="1">+IF(AND(ISNUMBER(OFFSET('Water Data'!$E$6,0,10*ROW('Water Data'!E86))),'Data Summary'!BW92="Yes"),OFFSET('Water Data'!$E$6,0,10*ROW('Water Data'!E86)),NA())</f>
        <v>#N/A</v>
      </c>
      <c r="I92" s="490" t="e">
        <f ca="1">+IF(AND(ISNUMBER(OFFSET('Water Data'!$E$9,0,10*ROW('Water Data'!E86))),'Data Summary'!BX92="Yes"),OFFSET('Water Data'!$E$9,0,10*ROW('Water Data'!E86)),NA())</f>
        <v>#N/A</v>
      </c>
      <c r="J92" s="490" t="e">
        <f ca="1">+IF(AND(ISNUMBER(OFFSET('Water Data'!$F$4,0,10*ROW('Water Data'!F86))),'Data Summary'!BY92="Yes"),100-OFFSET('Water Data'!$F$4,0,10*ROW('Water Data'!F86)),NA())</f>
        <v>#N/A</v>
      </c>
      <c r="K92" s="490" t="e">
        <f ca="1">+IF(AND(ISNUMBER(OFFSET('Water Data'!$F$6,0,10*ROW('Water Data'!F86))),'Data Summary'!BZ92="Yes"),OFFSET('Water Data'!$F$6,0,10*ROW('Water Data'!F86)),NA())</f>
        <v>#N/A</v>
      </c>
      <c r="L92" s="490" t="e">
        <f ca="1">+IF(AND(ISNUMBER(OFFSET('Water Data'!$F$9,0,10*ROW('Water Data'!F86))),'Data Summary'!CA92="Yes"),OFFSET('Water Data'!$F$9,0,10*ROW('Water Data'!F86)),NA())</f>
        <v>#N/A</v>
      </c>
      <c r="M92" s="490" t="e">
        <f ca="1">+IF(AND(ISNUMBER(OFFSET('Water Data'!$G$4,0,10*ROW('Water Data'!G86))),'Data Summary'!CB92="Yes"),100-OFFSET('Water Data'!$G$4,0,10*ROW('Water Data'!G86)),NA())</f>
        <v>#N/A</v>
      </c>
      <c r="N92" s="490" t="e">
        <f ca="1">+IF(AND(ISNUMBER(OFFSET('Water Data'!$G$6,0,10*ROW('Water Data'!G86))),'Data Summary'!CC92="Yes"),OFFSET('Water Data'!$G$6,0,10*ROW('Water Data'!G86)),NA())</f>
        <v>#N/A</v>
      </c>
      <c r="O92" s="490" t="e">
        <f ca="1">+IF(AND(ISNUMBER(OFFSET('Water Data'!$G$9,0,10*ROW('Water Data'!G86))),'Data Summary'!CD92="Yes"),OFFSET('Water Data'!$G$9,0,10*ROW('Water Data'!G86)),NA())</f>
        <v>#N/A</v>
      </c>
      <c r="P92" s="490" t="e">
        <f ca="1">+IF(AND(ISNUMBER(OFFSET('Water Data'!$H$4,0,10*ROW('Water Data'!H86))),'Data Summary'!CE92="Yes"),100-OFFSET('Water Data'!$H$4,0,10*ROW('Water Data'!H86)),NA())</f>
        <v>#N/A</v>
      </c>
      <c r="Q92" s="490" t="e">
        <f ca="1">+IF(AND(ISNUMBER(OFFSET('Water Data'!$H$6,0,10*ROW('Water Data'!H86))),'Data Summary'!CF92="Yes"),OFFSET('Water Data'!$H$6,0,10*ROW('Water Data'!H86)),NA())</f>
        <v>#N/A</v>
      </c>
      <c r="R92" s="490" t="e">
        <f ca="1">+IF(AND(ISNUMBER(OFFSET('Water Data'!$H$9,0,10*ROW('Water Data'!H86))),'Data Summary'!CG92="Yes"),OFFSET('Water Data'!$H$9,0,10*ROW('Water Data'!H86)),NA())</f>
        <v>#N/A</v>
      </c>
      <c r="S92" s="490" t="e">
        <f ca="1">+IF(AND(ISNUMBER(OFFSET('Water Data'!$I$4,0,10*ROW('Water Data'!I86))),'Data Summary'!CH92="Yes"),100-OFFSET('Water Data'!$I$4,0,10*ROW('Water Data'!I86)),NA())</f>
        <v>#N/A</v>
      </c>
      <c r="T92" s="490" t="e">
        <f ca="1">+IF(AND(ISNUMBER(OFFSET('Water Data'!$I$6,0,10*ROW('Water Data'!I86))),'Data Summary'!CI92="Yes"),OFFSET('Water Data'!$I$6,0,10*ROW('Water Data'!I86)),NA())</f>
        <v>#N/A</v>
      </c>
      <c r="U92" s="490" t="e">
        <f ca="1">+IF(AND(ISNUMBER(OFFSET('Water Data'!$I$9,0,10*ROW('Water Data'!I86))),'Data Summary'!CJ92="Yes"),OFFSET('Water Data'!$I$9,0,10*ROW('Water Data'!I86)),NA())</f>
        <v>#N/A</v>
      </c>
      <c r="V92" s="491" t="e">
        <f ca="1">+IF(AND(ISNUMBER(OFFSET('Sanitation Data'!$D$4,0,10*ROW('Sanitation Data'!D86))),'Data Summary'!CK92="Yes"),100-OFFSET('Sanitation Data'!$D$4,0,10*ROW('Sanitation Data'!D86)),NA())</f>
        <v>#N/A</v>
      </c>
      <c r="W92" s="491" t="e">
        <f ca="1">+IF(AND(ISNUMBER(OFFSET('Sanitation Data'!$D$6,0,10*ROW('Sanitation Data'!D86))),'Data Summary'!CL92="Yes"),OFFSET('Sanitation Data'!$D$6,0,10*ROW('Sanitation Data'!D86)),NA())</f>
        <v>#N/A</v>
      </c>
      <c r="X92" s="491" t="e">
        <f ca="1">+IF(AND(ISNUMBER(OFFSET('Sanitation Data'!$D$10,0,10*ROW('Sanitation Data'!D86))),'Data Summary'!CM92="Yes"),OFFSET('Sanitation Data'!$D$10,0,10*ROW('Sanitation Data'!D86)),NA())</f>
        <v>#N/A</v>
      </c>
      <c r="Y92" s="491" t="e">
        <f ca="1">+IF(AND(ISNUMBER(OFFSET('Sanitation Data'!$D$11,0,10*ROW('Sanitation Data'!D86))),'Data Summary'!CN92="Yes"),OFFSET('Sanitation Data'!$D$11,0,10*ROW('Sanitation Data'!D86)),NA())</f>
        <v>#N/A</v>
      </c>
      <c r="Z92" s="491" t="e">
        <f ca="1">+IF(AND(ISNUMBER(OFFSET('Sanitation Data'!$D$12,0,10*ROW('Sanitation Data'!D86))),'Data Summary'!CO92="Yes"),OFFSET('Sanitation Data'!$D$12,0,10*ROW('Sanitation Data'!D86)),NA())</f>
        <v>#N/A</v>
      </c>
      <c r="AA92" s="491" t="e">
        <f ca="1">+IF(AND(ISNUMBER(OFFSET('Sanitation Data'!$E$4,0,10*ROW('Sanitation Data'!E86))),'Data Summary'!CP92="Yes"),100-OFFSET('Sanitation Data'!$E$4,0,10*ROW('Sanitation Data'!E86)),NA())</f>
        <v>#N/A</v>
      </c>
      <c r="AB92" s="491" t="e">
        <f ca="1">+IF(AND(ISNUMBER(OFFSET('Sanitation Data'!$E$6,0,10*ROW('Sanitation Data'!E86))),'Data Summary'!CQ92="Yes"),OFFSET('Sanitation Data'!$E$6,0,10*ROW('Sanitation Data'!E86)),NA())</f>
        <v>#N/A</v>
      </c>
      <c r="AC92" s="491" t="e">
        <f ca="1">+IF(AND(ISNUMBER(OFFSET('Sanitation Data'!$E$10,0,10*ROW('Sanitation Data'!E86))),'Data Summary'!CR92="Yes"),OFFSET('Sanitation Data'!$E$10,0,10*ROW('Sanitation Data'!E86)),NA())</f>
        <v>#N/A</v>
      </c>
      <c r="AD92" s="491" t="e">
        <f ca="1">+IF(AND(ISNUMBER(OFFSET('Sanitation Data'!$E$11,0,10*ROW('Sanitation Data'!E86))),'Data Summary'!CS92="Yes"),OFFSET('Sanitation Data'!$E$11,0,10*ROW('Sanitation Data'!E86)),NA())</f>
        <v>#N/A</v>
      </c>
      <c r="AE92" s="491" t="e">
        <f ca="1">+IF(AND(ISNUMBER(OFFSET('Sanitation Data'!$E$12,0,10*ROW('Sanitation Data'!E86))),'Data Summary'!CT92="Yes"),OFFSET('Sanitation Data'!$E$12,0,10*ROW('Sanitation Data'!E86)),NA())</f>
        <v>#N/A</v>
      </c>
      <c r="AF92" s="491" t="e">
        <f ca="1">+IF(AND(ISNUMBER(OFFSET('Sanitation Data'!$F$4,0,10*ROW('Sanitation Data'!F86))),'Data Summary'!CU92="Yes"),100-OFFSET('Sanitation Data'!$F$4,0,10*ROW('Sanitation Data'!F86)),NA())</f>
        <v>#N/A</v>
      </c>
      <c r="AG92" s="491" t="e">
        <f ca="1">+IF(AND(ISNUMBER(OFFSET('Sanitation Data'!$F$6,0,10*ROW('Sanitation Data'!F86))),'Data Summary'!CV92="Yes"),OFFSET('Sanitation Data'!$F$6,0,10*ROW('Sanitation Data'!F86)),NA())</f>
        <v>#N/A</v>
      </c>
      <c r="AH92" s="491" t="e">
        <f ca="1">+IF(AND(ISNUMBER(OFFSET('Sanitation Data'!$F$10,0,10*ROW('Sanitation Data'!F86))),'Data Summary'!CW92="Yes"),OFFSET('Sanitation Data'!$F$10,0,10*ROW('Sanitation Data'!F86)),NA())</f>
        <v>#N/A</v>
      </c>
      <c r="AI92" s="491" t="e">
        <f ca="1">+IF(AND(ISNUMBER(OFFSET('Sanitation Data'!$F$11,0,10*ROW('Sanitation Data'!F86))),'Data Summary'!CX92="Yes"),OFFSET('Sanitation Data'!$F$11,0,10*ROW('Sanitation Data'!F86)),NA())</f>
        <v>#N/A</v>
      </c>
      <c r="AJ92" s="491" t="e">
        <f ca="1">+IF(AND(ISNUMBER(OFFSET('Sanitation Data'!$F$12,0,10*ROW('Sanitation Data'!F86))),'Data Summary'!CY92="Yes"),OFFSET('Sanitation Data'!$F$12,0,10*ROW('Sanitation Data'!F86)),NA())</f>
        <v>#N/A</v>
      </c>
      <c r="AK92" s="491" t="e">
        <f ca="1">+IF(AND(ISNUMBER(OFFSET('Sanitation Data'!$G$4,0,10*ROW('Sanitation Data'!G86))),'Data Summary'!CZ92="Yes"),100-OFFSET('Sanitation Data'!$G$4,0,10*ROW('Sanitation Data'!G86)),NA())</f>
        <v>#N/A</v>
      </c>
      <c r="AL92" s="491" t="e">
        <f ca="1">+IF(AND(ISNUMBER(OFFSET('Sanitation Data'!$G$6,0,10*ROW('Sanitation Data'!G86))),'Data Summary'!DA92="Yes"),OFFSET('Sanitation Data'!$G$6,0,10*ROW('Sanitation Data'!G86)),NA())</f>
        <v>#N/A</v>
      </c>
      <c r="AM92" s="491" t="e">
        <f ca="1">+IF(AND(ISNUMBER(OFFSET('Sanitation Data'!$G$10,0,10*ROW('Sanitation Data'!G86))),'Data Summary'!DB92="Yes"),OFFSET('Sanitation Data'!$G$10,0,10*ROW('Sanitation Data'!G86)),NA())</f>
        <v>#N/A</v>
      </c>
      <c r="AN92" s="491" t="e">
        <f ca="1">+IF(AND(ISNUMBER(OFFSET('Sanitation Data'!$G$11,0,10*ROW('Sanitation Data'!G86))),'Data Summary'!DC92="Yes"),OFFSET('Sanitation Data'!$G$11,0,10*ROW('Sanitation Data'!G86)),NA())</f>
        <v>#N/A</v>
      </c>
      <c r="AO92" s="491" t="e">
        <f ca="1">+IF(AND(ISNUMBER(OFFSET('Sanitation Data'!$G$12,0,10*ROW('Sanitation Data'!G86))),'Data Summary'!DD92="Yes"),OFFSET('Sanitation Data'!$G$12,0,10*ROW('Sanitation Data'!G86)),NA())</f>
        <v>#N/A</v>
      </c>
      <c r="AP92" s="491" t="e">
        <f ca="1">+IF(AND(ISNUMBER(OFFSET('Sanitation Data'!$H$4,0,10*ROW('Sanitation Data'!H86))),'Data Summary'!DE92="Yes"),100-OFFSET('Sanitation Data'!$H$4,0,10*ROW('Sanitation Data'!H86)),NA())</f>
        <v>#N/A</v>
      </c>
      <c r="AQ92" s="491" t="e">
        <f ca="1">+IF(AND(ISNUMBER(OFFSET('Sanitation Data'!$H$6,0,10*ROW('Sanitation Data'!H86))),'Data Summary'!DF92="Yes"),OFFSET('Sanitation Data'!$H$6,0,10*ROW('Sanitation Data'!H86)),NA())</f>
        <v>#N/A</v>
      </c>
      <c r="AR92" s="491" t="e">
        <f ca="1">+IF(AND(ISNUMBER(OFFSET('Sanitation Data'!$H$10,0,10*ROW('Sanitation Data'!H86))),'Data Summary'!DG92="Yes"),OFFSET('Sanitation Data'!$H$10,0,10*ROW('Sanitation Data'!H86)),NA())</f>
        <v>#N/A</v>
      </c>
      <c r="AS92" s="491" t="e">
        <f ca="1">+IF(AND(ISNUMBER(OFFSET('Sanitation Data'!$H$11,0,10*ROW('Sanitation Data'!H86))),'Data Summary'!DH92="Yes"),OFFSET('Sanitation Data'!$H$11,0,10*ROW('Sanitation Data'!H86)),NA())</f>
        <v>#N/A</v>
      </c>
      <c r="AT92" s="491" t="e">
        <f ca="1">+IF(AND(ISNUMBER(OFFSET('Sanitation Data'!$H$12,0,10*ROW('Sanitation Data'!H86))),'Data Summary'!DI92="Yes"),OFFSET('Sanitation Data'!$H$12,0,10*ROW('Sanitation Data'!H86)),NA())</f>
        <v>#N/A</v>
      </c>
      <c r="AU92" s="491" t="e">
        <f ca="1">+IF(AND(ISNUMBER(OFFSET('Sanitation Data'!$I$4,0,10*ROW('Sanitation Data'!I86))),'Data Summary'!DJ92="Yes"),100-OFFSET('Sanitation Data'!$I$4,0,10*ROW('Sanitation Data'!I86)),NA())</f>
        <v>#N/A</v>
      </c>
      <c r="AV92" s="491" t="e">
        <f ca="1">+IF(AND(ISNUMBER(OFFSET('Sanitation Data'!$I$6,0,10*ROW('Sanitation Data'!I86))),'Data Summary'!DK92="Yes"),OFFSET('Sanitation Data'!$I$6,0,10*ROW('Sanitation Data'!I86)),NA())</f>
        <v>#N/A</v>
      </c>
      <c r="AW92" s="491" t="e">
        <f ca="1">+IF(AND(ISNUMBER(OFFSET('Sanitation Data'!$I$10,0,10*ROW('Sanitation Data'!I86))),'Data Summary'!DL92="Yes"),OFFSET('Sanitation Data'!$I$10,0,10*ROW('Sanitation Data'!I86)),NA())</f>
        <v>#N/A</v>
      </c>
      <c r="AX92" s="491" t="e">
        <f ca="1">+IF(AND(ISNUMBER(OFFSET('Sanitation Data'!$I$11,0,10*ROW('Sanitation Data'!I86))),'Data Summary'!DM92="Yes"),OFFSET('Sanitation Data'!$I$11,0,10*ROW('Sanitation Data'!I86)),NA())</f>
        <v>#N/A</v>
      </c>
      <c r="AY92" s="491" t="e">
        <f ca="1">+IF(AND(ISNUMBER(OFFSET('Sanitation Data'!$I$12,0,10*ROW('Sanitation Data'!I86))),'Data Summary'!DN92="Yes"),OFFSET('Sanitation Data'!$I$12,0,10*ROW('Sanitation Data'!I86)),NA())</f>
        <v>#N/A</v>
      </c>
      <c r="AZ92" s="492" t="e">
        <f ca="1">+IF(AND(ISNUMBER(OFFSET('Hygiene Data'!$D$5,0,10*ROW('Hygiene Data'!D86))),'Data Summary'!DO92="Yes"),OFFSET('Hygiene Data'!$D$5,0,10*ROW('Hygiene Data'!D86)),NA())</f>
        <v>#N/A</v>
      </c>
      <c r="BA92" s="492" t="e">
        <f ca="1">+IF(AND(ISNUMBER(OFFSET('Hygiene Data'!$D$7,0,10*ROW('Hygiene Data'!D86))),'Data Summary'!DP92="Yes"),OFFSET('Hygiene Data'!$D$7,0,10*ROW('Hygiene Data'!D86)),NA())</f>
        <v>#N/A</v>
      </c>
      <c r="BB92" s="492" t="e">
        <f ca="1">+IF(AND(ISNUMBER(OFFSET('Hygiene Data'!$D$9,0,10*ROW('Hygiene Data'!D86))),'Data Summary'!DQ92="Yes"),OFFSET('Hygiene Data'!$D$9,0,10*ROW('Hygiene Data'!D86)),NA())</f>
        <v>#N/A</v>
      </c>
      <c r="BC92" s="492" t="e">
        <f ca="1">+IF(AND(ISNUMBER(OFFSET('Hygiene Data'!$E$5,0,10*ROW('Hygiene Data'!E86))),'Data Summary'!DR92="Yes"),OFFSET('Hygiene Data'!$E$5,0,10*ROW('Hygiene Data'!E86)),NA())</f>
        <v>#N/A</v>
      </c>
      <c r="BD92" s="492" t="e">
        <f ca="1">+IF(AND(ISNUMBER(OFFSET('Hygiene Data'!$E$7,0,10*ROW('Hygiene Data'!E86))),'Data Summary'!DS92="Yes"),OFFSET('Hygiene Data'!$E$7,0,10*ROW('Hygiene Data'!E86)),NA())</f>
        <v>#N/A</v>
      </c>
      <c r="BE92" s="492" t="e">
        <f ca="1">+IF(AND(ISNUMBER(OFFSET('Hygiene Data'!$E$9,0,10*ROW('Hygiene Data'!E86))),'Data Summary'!DT92="Yes"),OFFSET('Hygiene Data'!$E$9,0,10*ROW('Hygiene Data'!E86)),NA())</f>
        <v>#N/A</v>
      </c>
      <c r="BF92" s="492" t="e">
        <f ca="1">+IF(AND(ISNUMBER(OFFSET('Hygiene Data'!$F$5,0,10*ROW('Hygiene Data'!F86))),'Data Summary'!DU92="Yes"),OFFSET('Hygiene Data'!$F$5,0,10*ROW('Hygiene Data'!F86)),NA())</f>
        <v>#N/A</v>
      </c>
      <c r="BG92" s="492" t="e">
        <f ca="1">+IF(AND(ISNUMBER(OFFSET('Hygiene Data'!$F$7,0,10*ROW('Hygiene Data'!F86))),'Data Summary'!DV92="Yes"),OFFSET('Hygiene Data'!$F$7,0,10*ROW('Hygiene Data'!F86)),NA())</f>
        <v>#N/A</v>
      </c>
      <c r="BH92" s="492" t="e">
        <f ca="1">+IF(AND(ISNUMBER(OFFSET('Hygiene Data'!$F$9,0,10*ROW('Hygiene Data'!F86))),'Data Summary'!DW92="Yes"),OFFSET('Hygiene Data'!$F$9,0,10*ROW('Hygiene Data'!F86)),NA())</f>
        <v>#N/A</v>
      </c>
      <c r="BI92" s="492" t="e">
        <f ca="1">+IF(AND(ISNUMBER(OFFSET('Hygiene Data'!$G$5,0,10*ROW('Hygiene Data'!G86))),'Data Summary'!DX92="Yes"),OFFSET('Hygiene Data'!$G$5,0,10*ROW('Hygiene Data'!G86)),NA())</f>
        <v>#N/A</v>
      </c>
      <c r="BJ92" s="492" t="e">
        <f ca="1">+IF(AND(ISNUMBER(OFFSET('Hygiene Data'!$G$7,0,10*ROW('Hygiene Data'!G86))),'Data Summary'!DY92="Yes"),OFFSET('Hygiene Data'!$G$7,0,10*ROW('Hygiene Data'!G86)),NA())</f>
        <v>#N/A</v>
      </c>
      <c r="BK92" s="492" t="e">
        <f ca="1">+IF(AND(ISNUMBER(OFFSET('Hygiene Data'!$G$9,0,10*ROW('Hygiene Data'!G86))),'Data Summary'!DZ92="Yes"),OFFSET('Hygiene Data'!$G$9,0,10*ROW('Hygiene Data'!G86)),NA())</f>
        <v>#N/A</v>
      </c>
      <c r="BL92" s="492" t="e">
        <f ca="1">+IF(AND(ISNUMBER(OFFSET('Hygiene Data'!$H$5,0,10*ROW('Hygiene Data'!H86))),'Data Summary'!EA92="Yes"),OFFSET('Hygiene Data'!$H$5,0,10*ROW('Hygiene Data'!H86)),NA())</f>
        <v>#N/A</v>
      </c>
      <c r="BM92" s="492" t="e">
        <f ca="1">+IF(AND(ISNUMBER(OFFSET('Hygiene Data'!$H$7,0,10*ROW('Hygiene Data'!H86))),'Data Summary'!EB92="Yes"),OFFSET('Hygiene Data'!$H$7,0,10*ROW('Hygiene Data'!H86)),NA())</f>
        <v>#N/A</v>
      </c>
      <c r="BN92" s="492" t="e">
        <f ca="1">+IF(AND(ISNUMBER(OFFSET('Hygiene Data'!$H$9,0,10*ROW('Hygiene Data'!H86))),'Data Summary'!EC92="Yes"),OFFSET('Hygiene Data'!$H$9,0,10*ROW('Hygiene Data'!H86)),NA())</f>
        <v>#N/A</v>
      </c>
      <c r="BO92" s="492" t="e">
        <f ca="1">+IF(AND(ISNUMBER(OFFSET('Hygiene Data'!$I$5,0,10*ROW('Hygiene Data'!I86))),'Data Summary'!ED92="Yes"),OFFSET('Hygiene Data'!$I$5,0,10*ROW('Hygiene Data'!I86)),NA())</f>
        <v>#N/A</v>
      </c>
      <c r="BP92" s="492" t="e">
        <f ca="1">+IF(AND(ISNUMBER(OFFSET('Hygiene Data'!$I$7,0,10*ROW('Hygiene Data'!I86))),'Data Summary'!EE92="Yes"),OFFSET('Hygiene Data'!$I$7,0,10*ROW('Hygiene Data'!I86)),NA())</f>
        <v>#N/A</v>
      </c>
      <c r="BQ92" s="492" t="e">
        <f ca="1">+IF(AND(ISNUMBER(OFFSET('Hygiene Data'!$I$9,0,10*ROW('Hygiene Data'!I86))),'Data Summary'!EF92="Yes"),OFFSET('Hygiene Data'!$I$9,0,10*ROW('Hygiene Data'!I86)),NA())</f>
        <v>#N/A</v>
      </c>
    </row>
    <row r="93" spans="1:69" x14ac:dyDescent="0.25">
      <c r="A93" s="488" t="e">
        <f ca="1">+RIGHT('Data Summary'!A93,LEN('Data Summary'!A93)-9)</f>
        <v>#VALUE!</v>
      </c>
      <c r="B93" s="462" t="str">
        <f ca="1">+IF(ISTEXT('Data Summary'!B93),'Data Summary'!B93,"")</f>
        <v/>
      </c>
      <c r="C93" s="489" t="e">
        <f ca="1">+VALUE('Data Summary'!C93)</f>
        <v>#VALUE!</v>
      </c>
      <c r="D93" s="490" t="e">
        <f ca="1">+IF(AND(ISNUMBER(OFFSET('Water Data'!$D$4,0,10*ROW('Water Data'!D87))),'Data Summary'!BS93="Yes"),100-OFFSET('Water Data'!$D$4,0,10*ROW('Water Data'!D87)),NA())</f>
        <v>#N/A</v>
      </c>
      <c r="E93" s="490" t="e">
        <f ca="1">+IF(AND(ISNUMBER(OFFSET('Water Data'!$D$6,0,10*ROW('Water Data'!D87))),'Data Summary'!BT93="Yes"),OFFSET('Water Data'!$D$6,0,10*ROW('Water Data'!D87)),NA())</f>
        <v>#N/A</v>
      </c>
      <c r="F93" s="490" t="e">
        <f ca="1">+IF(AND(ISNUMBER(OFFSET('Water Data'!$D$9,0,10*ROW('Water Data'!D87))),'Data Summary'!BU93="Yes"),OFFSET('Water Data'!$D$9,0,10*ROW('Water Data'!D87)),NA())</f>
        <v>#N/A</v>
      </c>
      <c r="G93" s="490" t="e">
        <f ca="1">+IF(AND(ISNUMBER(OFFSET('Water Data'!$E$4,0,10*ROW('Water Data'!E87))),'Data Summary'!BV93="Yes"),100-OFFSET('Water Data'!$E$4,0,10*ROW('Water Data'!E87)),NA())</f>
        <v>#N/A</v>
      </c>
      <c r="H93" s="490" t="e">
        <f ca="1">+IF(AND(ISNUMBER(OFFSET('Water Data'!$E$6,0,10*ROW('Water Data'!E87))),'Data Summary'!BW93="Yes"),OFFSET('Water Data'!$E$6,0,10*ROW('Water Data'!E87)),NA())</f>
        <v>#N/A</v>
      </c>
      <c r="I93" s="490" t="e">
        <f ca="1">+IF(AND(ISNUMBER(OFFSET('Water Data'!$E$9,0,10*ROW('Water Data'!E87))),'Data Summary'!BX93="Yes"),OFFSET('Water Data'!$E$9,0,10*ROW('Water Data'!E87)),NA())</f>
        <v>#N/A</v>
      </c>
      <c r="J93" s="490" t="e">
        <f ca="1">+IF(AND(ISNUMBER(OFFSET('Water Data'!$F$4,0,10*ROW('Water Data'!F87))),'Data Summary'!BY93="Yes"),100-OFFSET('Water Data'!$F$4,0,10*ROW('Water Data'!F87)),NA())</f>
        <v>#N/A</v>
      </c>
      <c r="K93" s="490" t="e">
        <f ca="1">+IF(AND(ISNUMBER(OFFSET('Water Data'!$F$6,0,10*ROW('Water Data'!F87))),'Data Summary'!BZ93="Yes"),OFFSET('Water Data'!$F$6,0,10*ROW('Water Data'!F87)),NA())</f>
        <v>#N/A</v>
      </c>
      <c r="L93" s="490" t="e">
        <f ca="1">+IF(AND(ISNUMBER(OFFSET('Water Data'!$F$9,0,10*ROW('Water Data'!F87))),'Data Summary'!CA93="Yes"),OFFSET('Water Data'!$F$9,0,10*ROW('Water Data'!F87)),NA())</f>
        <v>#N/A</v>
      </c>
      <c r="M93" s="490" t="e">
        <f ca="1">+IF(AND(ISNUMBER(OFFSET('Water Data'!$G$4,0,10*ROW('Water Data'!G87))),'Data Summary'!CB93="Yes"),100-OFFSET('Water Data'!$G$4,0,10*ROW('Water Data'!G87)),NA())</f>
        <v>#N/A</v>
      </c>
      <c r="N93" s="490" t="e">
        <f ca="1">+IF(AND(ISNUMBER(OFFSET('Water Data'!$G$6,0,10*ROW('Water Data'!G87))),'Data Summary'!CC93="Yes"),OFFSET('Water Data'!$G$6,0,10*ROW('Water Data'!G87)),NA())</f>
        <v>#N/A</v>
      </c>
      <c r="O93" s="490" t="e">
        <f ca="1">+IF(AND(ISNUMBER(OFFSET('Water Data'!$G$9,0,10*ROW('Water Data'!G87))),'Data Summary'!CD93="Yes"),OFFSET('Water Data'!$G$9,0,10*ROW('Water Data'!G87)),NA())</f>
        <v>#N/A</v>
      </c>
      <c r="P93" s="490" t="e">
        <f ca="1">+IF(AND(ISNUMBER(OFFSET('Water Data'!$H$4,0,10*ROW('Water Data'!H87))),'Data Summary'!CE93="Yes"),100-OFFSET('Water Data'!$H$4,0,10*ROW('Water Data'!H87)),NA())</f>
        <v>#N/A</v>
      </c>
      <c r="Q93" s="490" t="e">
        <f ca="1">+IF(AND(ISNUMBER(OFFSET('Water Data'!$H$6,0,10*ROW('Water Data'!H87))),'Data Summary'!CF93="Yes"),OFFSET('Water Data'!$H$6,0,10*ROW('Water Data'!H87)),NA())</f>
        <v>#N/A</v>
      </c>
      <c r="R93" s="490" t="e">
        <f ca="1">+IF(AND(ISNUMBER(OFFSET('Water Data'!$H$9,0,10*ROW('Water Data'!H87))),'Data Summary'!CG93="Yes"),OFFSET('Water Data'!$H$9,0,10*ROW('Water Data'!H87)),NA())</f>
        <v>#N/A</v>
      </c>
      <c r="S93" s="490" t="e">
        <f ca="1">+IF(AND(ISNUMBER(OFFSET('Water Data'!$I$4,0,10*ROW('Water Data'!I87))),'Data Summary'!CH93="Yes"),100-OFFSET('Water Data'!$I$4,0,10*ROW('Water Data'!I87)),NA())</f>
        <v>#N/A</v>
      </c>
      <c r="T93" s="490" t="e">
        <f ca="1">+IF(AND(ISNUMBER(OFFSET('Water Data'!$I$6,0,10*ROW('Water Data'!I87))),'Data Summary'!CI93="Yes"),OFFSET('Water Data'!$I$6,0,10*ROW('Water Data'!I87)),NA())</f>
        <v>#N/A</v>
      </c>
      <c r="U93" s="490" t="e">
        <f ca="1">+IF(AND(ISNUMBER(OFFSET('Water Data'!$I$9,0,10*ROW('Water Data'!I87))),'Data Summary'!CJ93="Yes"),OFFSET('Water Data'!$I$9,0,10*ROW('Water Data'!I87)),NA())</f>
        <v>#N/A</v>
      </c>
      <c r="V93" s="491" t="e">
        <f ca="1">+IF(AND(ISNUMBER(OFFSET('Sanitation Data'!$D$4,0,10*ROW('Sanitation Data'!D87))),'Data Summary'!CK93="Yes"),100-OFFSET('Sanitation Data'!$D$4,0,10*ROW('Sanitation Data'!D87)),NA())</f>
        <v>#N/A</v>
      </c>
      <c r="W93" s="491" t="e">
        <f ca="1">+IF(AND(ISNUMBER(OFFSET('Sanitation Data'!$D$6,0,10*ROW('Sanitation Data'!D87))),'Data Summary'!CL93="Yes"),OFFSET('Sanitation Data'!$D$6,0,10*ROW('Sanitation Data'!D87)),NA())</f>
        <v>#N/A</v>
      </c>
      <c r="X93" s="491" t="e">
        <f ca="1">+IF(AND(ISNUMBER(OFFSET('Sanitation Data'!$D$10,0,10*ROW('Sanitation Data'!D87))),'Data Summary'!CM93="Yes"),OFFSET('Sanitation Data'!$D$10,0,10*ROW('Sanitation Data'!D87)),NA())</f>
        <v>#N/A</v>
      </c>
      <c r="Y93" s="491" t="e">
        <f ca="1">+IF(AND(ISNUMBER(OFFSET('Sanitation Data'!$D$11,0,10*ROW('Sanitation Data'!D87))),'Data Summary'!CN93="Yes"),OFFSET('Sanitation Data'!$D$11,0,10*ROW('Sanitation Data'!D87)),NA())</f>
        <v>#N/A</v>
      </c>
      <c r="Z93" s="491" t="e">
        <f ca="1">+IF(AND(ISNUMBER(OFFSET('Sanitation Data'!$D$12,0,10*ROW('Sanitation Data'!D87))),'Data Summary'!CO93="Yes"),OFFSET('Sanitation Data'!$D$12,0,10*ROW('Sanitation Data'!D87)),NA())</f>
        <v>#N/A</v>
      </c>
      <c r="AA93" s="491" t="e">
        <f ca="1">+IF(AND(ISNUMBER(OFFSET('Sanitation Data'!$E$4,0,10*ROW('Sanitation Data'!E87))),'Data Summary'!CP93="Yes"),100-OFFSET('Sanitation Data'!$E$4,0,10*ROW('Sanitation Data'!E87)),NA())</f>
        <v>#N/A</v>
      </c>
      <c r="AB93" s="491" t="e">
        <f ca="1">+IF(AND(ISNUMBER(OFFSET('Sanitation Data'!$E$6,0,10*ROW('Sanitation Data'!E87))),'Data Summary'!CQ93="Yes"),OFFSET('Sanitation Data'!$E$6,0,10*ROW('Sanitation Data'!E87)),NA())</f>
        <v>#N/A</v>
      </c>
      <c r="AC93" s="491" t="e">
        <f ca="1">+IF(AND(ISNUMBER(OFFSET('Sanitation Data'!$E$10,0,10*ROW('Sanitation Data'!E87))),'Data Summary'!CR93="Yes"),OFFSET('Sanitation Data'!$E$10,0,10*ROW('Sanitation Data'!E87)),NA())</f>
        <v>#N/A</v>
      </c>
      <c r="AD93" s="491" t="e">
        <f ca="1">+IF(AND(ISNUMBER(OFFSET('Sanitation Data'!$E$11,0,10*ROW('Sanitation Data'!E87))),'Data Summary'!CS93="Yes"),OFFSET('Sanitation Data'!$E$11,0,10*ROW('Sanitation Data'!E87)),NA())</f>
        <v>#N/A</v>
      </c>
      <c r="AE93" s="491" t="e">
        <f ca="1">+IF(AND(ISNUMBER(OFFSET('Sanitation Data'!$E$12,0,10*ROW('Sanitation Data'!E87))),'Data Summary'!CT93="Yes"),OFFSET('Sanitation Data'!$E$12,0,10*ROW('Sanitation Data'!E87)),NA())</f>
        <v>#N/A</v>
      </c>
      <c r="AF93" s="491" t="e">
        <f ca="1">+IF(AND(ISNUMBER(OFFSET('Sanitation Data'!$F$4,0,10*ROW('Sanitation Data'!F87))),'Data Summary'!CU93="Yes"),100-OFFSET('Sanitation Data'!$F$4,0,10*ROW('Sanitation Data'!F87)),NA())</f>
        <v>#N/A</v>
      </c>
      <c r="AG93" s="491" t="e">
        <f ca="1">+IF(AND(ISNUMBER(OFFSET('Sanitation Data'!$F$6,0,10*ROW('Sanitation Data'!F87))),'Data Summary'!CV93="Yes"),OFFSET('Sanitation Data'!$F$6,0,10*ROW('Sanitation Data'!F87)),NA())</f>
        <v>#N/A</v>
      </c>
      <c r="AH93" s="491" t="e">
        <f ca="1">+IF(AND(ISNUMBER(OFFSET('Sanitation Data'!$F$10,0,10*ROW('Sanitation Data'!F87))),'Data Summary'!CW93="Yes"),OFFSET('Sanitation Data'!$F$10,0,10*ROW('Sanitation Data'!F87)),NA())</f>
        <v>#N/A</v>
      </c>
      <c r="AI93" s="491" t="e">
        <f ca="1">+IF(AND(ISNUMBER(OFFSET('Sanitation Data'!$F$11,0,10*ROW('Sanitation Data'!F87))),'Data Summary'!CX93="Yes"),OFFSET('Sanitation Data'!$F$11,0,10*ROW('Sanitation Data'!F87)),NA())</f>
        <v>#N/A</v>
      </c>
      <c r="AJ93" s="491" t="e">
        <f ca="1">+IF(AND(ISNUMBER(OFFSET('Sanitation Data'!$F$12,0,10*ROW('Sanitation Data'!F87))),'Data Summary'!CY93="Yes"),OFFSET('Sanitation Data'!$F$12,0,10*ROW('Sanitation Data'!F87)),NA())</f>
        <v>#N/A</v>
      </c>
      <c r="AK93" s="491" t="e">
        <f ca="1">+IF(AND(ISNUMBER(OFFSET('Sanitation Data'!$G$4,0,10*ROW('Sanitation Data'!G87))),'Data Summary'!CZ93="Yes"),100-OFFSET('Sanitation Data'!$G$4,0,10*ROW('Sanitation Data'!G87)),NA())</f>
        <v>#N/A</v>
      </c>
      <c r="AL93" s="491" t="e">
        <f ca="1">+IF(AND(ISNUMBER(OFFSET('Sanitation Data'!$G$6,0,10*ROW('Sanitation Data'!G87))),'Data Summary'!DA93="Yes"),OFFSET('Sanitation Data'!$G$6,0,10*ROW('Sanitation Data'!G87)),NA())</f>
        <v>#N/A</v>
      </c>
      <c r="AM93" s="491" t="e">
        <f ca="1">+IF(AND(ISNUMBER(OFFSET('Sanitation Data'!$G$10,0,10*ROW('Sanitation Data'!G87))),'Data Summary'!DB93="Yes"),OFFSET('Sanitation Data'!$G$10,0,10*ROW('Sanitation Data'!G87)),NA())</f>
        <v>#N/A</v>
      </c>
      <c r="AN93" s="491" t="e">
        <f ca="1">+IF(AND(ISNUMBER(OFFSET('Sanitation Data'!$G$11,0,10*ROW('Sanitation Data'!G87))),'Data Summary'!DC93="Yes"),OFFSET('Sanitation Data'!$G$11,0,10*ROW('Sanitation Data'!G87)),NA())</f>
        <v>#N/A</v>
      </c>
      <c r="AO93" s="491" t="e">
        <f ca="1">+IF(AND(ISNUMBER(OFFSET('Sanitation Data'!$G$12,0,10*ROW('Sanitation Data'!G87))),'Data Summary'!DD93="Yes"),OFFSET('Sanitation Data'!$G$12,0,10*ROW('Sanitation Data'!G87)),NA())</f>
        <v>#N/A</v>
      </c>
      <c r="AP93" s="491" t="e">
        <f ca="1">+IF(AND(ISNUMBER(OFFSET('Sanitation Data'!$H$4,0,10*ROW('Sanitation Data'!H87))),'Data Summary'!DE93="Yes"),100-OFFSET('Sanitation Data'!$H$4,0,10*ROW('Sanitation Data'!H87)),NA())</f>
        <v>#N/A</v>
      </c>
      <c r="AQ93" s="491" t="e">
        <f ca="1">+IF(AND(ISNUMBER(OFFSET('Sanitation Data'!$H$6,0,10*ROW('Sanitation Data'!H87))),'Data Summary'!DF93="Yes"),OFFSET('Sanitation Data'!$H$6,0,10*ROW('Sanitation Data'!H87)),NA())</f>
        <v>#N/A</v>
      </c>
      <c r="AR93" s="491" t="e">
        <f ca="1">+IF(AND(ISNUMBER(OFFSET('Sanitation Data'!$H$10,0,10*ROW('Sanitation Data'!H87))),'Data Summary'!DG93="Yes"),OFFSET('Sanitation Data'!$H$10,0,10*ROW('Sanitation Data'!H87)),NA())</f>
        <v>#N/A</v>
      </c>
      <c r="AS93" s="491" t="e">
        <f ca="1">+IF(AND(ISNUMBER(OFFSET('Sanitation Data'!$H$11,0,10*ROW('Sanitation Data'!H87))),'Data Summary'!DH93="Yes"),OFFSET('Sanitation Data'!$H$11,0,10*ROW('Sanitation Data'!H87)),NA())</f>
        <v>#N/A</v>
      </c>
      <c r="AT93" s="491" t="e">
        <f ca="1">+IF(AND(ISNUMBER(OFFSET('Sanitation Data'!$H$12,0,10*ROW('Sanitation Data'!H87))),'Data Summary'!DI93="Yes"),OFFSET('Sanitation Data'!$H$12,0,10*ROW('Sanitation Data'!H87)),NA())</f>
        <v>#N/A</v>
      </c>
      <c r="AU93" s="491" t="e">
        <f ca="1">+IF(AND(ISNUMBER(OFFSET('Sanitation Data'!$I$4,0,10*ROW('Sanitation Data'!I87))),'Data Summary'!DJ93="Yes"),100-OFFSET('Sanitation Data'!$I$4,0,10*ROW('Sanitation Data'!I87)),NA())</f>
        <v>#N/A</v>
      </c>
      <c r="AV93" s="491" t="e">
        <f ca="1">+IF(AND(ISNUMBER(OFFSET('Sanitation Data'!$I$6,0,10*ROW('Sanitation Data'!I87))),'Data Summary'!DK93="Yes"),OFFSET('Sanitation Data'!$I$6,0,10*ROW('Sanitation Data'!I87)),NA())</f>
        <v>#N/A</v>
      </c>
      <c r="AW93" s="491" t="e">
        <f ca="1">+IF(AND(ISNUMBER(OFFSET('Sanitation Data'!$I$10,0,10*ROW('Sanitation Data'!I87))),'Data Summary'!DL93="Yes"),OFFSET('Sanitation Data'!$I$10,0,10*ROW('Sanitation Data'!I87)),NA())</f>
        <v>#N/A</v>
      </c>
      <c r="AX93" s="491" t="e">
        <f ca="1">+IF(AND(ISNUMBER(OFFSET('Sanitation Data'!$I$11,0,10*ROW('Sanitation Data'!I87))),'Data Summary'!DM93="Yes"),OFFSET('Sanitation Data'!$I$11,0,10*ROW('Sanitation Data'!I87)),NA())</f>
        <v>#N/A</v>
      </c>
      <c r="AY93" s="491" t="e">
        <f ca="1">+IF(AND(ISNUMBER(OFFSET('Sanitation Data'!$I$12,0,10*ROW('Sanitation Data'!I87))),'Data Summary'!DN93="Yes"),OFFSET('Sanitation Data'!$I$12,0,10*ROW('Sanitation Data'!I87)),NA())</f>
        <v>#N/A</v>
      </c>
      <c r="AZ93" s="492" t="e">
        <f ca="1">+IF(AND(ISNUMBER(OFFSET('Hygiene Data'!$D$5,0,10*ROW('Hygiene Data'!D87))),'Data Summary'!DO93="Yes"),OFFSET('Hygiene Data'!$D$5,0,10*ROW('Hygiene Data'!D87)),NA())</f>
        <v>#N/A</v>
      </c>
      <c r="BA93" s="492" t="e">
        <f ca="1">+IF(AND(ISNUMBER(OFFSET('Hygiene Data'!$D$7,0,10*ROW('Hygiene Data'!D87))),'Data Summary'!DP93="Yes"),OFFSET('Hygiene Data'!$D$7,0,10*ROW('Hygiene Data'!D87)),NA())</f>
        <v>#N/A</v>
      </c>
      <c r="BB93" s="492" t="e">
        <f ca="1">+IF(AND(ISNUMBER(OFFSET('Hygiene Data'!$D$9,0,10*ROW('Hygiene Data'!D87))),'Data Summary'!DQ93="Yes"),OFFSET('Hygiene Data'!$D$9,0,10*ROW('Hygiene Data'!D87)),NA())</f>
        <v>#N/A</v>
      </c>
      <c r="BC93" s="492" t="e">
        <f ca="1">+IF(AND(ISNUMBER(OFFSET('Hygiene Data'!$E$5,0,10*ROW('Hygiene Data'!E87))),'Data Summary'!DR93="Yes"),OFFSET('Hygiene Data'!$E$5,0,10*ROW('Hygiene Data'!E87)),NA())</f>
        <v>#N/A</v>
      </c>
      <c r="BD93" s="492" t="e">
        <f ca="1">+IF(AND(ISNUMBER(OFFSET('Hygiene Data'!$E$7,0,10*ROW('Hygiene Data'!E87))),'Data Summary'!DS93="Yes"),OFFSET('Hygiene Data'!$E$7,0,10*ROW('Hygiene Data'!E87)),NA())</f>
        <v>#N/A</v>
      </c>
      <c r="BE93" s="492" t="e">
        <f ca="1">+IF(AND(ISNUMBER(OFFSET('Hygiene Data'!$E$9,0,10*ROW('Hygiene Data'!E87))),'Data Summary'!DT93="Yes"),OFFSET('Hygiene Data'!$E$9,0,10*ROW('Hygiene Data'!E87)),NA())</f>
        <v>#N/A</v>
      </c>
      <c r="BF93" s="492" t="e">
        <f ca="1">+IF(AND(ISNUMBER(OFFSET('Hygiene Data'!$F$5,0,10*ROW('Hygiene Data'!F87))),'Data Summary'!DU93="Yes"),OFFSET('Hygiene Data'!$F$5,0,10*ROW('Hygiene Data'!F87)),NA())</f>
        <v>#N/A</v>
      </c>
      <c r="BG93" s="492" t="e">
        <f ca="1">+IF(AND(ISNUMBER(OFFSET('Hygiene Data'!$F$7,0,10*ROW('Hygiene Data'!F87))),'Data Summary'!DV93="Yes"),OFFSET('Hygiene Data'!$F$7,0,10*ROW('Hygiene Data'!F87)),NA())</f>
        <v>#N/A</v>
      </c>
      <c r="BH93" s="492" t="e">
        <f ca="1">+IF(AND(ISNUMBER(OFFSET('Hygiene Data'!$F$9,0,10*ROW('Hygiene Data'!F87))),'Data Summary'!DW93="Yes"),OFFSET('Hygiene Data'!$F$9,0,10*ROW('Hygiene Data'!F87)),NA())</f>
        <v>#N/A</v>
      </c>
      <c r="BI93" s="492" t="e">
        <f ca="1">+IF(AND(ISNUMBER(OFFSET('Hygiene Data'!$G$5,0,10*ROW('Hygiene Data'!G87))),'Data Summary'!DX93="Yes"),OFFSET('Hygiene Data'!$G$5,0,10*ROW('Hygiene Data'!G87)),NA())</f>
        <v>#N/A</v>
      </c>
      <c r="BJ93" s="492" t="e">
        <f ca="1">+IF(AND(ISNUMBER(OFFSET('Hygiene Data'!$G$7,0,10*ROW('Hygiene Data'!G87))),'Data Summary'!DY93="Yes"),OFFSET('Hygiene Data'!$G$7,0,10*ROW('Hygiene Data'!G87)),NA())</f>
        <v>#N/A</v>
      </c>
      <c r="BK93" s="492" t="e">
        <f ca="1">+IF(AND(ISNUMBER(OFFSET('Hygiene Data'!$G$9,0,10*ROW('Hygiene Data'!G87))),'Data Summary'!DZ93="Yes"),OFFSET('Hygiene Data'!$G$9,0,10*ROW('Hygiene Data'!G87)),NA())</f>
        <v>#N/A</v>
      </c>
      <c r="BL93" s="492" t="e">
        <f ca="1">+IF(AND(ISNUMBER(OFFSET('Hygiene Data'!$H$5,0,10*ROW('Hygiene Data'!H87))),'Data Summary'!EA93="Yes"),OFFSET('Hygiene Data'!$H$5,0,10*ROW('Hygiene Data'!H87)),NA())</f>
        <v>#N/A</v>
      </c>
      <c r="BM93" s="492" t="e">
        <f ca="1">+IF(AND(ISNUMBER(OFFSET('Hygiene Data'!$H$7,0,10*ROW('Hygiene Data'!H87))),'Data Summary'!EB93="Yes"),OFFSET('Hygiene Data'!$H$7,0,10*ROW('Hygiene Data'!H87)),NA())</f>
        <v>#N/A</v>
      </c>
      <c r="BN93" s="492" t="e">
        <f ca="1">+IF(AND(ISNUMBER(OFFSET('Hygiene Data'!$H$9,0,10*ROW('Hygiene Data'!H87))),'Data Summary'!EC93="Yes"),OFFSET('Hygiene Data'!$H$9,0,10*ROW('Hygiene Data'!H87)),NA())</f>
        <v>#N/A</v>
      </c>
      <c r="BO93" s="492" t="e">
        <f ca="1">+IF(AND(ISNUMBER(OFFSET('Hygiene Data'!$I$5,0,10*ROW('Hygiene Data'!I87))),'Data Summary'!ED93="Yes"),OFFSET('Hygiene Data'!$I$5,0,10*ROW('Hygiene Data'!I87)),NA())</f>
        <v>#N/A</v>
      </c>
      <c r="BP93" s="492" t="e">
        <f ca="1">+IF(AND(ISNUMBER(OFFSET('Hygiene Data'!$I$7,0,10*ROW('Hygiene Data'!I87))),'Data Summary'!EE93="Yes"),OFFSET('Hygiene Data'!$I$7,0,10*ROW('Hygiene Data'!I87)),NA())</f>
        <v>#N/A</v>
      </c>
      <c r="BQ93" s="492" t="e">
        <f ca="1">+IF(AND(ISNUMBER(OFFSET('Hygiene Data'!$I$9,0,10*ROW('Hygiene Data'!I87))),'Data Summary'!EF93="Yes"),OFFSET('Hygiene Data'!$I$9,0,10*ROW('Hygiene Data'!I87)),NA())</f>
        <v>#N/A</v>
      </c>
    </row>
    <row r="94" spans="1:69" x14ac:dyDescent="0.25">
      <c r="A94" s="488" t="e">
        <f ca="1">+RIGHT('Data Summary'!A94,LEN('Data Summary'!A94)-9)</f>
        <v>#VALUE!</v>
      </c>
      <c r="B94" s="462" t="str">
        <f ca="1">+IF(ISTEXT('Data Summary'!B94),'Data Summary'!B94,"")</f>
        <v/>
      </c>
      <c r="C94" s="489" t="e">
        <f ca="1">+VALUE('Data Summary'!C94)</f>
        <v>#VALUE!</v>
      </c>
      <c r="D94" s="490" t="e">
        <f ca="1">+IF(AND(ISNUMBER(OFFSET('Water Data'!$D$4,0,10*ROW('Water Data'!D88))),'Data Summary'!BS94="Yes"),100-OFFSET('Water Data'!$D$4,0,10*ROW('Water Data'!D88)),NA())</f>
        <v>#N/A</v>
      </c>
      <c r="E94" s="490" t="e">
        <f ca="1">+IF(AND(ISNUMBER(OFFSET('Water Data'!$D$6,0,10*ROW('Water Data'!D88))),'Data Summary'!BT94="Yes"),OFFSET('Water Data'!$D$6,0,10*ROW('Water Data'!D88)),NA())</f>
        <v>#N/A</v>
      </c>
      <c r="F94" s="490" t="e">
        <f ca="1">+IF(AND(ISNUMBER(OFFSET('Water Data'!$D$9,0,10*ROW('Water Data'!D88))),'Data Summary'!BU94="Yes"),OFFSET('Water Data'!$D$9,0,10*ROW('Water Data'!D88)),NA())</f>
        <v>#N/A</v>
      </c>
      <c r="G94" s="490" t="e">
        <f ca="1">+IF(AND(ISNUMBER(OFFSET('Water Data'!$E$4,0,10*ROW('Water Data'!E88))),'Data Summary'!BV94="Yes"),100-OFFSET('Water Data'!$E$4,0,10*ROW('Water Data'!E88)),NA())</f>
        <v>#N/A</v>
      </c>
      <c r="H94" s="490" t="e">
        <f ca="1">+IF(AND(ISNUMBER(OFFSET('Water Data'!$E$6,0,10*ROW('Water Data'!E88))),'Data Summary'!BW94="Yes"),OFFSET('Water Data'!$E$6,0,10*ROW('Water Data'!E88)),NA())</f>
        <v>#N/A</v>
      </c>
      <c r="I94" s="490" t="e">
        <f ca="1">+IF(AND(ISNUMBER(OFFSET('Water Data'!$E$9,0,10*ROW('Water Data'!E88))),'Data Summary'!BX94="Yes"),OFFSET('Water Data'!$E$9,0,10*ROW('Water Data'!E88)),NA())</f>
        <v>#N/A</v>
      </c>
      <c r="J94" s="490" t="e">
        <f ca="1">+IF(AND(ISNUMBER(OFFSET('Water Data'!$F$4,0,10*ROW('Water Data'!F88))),'Data Summary'!BY94="Yes"),100-OFFSET('Water Data'!$F$4,0,10*ROW('Water Data'!F88)),NA())</f>
        <v>#N/A</v>
      </c>
      <c r="K94" s="490" t="e">
        <f ca="1">+IF(AND(ISNUMBER(OFFSET('Water Data'!$F$6,0,10*ROW('Water Data'!F88))),'Data Summary'!BZ94="Yes"),OFFSET('Water Data'!$F$6,0,10*ROW('Water Data'!F88)),NA())</f>
        <v>#N/A</v>
      </c>
      <c r="L94" s="490" t="e">
        <f ca="1">+IF(AND(ISNUMBER(OFFSET('Water Data'!$F$9,0,10*ROW('Water Data'!F88))),'Data Summary'!CA94="Yes"),OFFSET('Water Data'!$F$9,0,10*ROW('Water Data'!F88)),NA())</f>
        <v>#N/A</v>
      </c>
      <c r="M94" s="490" t="e">
        <f ca="1">+IF(AND(ISNUMBER(OFFSET('Water Data'!$G$4,0,10*ROW('Water Data'!G88))),'Data Summary'!CB94="Yes"),100-OFFSET('Water Data'!$G$4,0,10*ROW('Water Data'!G88)),NA())</f>
        <v>#N/A</v>
      </c>
      <c r="N94" s="490" t="e">
        <f ca="1">+IF(AND(ISNUMBER(OFFSET('Water Data'!$G$6,0,10*ROW('Water Data'!G88))),'Data Summary'!CC94="Yes"),OFFSET('Water Data'!$G$6,0,10*ROW('Water Data'!G88)),NA())</f>
        <v>#N/A</v>
      </c>
      <c r="O94" s="490" t="e">
        <f ca="1">+IF(AND(ISNUMBER(OFFSET('Water Data'!$G$9,0,10*ROW('Water Data'!G88))),'Data Summary'!CD94="Yes"),OFFSET('Water Data'!$G$9,0,10*ROW('Water Data'!G88)),NA())</f>
        <v>#N/A</v>
      </c>
      <c r="P94" s="490" t="e">
        <f ca="1">+IF(AND(ISNUMBER(OFFSET('Water Data'!$H$4,0,10*ROW('Water Data'!H88))),'Data Summary'!CE94="Yes"),100-OFFSET('Water Data'!$H$4,0,10*ROW('Water Data'!H88)),NA())</f>
        <v>#N/A</v>
      </c>
      <c r="Q94" s="490" t="e">
        <f ca="1">+IF(AND(ISNUMBER(OFFSET('Water Data'!$H$6,0,10*ROW('Water Data'!H88))),'Data Summary'!CF94="Yes"),OFFSET('Water Data'!$H$6,0,10*ROW('Water Data'!H88)),NA())</f>
        <v>#N/A</v>
      </c>
      <c r="R94" s="490" t="e">
        <f ca="1">+IF(AND(ISNUMBER(OFFSET('Water Data'!$H$9,0,10*ROW('Water Data'!H88))),'Data Summary'!CG94="Yes"),OFFSET('Water Data'!$H$9,0,10*ROW('Water Data'!H88)),NA())</f>
        <v>#N/A</v>
      </c>
      <c r="S94" s="490" t="e">
        <f ca="1">+IF(AND(ISNUMBER(OFFSET('Water Data'!$I$4,0,10*ROW('Water Data'!I88))),'Data Summary'!CH94="Yes"),100-OFFSET('Water Data'!$I$4,0,10*ROW('Water Data'!I88)),NA())</f>
        <v>#N/A</v>
      </c>
      <c r="T94" s="490" t="e">
        <f ca="1">+IF(AND(ISNUMBER(OFFSET('Water Data'!$I$6,0,10*ROW('Water Data'!I88))),'Data Summary'!CI94="Yes"),OFFSET('Water Data'!$I$6,0,10*ROW('Water Data'!I88)),NA())</f>
        <v>#N/A</v>
      </c>
      <c r="U94" s="490" t="e">
        <f ca="1">+IF(AND(ISNUMBER(OFFSET('Water Data'!$I$9,0,10*ROW('Water Data'!I88))),'Data Summary'!CJ94="Yes"),OFFSET('Water Data'!$I$9,0,10*ROW('Water Data'!I88)),NA())</f>
        <v>#N/A</v>
      </c>
      <c r="V94" s="491" t="e">
        <f ca="1">+IF(AND(ISNUMBER(OFFSET('Sanitation Data'!$D$4,0,10*ROW('Sanitation Data'!D88))),'Data Summary'!CK94="Yes"),100-OFFSET('Sanitation Data'!$D$4,0,10*ROW('Sanitation Data'!D88)),NA())</f>
        <v>#N/A</v>
      </c>
      <c r="W94" s="491" t="e">
        <f ca="1">+IF(AND(ISNUMBER(OFFSET('Sanitation Data'!$D$6,0,10*ROW('Sanitation Data'!D88))),'Data Summary'!CL94="Yes"),OFFSET('Sanitation Data'!$D$6,0,10*ROW('Sanitation Data'!D88)),NA())</f>
        <v>#N/A</v>
      </c>
      <c r="X94" s="491" t="e">
        <f ca="1">+IF(AND(ISNUMBER(OFFSET('Sanitation Data'!$D$10,0,10*ROW('Sanitation Data'!D88))),'Data Summary'!CM94="Yes"),OFFSET('Sanitation Data'!$D$10,0,10*ROW('Sanitation Data'!D88)),NA())</f>
        <v>#N/A</v>
      </c>
      <c r="Y94" s="491" t="e">
        <f ca="1">+IF(AND(ISNUMBER(OFFSET('Sanitation Data'!$D$11,0,10*ROW('Sanitation Data'!D88))),'Data Summary'!CN94="Yes"),OFFSET('Sanitation Data'!$D$11,0,10*ROW('Sanitation Data'!D88)),NA())</f>
        <v>#N/A</v>
      </c>
      <c r="Z94" s="491" t="e">
        <f ca="1">+IF(AND(ISNUMBER(OFFSET('Sanitation Data'!$D$12,0,10*ROW('Sanitation Data'!D88))),'Data Summary'!CO94="Yes"),OFFSET('Sanitation Data'!$D$12,0,10*ROW('Sanitation Data'!D88)),NA())</f>
        <v>#N/A</v>
      </c>
      <c r="AA94" s="491" t="e">
        <f ca="1">+IF(AND(ISNUMBER(OFFSET('Sanitation Data'!$E$4,0,10*ROW('Sanitation Data'!E88))),'Data Summary'!CP94="Yes"),100-OFFSET('Sanitation Data'!$E$4,0,10*ROW('Sanitation Data'!E88)),NA())</f>
        <v>#N/A</v>
      </c>
      <c r="AB94" s="491" t="e">
        <f ca="1">+IF(AND(ISNUMBER(OFFSET('Sanitation Data'!$E$6,0,10*ROW('Sanitation Data'!E88))),'Data Summary'!CQ94="Yes"),OFFSET('Sanitation Data'!$E$6,0,10*ROW('Sanitation Data'!E88)),NA())</f>
        <v>#N/A</v>
      </c>
      <c r="AC94" s="491" t="e">
        <f ca="1">+IF(AND(ISNUMBER(OFFSET('Sanitation Data'!$E$10,0,10*ROW('Sanitation Data'!E88))),'Data Summary'!CR94="Yes"),OFFSET('Sanitation Data'!$E$10,0,10*ROW('Sanitation Data'!E88)),NA())</f>
        <v>#N/A</v>
      </c>
      <c r="AD94" s="491" t="e">
        <f ca="1">+IF(AND(ISNUMBER(OFFSET('Sanitation Data'!$E$11,0,10*ROW('Sanitation Data'!E88))),'Data Summary'!CS94="Yes"),OFFSET('Sanitation Data'!$E$11,0,10*ROW('Sanitation Data'!E88)),NA())</f>
        <v>#N/A</v>
      </c>
      <c r="AE94" s="491" t="e">
        <f ca="1">+IF(AND(ISNUMBER(OFFSET('Sanitation Data'!$E$12,0,10*ROW('Sanitation Data'!E88))),'Data Summary'!CT94="Yes"),OFFSET('Sanitation Data'!$E$12,0,10*ROW('Sanitation Data'!E88)),NA())</f>
        <v>#N/A</v>
      </c>
      <c r="AF94" s="491" t="e">
        <f ca="1">+IF(AND(ISNUMBER(OFFSET('Sanitation Data'!$F$4,0,10*ROW('Sanitation Data'!F88))),'Data Summary'!CU94="Yes"),100-OFFSET('Sanitation Data'!$F$4,0,10*ROW('Sanitation Data'!F88)),NA())</f>
        <v>#N/A</v>
      </c>
      <c r="AG94" s="491" t="e">
        <f ca="1">+IF(AND(ISNUMBER(OFFSET('Sanitation Data'!$F$6,0,10*ROW('Sanitation Data'!F88))),'Data Summary'!CV94="Yes"),OFFSET('Sanitation Data'!$F$6,0,10*ROW('Sanitation Data'!F88)),NA())</f>
        <v>#N/A</v>
      </c>
      <c r="AH94" s="491" t="e">
        <f ca="1">+IF(AND(ISNUMBER(OFFSET('Sanitation Data'!$F$10,0,10*ROW('Sanitation Data'!F88))),'Data Summary'!CW94="Yes"),OFFSET('Sanitation Data'!$F$10,0,10*ROW('Sanitation Data'!F88)),NA())</f>
        <v>#N/A</v>
      </c>
      <c r="AI94" s="491" t="e">
        <f ca="1">+IF(AND(ISNUMBER(OFFSET('Sanitation Data'!$F$11,0,10*ROW('Sanitation Data'!F88))),'Data Summary'!CX94="Yes"),OFFSET('Sanitation Data'!$F$11,0,10*ROW('Sanitation Data'!F88)),NA())</f>
        <v>#N/A</v>
      </c>
      <c r="AJ94" s="491" t="e">
        <f ca="1">+IF(AND(ISNUMBER(OFFSET('Sanitation Data'!$F$12,0,10*ROW('Sanitation Data'!F88))),'Data Summary'!CY94="Yes"),OFFSET('Sanitation Data'!$F$12,0,10*ROW('Sanitation Data'!F88)),NA())</f>
        <v>#N/A</v>
      </c>
      <c r="AK94" s="491" t="e">
        <f ca="1">+IF(AND(ISNUMBER(OFFSET('Sanitation Data'!$G$4,0,10*ROW('Sanitation Data'!G88))),'Data Summary'!CZ94="Yes"),100-OFFSET('Sanitation Data'!$G$4,0,10*ROW('Sanitation Data'!G88)),NA())</f>
        <v>#N/A</v>
      </c>
      <c r="AL94" s="491" t="e">
        <f ca="1">+IF(AND(ISNUMBER(OFFSET('Sanitation Data'!$G$6,0,10*ROW('Sanitation Data'!G88))),'Data Summary'!DA94="Yes"),OFFSET('Sanitation Data'!$G$6,0,10*ROW('Sanitation Data'!G88)),NA())</f>
        <v>#N/A</v>
      </c>
      <c r="AM94" s="491" t="e">
        <f ca="1">+IF(AND(ISNUMBER(OFFSET('Sanitation Data'!$G$10,0,10*ROW('Sanitation Data'!G88))),'Data Summary'!DB94="Yes"),OFFSET('Sanitation Data'!$G$10,0,10*ROW('Sanitation Data'!G88)),NA())</f>
        <v>#N/A</v>
      </c>
      <c r="AN94" s="491" t="e">
        <f ca="1">+IF(AND(ISNUMBER(OFFSET('Sanitation Data'!$G$11,0,10*ROW('Sanitation Data'!G88))),'Data Summary'!DC94="Yes"),OFFSET('Sanitation Data'!$G$11,0,10*ROW('Sanitation Data'!G88)),NA())</f>
        <v>#N/A</v>
      </c>
      <c r="AO94" s="491" t="e">
        <f ca="1">+IF(AND(ISNUMBER(OFFSET('Sanitation Data'!$G$12,0,10*ROW('Sanitation Data'!G88))),'Data Summary'!DD94="Yes"),OFFSET('Sanitation Data'!$G$12,0,10*ROW('Sanitation Data'!G88)),NA())</f>
        <v>#N/A</v>
      </c>
      <c r="AP94" s="491" t="e">
        <f ca="1">+IF(AND(ISNUMBER(OFFSET('Sanitation Data'!$H$4,0,10*ROW('Sanitation Data'!H88))),'Data Summary'!DE94="Yes"),100-OFFSET('Sanitation Data'!$H$4,0,10*ROW('Sanitation Data'!H88)),NA())</f>
        <v>#N/A</v>
      </c>
      <c r="AQ94" s="491" t="e">
        <f ca="1">+IF(AND(ISNUMBER(OFFSET('Sanitation Data'!$H$6,0,10*ROW('Sanitation Data'!H88))),'Data Summary'!DF94="Yes"),OFFSET('Sanitation Data'!$H$6,0,10*ROW('Sanitation Data'!H88)),NA())</f>
        <v>#N/A</v>
      </c>
      <c r="AR94" s="491" t="e">
        <f ca="1">+IF(AND(ISNUMBER(OFFSET('Sanitation Data'!$H$10,0,10*ROW('Sanitation Data'!H88))),'Data Summary'!DG94="Yes"),OFFSET('Sanitation Data'!$H$10,0,10*ROW('Sanitation Data'!H88)),NA())</f>
        <v>#N/A</v>
      </c>
      <c r="AS94" s="491" t="e">
        <f ca="1">+IF(AND(ISNUMBER(OFFSET('Sanitation Data'!$H$11,0,10*ROW('Sanitation Data'!H88))),'Data Summary'!DH94="Yes"),OFFSET('Sanitation Data'!$H$11,0,10*ROW('Sanitation Data'!H88)),NA())</f>
        <v>#N/A</v>
      </c>
      <c r="AT94" s="491" t="e">
        <f ca="1">+IF(AND(ISNUMBER(OFFSET('Sanitation Data'!$H$12,0,10*ROW('Sanitation Data'!H88))),'Data Summary'!DI94="Yes"),OFFSET('Sanitation Data'!$H$12,0,10*ROW('Sanitation Data'!H88)),NA())</f>
        <v>#N/A</v>
      </c>
      <c r="AU94" s="491" t="e">
        <f ca="1">+IF(AND(ISNUMBER(OFFSET('Sanitation Data'!$I$4,0,10*ROW('Sanitation Data'!I88))),'Data Summary'!DJ94="Yes"),100-OFFSET('Sanitation Data'!$I$4,0,10*ROW('Sanitation Data'!I88)),NA())</f>
        <v>#N/A</v>
      </c>
      <c r="AV94" s="491" t="e">
        <f ca="1">+IF(AND(ISNUMBER(OFFSET('Sanitation Data'!$I$6,0,10*ROW('Sanitation Data'!I88))),'Data Summary'!DK94="Yes"),OFFSET('Sanitation Data'!$I$6,0,10*ROW('Sanitation Data'!I88)),NA())</f>
        <v>#N/A</v>
      </c>
      <c r="AW94" s="491" t="e">
        <f ca="1">+IF(AND(ISNUMBER(OFFSET('Sanitation Data'!$I$10,0,10*ROW('Sanitation Data'!I88))),'Data Summary'!DL94="Yes"),OFFSET('Sanitation Data'!$I$10,0,10*ROW('Sanitation Data'!I88)),NA())</f>
        <v>#N/A</v>
      </c>
      <c r="AX94" s="491" t="e">
        <f ca="1">+IF(AND(ISNUMBER(OFFSET('Sanitation Data'!$I$11,0,10*ROW('Sanitation Data'!I88))),'Data Summary'!DM94="Yes"),OFFSET('Sanitation Data'!$I$11,0,10*ROW('Sanitation Data'!I88)),NA())</f>
        <v>#N/A</v>
      </c>
      <c r="AY94" s="491" t="e">
        <f ca="1">+IF(AND(ISNUMBER(OFFSET('Sanitation Data'!$I$12,0,10*ROW('Sanitation Data'!I88))),'Data Summary'!DN94="Yes"),OFFSET('Sanitation Data'!$I$12,0,10*ROW('Sanitation Data'!I88)),NA())</f>
        <v>#N/A</v>
      </c>
      <c r="AZ94" s="492" t="e">
        <f ca="1">+IF(AND(ISNUMBER(OFFSET('Hygiene Data'!$D$5,0,10*ROW('Hygiene Data'!D88))),'Data Summary'!DO94="Yes"),OFFSET('Hygiene Data'!$D$5,0,10*ROW('Hygiene Data'!D88)),NA())</f>
        <v>#N/A</v>
      </c>
      <c r="BA94" s="492" t="e">
        <f ca="1">+IF(AND(ISNUMBER(OFFSET('Hygiene Data'!$D$7,0,10*ROW('Hygiene Data'!D88))),'Data Summary'!DP94="Yes"),OFFSET('Hygiene Data'!$D$7,0,10*ROW('Hygiene Data'!D88)),NA())</f>
        <v>#N/A</v>
      </c>
      <c r="BB94" s="492" t="e">
        <f ca="1">+IF(AND(ISNUMBER(OFFSET('Hygiene Data'!$D$9,0,10*ROW('Hygiene Data'!D88))),'Data Summary'!DQ94="Yes"),OFFSET('Hygiene Data'!$D$9,0,10*ROW('Hygiene Data'!D88)),NA())</f>
        <v>#N/A</v>
      </c>
      <c r="BC94" s="492" t="e">
        <f ca="1">+IF(AND(ISNUMBER(OFFSET('Hygiene Data'!$E$5,0,10*ROW('Hygiene Data'!E88))),'Data Summary'!DR94="Yes"),OFFSET('Hygiene Data'!$E$5,0,10*ROW('Hygiene Data'!E88)),NA())</f>
        <v>#N/A</v>
      </c>
      <c r="BD94" s="492" t="e">
        <f ca="1">+IF(AND(ISNUMBER(OFFSET('Hygiene Data'!$E$7,0,10*ROW('Hygiene Data'!E88))),'Data Summary'!DS94="Yes"),OFFSET('Hygiene Data'!$E$7,0,10*ROW('Hygiene Data'!E88)),NA())</f>
        <v>#N/A</v>
      </c>
      <c r="BE94" s="492" t="e">
        <f ca="1">+IF(AND(ISNUMBER(OFFSET('Hygiene Data'!$E$9,0,10*ROW('Hygiene Data'!E88))),'Data Summary'!DT94="Yes"),OFFSET('Hygiene Data'!$E$9,0,10*ROW('Hygiene Data'!E88)),NA())</f>
        <v>#N/A</v>
      </c>
      <c r="BF94" s="492" t="e">
        <f ca="1">+IF(AND(ISNUMBER(OFFSET('Hygiene Data'!$F$5,0,10*ROW('Hygiene Data'!F88))),'Data Summary'!DU94="Yes"),OFFSET('Hygiene Data'!$F$5,0,10*ROW('Hygiene Data'!F88)),NA())</f>
        <v>#N/A</v>
      </c>
      <c r="BG94" s="492" t="e">
        <f ca="1">+IF(AND(ISNUMBER(OFFSET('Hygiene Data'!$F$7,0,10*ROW('Hygiene Data'!F88))),'Data Summary'!DV94="Yes"),OFFSET('Hygiene Data'!$F$7,0,10*ROW('Hygiene Data'!F88)),NA())</f>
        <v>#N/A</v>
      </c>
      <c r="BH94" s="492" t="e">
        <f ca="1">+IF(AND(ISNUMBER(OFFSET('Hygiene Data'!$F$9,0,10*ROW('Hygiene Data'!F88))),'Data Summary'!DW94="Yes"),OFFSET('Hygiene Data'!$F$9,0,10*ROW('Hygiene Data'!F88)),NA())</f>
        <v>#N/A</v>
      </c>
      <c r="BI94" s="492" t="e">
        <f ca="1">+IF(AND(ISNUMBER(OFFSET('Hygiene Data'!$G$5,0,10*ROW('Hygiene Data'!G88))),'Data Summary'!DX94="Yes"),OFFSET('Hygiene Data'!$G$5,0,10*ROW('Hygiene Data'!G88)),NA())</f>
        <v>#N/A</v>
      </c>
      <c r="BJ94" s="492" t="e">
        <f ca="1">+IF(AND(ISNUMBER(OFFSET('Hygiene Data'!$G$7,0,10*ROW('Hygiene Data'!G88))),'Data Summary'!DY94="Yes"),OFFSET('Hygiene Data'!$G$7,0,10*ROW('Hygiene Data'!G88)),NA())</f>
        <v>#N/A</v>
      </c>
      <c r="BK94" s="492" t="e">
        <f ca="1">+IF(AND(ISNUMBER(OFFSET('Hygiene Data'!$G$9,0,10*ROW('Hygiene Data'!G88))),'Data Summary'!DZ94="Yes"),OFFSET('Hygiene Data'!$G$9,0,10*ROW('Hygiene Data'!G88)),NA())</f>
        <v>#N/A</v>
      </c>
      <c r="BL94" s="492" t="e">
        <f ca="1">+IF(AND(ISNUMBER(OFFSET('Hygiene Data'!$H$5,0,10*ROW('Hygiene Data'!H88))),'Data Summary'!EA94="Yes"),OFFSET('Hygiene Data'!$H$5,0,10*ROW('Hygiene Data'!H88)),NA())</f>
        <v>#N/A</v>
      </c>
      <c r="BM94" s="492" t="e">
        <f ca="1">+IF(AND(ISNUMBER(OFFSET('Hygiene Data'!$H$7,0,10*ROW('Hygiene Data'!H88))),'Data Summary'!EB94="Yes"),OFFSET('Hygiene Data'!$H$7,0,10*ROW('Hygiene Data'!H88)),NA())</f>
        <v>#N/A</v>
      </c>
      <c r="BN94" s="492" t="e">
        <f ca="1">+IF(AND(ISNUMBER(OFFSET('Hygiene Data'!$H$9,0,10*ROW('Hygiene Data'!H88))),'Data Summary'!EC94="Yes"),OFFSET('Hygiene Data'!$H$9,0,10*ROW('Hygiene Data'!H88)),NA())</f>
        <v>#N/A</v>
      </c>
      <c r="BO94" s="492" t="e">
        <f ca="1">+IF(AND(ISNUMBER(OFFSET('Hygiene Data'!$I$5,0,10*ROW('Hygiene Data'!I88))),'Data Summary'!ED94="Yes"),OFFSET('Hygiene Data'!$I$5,0,10*ROW('Hygiene Data'!I88)),NA())</f>
        <v>#N/A</v>
      </c>
      <c r="BP94" s="492" t="e">
        <f ca="1">+IF(AND(ISNUMBER(OFFSET('Hygiene Data'!$I$7,0,10*ROW('Hygiene Data'!I88))),'Data Summary'!EE94="Yes"),OFFSET('Hygiene Data'!$I$7,0,10*ROW('Hygiene Data'!I88)),NA())</f>
        <v>#N/A</v>
      </c>
      <c r="BQ94" s="492" t="e">
        <f ca="1">+IF(AND(ISNUMBER(OFFSET('Hygiene Data'!$I$9,0,10*ROW('Hygiene Data'!I88))),'Data Summary'!EF94="Yes"),OFFSET('Hygiene Data'!$I$9,0,10*ROW('Hygiene Data'!I88)),NA())</f>
        <v>#N/A</v>
      </c>
    </row>
    <row r="95" spans="1:69" x14ac:dyDescent="0.25">
      <c r="A95" s="488" t="e">
        <f ca="1">+RIGHT('Data Summary'!A95,LEN('Data Summary'!A95)-9)</f>
        <v>#VALUE!</v>
      </c>
      <c r="B95" s="462" t="str">
        <f ca="1">+IF(ISTEXT('Data Summary'!B95),'Data Summary'!B95,"")</f>
        <v/>
      </c>
      <c r="C95" s="489" t="e">
        <f ca="1">+VALUE('Data Summary'!C95)</f>
        <v>#VALUE!</v>
      </c>
      <c r="D95" s="490" t="e">
        <f ca="1">+IF(AND(ISNUMBER(OFFSET('Water Data'!$D$4,0,10*ROW('Water Data'!D89))),'Data Summary'!BS95="Yes"),100-OFFSET('Water Data'!$D$4,0,10*ROW('Water Data'!D89)),NA())</f>
        <v>#N/A</v>
      </c>
      <c r="E95" s="490" t="e">
        <f ca="1">+IF(AND(ISNUMBER(OFFSET('Water Data'!$D$6,0,10*ROW('Water Data'!D89))),'Data Summary'!BT95="Yes"),OFFSET('Water Data'!$D$6,0,10*ROW('Water Data'!D89)),NA())</f>
        <v>#N/A</v>
      </c>
      <c r="F95" s="490" t="e">
        <f ca="1">+IF(AND(ISNUMBER(OFFSET('Water Data'!$D$9,0,10*ROW('Water Data'!D89))),'Data Summary'!BU95="Yes"),OFFSET('Water Data'!$D$9,0,10*ROW('Water Data'!D89)),NA())</f>
        <v>#N/A</v>
      </c>
      <c r="G95" s="490" t="e">
        <f ca="1">+IF(AND(ISNUMBER(OFFSET('Water Data'!$E$4,0,10*ROW('Water Data'!E89))),'Data Summary'!BV95="Yes"),100-OFFSET('Water Data'!$E$4,0,10*ROW('Water Data'!E89)),NA())</f>
        <v>#N/A</v>
      </c>
      <c r="H95" s="490" t="e">
        <f ca="1">+IF(AND(ISNUMBER(OFFSET('Water Data'!$E$6,0,10*ROW('Water Data'!E89))),'Data Summary'!BW95="Yes"),OFFSET('Water Data'!$E$6,0,10*ROW('Water Data'!E89)),NA())</f>
        <v>#N/A</v>
      </c>
      <c r="I95" s="490" t="e">
        <f ca="1">+IF(AND(ISNUMBER(OFFSET('Water Data'!$E$9,0,10*ROW('Water Data'!E89))),'Data Summary'!BX95="Yes"),OFFSET('Water Data'!$E$9,0,10*ROW('Water Data'!E89)),NA())</f>
        <v>#N/A</v>
      </c>
      <c r="J95" s="490" t="e">
        <f ca="1">+IF(AND(ISNUMBER(OFFSET('Water Data'!$F$4,0,10*ROW('Water Data'!F89))),'Data Summary'!BY95="Yes"),100-OFFSET('Water Data'!$F$4,0,10*ROW('Water Data'!F89)),NA())</f>
        <v>#N/A</v>
      </c>
      <c r="K95" s="490" t="e">
        <f ca="1">+IF(AND(ISNUMBER(OFFSET('Water Data'!$F$6,0,10*ROW('Water Data'!F89))),'Data Summary'!BZ95="Yes"),OFFSET('Water Data'!$F$6,0,10*ROW('Water Data'!F89)),NA())</f>
        <v>#N/A</v>
      </c>
      <c r="L95" s="490" t="e">
        <f ca="1">+IF(AND(ISNUMBER(OFFSET('Water Data'!$F$9,0,10*ROW('Water Data'!F89))),'Data Summary'!CA95="Yes"),OFFSET('Water Data'!$F$9,0,10*ROW('Water Data'!F89)),NA())</f>
        <v>#N/A</v>
      </c>
      <c r="M95" s="490" t="e">
        <f ca="1">+IF(AND(ISNUMBER(OFFSET('Water Data'!$G$4,0,10*ROW('Water Data'!G89))),'Data Summary'!CB95="Yes"),100-OFFSET('Water Data'!$G$4,0,10*ROW('Water Data'!G89)),NA())</f>
        <v>#N/A</v>
      </c>
      <c r="N95" s="490" t="e">
        <f ca="1">+IF(AND(ISNUMBER(OFFSET('Water Data'!$G$6,0,10*ROW('Water Data'!G89))),'Data Summary'!CC95="Yes"),OFFSET('Water Data'!$G$6,0,10*ROW('Water Data'!G89)),NA())</f>
        <v>#N/A</v>
      </c>
      <c r="O95" s="490" t="e">
        <f ca="1">+IF(AND(ISNUMBER(OFFSET('Water Data'!$G$9,0,10*ROW('Water Data'!G89))),'Data Summary'!CD95="Yes"),OFFSET('Water Data'!$G$9,0,10*ROW('Water Data'!G89)),NA())</f>
        <v>#N/A</v>
      </c>
      <c r="P95" s="490" t="e">
        <f ca="1">+IF(AND(ISNUMBER(OFFSET('Water Data'!$H$4,0,10*ROW('Water Data'!H89))),'Data Summary'!CE95="Yes"),100-OFFSET('Water Data'!$H$4,0,10*ROW('Water Data'!H89)),NA())</f>
        <v>#N/A</v>
      </c>
      <c r="Q95" s="490" t="e">
        <f ca="1">+IF(AND(ISNUMBER(OFFSET('Water Data'!$H$6,0,10*ROW('Water Data'!H89))),'Data Summary'!CF95="Yes"),OFFSET('Water Data'!$H$6,0,10*ROW('Water Data'!H89)),NA())</f>
        <v>#N/A</v>
      </c>
      <c r="R95" s="490" t="e">
        <f ca="1">+IF(AND(ISNUMBER(OFFSET('Water Data'!$H$9,0,10*ROW('Water Data'!H89))),'Data Summary'!CG95="Yes"),OFFSET('Water Data'!$H$9,0,10*ROW('Water Data'!H89)),NA())</f>
        <v>#N/A</v>
      </c>
      <c r="S95" s="490" t="e">
        <f ca="1">+IF(AND(ISNUMBER(OFFSET('Water Data'!$I$4,0,10*ROW('Water Data'!I89))),'Data Summary'!CH95="Yes"),100-OFFSET('Water Data'!$I$4,0,10*ROW('Water Data'!I89)),NA())</f>
        <v>#N/A</v>
      </c>
      <c r="T95" s="490" t="e">
        <f ca="1">+IF(AND(ISNUMBER(OFFSET('Water Data'!$I$6,0,10*ROW('Water Data'!I89))),'Data Summary'!CI95="Yes"),OFFSET('Water Data'!$I$6,0,10*ROW('Water Data'!I89)),NA())</f>
        <v>#N/A</v>
      </c>
      <c r="U95" s="490" t="e">
        <f ca="1">+IF(AND(ISNUMBER(OFFSET('Water Data'!$I$9,0,10*ROW('Water Data'!I89))),'Data Summary'!CJ95="Yes"),OFFSET('Water Data'!$I$9,0,10*ROW('Water Data'!I89)),NA())</f>
        <v>#N/A</v>
      </c>
      <c r="V95" s="491" t="e">
        <f ca="1">+IF(AND(ISNUMBER(OFFSET('Sanitation Data'!$D$4,0,10*ROW('Sanitation Data'!D89))),'Data Summary'!CK95="Yes"),100-OFFSET('Sanitation Data'!$D$4,0,10*ROW('Sanitation Data'!D89)),NA())</f>
        <v>#N/A</v>
      </c>
      <c r="W95" s="491" t="e">
        <f ca="1">+IF(AND(ISNUMBER(OFFSET('Sanitation Data'!$D$6,0,10*ROW('Sanitation Data'!D89))),'Data Summary'!CL95="Yes"),OFFSET('Sanitation Data'!$D$6,0,10*ROW('Sanitation Data'!D89)),NA())</f>
        <v>#N/A</v>
      </c>
      <c r="X95" s="491" t="e">
        <f ca="1">+IF(AND(ISNUMBER(OFFSET('Sanitation Data'!$D$10,0,10*ROW('Sanitation Data'!D89))),'Data Summary'!CM95="Yes"),OFFSET('Sanitation Data'!$D$10,0,10*ROW('Sanitation Data'!D89)),NA())</f>
        <v>#N/A</v>
      </c>
      <c r="Y95" s="491" t="e">
        <f ca="1">+IF(AND(ISNUMBER(OFFSET('Sanitation Data'!$D$11,0,10*ROW('Sanitation Data'!D89))),'Data Summary'!CN95="Yes"),OFFSET('Sanitation Data'!$D$11,0,10*ROW('Sanitation Data'!D89)),NA())</f>
        <v>#N/A</v>
      </c>
      <c r="Z95" s="491" t="e">
        <f ca="1">+IF(AND(ISNUMBER(OFFSET('Sanitation Data'!$D$12,0,10*ROW('Sanitation Data'!D89))),'Data Summary'!CO95="Yes"),OFFSET('Sanitation Data'!$D$12,0,10*ROW('Sanitation Data'!D89)),NA())</f>
        <v>#N/A</v>
      </c>
      <c r="AA95" s="491" t="e">
        <f ca="1">+IF(AND(ISNUMBER(OFFSET('Sanitation Data'!$E$4,0,10*ROW('Sanitation Data'!E89))),'Data Summary'!CP95="Yes"),100-OFFSET('Sanitation Data'!$E$4,0,10*ROW('Sanitation Data'!E89)),NA())</f>
        <v>#N/A</v>
      </c>
      <c r="AB95" s="491" t="e">
        <f ca="1">+IF(AND(ISNUMBER(OFFSET('Sanitation Data'!$E$6,0,10*ROW('Sanitation Data'!E89))),'Data Summary'!CQ95="Yes"),OFFSET('Sanitation Data'!$E$6,0,10*ROW('Sanitation Data'!E89)),NA())</f>
        <v>#N/A</v>
      </c>
      <c r="AC95" s="491" t="e">
        <f ca="1">+IF(AND(ISNUMBER(OFFSET('Sanitation Data'!$E$10,0,10*ROW('Sanitation Data'!E89))),'Data Summary'!CR95="Yes"),OFFSET('Sanitation Data'!$E$10,0,10*ROW('Sanitation Data'!E89)),NA())</f>
        <v>#N/A</v>
      </c>
      <c r="AD95" s="491" t="e">
        <f ca="1">+IF(AND(ISNUMBER(OFFSET('Sanitation Data'!$E$11,0,10*ROW('Sanitation Data'!E89))),'Data Summary'!CS95="Yes"),OFFSET('Sanitation Data'!$E$11,0,10*ROW('Sanitation Data'!E89)),NA())</f>
        <v>#N/A</v>
      </c>
      <c r="AE95" s="491" t="e">
        <f ca="1">+IF(AND(ISNUMBER(OFFSET('Sanitation Data'!$E$12,0,10*ROW('Sanitation Data'!E89))),'Data Summary'!CT95="Yes"),OFFSET('Sanitation Data'!$E$12,0,10*ROW('Sanitation Data'!E89)),NA())</f>
        <v>#N/A</v>
      </c>
      <c r="AF95" s="491" t="e">
        <f ca="1">+IF(AND(ISNUMBER(OFFSET('Sanitation Data'!$F$4,0,10*ROW('Sanitation Data'!F89))),'Data Summary'!CU95="Yes"),100-OFFSET('Sanitation Data'!$F$4,0,10*ROW('Sanitation Data'!F89)),NA())</f>
        <v>#N/A</v>
      </c>
      <c r="AG95" s="491" t="e">
        <f ca="1">+IF(AND(ISNUMBER(OFFSET('Sanitation Data'!$F$6,0,10*ROW('Sanitation Data'!F89))),'Data Summary'!CV95="Yes"),OFFSET('Sanitation Data'!$F$6,0,10*ROW('Sanitation Data'!F89)),NA())</f>
        <v>#N/A</v>
      </c>
      <c r="AH95" s="491" t="e">
        <f ca="1">+IF(AND(ISNUMBER(OFFSET('Sanitation Data'!$F$10,0,10*ROW('Sanitation Data'!F89))),'Data Summary'!CW95="Yes"),OFFSET('Sanitation Data'!$F$10,0,10*ROW('Sanitation Data'!F89)),NA())</f>
        <v>#N/A</v>
      </c>
      <c r="AI95" s="491" t="e">
        <f ca="1">+IF(AND(ISNUMBER(OFFSET('Sanitation Data'!$F$11,0,10*ROW('Sanitation Data'!F89))),'Data Summary'!CX95="Yes"),OFFSET('Sanitation Data'!$F$11,0,10*ROW('Sanitation Data'!F89)),NA())</f>
        <v>#N/A</v>
      </c>
      <c r="AJ95" s="491" t="e">
        <f ca="1">+IF(AND(ISNUMBER(OFFSET('Sanitation Data'!$F$12,0,10*ROW('Sanitation Data'!F89))),'Data Summary'!CY95="Yes"),OFFSET('Sanitation Data'!$F$12,0,10*ROW('Sanitation Data'!F89)),NA())</f>
        <v>#N/A</v>
      </c>
      <c r="AK95" s="491" t="e">
        <f ca="1">+IF(AND(ISNUMBER(OFFSET('Sanitation Data'!$G$4,0,10*ROW('Sanitation Data'!G89))),'Data Summary'!CZ95="Yes"),100-OFFSET('Sanitation Data'!$G$4,0,10*ROW('Sanitation Data'!G89)),NA())</f>
        <v>#N/A</v>
      </c>
      <c r="AL95" s="491" t="e">
        <f ca="1">+IF(AND(ISNUMBER(OFFSET('Sanitation Data'!$G$6,0,10*ROW('Sanitation Data'!G89))),'Data Summary'!DA95="Yes"),OFFSET('Sanitation Data'!$G$6,0,10*ROW('Sanitation Data'!G89)),NA())</f>
        <v>#N/A</v>
      </c>
      <c r="AM95" s="491" t="e">
        <f ca="1">+IF(AND(ISNUMBER(OFFSET('Sanitation Data'!$G$10,0,10*ROW('Sanitation Data'!G89))),'Data Summary'!DB95="Yes"),OFFSET('Sanitation Data'!$G$10,0,10*ROW('Sanitation Data'!G89)),NA())</f>
        <v>#N/A</v>
      </c>
      <c r="AN95" s="491" t="e">
        <f ca="1">+IF(AND(ISNUMBER(OFFSET('Sanitation Data'!$G$11,0,10*ROW('Sanitation Data'!G89))),'Data Summary'!DC95="Yes"),OFFSET('Sanitation Data'!$G$11,0,10*ROW('Sanitation Data'!G89)),NA())</f>
        <v>#N/A</v>
      </c>
      <c r="AO95" s="491" t="e">
        <f ca="1">+IF(AND(ISNUMBER(OFFSET('Sanitation Data'!$G$12,0,10*ROW('Sanitation Data'!G89))),'Data Summary'!DD95="Yes"),OFFSET('Sanitation Data'!$G$12,0,10*ROW('Sanitation Data'!G89)),NA())</f>
        <v>#N/A</v>
      </c>
      <c r="AP95" s="491" t="e">
        <f ca="1">+IF(AND(ISNUMBER(OFFSET('Sanitation Data'!$H$4,0,10*ROW('Sanitation Data'!H89))),'Data Summary'!DE95="Yes"),100-OFFSET('Sanitation Data'!$H$4,0,10*ROW('Sanitation Data'!H89)),NA())</f>
        <v>#N/A</v>
      </c>
      <c r="AQ95" s="491" t="e">
        <f ca="1">+IF(AND(ISNUMBER(OFFSET('Sanitation Data'!$H$6,0,10*ROW('Sanitation Data'!H89))),'Data Summary'!DF95="Yes"),OFFSET('Sanitation Data'!$H$6,0,10*ROW('Sanitation Data'!H89)),NA())</f>
        <v>#N/A</v>
      </c>
      <c r="AR95" s="491" t="e">
        <f ca="1">+IF(AND(ISNUMBER(OFFSET('Sanitation Data'!$H$10,0,10*ROW('Sanitation Data'!H89))),'Data Summary'!DG95="Yes"),OFFSET('Sanitation Data'!$H$10,0,10*ROW('Sanitation Data'!H89)),NA())</f>
        <v>#N/A</v>
      </c>
      <c r="AS95" s="491" t="e">
        <f ca="1">+IF(AND(ISNUMBER(OFFSET('Sanitation Data'!$H$11,0,10*ROW('Sanitation Data'!H89))),'Data Summary'!DH95="Yes"),OFFSET('Sanitation Data'!$H$11,0,10*ROW('Sanitation Data'!H89)),NA())</f>
        <v>#N/A</v>
      </c>
      <c r="AT95" s="491" t="e">
        <f ca="1">+IF(AND(ISNUMBER(OFFSET('Sanitation Data'!$H$12,0,10*ROW('Sanitation Data'!H89))),'Data Summary'!DI95="Yes"),OFFSET('Sanitation Data'!$H$12,0,10*ROW('Sanitation Data'!H89)),NA())</f>
        <v>#N/A</v>
      </c>
      <c r="AU95" s="491" t="e">
        <f ca="1">+IF(AND(ISNUMBER(OFFSET('Sanitation Data'!$I$4,0,10*ROW('Sanitation Data'!I89))),'Data Summary'!DJ95="Yes"),100-OFFSET('Sanitation Data'!$I$4,0,10*ROW('Sanitation Data'!I89)),NA())</f>
        <v>#N/A</v>
      </c>
      <c r="AV95" s="491" t="e">
        <f ca="1">+IF(AND(ISNUMBER(OFFSET('Sanitation Data'!$I$6,0,10*ROW('Sanitation Data'!I89))),'Data Summary'!DK95="Yes"),OFFSET('Sanitation Data'!$I$6,0,10*ROW('Sanitation Data'!I89)),NA())</f>
        <v>#N/A</v>
      </c>
      <c r="AW95" s="491" t="e">
        <f ca="1">+IF(AND(ISNUMBER(OFFSET('Sanitation Data'!$I$10,0,10*ROW('Sanitation Data'!I89))),'Data Summary'!DL95="Yes"),OFFSET('Sanitation Data'!$I$10,0,10*ROW('Sanitation Data'!I89)),NA())</f>
        <v>#N/A</v>
      </c>
      <c r="AX95" s="491" t="e">
        <f ca="1">+IF(AND(ISNUMBER(OFFSET('Sanitation Data'!$I$11,0,10*ROW('Sanitation Data'!I89))),'Data Summary'!DM95="Yes"),OFFSET('Sanitation Data'!$I$11,0,10*ROW('Sanitation Data'!I89)),NA())</f>
        <v>#N/A</v>
      </c>
      <c r="AY95" s="491" t="e">
        <f ca="1">+IF(AND(ISNUMBER(OFFSET('Sanitation Data'!$I$12,0,10*ROW('Sanitation Data'!I89))),'Data Summary'!DN95="Yes"),OFFSET('Sanitation Data'!$I$12,0,10*ROW('Sanitation Data'!I89)),NA())</f>
        <v>#N/A</v>
      </c>
      <c r="AZ95" s="492" t="e">
        <f ca="1">+IF(AND(ISNUMBER(OFFSET('Hygiene Data'!$D$5,0,10*ROW('Hygiene Data'!D89))),'Data Summary'!DO95="Yes"),OFFSET('Hygiene Data'!$D$5,0,10*ROW('Hygiene Data'!D89)),NA())</f>
        <v>#N/A</v>
      </c>
      <c r="BA95" s="492" t="e">
        <f ca="1">+IF(AND(ISNUMBER(OFFSET('Hygiene Data'!$D$7,0,10*ROW('Hygiene Data'!D89))),'Data Summary'!DP95="Yes"),OFFSET('Hygiene Data'!$D$7,0,10*ROW('Hygiene Data'!D89)),NA())</f>
        <v>#N/A</v>
      </c>
      <c r="BB95" s="492" t="e">
        <f ca="1">+IF(AND(ISNUMBER(OFFSET('Hygiene Data'!$D$9,0,10*ROW('Hygiene Data'!D89))),'Data Summary'!DQ95="Yes"),OFFSET('Hygiene Data'!$D$9,0,10*ROW('Hygiene Data'!D89)),NA())</f>
        <v>#N/A</v>
      </c>
      <c r="BC95" s="492" t="e">
        <f ca="1">+IF(AND(ISNUMBER(OFFSET('Hygiene Data'!$E$5,0,10*ROW('Hygiene Data'!E89))),'Data Summary'!DR95="Yes"),OFFSET('Hygiene Data'!$E$5,0,10*ROW('Hygiene Data'!E89)),NA())</f>
        <v>#N/A</v>
      </c>
      <c r="BD95" s="492" t="e">
        <f ca="1">+IF(AND(ISNUMBER(OFFSET('Hygiene Data'!$E$7,0,10*ROW('Hygiene Data'!E89))),'Data Summary'!DS95="Yes"),OFFSET('Hygiene Data'!$E$7,0,10*ROW('Hygiene Data'!E89)),NA())</f>
        <v>#N/A</v>
      </c>
      <c r="BE95" s="492" t="e">
        <f ca="1">+IF(AND(ISNUMBER(OFFSET('Hygiene Data'!$E$9,0,10*ROW('Hygiene Data'!E89))),'Data Summary'!DT95="Yes"),OFFSET('Hygiene Data'!$E$9,0,10*ROW('Hygiene Data'!E89)),NA())</f>
        <v>#N/A</v>
      </c>
      <c r="BF95" s="492" t="e">
        <f ca="1">+IF(AND(ISNUMBER(OFFSET('Hygiene Data'!$F$5,0,10*ROW('Hygiene Data'!F89))),'Data Summary'!DU95="Yes"),OFFSET('Hygiene Data'!$F$5,0,10*ROW('Hygiene Data'!F89)),NA())</f>
        <v>#N/A</v>
      </c>
      <c r="BG95" s="492" t="e">
        <f ca="1">+IF(AND(ISNUMBER(OFFSET('Hygiene Data'!$F$7,0,10*ROW('Hygiene Data'!F89))),'Data Summary'!DV95="Yes"),OFFSET('Hygiene Data'!$F$7,0,10*ROW('Hygiene Data'!F89)),NA())</f>
        <v>#N/A</v>
      </c>
      <c r="BH95" s="492" t="e">
        <f ca="1">+IF(AND(ISNUMBER(OFFSET('Hygiene Data'!$F$9,0,10*ROW('Hygiene Data'!F89))),'Data Summary'!DW95="Yes"),OFFSET('Hygiene Data'!$F$9,0,10*ROW('Hygiene Data'!F89)),NA())</f>
        <v>#N/A</v>
      </c>
      <c r="BI95" s="492" t="e">
        <f ca="1">+IF(AND(ISNUMBER(OFFSET('Hygiene Data'!$G$5,0,10*ROW('Hygiene Data'!G89))),'Data Summary'!DX95="Yes"),OFFSET('Hygiene Data'!$G$5,0,10*ROW('Hygiene Data'!G89)),NA())</f>
        <v>#N/A</v>
      </c>
      <c r="BJ95" s="492" t="e">
        <f ca="1">+IF(AND(ISNUMBER(OFFSET('Hygiene Data'!$G$7,0,10*ROW('Hygiene Data'!G89))),'Data Summary'!DY95="Yes"),OFFSET('Hygiene Data'!$G$7,0,10*ROW('Hygiene Data'!G89)),NA())</f>
        <v>#N/A</v>
      </c>
      <c r="BK95" s="492" t="e">
        <f ca="1">+IF(AND(ISNUMBER(OFFSET('Hygiene Data'!$G$9,0,10*ROW('Hygiene Data'!G89))),'Data Summary'!DZ95="Yes"),OFFSET('Hygiene Data'!$G$9,0,10*ROW('Hygiene Data'!G89)),NA())</f>
        <v>#N/A</v>
      </c>
      <c r="BL95" s="492" t="e">
        <f ca="1">+IF(AND(ISNUMBER(OFFSET('Hygiene Data'!$H$5,0,10*ROW('Hygiene Data'!H89))),'Data Summary'!EA95="Yes"),OFFSET('Hygiene Data'!$H$5,0,10*ROW('Hygiene Data'!H89)),NA())</f>
        <v>#N/A</v>
      </c>
      <c r="BM95" s="492" t="e">
        <f ca="1">+IF(AND(ISNUMBER(OFFSET('Hygiene Data'!$H$7,0,10*ROW('Hygiene Data'!H89))),'Data Summary'!EB95="Yes"),OFFSET('Hygiene Data'!$H$7,0,10*ROW('Hygiene Data'!H89)),NA())</f>
        <v>#N/A</v>
      </c>
      <c r="BN95" s="492" t="e">
        <f ca="1">+IF(AND(ISNUMBER(OFFSET('Hygiene Data'!$H$9,0,10*ROW('Hygiene Data'!H89))),'Data Summary'!EC95="Yes"),OFFSET('Hygiene Data'!$H$9,0,10*ROW('Hygiene Data'!H89)),NA())</f>
        <v>#N/A</v>
      </c>
      <c r="BO95" s="492" t="e">
        <f ca="1">+IF(AND(ISNUMBER(OFFSET('Hygiene Data'!$I$5,0,10*ROW('Hygiene Data'!I89))),'Data Summary'!ED95="Yes"),OFFSET('Hygiene Data'!$I$5,0,10*ROW('Hygiene Data'!I89)),NA())</f>
        <v>#N/A</v>
      </c>
      <c r="BP95" s="492" t="e">
        <f ca="1">+IF(AND(ISNUMBER(OFFSET('Hygiene Data'!$I$7,0,10*ROW('Hygiene Data'!I89))),'Data Summary'!EE95="Yes"),OFFSET('Hygiene Data'!$I$7,0,10*ROW('Hygiene Data'!I89)),NA())</f>
        <v>#N/A</v>
      </c>
      <c r="BQ95" s="492" t="e">
        <f ca="1">+IF(AND(ISNUMBER(OFFSET('Hygiene Data'!$I$9,0,10*ROW('Hygiene Data'!I89))),'Data Summary'!EF95="Yes"),OFFSET('Hygiene Data'!$I$9,0,10*ROW('Hygiene Data'!I89)),NA())</f>
        <v>#N/A</v>
      </c>
    </row>
    <row r="96" spans="1:69" x14ac:dyDescent="0.25">
      <c r="A96" s="488" t="e">
        <f ca="1">+RIGHT('Data Summary'!A96,LEN('Data Summary'!A96)-9)</f>
        <v>#VALUE!</v>
      </c>
      <c r="B96" s="462" t="str">
        <f ca="1">+IF(ISTEXT('Data Summary'!B96),'Data Summary'!B96,"")</f>
        <v/>
      </c>
      <c r="C96" s="489" t="e">
        <f ca="1">+VALUE('Data Summary'!C96)</f>
        <v>#VALUE!</v>
      </c>
      <c r="D96" s="490" t="e">
        <f ca="1">+IF(AND(ISNUMBER(OFFSET('Water Data'!$D$4,0,10*ROW('Water Data'!D90))),'Data Summary'!BS96="Yes"),100-OFFSET('Water Data'!$D$4,0,10*ROW('Water Data'!D90)),NA())</f>
        <v>#N/A</v>
      </c>
      <c r="E96" s="490" t="e">
        <f ca="1">+IF(AND(ISNUMBER(OFFSET('Water Data'!$D$6,0,10*ROW('Water Data'!D90))),'Data Summary'!BT96="Yes"),OFFSET('Water Data'!$D$6,0,10*ROW('Water Data'!D90)),NA())</f>
        <v>#N/A</v>
      </c>
      <c r="F96" s="490" t="e">
        <f ca="1">+IF(AND(ISNUMBER(OFFSET('Water Data'!$D$9,0,10*ROW('Water Data'!D90))),'Data Summary'!BU96="Yes"),OFFSET('Water Data'!$D$9,0,10*ROW('Water Data'!D90)),NA())</f>
        <v>#N/A</v>
      </c>
      <c r="G96" s="490" t="e">
        <f ca="1">+IF(AND(ISNUMBER(OFFSET('Water Data'!$E$4,0,10*ROW('Water Data'!E90))),'Data Summary'!BV96="Yes"),100-OFFSET('Water Data'!$E$4,0,10*ROW('Water Data'!E90)),NA())</f>
        <v>#N/A</v>
      </c>
      <c r="H96" s="490" t="e">
        <f ca="1">+IF(AND(ISNUMBER(OFFSET('Water Data'!$E$6,0,10*ROW('Water Data'!E90))),'Data Summary'!BW96="Yes"),OFFSET('Water Data'!$E$6,0,10*ROW('Water Data'!E90)),NA())</f>
        <v>#N/A</v>
      </c>
      <c r="I96" s="490" t="e">
        <f ca="1">+IF(AND(ISNUMBER(OFFSET('Water Data'!$E$9,0,10*ROW('Water Data'!E90))),'Data Summary'!BX96="Yes"),OFFSET('Water Data'!$E$9,0,10*ROW('Water Data'!E90)),NA())</f>
        <v>#N/A</v>
      </c>
      <c r="J96" s="490" t="e">
        <f ca="1">+IF(AND(ISNUMBER(OFFSET('Water Data'!$F$4,0,10*ROW('Water Data'!F90))),'Data Summary'!BY96="Yes"),100-OFFSET('Water Data'!$F$4,0,10*ROW('Water Data'!F90)),NA())</f>
        <v>#N/A</v>
      </c>
      <c r="K96" s="490" t="e">
        <f ca="1">+IF(AND(ISNUMBER(OFFSET('Water Data'!$F$6,0,10*ROW('Water Data'!F90))),'Data Summary'!BZ96="Yes"),OFFSET('Water Data'!$F$6,0,10*ROW('Water Data'!F90)),NA())</f>
        <v>#N/A</v>
      </c>
      <c r="L96" s="490" t="e">
        <f ca="1">+IF(AND(ISNUMBER(OFFSET('Water Data'!$F$9,0,10*ROW('Water Data'!F90))),'Data Summary'!CA96="Yes"),OFFSET('Water Data'!$F$9,0,10*ROW('Water Data'!F90)),NA())</f>
        <v>#N/A</v>
      </c>
      <c r="M96" s="490" t="e">
        <f ca="1">+IF(AND(ISNUMBER(OFFSET('Water Data'!$G$4,0,10*ROW('Water Data'!G90))),'Data Summary'!CB96="Yes"),100-OFFSET('Water Data'!$G$4,0,10*ROW('Water Data'!G90)),NA())</f>
        <v>#N/A</v>
      </c>
      <c r="N96" s="490" t="e">
        <f ca="1">+IF(AND(ISNUMBER(OFFSET('Water Data'!$G$6,0,10*ROW('Water Data'!G90))),'Data Summary'!CC96="Yes"),OFFSET('Water Data'!$G$6,0,10*ROW('Water Data'!G90)),NA())</f>
        <v>#N/A</v>
      </c>
      <c r="O96" s="490" t="e">
        <f ca="1">+IF(AND(ISNUMBER(OFFSET('Water Data'!$G$9,0,10*ROW('Water Data'!G90))),'Data Summary'!CD96="Yes"),OFFSET('Water Data'!$G$9,0,10*ROW('Water Data'!G90)),NA())</f>
        <v>#N/A</v>
      </c>
      <c r="P96" s="490" t="e">
        <f ca="1">+IF(AND(ISNUMBER(OFFSET('Water Data'!$H$4,0,10*ROW('Water Data'!H90))),'Data Summary'!CE96="Yes"),100-OFFSET('Water Data'!$H$4,0,10*ROW('Water Data'!H90)),NA())</f>
        <v>#N/A</v>
      </c>
      <c r="Q96" s="490" t="e">
        <f ca="1">+IF(AND(ISNUMBER(OFFSET('Water Data'!$H$6,0,10*ROW('Water Data'!H90))),'Data Summary'!CF96="Yes"),OFFSET('Water Data'!$H$6,0,10*ROW('Water Data'!H90)),NA())</f>
        <v>#N/A</v>
      </c>
      <c r="R96" s="490" t="e">
        <f ca="1">+IF(AND(ISNUMBER(OFFSET('Water Data'!$H$9,0,10*ROW('Water Data'!H90))),'Data Summary'!CG96="Yes"),OFFSET('Water Data'!$H$9,0,10*ROW('Water Data'!H90)),NA())</f>
        <v>#N/A</v>
      </c>
      <c r="S96" s="490" t="e">
        <f ca="1">+IF(AND(ISNUMBER(OFFSET('Water Data'!$I$4,0,10*ROW('Water Data'!I90))),'Data Summary'!CH96="Yes"),100-OFFSET('Water Data'!$I$4,0,10*ROW('Water Data'!I90)),NA())</f>
        <v>#N/A</v>
      </c>
      <c r="T96" s="490" t="e">
        <f ca="1">+IF(AND(ISNUMBER(OFFSET('Water Data'!$I$6,0,10*ROW('Water Data'!I90))),'Data Summary'!CI96="Yes"),OFFSET('Water Data'!$I$6,0,10*ROW('Water Data'!I90)),NA())</f>
        <v>#N/A</v>
      </c>
      <c r="U96" s="490" t="e">
        <f ca="1">+IF(AND(ISNUMBER(OFFSET('Water Data'!$I$9,0,10*ROW('Water Data'!I90))),'Data Summary'!CJ96="Yes"),OFFSET('Water Data'!$I$9,0,10*ROW('Water Data'!I90)),NA())</f>
        <v>#N/A</v>
      </c>
      <c r="V96" s="491" t="e">
        <f ca="1">+IF(AND(ISNUMBER(OFFSET('Sanitation Data'!$D$4,0,10*ROW('Sanitation Data'!D90))),'Data Summary'!CK96="Yes"),100-OFFSET('Sanitation Data'!$D$4,0,10*ROW('Sanitation Data'!D90)),NA())</f>
        <v>#N/A</v>
      </c>
      <c r="W96" s="491" t="e">
        <f ca="1">+IF(AND(ISNUMBER(OFFSET('Sanitation Data'!$D$6,0,10*ROW('Sanitation Data'!D90))),'Data Summary'!CL96="Yes"),OFFSET('Sanitation Data'!$D$6,0,10*ROW('Sanitation Data'!D90)),NA())</f>
        <v>#N/A</v>
      </c>
      <c r="X96" s="491" t="e">
        <f ca="1">+IF(AND(ISNUMBER(OFFSET('Sanitation Data'!$D$10,0,10*ROW('Sanitation Data'!D90))),'Data Summary'!CM96="Yes"),OFFSET('Sanitation Data'!$D$10,0,10*ROW('Sanitation Data'!D90)),NA())</f>
        <v>#N/A</v>
      </c>
      <c r="Y96" s="491" t="e">
        <f ca="1">+IF(AND(ISNUMBER(OFFSET('Sanitation Data'!$D$11,0,10*ROW('Sanitation Data'!D90))),'Data Summary'!CN96="Yes"),OFFSET('Sanitation Data'!$D$11,0,10*ROW('Sanitation Data'!D90)),NA())</f>
        <v>#N/A</v>
      </c>
      <c r="Z96" s="491" t="e">
        <f ca="1">+IF(AND(ISNUMBER(OFFSET('Sanitation Data'!$D$12,0,10*ROW('Sanitation Data'!D90))),'Data Summary'!CO96="Yes"),OFFSET('Sanitation Data'!$D$12,0,10*ROW('Sanitation Data'!D90)),NA())</f>
        <v>#N/A</v>
      </c>
      <c r="AA96" s="491" t="e">
        <f ca="1">+IF(AND(ISNUMBER(OFFSET('Sanitation Data'!$E$4,0,10*ROW('Sanitation Data'!E90))),'Data Summary'!CP96="Yes"),100-OFFSET('Sanitation Data'!$E$4,0,10*ROW('Sanitation Data'!E90)),NA())</f>
        <v>#N/A</v>
      </c>
      <c r="AB96" s="491" t="e">
        <f ca="1">+IF(AND(ISNUMBER(OFFSET('Sanitation Data'!$E$6,0,10*ROW('Sanitation Data'!E90))),'Data Summary'!CQ96="Yes"),OFFSET('Sanitation Data'!$E$6,0,10*ROW('Sanitation Data'!E90)),NA())</f>
        <v>#N/A</v>
      </c>
      <c r="AC96" s="491" t="e">
        <f ca="1">+IF(AND(ISNUMBER(OFFSET('Sanitation Data'!$E$10,0,10*ROW('Sanitation Data'!E90))),'Data Summary'!CR96="Yes"),OFFSET('Sanitation Data'!$E$10,0,10*ROW('Sanitation Data'!E90)),NA())</f>
        <v>#N/A</v>
      </c>
      <c r="AD96" s="491" t="e">
        <f ca="1">+IF(AND(ISNUMBER(OFFSET('Sanitation Data'!$E$11,0,10*ROW('Sanitation Data'!E90))),'Data Summary'!CS96="Yes"),OFFSET('Sanitation Data'!$E$11,0,10*ROW('Sanitation Data'!E90)),NA())</f>
        <v>#N/A</v>
      </c>
      <c r="AE96" s="491" t="e">
        <f ca="1">+IF(AND(ISNUMBER(OFFSET('Sanitation Data'!$E$12,0,10*ROW('Sanitation Data'!E90))),'Data Summary'!CT96="Yes"),OFFSET('Sanitation Data'!$E$12,0,10*ROW('Sanitation Data'!E90)),NA())</f>
        <v>#N/A</v>
      </c>
      <c r="AF96" s="491" t="e">
        <f ca="1">+IF(AND(ISNUMBER(OFFSET('Sanitation Data'!$F$4,0,10*ROW('Sanitation Data'!F90))),'Data Summary'!CU96="Yes"),100-OFFSET('Sanitation Data'!$F$4,0,10*ROW('Sanitation Data'!F90)),NA())</f>
        <v>#N/A</v>
      </c>
      <c r="AG96" s="491" t="e">
        <f ca="1">+IF(AND(ISNUMBER(OFFSET('Sanitation Data'!$F$6,0,10*ROW('Sanitation Data'!F90))),'Data Summary'!CV96="Yes"),OFFSET('Sanitation Data'!$F$6,0,10*ROW('Sanitation Data'!F90)),NA())</f>
        <v>#N/A</v>
      </c>
      <c r="AH96" s="491" t="e">
        <f ca="1">+IF(AND(ISNUMBER(OFFSET('Sanitation Data'!$F$10,0,10*ROW('Sanitation Data'!F90))),'Data Summary'!CW96="Yes"),OFFSET('Sanitation Data'!$F$10,0,10*ROW('Sanitation Data'!F90)),NA())</f>
        <v>#N/A</v>
      </c>
      <c r="AI96" s="491" t="e">
        <f ca="1">+IF(AND(ISNUMBER(OFFSET('Sanitation Data'!$F$11,0,10*ROW('Sanitation Data'!F90))),'Data Summary'!CX96="Yes"),OFFSET('Sanitation Data'!$F$11,0,10*ROW('Sanitation Data'!F90)),NA())</f>
        <v>#N/A</v>
      </c>
      <c r="AJ96" s="491" t="e">
        <f ca="1">+IF(AND(ISNUMBER(OFFSET('Sanitation Data'!$F$12,0,10*ROW('Sanitation Data'!F90))),'Data Summary'!CY96="Yes"),OFFSET('Sanitation Data'!$F$12,0,10*ROW('Sanitation Data'!F90)),NA())</f>
        <v>#N/A</v>
      </c>
      <c r="AK96" s="491" t="e">
        <f ca="1">+IF(AND(ISNUMBER(OFFSET('Sanitation Data'!$G$4,0,10*ROW('Sanitation Data'!G90))),'Data Summary'!CZ96="Yes"),100-OFFSET('Sanitation Data'!$G$4,0,10*ROW('Sanitation Data'!G90)),NA())</f>
        <v>#N/A</v>
      </c>
      <c r="AL96" s="491" t="e">
        <f ca="1">+IF(AND(ISNUMBER(OFFSET('Sanitation Data'!$G$6,0,10*ROW('Sanitation Data'!G90))),'Data Summary'!DA96="Yes"),OFFSET('Sanitation Data'!$G$6,0,10*ROW('Sanitation Data'!G90)),NA())</f>
        <v>#N/A</v>
      </c>
      <c r="AM96" s="491" t="e">
        <f ca="1">+IF(AND(ISNUMBER(OFFSET('Sanitation Data'!$G$10,0,10*ROW('Sanitation Data'!G90))),'Data Summary'!DB96="Yes"),OFFSET('Sanitation Data'!$G$10,0,10*ROW('Sanitation Data'!G90)),NA())</f>
        <v>#N/A</v>
      </c>
      <c r="AN96" s="491" t="e">
        <f ca="1">+IF(AND(ISNUMBER(OFFSET('Sanitation Data'!$G$11,0,10*ROW('Sanitation Data'!G90))),'Data Summary'!DC96="Yes"),OFFSET('Sanitation Data'!$G$11,0,10*ROW('Sanitation Data'!G90)),NA())</f>
        <v>#N/A</v>
      </c>
      <c r="AO96" s="491" t="e">
        <f ca="1">+IF(AND(ISNUMBER(OFFSET('Sanitation Data'!$G$12,0,10*ROW('Sanitation Data'!G90))),'Data Summary'!DD96="Yes"),OFFSET('Sanitation Data'!$G$12,0,10*ROW('Sanitation Data'!G90)),NA())</f>
        <v>#N/A</v>
      </c>
      <c r="AP96" s="491" t="e">
        <f ca="1">+IF(AND(ISNUMBER(OFFSET('Sanitation Data'!$H$4,0,10*ROW('Sanitation Data'!H90))),'Data Summary'!DE96="Yes"),100-OFFSET('Sanitation Data'!$H$4,0,10*ROW('Sanitation Data'!H90)),NA())</f>
        <v>#N/A</v>
      </c>
      <c r="AQ96" s="491" t="e">
        <f ca="1">+IF(AND(ISNUMBER(OFFSET('Sanitation Data'!$H$6,0,10*ROW('Sanitation Data'!H90))),'Data Summary'!DF96="Yes"),OFFSET('Sanitation Data'!$H$6,0,10*ROW('Sanitation Data'!H90)),NA())</f>
        <v>#N/A</v>
      </c>
      <c r="AR96" s="491" t="e">
        <f ca="1">+IF(AND(ISNUMBER(OFFSET('Sanitation Data'!$H$10,0,10*ROW('Sanitation Data'!H90))),'Data Summary'!DG96="Yes"),OFFSET('Sanitation Data'!$H$10,0,10*ROW('Sanitation Data'!H90)),NA())</f>
        <v>#N/A</v>
      </c>
      <c r="AS96" s="491" t="e">
        <f ca="1">+IF(AND(ISNUMBER(OFFSET('Sanitation Data'!$H$11,0,10*ROW('Sanitation Data'!H90))),'Data Summary'!DH96="Yes"),OFFSET('Sanitation Data'!$H$11,0,10*ROW('Sanitation Data'!H90)),NA())</f>
        <v>#N/A</v>
      </c>
      <c r="AT96" s="491" t="e">
        <f ca="1">+IF(AND(ISNUMBER(OFFSET('Sanitation Data'!$H$12,0,10*ROW('Sanitation Data'!H90))),'Data Summary'!DI96="Yes"),OFFSET('Sanitation Data'!$H$12,0,10*ROW('Sanitation Data'!H90)),NA())</f>
        <v>#N/A</v>
      </c>
      <c r="AU96" s="491" t="e">
        <f ca="1">+IF(AND(ISNUMBER(OFFSET('Sanitation Data'!$I$4,0,10*ROW('Sanitation Data'!I90))),'Data Summary'!DJ96="Yes"),100-OFFSET('Sanitation Data'!$I$4,0,10*ROW('Sanitation Data'!I90)),NA())</f>
        <v>#N/A</v>
      </c>
      <c r="AV96" s="491" t="e">
        <f ca="1">+IF(AND(ISNUMBER(OFFSET('Sanitation Data'!$I$6,0,10*ROW('Sanitation Data'!I90))),'Data Summary'!DK96="Yes"),OFFSET('Sanitation Data'!$I$6,0,10*ROW('Sanitation Data'!I90)),NA())</f>
        <v>#N/A</v>
      </c>
      <c r="AW96" s="491" t="e">
        <f ca="1">+IF(AND(ISNUMBER(OFFSET('Sanitation Data'!$I$10,0,10*ROW('Sanitation Data'!I90))),'Data Summary'!DL96="Yes"),OFFSET('Sanitation Data'!$I$10,0,10*ROW('Sanitation Data'!I90)),NA())</f>
        <v>#N/A</v>
      </c>
      <c r="AX96" s="491" t="e">
        <f ca="1">+IF(AND(ISNUMBER(OFFSET('Sanitation Data'!$I$11,0,10*ROW('Sanitation Data'!I90))),'Data Summary'!DM96="Yes"),OFFSET('Sanitation Data'!$I$11,0,10*ROW('Sanitation Data'!I90)),NA())</f>
        <v>#N/A</v>
      </c>
      <c r="AY96" s="491" t="e">
        <f ca="1">+IF(AND(ISNUMBER(OFFSET('Sanitation Data'!$I$12,0,10*ROW('Sanitation Data'!I90))),'Data Summary'!DN96="Yes"),OFFSET('Sanitation Data'!$I$12,0,10*ROW('Sanitation Data'!I90)),NA())</f>
        <v>#N/A</v>
      </c>
      <c r="AZ96" s="492" t="e">
        <f ca="1">+IF(AND(ISNUMBER(OFFSET('Hygiene Data'!$D$5,0,10*ROW('Hygiene Data'!D90))),'Data Summary'!DO96="Yes"),OFFSET('Hygiene Data'!$D$5,0,10*ROW('Hygiene Data'!D90)),NA())</f>
        <v>#N/A</v>
      </c>
      <c r="BA96" s="492" t="e">
        <f ca="1">+IF(AND(ISNUMBER(OFFSET('Hygiene Data'!$D$7,0,10*ROW('Hygiene Data'!D90))),'Data Summary'!DP96="Yes"),OFFSET('Hygiene Data'!$D$7,0,10*ROW('Hygiene Data'!D90)),NA())</f>
        <v>#N/A</v>
      </c>
      <c r="BB96" s="492" t="e">
        <f ca="1">+IF(AND(ISNUMBER(OFFSET('Hygiene Data'!$D$9,0,10*ROW('Hygiene Data'!D90))),'Data Summary'!DQ96="Yes"),OFFSET('Hygiene Data'!$D$9,0,10*ROW('Hygiene Data'!D90)),NA())</f>
        <v>#N/A</v>
      </c>
      <c r="BC96" s="492" t="e">
        <f ca="1">+IF(AND(ISNUMBER(OFFSET('Hygiene Data'!$E$5,0,10*ROW('Hygiene Data'!E90))),'Data Summary'!DR96="Yes"),OFFSET('Hygiene Data'!$E$5,0,10*ROW('Hygiene Data'!E90)),NA())</f>
        <v>#N/A</v>
      </c>
      <c r="BD96" s="492" t="e">
        <f ca="1">+IF(AND(ISNUMBER(OFFSET('Hygiene Data'!$E$7,0,10*ROW('Hygiene Data'!E90))),'Data Summary'!DS96="Yes"),OFFSET('Hygiene Data'!$E$7,0,10*ROW('Hygiene Data'!E90)),NA())</f>
        <v>#N/A</v>
      </c>
      <c r="BE96" s="492" t="e">
        <f ca="1">+IF(AND(ISNUMBER(OFFSET('Hygiene Data'!$E$9,0,10*ROW('Hygiene Data'!E90))),'Data Summary'!DT96="Yes"),OFFSET('Hygiene Data'!$E$9,0,10*ROW('Hygiene Data'!E90)),NA())</f>
        <v>#N/A</v>
      </c>
      <c r="BF96" s="492" t="e">
        <f ca="1">+IF(AND(ISNUMBER(OFFSET('Hygiene Data'!$F$5,0,10*ROW('Hygiene Data'!F90))),'Data Summary'!DU96="Yes"),OFFSET('Hygiene Data'!$F$5,0,10*ROW('Hygiene Data'!F90)),NA())</f>
        <v>#N/A</v>
      </c>
      <c r="BG96" s="492" t="e">
        <f ca="1">+IF(AND(ISNUMBER(OFFSET('Hygiene Data'!$F$7,0,10*ROW('Hygiene Data'!F90))),'Data Summary'!DV96="Yes"),OFFSET('Hygiene Data'!$F$7,0,10*ROW('Hygiene Data'!F90)),NA())</f>
        <v>#N/A</v>
      </c>
      <c r="BH96" s="492" t="e">
        <f ca="1">+IF(AND(ISNUMBER(OFFSET('Hygiene Data'!$F$9,0,10*ROW('Hygiene Data'!F90))),'Data Summary'!DW96="Yes"),OFFSET('Hygiene Data'!$F$9,0,10*ROW('Hygiene Data'!F90)),NA())</f>
        <v>#N/A</v>
      </c>
      <c r="BI96" s="492" t="e">
        <f ca="1">+IF(AND(ISNUMBER(OFFSET('Hygiene Data'!$G$5,0,10*ROW('Hygiene Data'!G90))),'Data Summary'!DX96="Yes"),OFFSET('Hygiene Data'!$G$5,0,10*ROW('Hygiene Data'!G90)),NA())</f>
        <v>#N/A</v>
      </c>
      <c r="BJ96" s="492" t="e">
        <f ca="1">+IF(AND(ISNUMBER(OFFSET('Hygiene Data'!$G$7,0,10*ROW('Hygiene Data'!G90))),'Data Summary'!DY96="Yes"),OFFSET('Hygiene Data'!$G$7,0,10*ROW('Hygiene Data'!G90)),NA())</f>
        <v>#N/A</v>
      </c>
      <c r="BK96" s="492" t="e">
        <f ca="1">+IF(AND(ISNUMBER(OFFSET('Hygiene Data'!$G$9,0,10*ROW('Hygiene Data'!G90))),'Data Summary'!DZ96="Yes"),OFFSET('Hygiene Data'!$G$9,0,10*ROW('Hygiene Data'!G90)),NA())</f>
        <v>#N/A</v>
      </c>
      <c r="BL96" s="492" t="e">
        <f ca="1">+IF(AND(ISNUMBER(OFFSET('Hygiene Data'!$H$5,0,10*ROW('Hygiene Data'!H90))),'Data Summary'!EA96="Yes"),OFFSET('Hygiene Data'!$H$5,0,10*ROW('Hygiene Data'!H90)),NA())</f>
        <v>#N/A</v>
      </c>
      <c r="BM96" s="492" t="e">
        <f ca="1">+IF(AND(ISNUMBER(OFFSET('Hygiene Data'!$H$7,0,10*ROW('Hygiene Data'!H90))),'Data Summary'!EB96="Yes"),OFFSET('Hygiene Data'!$H$7,0,10*ROW('Hygiene Data'!H90)),NA())</f>
        <v>#N/A</v>
      </c>
      <c r="BN96" s="492" t="e">
        <f ca="1">+IF(AND(ISNUMBER(OFFSET('Hygiene Data'!$H$9,0,10*ROW('Hygiene Data'!H90))),'Data Summary'!EC96="Yes"),OFFSET('Hygiene Data'!$H$9,0,10*ROW('Hygiene Data'!H90)),NA())</f>
        <v>#N/A</v>
      </c>
      <c r="BO96" s="492" t="e">
        <f ca="1">+IF(AND(ISNUMBER(OFFSET('Hygiene Data'!$I$5,0,10*ROW('Hygiene Data'!I90))),'Data Summary'!ED96="Yes"),OFFSET('Hygiene Data'!$I$5,0,10*ROW('Hygiene Data'!I90)),NA())</f>
        <v>#N/A</v>
      </c>
      <c r="BP96" s="492" t="e">
        <f ca="1">+IF(AND(ISNUMBER(OFFSET('Hygiene Data'!$I$7,0,10*ROW('Hygiene Data'!I90))),'Data Summary'!EE96="Yes"),OFFSET('Hygiene Data'!$I$7,0,10*ROW('Hygiene Data'!I90)),NA())</f>
        <v>#N/A</v>
      </c>
      <c r="BQ96" s="492" t="e">
        <f ca="1">+IF(AND(ISNUMBER(OFFSET('Hygiene Data'!$I$9,0,10*ROW('Hygiene Data'!I90))),'Data Summary'!EF96="Yes"),OFFSET('Hygiene Data'!$I$9,0,10*ROW('Hygiene Data'!I90)),NA())</f>
        <v>#N/A</v>
      </c>
    </row>
    <row r="97" spans="1:69" x14ac:dyDescent="0.25">
      <c r="A97" s="488" t="e">
        <f ca="1">+RIGHT('Data Summary'!A97,LEN('Data Summary'!A97)-9)</f>
        <v>#VALUE!</v>
      </c>
      <c r="B97" s="462" t="str">
        <f ca="1">+IF(ISTEXT('Data Summary'!B97),'Data Summary'!B97,"")</f>
        <v/>
      </c>
      <c r="C97" s="489" t="e">
        <f ca="1">+VALUE('Data Summary'!C97)</f>
        <v>#VALUE!</v>
      </c>
      <c r="D97" s="490" t="e">
        <f ca="1">+IF(AND(ISNUMBER(OFFSET('Water Data'!$D$4,0,10*ROW('Water Data'!D91))),'Data Summary'!BS97="Yes"),100-OFFSET('Water Data'!$D$4,0,10*ROW('Water Data'!D91)),NA())</f>
        <v>#N/A</v>
      </c>
      <c r="E97" s="490" t="e">
        <f ca="1">+IF(AND(ISNUMBER(OFFSET('Water Data'!$D$6,0,10*ROW('Water Data'!D91))),'Data Summary'!BT97="Yes"),OFFSET('Water Data'!$D$6,0,10*ROW('Water Data'!D91)),NA())</f>
        <v>#N/A</v>
      </c>
      <c r="F97" s="490" t="e">
        <f ca="1">+IF(AND(ISNUMBER(OFFSET('Water Data'!$D$9,0,10*ROW('Water Data'!D91))),'Data Summary'!BU97="Yes"),OFFSET('Water Data'!$D$9,0,10*ROW('Water Data'!D91)),NA())</f>
        <v>#N/A</v>
      </c>
      <c r="G97" s="490" t="e">
        <f ca="1">+IF(AND(ISNUMBER(OFFSET('Water Data'!$E$4,0,10*ROW('Water Data'!E91))),'Data Summary'!BV97="Yes"),100-OFFSET('Water Data'!$E$4,0,10*ROW('Water Data'!E91)),NA())</f>
        <v>#N/A</v>
      </c>
      <c r="H97" s="490" t="e">
        <f ca="1">+IF(AND(ISNUMBER(OFFSET('Water Data'!$E$6,0,10*ROW('Water Data'!E91))),'Data Summary'!BW97="Yes"),OFFSET('Water Data'!$E$6,0,10*ROW('Water Data'!E91)),NA())</f>
        <v>#N/A</v>
      </c>
      <c r="I97" s="490" t="e">
        <f ca="1">+IF(AND(ISNUMBER(OFFSET('Water Data'!$E$9,0,10*ROW('Water Data'!E91))),'Data Summary'!BX97="Yes"),OFFSET('Water Data'!$E$9,0,10*ROW('Water Data'!E91)),NA())</f>
        <v>#N/A</v>
      </c>
      <c r="J97" s="490" t="e">
        <f ca="1">+IF(AND(ISNUMBER(OFFSET('Water Data'!$F$4,0,10*ROW('Water Data'!F91))),'Data Summary'!BY97="Yes"),100-OFFSET('Water Data'!$F$4,0,10*ROW('Water Data'!F91)),NA())</f>
        <v>#N/A</v>
      </c>
      <c r="K97" s="490" t="e">
        <f ca="1">+IF(AND(ISNUMBER(OFFSET('Water Data'!$F$6,0,10*ROW('Water Data'!F91))),'Data Summary'!BZ97="Yes"),OFFSET('Water Data'!$F$6,0,10*ROW('Water Data'!F91)),NA())</f>
        <v>#N/A</v>
      </c>
      <c r="L97" s="490" t="e">
        <f ca="1">+IF(AND(ISNUMBER(OFFSET('Water Data'!$F$9,0,10*ROW('Water Data'!F91))),'Data Summary'!CA97="Yes"),OFFSET('Water Data'!$F$9,0,10*ROW('Water Data'!F91)),NA())</f>
        <v>#N/A</v>
      </c>
      <c r="M97" s="490" t="e">
        <f ca="1">+IF(AND(ISNUMBER(OFFSET('Water Data'!$G$4,0,10*ROW('Water Data'!G91))),'Data Summary'!CB97="Yes"),100-OFFSET('Water Data'!$G$4,0,10*ROW('Water Data'!G91)),NA())</f>
        <v>#N/A</v>
      </c>
      <c r="N97" s="490" t="e">
        <f ca="1">+IF(AND(ISNUMBER(OFFSET('Water Data'!$G$6,0,10*ROW('Water Data'!G91))),'Data Summary'!CC97="Yes"),OFFSET('Water Data'!$G$6,0,10*ROW('Water Data'!G91)),NA())</f>
        <v>#N/A</v>
      </c>
      <c r="O97" s="490" t="e">
        <f ca="1">+IF(AND(ISNUMBER(OFFSET('Water Data'!$G$9,0,10*ROW('Water Data'!G91))),'Data Summary'!CD97="Yes"),OFFSET('Water Data'!$G$9,0,10*ROW('Water Data'!G91)),NA())</f>
        <v>#N/A</v>
      </c>
      <c r="P97" s="490" t="e">
        <f ca="1">+IF(AND(ISNUMBER(OFFSET('Water Data'!$H$4,0,10*ROW('Water Data'!H91))),'Data Summary'!CE97="Yes"),100-OFFSET('Water Data'!$H$4,0,10*ROW('Water Data'!H91)),NA())</f>
        <v>#N/A</v>
      </c>
      <c r="Q97" s="490" t="e">
        <f ca="1">+IF(AND(ISNUMBER(OFFSET('Water Data'!$H$6,0,10*ROW('Water Data'!H91))),'Data Summary'!CF97="Yes"),OFFSET('Water Data'!$H$6,0,10*ROW('Water Data'!H91)),NA())</f>
        <v>#N/A</v>
      </c>
      <c r="R97" s="490" t="e">
        <f ca="1">+IF(AND(ISNUMBER(OFFSET('Water Data'!$H$9,0,10*ROW('Water Data'!H91))),'Data Summary'!CG97="Yes"),OFFSET('Water Data'!$H$9,0,10*ROW('Water Data'!H91)),NA())</f>
        <v>#N/A</v>
      </c>
      <c r="S97" s="490" t="e">
        <f ca="1">+IF(AND(ISNUMBER(OFFSET('Water Data'!$I$4,0,10*ROW('Water Data'!I91))),'Data Summary'!CH97="Yes"),100-OFFSET('Water Data'!$I$4,0,10*ROW('Water Data'!I91)),NA())</f>
        <v>#N/A</v>
      </c>
      <c r="T97" s="490" t="e">
        <f ca="1">+IF(AND(ISNUMBER(OFFSET('Water Data'!$I$6,0,10*ROW('Water Data'!I91))),'Data Summary'!CI97="Yes"),OFFSET('Water Data'!$I$6,0,10*ROW('Water Data'!I91)),NA())</f>
        <v>#N/A</v>
      </c>
      <c r="U97" s="490" t="e">
        <f ca="1">+IF(AND(ISNUMBER(OFFSET('Water Data'!$I$9,0,10*ROW('Water Data'!I91))),'Data Summary'!CJ97="Yes"),OFFSET('Water Data'!$I$9,0,10*ROW('Water Data'!I91)),NA())</f>
        <v>#N/A</v>
      </c>
      <c r="V97" s="491" t="e">
        <f ca="1">+IF(AND(ISNUMBER(OFFSET('Sanitation Data'!$D$4,0,10*ROW('Sanitation Data'!D91))),'Data Summary'!CK97="Yes"),100-OFFSET('Sanitation Data'!$D$4,0,10*ROW('Sanitation Data'!D91)),NA())</f>
        <v>#N/A</v>
      </c>
      <c r="W97" s="491" t="e">
        <f ca="1">+IF(AND(ISNUMBER(OFFSET('Sanitation Data'!$D$6,0,10*ROW('Sanitation Data'!D91))),'Data Summary'!CL97="Yes"),OFFSET('Sanitation Data'!$D$6,0,10*ROW('Sanitation Data'!D91)),NA())</f>
        <v>#N/A</v>
      </c>
      <c r="X97" s="491" t="e">
        <f ca="1">+IF(AND(ISNUMBER(OFFSET('Sanitation Data'!$D$10,0,10*ROW('Sanitation Data'!D91))),'Data Summary'!CM97="Yes"),OFFSET('Sanitation Data'!$D$10,0,10*ROW('Sanitation Data'!D91)),NA())</f>
        <v>#N/A</v>
      </c>
      <c r="Y97" s="491" t="e">
        <f ca="1">+IF(AND(ISNUMBER(OFFSET('Sanitation Data'!$D$11,0,10*ROW('Sanitation Data'!D91))),'Data Summary'!CN97="Yes"),OFFSET('Sanitation Data'!$D$11,0,10*ROW('Sanitation Data'!D91)),NA())</f>
        <v>#N/A</v>
      </c>
      <c r="Z97" s="491" t="e">
        <f ca="1">+IF(AND(ISNUMBER(OFFSET('Sanitation Data'!$D$12,0,10*ROW('Sanitation Data'!D91))),'Data Summary'!CO97="Yes"),OFFSET('Sanitation Data'!$D$12,0,10*ROW('Sanitation Data'!D91)),NA())</f>
        <v>#N/A</v>
      </c>
      <c r="AA97" s="491" t="e">
        <f ca="1">+IF(AND(ISNUMBER(OFFSET('Sanitation Data'!$E$4,0,10*ROW('Sanitation Data'!E91))),'Data Summary'!CP97="Yes"),100-OFFSET('Sanitation Data'!$E$4,0,10*ROW('Sanitation Data'!E91)),NA())</f>
        <v>#N/A</v>
      </c>
      <c r="AB97" s="491" t="e">
        <f ca="1">+IF(AND(ISNUMBER(OFFSET('Sanitation Data'!$E$6,0,10*ROW('Sanitation Data'!E91))),'Data Summary'!CQ97="Yes"),OFFSET('Sanitation Data'!$E$6,0,10*ROW('Sanitation Data'!E91)),NA())</f>
        <v>#N/A</v>
      </c>
      <c r="AC97" s="491" t="e">
        <f ca="1">+IF(AND(ISNUMBER(OFFSET('Sanitation Data'!$E$10,0,10*ROW('Sanitation Data'!E91))),'Data Summary'!CR97="Yes"),OFFSET('Sanitation Data'!$E$10,0,10*ROW('Sanitation Data'!E91)),NA())</f>
        <v>#N/A</v>
      </c>
      <c r="AD97" s="491" t="e">
        <f ca="1">+IF(AND(ISNUMBER(OFFSET('Sanitation Data'!$E$11,0,10*ROW('Sanitation Data'!E91))),'Data Summary'!CS97="Yes"),OFFSET('Sanitation Data'!$E$11,0,10*ROW('Sanitation Data'!E91)),NA())</f>
        <v>#N/A</v>
      </c>
      <c r="AE97" s="491" t="e">
        <f ca="1">+IF(AND(ISNUMBER(OFFSET('Sanitation Data'!$E$12,0,10*ROW('Sanitation Data'!E91))),'Data Summary'!CT97="Yes"),OFFSET('Sanitation Data'!$E$12,0,10*ROW('Sanitation Data'!E91)),NA())</f>
        <v>#N/A</v>
      </c>
      <c r="AF97" s="491" t="e">
        <f ca="1">+IF(AND(ISNUMBER(OFFSET('Sanitation Data'!$F$4,0,10*ROW('Sanitation Data'!F91))),'Data Summary'!CU97="Yes"),100-OFFSET('Sanitation Data'!$F$4,0,10*ROW('Sanitation Data'!F91)),NA())</f>
        <v>#N/A</v>
      </c>
      <c r="AG97" s="491" t="e">
        <f ca="1">+IF(AND(ISNUMBER(OFFSET('Sanitation Data'!$F$6,0,10*ROW('Sanitation Data'!F91))),'Data Summary'!CV97="Yes"),OFFSET('Sanitation Data'!$F$6,0,10*ROW('Sanitation Data'!F91)),NA())</f>
        <v>#N/A</v>
      </c>
      <c r="AH97" s="491" t="e">
        <f ca="1">+IF(AND(ISNUMBER(OFFSET('Sanitation Data'!$F$10,0,10*ROW('Sanitation Data'!F91))),'Data Summary'!CW97="Yes"),OFFSET('Sanitation Data'!$F$10,0,10*ROW('Sanitation Data'!F91)),NA())</f>
        <v>#N/A</v>
      </c>
      <c r="AI97" s="491" t="e">
        <f ca="1">+IF(AND(ISNUMBER(OFFSET('Sanitation Data'!$F$11,0,10*ROW('Sanitation Data'!F91))),'Data Summary'!CX97="Yes"),OFFSET('Sanitation Data'!$F$11,0,10*ROW('Sanitation Data'!F91)),NA())</f>
        <v>#N/A</v>
      </c>
      <c r="AJ97" s="491" t="e">
        <f ca="1">+IF(AND(ISNUMBER(OFFSET('Sanitation Data'!$F$12,0,10*ROW('Sanitation Data'!F91))),'Data Summary'!CY97="Yes"),OFFSET('Sanitation Data'!$F$12,0,10*ROW('Sanitation Data'!F91)),NA())</f>
        <v>#N/A</v>
      </c>
      <c r="AK97" s="491" t="e">
        <f ca="1">+IF(AND(ISNUMBER(OFFSET('Sanitation Data'!$G$4,0,10*ROW('Sanitation Data'!G91))),'Data Summary'!CZ97="Yes"),100-OFFSET('Sanitation Data'!$G$4,0,10*ROW('Sanitation Data'!G91)),NA())</f>
        <v>#N/A</v>
      </c>
      <c r="AL97" s="491" t="e">
        <f ca="1">+IF(AND(ISNUMBER(OFFSET('Sanitation Data'!$G$6,0,10*ROW('Sanitation Data'!G91))),'Data Summary'!DA97="Yes"),OFFSET('Sanitation Data'!$G$6,0,10*ROW('Sanitation Data'!G91)),NA())</f>
        <v>#N/A</v>
      </c>
      <c r="AM97" s="491" t="e">
        <f ca="1">+IF(AND(ISNUMBER(OFFSET('Sanitation Data'!$G$10,0,10*ROW('Sanitation Data'!G91))),'Data Summary'!DB97="Yes"),OFFSET('Sanitation Data'!$G$10,0,10*ROW('Sanitation Data'!G91)),NA())</f>
        <v>#N/A</v>
      </c>
      <c r="AN97" s="491" t="e">
        <f ca="1">+IF(AND(ISNUMBER(OFFSET('Sanitation Data'!$G$11,0,10*ROW('Sanitation Data'!G91))),'Data Summary'!DC97="Yes"),OFFSET('Sanitation Data'!$G$11,0,10*ROW('Sanitation Data'!G91)),NA())</f>
        <v>#N/A</v>
      </c>
      <c r="AO97" s="491" t="e">
        <f ca="1">+IF(AND(ISNUMBER(OFFSET('Sanitation Data'!$G$12,0,10*ROW('Sanitation Data'!G91))),'Data Summary'!DD97="Yes"),OFFSET('Sanitation Data'!$G$12,0,10*ROW('Sanitation Data'!G91)),NA())</f>
        <v>#N/A</v>
      </c>
      <c r="AP97" s="491" t="e">
        <f ca="1">+IF(AND(ISNUMBER(OFFSET('Sanitation Data'!$H$4,0,10*ROW('Sanitation Data'!H91))),'Data Summary'!DE97="Yes"),100-OFFSET('Sanitation Data'!$H$4,0,10*ROW('Sanitation Data'!H91)),NA())</f>
        <v>#N/A</v>
      </c>
      <c r="AQ97" s="491" t="e">
        <f ca="1">+IF(AND(ISNUMBER(OFFSET('Sanitation Data'!$H$6,0,10*ROW('Sanitation Data'!H91))),'Data Summary'!DF97="Yes"),OFFSET('Sanitation Data'!$H$6,0,10*ROW('Sanitation Data'!H91)),NA())</f>
        <v>#N/A</v>
      </c>
      <c r="AR97" s="491" t="e">
        <f ca="1">+IF(AND(ISNUMBER(OFFSET('Sanitation Data'!$H$10,0,10*ROW('Sanitation Data'!H91))),'Data Summary'!DG97="Yes"),OFFSET('Sanitation Data'!$H$10,0,10*ROW('Sanitation Data'!H91)),NA())</f>
        <v>#N/A</v>
      </c>
      <c r="AS97" s="491" t="e">
        <f ca="1">+IF(AND(ISNUMBER(OFFSET('Sanitation Data'!$H$11,0,10*ROW('Sanitation Data'!H91))),'Data Summary'!DH97="Yes"),OFFSET('Sanitation Data'!$H$11,0,10*ROW('Sanitation Data'!H91)),NA())</f>
        <v>#N/A</v>
      </c>
      <c r="AT97" s="491" t="e">
        <f ca="1">+IF(AND(ISNUMBER(OFFSET('Sanitation Data'!$H$12,0,10*ROW('Sanitation Data'!H91))),'Data Summary'!DI97="Yes"),OFFSET('Sanitation Data'!$H$12,0,10*ROW('Sanitation Data'!H91)),NA())</f>
        <v>#N/A</v>
      </c>
      <c r="AU97" s="491" t="e">
        <f ca="1">+IF(AND(ISNUMBER(OFFSET('Sanitation Data'!$I$4,0,10*ROW('Sanitation Data'!I91))),'Data Summary'!DJ97="Yes"),100-OFFSET('Sanitation Data'!$I$4,0,10*ROW('Sanitation Data'!I91)),NA())</f>
        <v>#N/A</v>
      </c>
      <c r="AV97" s="491" t="e">
        <f ca="1">+IF(AND(ISNUMBER(OFFSET('Sanitation Data'!$I$6,0,10*ROW('Sanitation Data'!I91))),'Data Summary'!DK97="Yes"),OFFSET('Sanitation Data'!$I$6,0,10*ROW('Sanitation Data'!I91)),NA())</f>
        <v>#N/A</v>
      </c>
      <c r="AW97" s="491" t="e">
        <f ca="1">+IF(AND(ISNUMBER(OFFSET('Sanitation Data'!$I$10,0,10*ROW('Sanitation Data'!I91))),'Data Summary'!DL97="Yes"),OFFSET('Sanitation Data'!$I$10,0,10*ROW('Sanitation Data'!I91)),NA())</f>
        <v>#N/A</v>
      </c>
      <c r="AX97" s="491" t="e">
        <f ca="1">+IF(AND(ISNUMBER(OFFSET('Sanitation Data'!$I$11,0,10*ROW('Sanitation Data'!I91))),'Data Summary'!DM97="Yes"),OFFSET('Sanitation Data'!$I$11,0,10*ROW('Sanitation Data'!I91)),NA())</f>
        <v>#N/A</v>
      </c>
      <c r="AY97" s="491" t="e">
        <f ca="1">+IF(AND(ISNUMBER(OFFSET('Sanitation Data'!$I$12,0,10*ROW('Sanitation Data'!I91))),'Data Summary'!DN97="Yes"),OFFSET('Sanitation Data'!$I$12,0,10*ROW('Sanitation Data'!I91)),NA())</f>
        <v>#N/A</v>
      </c>
      <c r="AZ97" s="492" t="e">
        <f ca="1">+IF(AND(ISNUMBER(OFFSET('Hygiene Data'!$D$5,0,10*ROW('Hygiene Data'!D91))),'Data Summary'!DO97="Yes"),OFFSET('Hygiene Data'!$D$5,0,10*ROW('Hygiene Data'!D91)),NA())</f>
        <v>#N/A</v>
      </c>
      <c r="BA97" s="492" t="e">
        <f ca="1">+IF(AND(ISNUMBER(OFFSET('Hygiene Data'!$D$7,0,10*ROW('Hygiene Data'!D91))),'Data Summary'!DP97="Yes"),OFFSET('Hygiene Data'!$D$7,0,10*ROW('Hygiene Data'!D91)),NA())</f>
        <v>#N/A</v>
      </c>
      <c r="BB97" s="492" t="e">
        <f ca="1">+IF(AND(ISNUMBER(OFFSET('Hygiene Data'!$D$9,0,10*ROW('Hygiene Data'!D91))),'Data Summary'!DQ97="Yes"),OFFSET('Hygiene Data'!$D$9,0,10*ROW('Hygiene Data'!D91)),NA())</f>
        <v>#N/A</v>
      </c>
      <c r="BC97" s="492" t="e">
        <f ca="1">+IF(AND(ISNUMBER(OFFSET('Hygiene Data'!$E$5,0,10*ROW('Hygiene Data'!E91))),'Data Summary'!DR97="Yes"),OFFSET('Hygiene Data'!$E$5,0,10*ROW('Hygiene Data'!E91)),NA())</f>
        <v>#N/A</v>
      </c>
      <c r="BD97" s="492" t="e">
        <f ca="1">+IF(AND(ISNUMBER(OFFSET('Hygiene Data'!$E$7,0,10*ROW('Hygiene Data'!E91))),'Data Summary'!DS97="Yes"),OFFSET('Hygiene Data'!$E$7,0,10*ROW('Hygiene Data'!E91)),NA())</f>
        <v>#N/A</v>
      </c>
      <c r="BE97" s="492" t="e">
        <f ca="1">+IF(AND(ISNUMBER(OFFSET('Hygiene Data'!$E$9,0,10*ROW('Hygiene Data'!E91))),'Data Summary'!DT97="Yes"),OFFSET('Hygiene Data'!$E$9,0,10*ROW('Hygiene Data'!E91)),NA())</f>
        <v>#N/A</v>
      </c>
      <c r="BF97" s="492" t="e">
        <f ca="1">+IF(AND(ISNUMBER(OFFSET('Hygiene Data'!$F$5,0,10*ROW('Hygiene Data'!F91))),'Data Summary'!DU97="Yes"),OFFSET('Hygiene Data'!$F$5,0,10*ROW('Hygiene Data'!F91)),NA())</f>
        <v>#N/A</v>
      </c>
      <c r="BG97" s="492" t="e">
        <f ca="1">+IF(AND(ISNUMBER(OFFSET('Hygiene Data'!$F$7,0,10*ROW('Hygiene Data'!F91))),'Data Summary'!DV97="Yes"),OFFSET('Hygiene Data'!$F$7,0,10*ROW('Hygiene Data'!F91)),NA())</f>
        <v>#N/A</v>
      </c>
      <c r="BH97" s="492" t="e">
        <f ca="1">+IF(AND(ISNUMBER(OFFSET('Hygiene Data'!$F$9,0,10*ROW('Hygiene Data'!F91))),'Data Summary'!DW97="Yes"),OFFSET('Hygiene Data'!$F$9,0,10*ROW('Hygiene Data'!F91)),NA())</f>
        <v>#N/A</v>
      </c>
      <c r="BI97" s="492" t="e">
        <f ca="1">+IF(AND(ISNUMBER(OFFSET('Hygiene Data'!$G$5,0,10*ROW('Hygiene Data'!G91))),'Data Summary'!DX97="Yes"),OFFSET('Hygiene Data'!$G$5,0,10*ROW('Hygiene Data'!G91)),NA())</f>
        <v>#N/A</v>
      </c>
      <c r="BJ97" s="492" t="e">
        <f ca="1">+IF(AND(ISNUMBER(OFFSET('Hygiene Data'!$G$7,0,10*ROW('Hygiene Data'!G91))),'Data Summary'!DY97="Yes"),OFFSET('Hygiene Data'!$G$7,0,10*ROW('Hygiene Data'!G91)),NA())</f>
        <v>#N/A</v>
      </c>
      <c r="BK97" s="492" t="e">
        <f ca="1">+IF(AND(ISNUMBER(OFFSET('Hygiene Data'!$G$9,0,10*ROW('Hygiene Data'!G91))),'Data Summary'!DZ97="Yes"),OFFSET('Hygiene Data'!$G$9,0,10*ROW('Hygiene Data'!G91)),NA())</f>
        <v>#N/A</v>
      </c>
      <c r="BL97" s="492" t="e">
        <f ca="1">+IF(AND(ISNUMBER(OFFSET('Hygiene Data'!$H$5,0,10*ROW('Hygiene Data'!H91))),'Data Summary'!EA97="Yes"),OFFSET('Hygiene Data'!$H$5,0,10*ROW('Hygiene Data'!H91)),NA())</f>
        <v>#N/A</v>
      </c>
      <c r="BM97" s="492" t="e">
        <f ca="1">+IF(AND(ISNUMBER(OFFSET('Hygiene Data'!$H$7,0,10*ROW('Hygiene Data'!H91))),'Data Summary'!EB97="Yes"),OFFSET('Hygiene Data'!$H$7,0,10*ROW('Hygiene Data'!H91)),NA())</f>
        <v>#N/A</v>
      </c>
      <c r="BN97" s="492" t="e">
        <f ca="1">+IF(AND(ISNUMBER(OFFSET('Hygiene Data'!$H$9,0,10*ROW('Hygiene Data'!H91))),'Data Summary'!EC97="Yes"),OFFSET('Hygiene Data'!$H$9,0,10*ROW('Hygiene Data'!H91)),NA())</f>
        <v>#N/A</v>
      </c>
      <c r="BO97" s="492" t="e">
        <f ca="1">+IF(AND(ISNUMBER(OFFSET('Hygiene Data'!$I$5,0,10*ROW('Hygiene Data'!I91))),'Data Summary'!ED97="Yes"),OFFSET('Hygiene Data'!$I$5,0,10*ROW('Hygiene Data'!I91)),NA())</f>
        <v>#N/A</v>
      </c>
      <c r="BP97" s="492" t="e">
        <f ca="1">+IF(AND(ISNUMBER(OFFSET('Hygiene Data'!$I$7,0,10*ROW('Hygiene Data'!I91))),'Data Summary'!EE97="Yes"),OFFSET('Hygiene Data'!$I$7,0,10*ROW('Hygiene Data'!I91)),NA())</f>
        <v>#N/A</v>
      </c>
      <c r="BQ97" s="492" t="e">
        <f ca="1">+IF(AND(ISNUMBER(OFFSET('Hygiene Data'!$I$9,0,10*ROW('Hygiene Data'!I91))),'Data Summary'!EF97="Yes"),OFFSET('Hygiene Data'!$I$9,0,10*ROW('Hygiene Data'!I91)),NA())</f>
        <v>#N/A</v>
      </c>
    </row>
    <row r="98" spans="1:69" x14ac:dyDescent="0.25">
      <c r="A98" s="488" t="e">
        <f ca="1">+RIGHT('Data Summary'!A98,LEN('Data Summary'!A98)-9)</f>
        <v>#VALUE!</v>
      </c>
      <c r="B98" s="462" t="str">
        <f ca="1">+IF(ISTEXT('Data Summary'!B98),'Data Summary'!B98,"")</f>
        <v/>
      </c>
      <c r="C98" s="489" t="e">
        <f ca="1">+VALUE('Data Summary'!C98)</f>
        <v>#VALUE!</v>
      </c>
      <c r="D98" s="490" t="e">
        <f ca="1">+IF(AND(ISNUMBER(OFFSET('Water Data'!$D$4,0,10*ROW('Water Data'!D92))),'Data Summary'!BS98="Yes"),100-OFFSET('Water Data'!$D$4,0,10*ROW('Water Data'!D92)),NA())</f>
        <v>#N/A</v>
      </c>
      <c r="E98" s="490" t="e">
        <f ca="1">+IF(AND(ISNUMBER(OFFSET('Water Data'!$D$6,0,10*ROW('Water Data'!D92))),'Data Summary'!BT98="Yes"),OFFSET('Water Data'!$D$6,0,10*ROW('Water Data'!D92)),NA())</f>
        <v>#N/A</v>
      </c>
      <c r="F98" s="490" t="e">
        <f ca="1">+IF(AND(ISNUMBER(OFFSET('Water Data'!$D$9,0,10*ROW('Water Data'!D92))),'Data Summary'!BU98="Yes"),OFFSET('Water Data'!$D$9,0,10*ROW('Water Data'!D92)),NA())</f>
        <v>#N/A</v>
      </c>
      <c r="G98" s="490" t="e">
        <f ca="1">+IF(AND(ISNUMBER(OFFSET('Water Data'!$E$4,0,10*ROW('Water Data'!E92))),'Data Summary'!BV98="Yes"),100-OFFSET('Water Data'!$E$4,0,10*ROW('Water Data'!E92)),NA())</f>
        <v>#N/A</v>
      </c>
      <c r="H98" s="490" t="e">
        <f ca="1">+IF(AND(ISNUMBER(OFFSET('Water Data'!$E$6,0,10*ROW('Water Data'!E92))),'Data Summary'!BW98="Yes"),OFFSET('Water Data'!$E$6,0,10*ROW('Water Data'!E92)),NA())</f>
        <v>#N/A</v>
      </c>
      <c r="I98" s="490" t="e">
        <f ca="1">+IF(AND(ISNUMBER(OFFSET('Water Data'!$E$9,0,10*ROW('Water Data'!E92))),'Data Summary'!BX98="Yes"),OFFSET('Water Data'!$E$9,0,10*ROW('Water Data'!E92)),NA())</f>
        <v>#N/A</v>
      </c>
      <c r="J98" s="490" t="e">
        <f ca="1">+IF(AND(ISNUMBER(OFFSET('Water Data'!$F$4,0,10*ROW('Water Data'!F92))),'Data Summary'!BY98="Yes"),100-OFFSET('Water Data'!$F$4,0,10*ROW('Water Data'!F92)),NA())</f>
        <v>#N/A</v>
      </c>
      <c r="K98" s="490" t="e">
        <f ca="1">+IF(AND(ISNUMBER(OFFSET('Water Data'!$F$6,0,10*ROW('Water Data'!F92))),'Data Summary'!BZ98="Yes"),OFFSET('Water Data'!$F$6,0,10*ROW('Water Data'!F92)),NA())</f>
        <v>#N/A</v>
      </c>
      <c r="L98" s="490" t="e">
        <f ca="1">+IF(AND(ISNUMBER(OFFSET('Water Data'!$F$9,0,10*ROW('Water Data'!F92))),'Data Summary'!CA98="Yes"),OFFSET('Water Data'!$F$9,0,10*ROW('Water Data'!F92)),NA())</f>
        <v>#N/A</v>
      </c>
      <c r="M98" s="490" t="e">
        <f ca="1">+IF(AND(ISNUMBER(OFFSET('Water Data'!$G$4,0,10*ROW('Water Data'!G92))),'Data Summary'!CB98="Yes"),100-OFFSET('Water Data'!$G$4,0,10*ROW('Water Data'!G92)),NA())</f>
        <v>#N/A</v>
      </c>
      <c r="N98" s="490" t="e">
        <f ca="1">+IF(AND(ISNUMBER(OFFSET('Water Data'!$G$6,0,10*ROW('Water Data'!G92))),'Data Summary'!CC98="Yes"),OFFSET('Water Data'!$G$6,0,10*ROW('Water Data'!G92)),NA())</f>
        <v>#N/A</v>
      </c>
      <c r="O98" s="490" t="e">
        <f ca="1">+IF(AND(ISNUMBER(OFFSET('Water Data'!$G$9,0,10*ROW('Water Data'!G92))),'Data Summary'!CD98="Yes"),OFFSET('Water Data'!$G$9,0,10*ROW('Water Data'!G92)),NA())</f>
        <v>#N/A</v>
      </c>
      <c r="P98" s="490" t="e">
        <f ca="1">+IF(AND(ISNUMBER(OFFSET('Water Data'!$H$4,0,10*ROW('Water Data'!H92))),'Data Summary'!CE98="Yes"),100-OFFSET('Water Data'!$H$4,0,10*ROW('Water Data'!H92)),NA())</f>
        <v>#N/A</v>
      </c>
      <c r="Q98" s="490" t="e">
        <f ca="1">+IF(AND(ISNUMBER(OFFSET('Water Data'!$H$6,0,10*ROW('Water Data'!H92))),'Data Summary'!CF98="Yes"),OFFSET('Water Data'!$H$6,0,10*ROW('Water Data'!H92)),NA())</f>
        <v>#N/A</v>
      </c>
      <c r="R98" s="490" t="e">
        <f ca="1">+IF(AND(ISNUMBER(OFFSET('Water Data'!$H$9,0,10*ROW('Water Data'!H92))),'Data Summary'!CG98="Yes"),OFFSET('Water Data'!$H$9,0,10*ROW('Water Data'!H92)),NA())</f>
        <v>#N/A</v>
      </c>
      <c r="S98" s="490" t="e">
        <f ca="1">+IF(AND(ISNUMBER(OFFSET('Water Data'!$I$4,0,10*ROW('Water Data'!I92))),'Data Summary'!CH98="Yes"),100-OFFSET('Water Data'!$I$4,0,10*ROW('Water Data'!I92)),NA())</f>
        <v>#N/A</v>
      </c>
      <c r="T98" s="490" t="e">
        <f ca="1">+IF(AND(ISNUMBER(OFFSET('Water Data'!$I$6,0,10*ROW('Water Data'!I92))),'Data Summary'!CI98="Yes"),OFFSET('Water Data'!$I$6,0,10*ROW('Water Data'!I92)),NA())</f>
        <v>#N/A</v>
      </c>
      <c r="U98" s="490" t="e">
        <f ca="1">+IF(AND(ISNUMBER(OFFSET('Water Data'!$I$9,0,10*ROW('Water Data'!I92))),'Data Summary'!CJ98="Yes"),OFFSET('Water Data'!$I$9,0,10*ROW('Water Data'!I92)),NA())</f>
        <v>#N/A</v>
      </c>
      <c r="V98" s="491" t="e">
        <f ca="1">+IF(AND(ISNUMBER(OFFSET('Sanitation Data'!$D$4,0,10*ROW('Sanitation Data'!D92))),'Data Summary'!CK98="Yes"),100-OFFSET('Sanitation Data'!$D$4,0,10*ROW('Sanitation Data'!D92)),NA())</f>
        <v>#N/A</v>
      </c>
      <c r="W98" s="491" t="e">
        <f ca="1">+IF(AND(ISNUMBER(OFFSET('Sanitation Data'!$D$6,0,10*ROW('Sanitation Data'!D92))),'Data Summary'!CL98="Yes"),OFFSET('Sanitation Data'!$D$6,0,10*ROW('Sanitation Data'!D92)),NA())</f>
        <v>#N/A</v>
      </c>
      <c r="X98" s="491" t="e">
        <f ca="1">+IF(AND(ISNUMBER(OFFSET('Sanitation Data'!$D$10,0,10*ROW('Sanitation Data'!D92))),'Data Summary'!CM98="Yes"),OFFSET('Sanitation Data'!$D$10,0,10*ROW('Sanitation Data'!D92)),NA())</f>
        <v>#N/A</v>
      </c>
      <c r="Y98" s="491" t="e">
        <f ca="1">+IF(AND(ISNUMBER(OFFSET('Sanitation Data'!$D$11,0,10*ROW('Sanitation Data'!D92))),'Data Summary'!CN98="Yes"),OFFSET('Sanitation Data'!$D$11,0,10*ROW('Sanitation Data'!D92)),NA())</f>
        <v>#N/A</v>
      </c>
      <c r="Z98" s="491" t="e">
        <f ca="1">+IF(AND(ISNUMBER(OFFSET('Sanitation Data'!$D$12,0,10*ROW('Sanitation Data'!D92))),'Data Summary'!CO98="Yes"),OFFSET('Sanitation Data'!$D$12,0,10*ROW('Sanitation Data'!D92)),NA())</f>
        <v>#N/A</v>
      </c>
      <c r="AA98" s="491" t="e">
        <f ca="1">+IF(AND(ISNUMBER(OFFSET('Sanitation Data'!$E$4,0,10*ROW('Sanitation Data'!E92))),'Data Summary'!CP98="Yes"),100-OFFSET('Sanitation Data'!$E$4,0,10*ROW('Sanitation Data'!E92)),NA())</f>
        <v>#N/A</v>
      </c>
      <c r="AB98" s="491" t="e">
        <f ca="1">+IF(AND(ISNUMBER(OFFSET('Sanitation Data'!$E$6,0,10*ROW('Sanitation Data'!E92))),'Data Summary'!CQ98="Yes"),OFFSET('Sanitation Data'!$E$6,0,10*ROW('Sanitation Data'!E92)),NA())</f>
        <v>#N/A</v>
      </c>
      <c r="AC98" s="491" t="e">
        <f ca="1">+IF(AND(ISNUMBER(OFFSET('Sanitation Data'!$E$10,0,10*ROW('Sanitation Data'!E92))),'Data Summary'!CR98="Yes"),OFFSET('Sanitation Data'!$E$10,0,10*ROW('Sanitation Data'!E92)),NA())</f>
        <v>#N/A</v>
      </c>
      <c r="AD98" s="491" t="e">
        <f ca="1">+IF(AND(ISNUMBER(OFFSET('Sanitation Data'!$E$11,0,10*ROW('Sanitation Data'!E92))),'Data Summary'!CS98="Yes"),OFFSET('Sanitation Data'!$E$11,0,10*ROW('Sanitation Data'!E92)),NA())</f>
        <v>#N/A</v>
      </c>
      <c r="AE98" s="491" t="e">
        <f ca="1">+IF(AND(ISNUMBER(OFFSET('Sanitation Data'!$E$12,0,10*ROW('Sanitation Data'!E92))),'Data Summary'!CT98="Yes"),OFFSET('Sanitation Data'!$E$12,0,10*ROW('Sanitation Data'!E92)),NA())</f>
        <v>#N/A</v>
      </c>
      <c r="AF98" s="491" t="e">
        <f ca="1">+IF(AND(ISNUMBER(OFFSET('Sanitation Data'!$F$4,0,10*ROW('Sanitation Data'!F92))),'Data Summary'!CU98="Yes"),100-OFFSET('Sanitation Data'!$F$4,0,10*ROW('Sanitation Data'!F92)),NA())</f>
        <v>#N/A</v>
      </c>
      <c r="AG98" s="491" t="e">
        <f ca="1">+IF(AND(ISNUMBER(OFFSET('Sanitation Data'!$F$6,0,10*ROW('Sanitation Data'!F92))),'Data Summary'!CV98="Yes"),OFFSET('Sanitation Data'!$F$6,0,10*ROW('Sanitation Data'!F92)),NA())</f>
        <v>#N/A</v>
      </c>
      <c r="AH98" s="491" t="e">
        <f ca="1">+IF(AND(ISNUMBER(OFFSET('Sanitation Data'!$F$10,0,10*ROW('Sanitation Data'!F92))),'Data Summary'!CW98="Yes"),OFFSET('Sanitation Data'!$F$10,0,10*ROW('Sanitation Data'!F92)),NA())</f>
        <v>#N/A</v>
      </c>
      <c r="AI98" s="491" t="e">
        <f ca="1">+IF(AND(ISNUMBER(OFFSET('Sanitation Data'!$F$11,0,10*ROW('Sanitation Data'!F92))),'Data Summary'!CX98="Yes"),OFFSET('Sanitation Data'!$F$11,0,10*ROW('Sanitation Data'!F92)),NA())</f>
        <v>#N/A</v>
      </c>
      <c r="AJ98" s="491" t="e">
        <f ca="1">+IF(AND(ISNUMBER(OFFSET('Sanitation Data'!$F$12,0,10*ROW('Sanitation Data'!F92))),'Data Summary'!CY98="Yes"),OFFSET('Sanitation Data'!$F$12,0,10*ROW('Sanitation Data'!F92)),NA())</f>
        <v>#N/A</v>
      </c>
      <c r="AK98" s="491" t="e">
        <f ca="1">+IF(AND(ISNUMBER(OFFSET('Sanitation Data'!$G$4,0,10*ROW('Sanitation Data'!G92))),'Data Summary'!CZ98="Yes"),100-OFFSET('Sanitation Data'!$G$4,0,10*ROW('Sanitation Data'!G92)),NA())</f>
        <v>#N/A</v>
      </c>
      <c r="AL98" s="491" t="e">
        <f ca="1">+IF(AND(ISNUMBER(OFFSET('Sanitation Data'!$G$6,0,10*ROW('Sanitation Data'!G92))),'Data Summary'!DA98="Yes"),OFFSET('Sanitation Data'!$G$6,0,10*ROW('Sanitation Data'!G92)),NA())</f>
        <v>#N/A</v>
      </c>
      <c r="AM98" s="491" t="e">
        <f ca="1">+IF(AND(ISNUMBER(OFFSET('Sanitation Data'!$G$10,0,10*ROW('Sanitation Data'!G92))),'Data Summary'!DB98="Yes"),OFFSET('Sanitation Data'!$G$10,0,10*ROW('Sanitation Data'!G92)),NA())</f>
        <v>#N/A</v>
      </c>
      <c r="AN98" s="491" t="e">
        <f ca="1">+IF(AND(ISNUMBER(OFFSET('Sanitation Data'!$G$11,0,10*ROW('Sanitation Data'!G92))),'Data Summary'!DC98="Yes"),OFFSET('Sanitation Data'!$G$11,0,10*ROW('Sanitation Data'!G92)),NA())</f>
        <v>#N/A</v>
      </c>
      <c r="AO98" s="491" t="e">
        <f ca="1">+IF(AND(ISNUMBER(OFFSET('Sanitation Data'!$G$12,0,10*ROW('Sanitation Data'!G92))),'Data Summary'!DD98="Yes"),OFFSET('Sanitation Data'!$G$12,0,10*ROW('Sanitation Data'!G92)),NA())</f>
        <v>#N/A</v>
      </c>
      <c r="AP98" s="491" t="e">
        <f ca="1">+IF(AND(ISNUMBER(OFFSET('Sanitation Data'!$H$4,0,10*ROW('Sanitation Data'!H92))),'Data Summary'!DE98="Yes"),100-OFFSET('Sanitation Data'!$H$4,0,10*ROW('Sanitation Data'!H92)),NA())</f>
        <v>#N/A</v>
      </c>
      <c r="AQ98" s="491" t="e">
        <f ca="1">+IF(AND(ISNUMBER(OFFSET('Sanitation Data'!$H$6,0,10*ROW('Sanitation Data'!H92))),'Data Summary'!DF98="Yes"),OFFSET('Sanitation Data'!$H$6,0,10*ROW('Sanitation Data'!H92)),NA())</f>
        <v>#N/A</v>
      </c>
      <c r="AR98" s="491" t="e">
        <f ca="1">+IF(AND(ISNUMBER(OFFSET('Sanitation Data'!$H$10,0,10*ROW('Sanitation Data'!H92))),'Data Summary'!DG98="Yes"),OFFSET('Sanitation Data'!$H$10,0,10*ROW('Sanitation Data'!H92)),NA())</f>
        <v>#N/A</v>
      </c>
      <c r="AS98" s="491" t="e">
        <f ca="1">+IF(AND(ISNUMBER(OFFSET('Sanitation Data'!$H$11,0,10*ROW('Sanitation Data'!H92))),'Data Summary'!DH98="Yes"),OFFSET('Sanitation Data'!$H$11,0,10*ROW('Sanitation Data'!H92)),NA())</f>
        <v>#N/A</v>
      </c>
      <c r="AT98" s="491" t="e">
        <f ca="1">+IF(AND(ISNUMBER(OFFSET('Sanitation Data'!$H$12,0,10*ROW('Sanitation Data'!H92))),'Data Summary'!DI98="Yes"),OFFSET('Sanitation Data'!$H$12,0,10*ROW('Sanitation Data'!H92)),NA())</f>
        <v>#N/A</v>
      </c>
      <c r="AU98" s="491" t="e">
        <f ca="1">+IF(AND(ISNUMBER(OFFSET('Sanitation Data'!$I$4,0,10*ROW('Sanitation Data'!I92))),'Data Summary'!DJ98="Yes"),100-OFFSET('Sanitation Data'!$I$4,0,10*ROW('Sanitation Data'!I92)),NA())</f>
        <v>#N/A</v>
      </c>
      <c r="AV98" s="491" t="e">
        <f ca="1">+IF(AND(ISNUMBER(OFFSET('Sanitation Data'!$I$6,0,10*ROW('Sanitation Data'!I92))),'Data Summary'!DK98="Yes"),OFFSET('Sanitation Data'!$I$6,0,10*ROW('Sanitation Data'!I92)),NA())</f>
        <v>#N/A</v>
      </c>
      <c r="AW98" s="491" t="e">
        <f ca="1">+IF(AND(ISNUMBER(OFFSET('Sanitation Data'!$I$10,0,10*ROW('Sanitation Data'!I92))),'Data Summary'!DL98="Yes"),OFFSET('Sanitation Data'!$I$10,0,10*ROW('Sanitation Data'!I92)),NA())</f>
        <v>#N/A</v>
      </c>
      <c r="AX98" s="491" t="e">
        <f ca="1">+IF(AND(ISNUMBER(OFFSET('Sanitation Data'!$I$11,0,10*ROW('Sanitation Data'!I92))),'Data Summary'!DM98="Yes"),OFFSET('Sanitation Data'!$I$11,0,10*ROW('Sanitation Data'!I92)),NA())</f>
        <v>#N/A</v>
      </c>
      <c r="AY98" s="491" t="e">
        <f ca="1">+IF(AND(ISNUMBER(OFFSET('Sanitation Data'!$I$12,0,10*ROW('Sanitation Data'!I92))),'Data Summary'!DN98="Yes"),OFFSET('Sanitation Data'!$I$12,0,10*ROW('Sanitation Data'!I92)),NA())</f>
        <v>#N/A</v>
      </c>
      <c r="AZ98" s="492" t="e">
        <f ca="1">+IF(AND(ISNUMBER(OFFSET('Hygiene Data'!$D$5,0,10*ROW('Hygiene Data'!D92))),'Data Summary'!DO98="Yes"),OFFSET('Hygiene Data'!$D$5,0,10*ROW('Hygiene Data'!D92)),NA())</f>
        <v>#N/A</v>
      </c>
      <c r="BA98" s="492" t="e">
        <f ca="1">+IF(AND(ISNUMBER(OFFSET('Hygiene Data'!$D$7,0,10*ROW('Hygiene Data'!D92))),'Data Summary'!DP98="Yes"),OFFSET('Hygiene Data'!$D$7,0,10*ROW('Hygiene Data'!D92)),NA())</f>
        <v>#N/A</v>
      </c>
      <c r="BB98" s="492" t="e">
        <f ca="1">+IF(AND(ISNUMBER(OFFSET('Hygiene Data'!$D$9,0,10*ROW('Hygiene Data'!D92))),'Data Summary'!DQ98="Yes"),OFFSET('Hygiene Data'!$D$9,0,10*ROW('Hygiene Data'!D92)),NA())</f>
        <v>#N/A</v>
      </c>
      <c r="BC98" s="492" t="e">
        <f ca="1">+IF(AND(ISNUMBER(OFFSET('Hygiene Data'!$E$5,0,10*ROW('Hygiene Data'!E92))),'Data Summary'!DR98="Yes"),OFFSET('Hygiene Data'!$E$5,0,10*ROW('Hygiene Data'!E92)),NA())</f>
        <v>#N/A</v>
      </c>
      <c r="BD98" s="492" t="e">
        <f ca="1">+IF(AND(ISNUMBER(OFFSET('Hygiene Data'!$E$7,0,10*ROW('Hygiene Data'!E92))),'Data Summary'!DS98="Yes"),OFFSET('Hygiene Data'!$E$7,0,10*ROW('Hygiene Data'!E92)),NA())</f>
        <v>#N/A</v>
      </c>
      <c r="BE98" s="492" t="e">
        <f ca="1">+IF(AND(ISNUMBER(OFFSET('Hygiene Data'!$E$9,0,10*ROW('Hygiene Data'!E92))),'Data Summary'!DT98="Yes"),OFFSET('Hygiene Data'!$E$9,0,10*ROW('Hygiene Data'!E92)),NA())</f>
        <v>#N/A</v>
      </c>
      <c r="BF98" s="492" t="e">
        <f ca="1">+IF(AND(ISNUMBER(OFFSET('Hygiene Data'!$F$5,0,10*ROW('Hygiene Data'!F92))),'Data Summary'!DU98="Yes"),OFFSET('Hygiene Data'!$F$5,0,10*ROW('Hygiene Data'!F92)),NA())</f>
        <v>#N/A</v>
      </c>
      <c r="BG98" s="492" t="e">
        <f ca="1">+IF(AND(ISNUMBER(OFFSET('Hygiene Data'!$F$7,0,10*ROW('Hygiene Data'!F92))),'Data Summary'!DV98="Yes"),OFFSET('Hygiene Data'!$F$7,0,10*ROW('Hygiene Data'!F92)),NA())</f>
        <v>#N/A</v>
      </c>
      <c r="BH98" s="492" t="e">
        <f ca="1">+IF(AND(ISNUMBER(OFFSET('Hygiene Data'!$F$9,0,10*ROW('Hygiene Data'!F92))),'Data Summary'!DW98="Yes"),OFFSET('Hygiene Data'!$F$9,0,10*ROW('Hygiene Data'!F92)),NA())</f>
        <v>#N/A</v>
      </c>
      <c r="BI98" s="492" t="e">
        <f ca="1">+IF(AND(ISNUMBER(OFFSET('Hygiene Data'!$G$5,0,10*ROW('Hygiene Data'!G92))),'Data Summary'!DX98="Yes"),OFFSET('Hygiene Data'!$G$5,0,10*ROW('Hygiene Data'!G92)),NA())</f>
        <v>#N/A</v>
      </c>
      <c r="BJ98" s="492" t="e">
        <f ca="1">+IF(AND(ISNUMBER(OFFSET('Hygiene Data'!$G$7,0,10*ROW('Hygiene Data'!G92))),'Data Summary'!DY98="Yes"),OFFSET('Hygiene Data'!$G$7,0,10*ROW('Hygiene Data'!G92)),NA())</f>
        <v>#N/A</v>
      </c>
      <c r="BK98" s="492" t="e">
        <f ca="1">+IF(AND(ISNUMBER(OFFSET('Hygiene Data'!$G$9,0,10*ROW('Hygiene Data'!G92))),'Data Summary'!DZ98="Yes"),OFFSET('Hygiene Data'!$G$9,0,10*ROW('Hygiene Data'!G92)),NA())</f>
        <v>#N/A</v>
      </c>
      <c r="BL98" s="492" t="e">
        <f ca="1">+IF(AND(ISNUMBER(OFFSET('Hygiene Data'!$H$5,0,10*ROW('Hygiene Data'!H92))),'Data Summary'!EA98="Yes"),OFFSET('Hygiene Data'!$H$5,0,10*ROW('Hygiene Data'!H92)),NA())</f>
        <v>#N/A</v>
      </c>
      <c r="BM98" s="492" t="e">
        <f ca="1">+IF(AND(ISNUMBER(OFFSET('Hygiene Data'!$H$7,0,10*ROW('Hygiene Data'!H92))),'Data Summary'!EB98="Yes"),OFFSET('Hygiene Data'!$H$7,0,10*ROW('Hygiene Data'!H92)),NA())</f>
        <v>#N/A</v>
      </c>
      <c r="BN98" s="492" t="e">
        <f ca="1">+IF(AND(ISNUMBER(OFFSET('Hygiene Data'!$H$9,0,10*ROW('Hygiene Data'!H92))),'Data Summary'!EC98="Yes"),OFFSET('Hygiene Data'!$H$9,0,10*ROW('Hygiene Data'!H92)),NA())</f>
        <v>#N/A</v>
      </c>
      <c r="BO98" s="492" t="e">
        <f ca="1">+IF(AND(ISNUMBER(OFFSET('Hygiene Data'!$I$5,0,10*ROW('Hygiene Data'!I92))),'Data Summary'!ED98="Yes"),OFFSET('Hygiene Data'!$I$5,0,10*ROW('Hygiene Data'!I92)),NA())</f>
        <v>#N/A</v>
      </c>
      <c r="BP98" s="492" t="e">
        <f ca="1">+IF(AND(ISNUMBER(OFFSET('Hygiene Data'!$I$7,0,10*ROW('Hygiene Data'!I92))),'Data Summary'!EE98="Yes"),OFFSET('Hygiene Data'!$I$7,0,10*ROW('Hygiene Data'!I92)),NA())</f>
        <v>#N/A</v>
      </c>
      <c r="BQ98" s="492" t="e">
        <f ca="1">+IF(AND(ISNUMBER(OFFSET('Hygiene Data'!$I$9,0,10*ROW('Hygiene Data'!I92))),'Data Summary'!EF98="Yes"),OFFSET('Hygiene Data'!$I$9,0,10*ROW('Hygiene Data'!I92)),NA())</f>
        <v>#N/A</v>
      </c>
    </row>
    <row r="99" spans="1:69" x14ac:dyDescent="0.25">
      <c r="A99" s="488" t="e">
        <f ca="1">+RIGHT('Data Summary'!A99,LEN('Data Summary'!A99)-9)</f>
        <v>#VALUE!</v>
      </c>
      <c r="B99" s="462" t="str">
        <f ca="1">+IF(ISTEXT('Data Summary'!B99),'Data Summary'!B99,"")</f>
        <v/>
      </c>
      <c r="C99" s="489" t="e">
        <f ca="1">+VALUE('Data Summary'!C99)</f>
        <v>#VALUE!</v>
      </c>
      <c r="D99" s="490" t="e">
        <f ca="1">+IF(AND(ISNUMBER(OFFSET('Water Data'!$D$4,0,10*ROW('Water Data'!D93))),'Data Summary'!BS99="Yes"),100-OFFSET('Water Data'!$D$4,0,10*ROW('Water Data'!D93)),NA())</f>
        <v>#N/A</v>
      </c>
      <c r="E99" s="490" t="e">
        <f ca="1">+IF(AND(ISNUMBER(OFFSET('Water Data'!$D$6,0,10*ROW('Water Data'!D93))),'Data Summary'!BT99="Yes"),OFFSET('Water Data'!$D$6,0,10*ROW('Water Data'!D93)),NA())</f>
        <v>#N/A</v>
      </c>
      <c r="F99" s="490" t="e">
        <f ca="1">+IF(AND(ISNUMBER(OFFSET('Water Data'!$D$9,0,10*ROW('Water Data'!D93))),'Data Summary'!BU99="Yes"),OFFSET('Water Data'!$D$9,0,10*ROW('Water Data'!D93)),NA())</f>
        <v>#N/A</v>
      </c>
      <c r="G99" s="490" t="e">
        <f ca="1">+IF(AND(ISNUMBER(OFFSET('Water Data'!$E$4,0,10*ROW('Water Data'!E93))),'Data Summary'!BV99="Yes"),100-OFFSET('Water Data'!$E$4,0,10*ROW('Water Data'!E93)),NA())</f>
        <v>#N/A</v>
      </c>
      <c r="H99" s="490" t="e">
        <f ca="1">+IF(AND(ISNUMBER(OFFSET('Water Data'!$E$6,0,10*ROW('Water Data'!E93))),'Data Summary'!BW99="Yes"),OFFSET('Water Data'!$E$6,0,10*ROW('Water Data'!E93)),NA())</f>
        <v>#N/A</v>
      </c>
      <c r="I99" s="490" t="e">
        <f ca="1">+IF(AND(ISNUMBER(OFFSET('Water Data'!$E$9,0,10*ROW('Water Data'!E93))),'Data Summary'!BX99="Yes"),OFFSET('Water Data'!$E$9,0,10*ROW('Water Data'!E93)),NA())</f>
        <v>#N/A</v>
      </c>
      <c r="J99" s="490" t="e">
        <f ca="1">+IF(AND(ISNUMBER(OFFSET('Water Data'!$F$4,0,10*ROW('Water Data'!F93))),'Data Summary'!BY99="Yes"),100-OFFSET('Water Data'!$F$4,0,10*ROW('Water Data'!F93)),NA())</f>
        <v>#N/A</v>
      </c>
      <c r="K99" s="490" t="e">
        <f ca="1">+IF(AND(ISNUMBER(OFFSET('Water Data'!$F$6,0,10*ROW('Water Data'!F93))),'Data Summary'!BZ99="Yes"),OFFSET('Water Data'!$F$6,0,10*ROW('Water Data'!F93)),NA())</f>
        <v>#N/A</v>
      </c>
      <c r="L99" s="490" t="e">
        <f ca="1">+IF(AND(ISNUMBER(OFFSET('Water Data'!$F$9,0,10*ROW('Water Data'!F93))),'Data Summary'!CA99="Yes"),OFFSET('Water Data'!$F$9,0,10*ROW('Water Data'!F93)),NA())</f>
        <v>#N/A</v>
      </c>
      <c r="M99" s="490" t="e">
        <f ca="1">+IF(AND(ISNUMBER(OFFSET('Water Data'!$G$4,0,10*ROW('Water Data'!G93))),'Data Summary'!CB99="Yes"),100-OFFSET('Water Data'!$G$4,0,10*ROW('Water Data'!G93)),NA())</f>
        <v>#N/A</v>
      </c>
      <c r="N99" s="490" t="e">
        <f ca="1">+IF(AND(ISNUMBER(OFFSET('Water Data'!$G$6,0,10*ROW('Water Data'!G93))),'Data Summary'!CC99="Yes"),OFFSET('Water Data'!$G$6,0,10*ROW('Water Data'!G93)),NA())</f>
        <v>#N/A</v>
      </c>
      <c r="O99" s="490" t="e">
        <f ca="1">+IF(AND(ISNUMBER(OFFSET('Water Data'!$G$9,0,10*ROW('Water Data'!G93))),'Data Summary'!CD99="Yes"),OFFSET('Water Data'!$G$9,0,10*ROW('Water Data'!G93)),NA())</f>
        <v>#N/A</v>
      </c>
      <c r="P99" s="490" t="e">
        <f ca="1">+IF(AND(ISNUMBER(OFFSET('Water Data'!$H$4,0,10*ROW('Water Data'!H93))),'Data Summary'!CE99="Yes"),100-OFFSET('Water Data'!$H$4,0,10*ROW('Water Data'!H93)),NA())</f>
        <v>#N/A</v>
      </c>
      <c r="Q99" s="490" t="e">
        <f ca="1">+IF(AND(ISNUMBER(OFFSET('Water Data'!$H$6,0,10*ROW('Water Data'!H93))),'Data Summary'!CF99="Yes"),OFFSET('Water Data'!$H$6,0,10*ROW('Water Data'!H93)),NA())</f>
        <v>#N/A</v>
      </c>
      <c r="R99" s="490" t="e">
        <f ca="1">+IF(AND(ISNUMBER(OFFSET('Water Data'!$H$9,0,10*ROW('Water Data'!H93))),'Data Summary'!CG99="Yes"),OFFSET('Water Data'!$H$9,0,10*ROW('Water Data'!H93)),NA())</f>
        <v>#N/A</v>
      </c>
      <c r="S99" s="490" t="e">
        <f ca="1">+IF(AND(ISNUMBER(OFFSET('Water Data'!$I$4,0,10*ROW('Water Data'!I93))),'Data Summary'!CH99="Yes"),100-OFFSET('Water Data'!$I$4,0,10*ROW('Water Data'!I93)),NA())</f>
        <v>#N/A</v>
      </c>
      <c r="T99" s="490" t="e">
        <f ca="1">+IF(AND(ISNUMBER(OFFSET('Water Data'!$I$6,0,10*ROW('Water Data'!I93))),'Data Summary'!CI99="Yes"),OFFSET('Water Data'!$I$6,0,10*ROW('Water Data'!I93)),NA())</f>
        <v>#N/A</v>
      </c>
      <c r="U99" s="490" t="e">
        <f ca="1">+IF(AND(ISNUMBER(OFFSET('Water Data'!$I$9,0,10*ROW('Water Data'!I93))),'Data Summary'!CJ99="Yes"),OFFSET('Water Data'!$I$9,0,10*ROW('Water Data'!I93)),NA())</f>
        <v>#N/A</v>
      </c>
      <c r="V99" s="491" t="e">
        <f ca="1">+IF(AND(ISNUMBER(OFFSET('Sanitation Data'!$D$4,0,10*ROW('Sanitation Data'!D93))),'Data Summary'!CK99="Yes"),100-OFFSET('Sanitation Data'!$D$4,0,10*ROW('Sanitation Data'!D93)),NA())</f>
        <v>#N/A</v>
      </c>
      <c r="W99" s="491" t="e">
        <f ca="1">+IF(AND(ISNUMBER(OFFSET('Sanitation Data'!$D$6,0,10*ROW('Sanitation Data'!D93))),'Data Summary'!CL99="Yes"),OFFSET('Sanitation Data'!$D$6,0,10*ROW('Sanitation Data'!D93)),NA())</f>
        <v>#N/A</v>
      </c>
      <c r="X99" s="491" t="e">
        <f ca="1">+IF(AND(ISNUMBER(OFFSET('Sanitation Data'!$D$10,0,10*ROW('Sanitation Data'!D93))),'Data Summary'!CM99="Yes"),OFFSET('Sanitation Data'!$D$10,0,10*ROW('Sanitation Data'!D93)),NA())</f>
        <v>#N/A</v>
      </c>
      <c r="Y99" s="491" t="e">
        <f ca="1">+IF(AND(ISNUMBER(OFFSET('Sanitation Data'!$D$11,0,10*ROW('Sanitation Data'!D93))),'Data Summary'!CN99="Yes"),OFFSET('Sanitation Data'!$D$11,0,10*ROW('Sanitation Data'!D93)),NA())</f>
        <v>#N/A</v>
      </c>
      <c r="Z99" s="491" t="e">
        <f ca="1">+IF(AND(ISNUMBER(OFFSET('Sanitation Data'!$D$12,0,10*ROW('Sanitation Data'!D93))),'Data Summary'!CO99="Yes"),OFFSET('Sanitation Data'!$D$12,0,10*ROW('Sanitation Data'!D93)),NA())</f>
        <v>#N/A</v>
      </c>
      <c r="AA99" s="491" t="e">
        <f ca="1">+IF(AND(ISNUMBER(OFFSET('Sanitation Data'!$E$4,0,10*ROW('Sanitation Data'!E93))),'Data Summary'!CP99="Yes"),100-OFFSET('Sanitation Data'!$E$4,0,10*ROW('Sanitation Data'!E93)),NA())</f>
        <v>#N/A</v>
      </c>
      <c r="AB99" s="491" t="e">
        <f ca="1">+IF(AND(ISNUMBER(OFFSET('Sanitation Data'!$E$6,0,10*ROW('Sanitation Data'!E93))),'Data Summary'!CQ99="Yes"),OFFSET('Sanitation Data'!$E$6,0,10*ROW('Sanitation Data'!E93)),NA())</f>
        <v>#N/A</v>
      </c>
      <c r="AC99" s="491" t="e">
        <f ca="1">+IF(AND(ISNUMBER(OFFSET('Sanitation Data'!$E$10,0,10*ROW('Sanitation Data'!E93))),'Data Summary'!CR99="Yes"),OFFSET('Sanitation Data'!$E$10,0,10*ROW('Sanitation Data'!E93)),NA())</f>
        <v>#N/A</v>
      </c>
      <c r="AD99" s="491" t="e">
        <f ca="1">+IF(AND(ISNUMBER(OFFSET('Sanitation Data'!$E$11,0,10*ROW('Sanitation Data'!E93))),'Data Summary'!CS99="Yes"),OFFSET('Sanitation Data'!$E$11,0,10*ROW('Sanitation Data'!E93)),NA())</f>
        <v>#N/A</v>
      </c>
      <c r="AE99" s="491" t="e">
        <f ca="1">+IF(AND(ISNUMBER(OFFSET('Sanitation Data'!$E$12,0,10*ROW('Sanitation Data'!E93))),'Data Summary'!CT99="Yes"),OFFSET('Sanitation Data'!$E$12,0,10*ROW('Sanitation Data'!E93)),NA())</f>
        <v>#N/A</v>
      </c>
      <c r="AF99" s="491" t="e">
        <f ca="1">+IF(AND(ISNUMBER(OFFSET('Sanitation Data'!$F$4,0,10*ROW('Sanitation Data'!F93))),'Data Summary'!CU99="Yes"),100-OFFSET('Sanitation Data'!$F$4,0,10*ROW('Sanitation Data'!F93)),NA())</f>
        <v>#N/A</v>
      </c>
      <c r="AG99" s="491" t="e">
        <f ca="1">+IF(AND(ISNUMBER(OFFSET('Sanitation Data'!$F$6,0,10*ROW('Sanitation Data'!F93))),'Data Summary'!CV99="Yes"),OFFSET('Sanitation Data'!$F$6,0,10*ROW('Sanitation Data'!F93)),NA())</f>
        <v>#N/A</v>
      </c>
      <c r="AH99" s="491" t="e">
        <f ca="1">+IF(AND(ISNUMBER(OFFSET('Sanitation Data'!$F$10,0,10*ROW('Sanitation Data'!F93))),'Data Summary'!CW99="Yes"),OFFSET('Sanitation Data'!$F$10,0,10*ROW('Sanitation Data'!F93)),NA())</f>
        <v>#N/A</v>
      </c>
      <c r="AI99" s="491" t="e">
        <f ca="1">+IF(AND(ISNUMBER(OFFSET('Sanitation Data'!$F$11,0,10*ROW('Sanitation Data'!F93))),'Data Summary'!CX99="Yes"),OFFSET('Sanitation Data'!$F$11,0,10*ROW('Sanitation Data'!F93)),NA())</f>
        <v>#N/A</v>
      </c>
      <c r="AJ99" s="491" t="e">
        <f ca="1">+IF(AND(ISNUMBER(OFFSET('Sanitation Data'!$F$12,0,10*ROW('Sanitation Data'!F93))),'Data Summary'!CY99="Yes"),OFFSET('Sanitation Data'!$F$12,0,10*ROW('Sanitation Data'!F93)),NA())</f>
        <v>#N/A</v>
      </c>
      <c r="AK99" s="491" t="e">
        <f ca="1">+IF(AND(ISNUMBER(OFFSET('Sanitation Data'!$G$4,0,10*ROW('Sanitation Data'!G93))),'Data Summary'!CZ99="Yes"),100-OFFSET('Sanitation Data'!$G$4,0,10*ROW('Sanitation Data'!G93)),NA())</f>
        <v>#N/A</v>
      </c>
      <c r="AL99" s="491" t="e">
        <f ca="1">+IF(AND(ISNUMBER(OFFSET('Sanitation Data'!$G$6,0,10*ROW('Sanitation Data'!G93))),'Data Summary'!DA99="Yes"),OFFSET('Sanitation Data'!$G$6,0,10*ROW('Sanitation Data'!G93)),NA())</f>
        <v>#N/A</v>
      </c>
      <c r="AM99" s="491" t="e">
        <f ca="1">+IF(AND(ISNUMBER(OFFSET('Sanitation Data'!$G$10,0,10*ROW('Sanitation Data'!G93))),'Data Summary'!DB99="Yes"),OFFSET('Sanitation Data'!$G$10,0,10*ROW('Sanitation Data'!G93)),NA())</f>
        <v>#N/A</v>
      </c>
      <c r="AN99" s="491" t="e">
        <f ca="1">+IF(AND(ISNUMBER(OFFSET('Sanitation Data'!$G$11,0,10*ROW('Sanitation Data'!G93))),'Data Summary'!DC99="Yes"),OFFSET('Sanitation Data'!$G$11,0,10*ROW('Sanitation Data'!G93)),NA())</f>
        <v>#N/A</v>
      </c>
      <c r="AO99" s="491" t="e">
        <f ca="1">+IF(AND(ISNUMBER(OFFSET('Sanitation Data'!$G$12,0,10*ROW('Sanitation Data'!G93))),'Data Summary'!DD99="Yes"),OFFSET('Sanitation Data'!$G$12,0,10*ROW('Sanitation Data'!G93)),NA())</f>
        <v>#N/A</v>
      </c>
      <c r="AP99" s="491" t="e">
        <f ca="1">+IF(AND(ISNUMBER(OFFSET('Sanitation Data'!$H$4,0,10*ROW('Sanitation Data'!H93))),'Data Summary'!DE99="Yes"),100-OFFSET('Sanitation Data'!$H$4,0,10*ROW('Sanitation Data'!H93)),NA())</f>
        <v>#N/A</v>
      </c>
      <c r="AQ99" s="491" t="e">
        <f ca="1">+IF(AND(ISNUMBER(OFFSET('Sanitation Data'!$H$6,0,10*ROW('Sanitation Data'!H93))),'Data Summary'!DF99="Yes"),OFFSET('Sanitation Data'!$H$6,0,10*ROW('Sanitation Data'!H93)),NA())</f>
        <v>#N/A</v>
      </c>
      <c r="AR99" s="491" t="e">
        <f ca="1">+IF(AND(ISNUMBER(OFFSET('Sanitation Data'!$H$10,0,10*ROW('Sanitation Data'!H93))),'Data Summary'!DG99="Yes"),OFFSET('Sanitation Data'!$H$10,0,10*ROW('Sanitation Data'!H93)),NA())</f>
        <v>#N/A</v>
      </c>
      <c r="AS99" s="491" t="e">
        <f ca="1">+IF(AND(ISNUMBER(OFFSET('Sanitation Data'!$H$11,0,10*ROW('Sanitation Data'!H93))),'Data Summary'!DH99="Yes"),OFFSET('Sanitation Data'!$H$11,0,10*ROW('Sanitation Data'!H93)),NA())</f>
        <v>#N/A</v>
      </c>
      <c r="AT99" s="491" t="e">
        <f ca="1">+IF(AND(ISNUMBER(OFFSET('Sanitation Data'!$H$12,0,10*ROW('Sanitation Data'!H93))),'Data Summary'!DI99="Yes"),OFFSET('Sanitation Data'!$H$12,0,10*ROW('Sanitation Data'!H93)),NA())</f>
        <v>#N/A</v>
      </c>
      <c r="AU99" s="491" t="e">
        <f ca="1">+IF(AND(ISNUMBER(OFFSET('Sanitation Data'!$I$4,0,10*ROW('Sanitation Data'!I93))),'Data Summary'!DJ99="Yes"),100-OFFSET('Sanitation Data'!$I$4,0,10*ROW('Sanitation Data'!I93)),NA())</f>
        <v>#N/A</v>
      </c>
      <c r="AV99" s="491" t="e">
        <f ca="1">+IF(AND(ISNUMBER(OFFSET('Sanitation Data'!$I$6,0,10*ROW('Sanitation Data'!I93))),'Data Summary'!DK99="Yes"),OFFSET('Sanitation Data'!$I$6,0,10*ROW('Sanitation Data'!I93)),NA())</f>
        <v>#N/A</v>
      </c>
      <c r="AW99" s="491" t="e">
        <f ca="1">+IF(AND(ISNUMBER(OFFSET('Sanitation Data'!$I$10,0,10*ROW('Sanitation Data'!I93))),'Data Summary'!DL99="Yes"),OFFSET('Sanitation Data'!$I$10,0,10*ROW('Sanitation Data'!I93)),NA())</f>
        <v>#N/A</v>
      </c>
      <c r="AX99" s="491" t="e">
        <f ca="1">+IF(AND(ISNUMBER(OFFSET('Sanitation Data'!$I$11,0,10*ROW('Sanitation Data'!I93))),'Data Summary'!DM99="Yes"),OFFSET('Sanitation Data'!$I$11,0,10*ROW('Sanitation Data'!I93)),NA())</f>
        <v>#N/A</v>
      </c>
      <c r="AY99" s="491" t="e">
        <f ca="1">+IF(AND(ISNUMBER(OFFSET('Sanitation Data'!$I$12,0,10*ROW('Sanitation Data'!I93))),'Data Summary'!DN99="Yes"),OFFSET('Sanitation Data'!$I$12,0,10*ROW('Sanitation Data'!I93)),NA())</f>
        <v>#N/A</v>
      </c>
      <c r="AZ99" s="492" t="e">
        <f ca="1">+IF(AND(ISNUMBER(OFFSET('Hygiene Data'!$D$5,0,10*ROW('Hygiene Data'!D93))),'Data Summary'!DO99="Yes"),OFFSET('Hygiene Data'!$D$5,0,10*ROW('Hygiene Data'!D93)),NA())</f>
        <v>#N/A</v>
      </c>
      <c r="BA99" s="492" t="e">
        <f ca="1">+IF(AND(ISNUMBER(OFFSET('Hygiene Data'!$D$7,0,10*ROW('Hygiene Data'!D93))),'Data Summary'!DP99="Yes"),OFFSET('Hygiene Data'!$D$7,0,10*ROW('Hygiene Data'!D93)),NA())</f>
        <v>#N/A</v>
      </c>
      <c r="BB99" s="492" t="e">
        <f ca="1">+IF(AND(ISNUMBER(OFFSET('Hygiene Data'!$D$9,0,10*ROW('Hygiene Data'!D93))),'Data Summary'!DQ99="Yes"),OFFSET('Hygiene Data'!$D$9,0,10*ROW('Hygiene Data'!D93)),NA())</f>
        <v>#N/A</v>
      </c>
      <c r="BC99" s="492" t="e">
        <f ca="1">+IF(AND(ISNUMBER(OFFSET('Hygiene Data'!$E$5,0,10*ROW('Hygiene Data'!E93))),'Data Summary'!DR99="Yes"),OFFSET('Hygiene Data'!$E$5,0,10*ROW('Hygiene Data'!E93)),NA())</f>
        <v>#N/A</v>
      </c>
      <c r="BD99" s="492" t="e">
        <f ca="1">+IF(AND(ISNUMBER(OFFSET('Hygiene Data'!$E$7,0,10*ROW('Hygiene Data'!E93))),'Data Summary'!DS99="Yes"),OFFSET('Hygiene Data'!$E$7,0,10*ROW('Hygiene Data'!E93)),NA())</f>
        <v>#N/A</v>
      </c>
      <c r="BE99" s="492" t="e">
        <f ca="1">+IF(AND(ISNUMBER(OFFSET('Hygiene Data'!$E$9,0,10*ROW('Hygiene Data'!E93))),'Data Summary'!DT99="Yes"),OFFSET('Hygiene Data'!$E$9,0,10*ROW('Hygiene Data'!E93)),NA())</f>
        <v>#N/A</v>
      </c>
      <c r="BF99" s="492" t="e">
        <f ca="1">+IF(AND(ISNUMBER(OFFSET('Hygiene Data'!$F$5,0,10*ROW('Hygiene Data'!F93))),'Data Summary'!DU99="Yes"),OFFSET('Hygiene Data'!$F$5,0,10*ROW('Hygiene Data'!F93)),NA())</f>
        <v>#N/A</v>
      </c>
      <c r="BG99" s="492" t="e">
        <f ca="1">+IF(AND(ISNUMBER(OFFSET('Hygiene Data'!$F$7,0,10*ROW('Hygiene Data'!F93))),'Data Summary'!DV99="Yes"),OFFSET('Hygiene Data'!$F$7,0,10*ROW('Hygiene Data'!F93)),NA())</f>
        <v>#N/A</v>
      </c>
      <c r="BH99" s="492" t="e">
        <f ca="1">+IF(AND(ISNUMBER(OFFSET('Hygiene Data'!$F$9,0,10*ROW('Hygiene Data'!F93))),'Data Summary'!DW99="Yes"),OFFSET('Hygiene Data'!$F$9,0,10*ROW('Hygiene Data'!F93)),NA())</f>
        <v>#N/A</v>
      </c>
      <c r="BI99" s="492" t="e">
        <f ca="1">+IF(AND(ISNUMBER(OFFSET('Hygiene Data'!$G$5,0,10*ROW('Hygiene Data'!G93))),'Data Summary'!DX99="Yes"),OFFSET('Hygiene Data'!$G$5,0,10*ROW('Hygiene Data'!G93)),NA())</f>
        <v>#N/A</v>
      </c>
      <c r="BJ99" s="492" t="e">
        <f ca="1">+IF(AND(ISNUMBER(OFFSET('Hygiene Data'!$G$7,0,10*ROW('Hygiene Data'!G93))),'Data Summary'!DY99="Yes"),OFFSET('Hygiene Data'!$G$7,0,10*ROW('Hygiene Data'!G93)),NA())</f>
        <v>#N/A</v>
      </c>
      <c r="BK99" s="492" t="e">
        <f ca="1">+IF(AND(ISNUMBER(OFFSET('Hygiene Data'!$G$9,0,10*ROW('Hygiene Data'!G93))),'Data Summary'!DZ99="Yes"),OFFSET('Hygiene Data'!$G$9,0,10*ROW('Hygiene Data'!G93)),NA())</f>
        <v>#N/A</v>
      </c>
      <c r="BL99" s="492" t="e">
        <f ca="1">+IF(AND(ISNUMBER(OFFSET('Hygiene Data'!$H$5,0,10*ROW('Hygiene Data'!H93))),'Data Summary'!EA99="Yes"),OFFSET('Hygiene Data'!$H$5,0,10*ROW('Hygiene Data'!H93)),NA())</f>
        <v>#N/A</v>
      </c>
      <c r="BM99" s="492" t="e">
        <f ca="1">+IF(AND(ISNUMBER(OFFSET('Hygiene Data'!$H$7,0,10*ROW('Hygiene Data'!H93))),'Data Summary'!EB99="Yes"),OFFSET('Hygiene Data'!$H$7,0,10*ROW('Hygiene Data'!H93)),NA())</f>
        <v>#N/A</v>
      </c>
      <c r="BN99" s="492" t="e">
        <f ca="1">+IF(AND(ISNUMBER(OFFSET('Hygiene Data'!$H$9,0,10*ROW('Hygiene Data'!H93))),'Data Summary'!EC99="Yes"),OFFSET('Hygiene Data'!$H$9,0,10*ROW('Hygiene Data'!H93)),NA())</f>
        <v>#N/A</v>
      </c>
      <c r="BO99" s="492" t="e">
        <f ca="1">+IF(AND(ISNUMBER(OFFSET('Hygiene Data'!$I$5,0,10*ROW('Hygiene Data'!I93))),'Data Summary'!ED99="Yes"),OFFSET('Hygiene Data'!$I$5,0,10*ROW('Hygiene Data'!I93)),NA())</f>
        <v>#N/A</v>
      </c>
      <c r="BP99" s="492" t="e">
        <f ca="1">+IF(AND(ISNUMBER(OFFSET('Hygiene Data'!$I$7,0,10*ROW('Hygiene Data'!I93))),'Data Summary'!EE99="Yes"),OFFSET('Hygiene Data'!$I$7,0,10*ROW('Hygiene Data'!I93)),NA())</f>
        <v>#N/A</v>
      </c>
      <c r="BQ99" s="492" t="e">
        <f ca="1">+IF(AND(ISNUMBER(OFFSET('Hygiene Data'!$I$9,0,10*ROW('Hygiene Data'!I93))),'Data Summary'!EF99="Yes"),OFFSET('Hygiene Data'!$I$9,0,10*ROW('Hygiene Data'!I93)),NA())</f>
        <v>#N/A</v>
      </c>
    </row>
    <row r="100" spans="1:69" x14ac:dyDescent="0.25">
      <c r="A100" s="488" t="e">
        <f ca="1">+RIGHT('Data Summary'!A100,LEN('Data Summary'!A100)-9)</f>
        <v>#VALUE!</v>
      </c>
      <c r="B100" s="462" t="str">
        <f ca="1">+IF(ISTEXT('Data Summary'!B100),'Data Summary'!B100,"")</f>
        <v/>
      </c>
      <c r="C100" s="489" t="e">
        <f ca="1">+VALUE('Data Summary'!C100)</f>
        <v>#VALUE!</v>
      </c>
      <c r="D100" s="490" t="e">
        <f ca="1">+IF(AND(ISNUMBER(OFFSET('Water Data'!$D$4,0,10*ROW('Water Data'!D94))),'Data Summary'!BS100="Yes"),100-OFFSET('Water Data'!$D$4,0,10*ROW('Water Data'!D94)),NA())</f>
        <v>#N/A</v>
      </c>
      <c r="E100" s="490" t="e">
        <f ca="1">+IF(AND(ISNUMBER(OFFSET('Water Data'!$D$6,0,10*ROW('Water Data'!D94))),'Data Summary'!BT100="Yes"),OFFSET('Water Data'!$D$6,0,10*ROW('Water Data'!D94)),NA())</f>
        <v>#N/A</v>
      </c>
      <c r="F100" s="490" t="e">
        <f ca="1">+IF(AND(ISNUMBER(OFFSET('Water Data'!$D$9,0,10*ROW('Water Data'!D94))),'Data Summary'!BU100="Yes"),OFFSET('Water Data'!$D$9,0,10*ROW('Water Data'!D94)),NA())</f>
        <v>#N/A</v>
      </c>
      <c r="G100" s="490" t="e">
        <f ca="1">+IF(AND(ISNUMBER(OFFSET('Water Data'!$E$4,0,10*ROW('Water Data'!E94))),'Data Summary'!BV100="Yes"),100-OFFSET('Water Data'!$E$4,0,10*ROW('Water Data'!E94)),NA())</f>
        <v>#N/A</v>
      </c>
      <c r="H100" s="490" t="e">
        <f ca="1">+IF(AND(ISNUMBER(OFFSET('Water Data'!$E$6,0,10*ROW('Water Data'!E94))),'Data Summary'!BW100="Yes"),OFFSET('Water Data'!$E$6,0,10*ROW('Water Data'!E94)),NA())</f>
        <v>#N/A</v>
      </c>
      <c r="I100" s="490" t="e">
        <f ca="1">+IF(AND(ISNUMBER(OFFSET('Water Data'!$E$9,0,10*ROW('Water Data'!E94))),'Data Summary'!BX100="Yes"),OFFSET('Water Data'!$E$9,0,10*ROW('Water Data'!E94)),NA())</f>
        <v>#N/A</v>
      </c>
      <c r="J100" s="490" t="e">
        <f ca="1">+IF(AND(ISNUMBER(OFFSET('Water Data'!$F$4,0,10*ROW('Water Data'!F94))),'Data Summary'!BY100="Yes"),100-OFFSET('Water Data'!$F$4,0,10*ROW('Water Data'!F94)),NA())</f>
        <v>#N/A</v>
      </c>
      <c r="K100" s="490" t="e">
        <f ca="1">+IF(AND(ISNUMBER(OFFSET('Water Data'!$F$6,0,10*ROW('Water Data'!F94))),'Data Summary'!BZ100="Yes"),OFFSET('Water Data'!$F$6,0,10*ROW('Water Data'!F94)),NA())</f>
        <v>#N/A</v>
      </c>
      <c r="L100" s="490" t="e">
        <f ca="1">+IF(AND(ISNUMBER(OFFSET('Water Data'!$F$9,0,10*ROW('Water Data'!F94))),'Data Summary'!CA100="Yes"),OFFSET('Water Data'!$F$9,0,10*ROW('Water Data'!F94)),NA())</f>
        <v>#N/A</v>
      </c>
      <c r="M100" s="490" t="e">
        <f ca="1">+IF(AND(ISNUMBER(OFFSET('Water Data'!$G$4,0,10*ROW('Water Data'!G94))),'Data Summary'!CB100="Yes"),100-OFFSET('Water Data'!$G$4,0,10*ROW('Water Data'!G94)),NA())</f>
        <v>#N/A</v>
      </c>
      <c r="N100" s="490" t="e">
        <f ca="1">+IF(AND(ISNUMBER(OFFSET('Water Data'!$G$6,0,10*ROW('Water Data'!G94))),'Data Summary'!CC100="Yes"),OFFSET('Water Data'!$G$6,0,10*ROW('Water Data'!G94)),NA())</f>
        <v>#N/A</v>
      </c>
      <c r="O100" s="490" t="e">
        <f ca="1">+IF(AND(ISNUMBER(OFFSET('Water Data'!$G$9,0,10*ROW('Water Data'!G94))),'Data Summary'!CD100="Yes"),OFFSET('Water Data'!$G$9,0,10*ROW('Water Data'!G94)),NA())</f>
        <v>#N/A</v>
      </c>
      <c r="P100" s="490" t="e">
        <f ca="1">+IF(AND(ISNUMBER(OFFSET('Water Data'!$H$4,0,10*ROW('Water Data'!H94))),'Data Summary'!CE100="Yes"),100-OFFSET('Water Data'!$H$4,0,10*ROW('Water Data'!H94)),NA())</f>
        <v>#N/A</v>
      </c>
      <c r="Q100" s="490" t="e">
        <f ca="1">+IF(AND(ISNUMBER(OFFSET('Water Data'!$H$6,0,10*ROW('Water Data'!H94))),'Data Summary'!CF100="Yes"),OFFSET('Water Data'!$H$6,0,10*ROW('Water Data'!H94)),NA())</f>
        <v>#N/A</v>
      </c>
      <c r="R100" s="490" t="e">
        <f ca="1">+IF(AND(ISNUMBER(OFFSET('Water Data'!$H$9,0,10*ROW('Water Data'!H94))),'Data Summary'!CG100="Yes"),OFFSET('Water Data'!$H$9,0,10*ROW('Water Data'!H94)),NA())</f>
        <v>#N/A</v>
      </c>
      <c r="S100" s="490" t="e">
        <f ca="1">+IF(AND(ISNUMBER(OFFSET('Water Data'!$I$4,0,10*ROW('Water Data'!I94))),'Data Summary'!CH100="Yes"),100-OFFSET('Water Data'!$I$4,0,10*ROW('Water Data'!I94)),NA())</f>
        <v>#N/A</v>
      </c>
      <c r="T100" s="490" t="e">
        <f ca="1">+IF(AND(ISNUMBER(OFFSET('Water Data'!$I$6,0,10*ROW('Water Data'!I94))),'Data Summary'!CI100="Yes"),OFFSET('Water Data'!$I$6,0,10*ROW('Water Data'!I94)),NA())</f>
        <v>#N/A</v>
      </c>
      <c r="U100" s="490" t="e">
        <f ca="1">+IF(AND(ISNUMBER(OFFSET('Water Data'!$I$9,0,10*ROW('Water Data'!I94))),'Data Summary'!CJ100="Yes"),OFFSET('Water Data'!$I$9,0,10*ROW('Water Data'!I94)),NA())</f>
        <v>#N/A</v>
      </c>
      <c r="V100" s="491" t="e">
        <f ca="1">+IF(AND(ISNUMBER(OFFSET('Sanitation Data'!$D$4,0,10*ROW('Sanitation Data'!D94))),'Data Summary'!CK100="Yes"),100-OFFSET('Sanitation Data'!$D$4,0,10*ROW('Sanitation Data'!D94)),NA())</f>
        <v>#N/A</v>
      </c>
      <c r="W100" s="491" t="e">
        <f ca="1">+IF(AND(ISNUMBER(OFFSET('Sanitation Data'!$D$6,0,10*ROW('Sanitation Data'!D94))),'Data Summary'!CL100="Yes"),OFFSET('Sanitation Data'!$D$6,0,10*ROW('Sanitation Data'!D94)),NA())</f>
        <v>#N/A</v>
      </c>
      <c r="X100" s="491" t="e">
        <f ca="1">+IF(AND(ISNUMBER(OFFSET('Sanitation Data'!$D$10,0,10*ROW('Sanitation Data'!D94))),'Data Summary'!CM100="Yes"),OFFSET('Sanitation Data'!$D$10,0,10*ROW('Sanitation Data'!D94)),NA())</f>
        <v>#N/A</v>
      </c>
      <c r="Y100" s="491" t="e">
        <f ca="1">+IF(AND(ISNUMBER(OFFSET('Sanitation Data'!$D$11,0,10*ROW('Sanitation Data'!D94))),'Data Summary'!CN100="Yes"),OFFSET('Sanitation Data'!$D$11,0,10*ROW('Sanitation Data'!D94)),NA())</f>
        <v>#N/A</v>
      </c>
      <c r="Z100" s="491" t="e">
        <f ca="1">+IF(AND(ISNUMBER(OFFSET('Sanitation Data'!$D$12,0,10*ROW('Sanitation Data'!D94))),'Data Summary'!CO100="Yes"),OFFSET('Sanitation Data'!$D$12,0,10*ROW('Sanitation Data'!D94)),NA())</f>
        <v>#N/A</v>
      </c>
      <c r="AA100" s="491" t="e">
        <f ca="1">+IF(AND(ISNUMBER(OFFSET('Sanitation Data'!$E$4,0,10*ROW('Sanitation Data'!E94))),'Data Summary'!CP100="Yes"),100-OFFSET('Sanitation Data'!$E$4,0,10*ROW('Sanitation Data'!E94)),NA())</f>
        <v>#N/A</v>
      </c>
      <c r="AB100" s="491" t="e">
        <f ca="1">+IF(AND(ISNUMBER(OFFSET('Sanitation Data'!$E$6,0,10*ROW('Sanitation Data'!E94))),'Data Summary'!CQ100="Yes"),OFFSET('Sanitation Data'!$E$6,0,10*ROW('Sanitation Data'!E94)),NA())</f>
        <v>#N/A</v>
      </c>
      <c r="AC100" s="491" t="e">
        <f ca="1">+IF(AND(ISNUMBER(OFFSET('Sanitation Data'!$E$10,0,10*ROW('Sanitation Data'!E94))),'Data Summary'!CR100="Yes"),OFFSET('Sanitation Data'!$E$10,0,10*ROW('Sanitation Data'!E94)),NA())</f>
        <v>#N/A</v>
      </c>
      <c r="AD100" s="491" t="e">
        <f ca="1">+IF(AND(ISNUMBER(OFFSET('Sanitation Data'!$E$11,0,10*ROW('Sanitation Data'!E94))),'Data Summary'!CS100="Yes"),OFFSET('Sanitation Data'!$E$11,0,10*ROW('Sanitation Data'!E94)),NA())</f>
        <v>#N/A</v>
      </c>
      <c r="AE100" s="491" t="e">
        <f ca="1">+IF(AND(ISNUMBER(OFFSET('Sanitation Data'!$E$12,0,10*ROW('Sanitation Data'!E94))),'Data Summary'!CT100="Yes"),OFFSET('Sanitation Data'!$E$12,0,10*ROW('Sanitation Data'!E94)),NA())</f>
        <v>#N/A</v>
      </c>
      <c r="AF100" s="491" t="e">
        <f ca="1">+IF(AND(ISNUMBER(OFFSET('Sanitation Data'!$F$4,0,10*ROW('Sanitation Data'!F94))),'Data Summary'!CU100="Yes"),100-OFFSET('Sanitation Data'!$F$4,0,10*ROW('Sanitation Data'!F94)),NA())</f>
        <v>#N/A</v>
      </c>
      <c r="AG100" s="491" t="e">
        <f ca="1">+IF(AND(ISNUMBER(OFFSET('Sanitation Data'!$F$6,0,10*ROW('Sanitation Data'!F94))),'Data Summary'!CV100="Yes"),OFFSET('Sanitation Data'!$F$6,0,10*ROW('Sanitation Data'!F94)),NA())</f>
        <v>#N/A</v>
      </c>
      <c r="AH100" s="491" t="e">
        <f ca="1">+IF(AND(ISNUMBER(OFFSET('Sanitation Data'!$F$10,0,10*ROW('Sanitation Data'!F94))),'Data Summary'!CW100="Yes"),OFFSET('Sanitation Data'!$F$10,0,10*ROW('Sanitation Data'!F94)),NA())</f>
        <v>#N/A</v>
      </c>
      <c r="AI100" s="491" t="e">
        <f ca="1">+IF(AND(ISNUMBER(OFFSET('Sanitation Data'!$F$11,0,10*ROW('Sanitation Data'!F94))),'Data Summary'!CX100="Yes"),OFFSET('Sanitation Data'!$F$11,0,10*ROW('Sanitation Data'!F94)),NA())</f>
        <v>#N/A</v>
      </c>
      <c r="AJ100" s="491" t="e">
        <f ca="1">+IF(AND(ISNUMBER(OFFSET('Sanitation Data'!$F$12,0,10*ROW('Sanitation Data'!F94))),'Data Summary'!CY100="Yes"),OFFSET('Sanitation Data'!$F$12,0,10*ROW('Sanitation Data'!F94)),NA())</f>
        <v>#N/A</v>
      </c>
      <c r="AK100" s="491" t="e">
        <f ca="1">+IF(AND(ISNUMBER(OFFSET('Sanitation Data'!$G$4,0,10*ROW('Sanitation Data'!G94))),'Data Summary'!CZ100="Yes"),100-OFFSET('Sanitation Data'!$G$4,0,10*ROW('Sanitation Data'!G94)),NA())</f>
        <v>#N/A</v>
      </c>
      <c r="AL100" s="491" t="e">
        <f ca="1">+IF(AND(ISNUMBER(OFFSET('Sanitation Data'!$G$6,0,10*ROW('Sanitation Data'!G94))),'Data Summary'!DA100="Yes"),OFFSET('Sanitation Data'!$G$6,0,10*ROW('Sanitation Data'!G94)),NA())</f>
        <v>#N/A</v>
      </c>
      <c r="AM100" s="491" t="e">
        <f ca="1">+IF(AND(ISNUMBER(OFFSET('Sanitation Data'!$G$10,0,10*ROW('Sanitation Data'!G94))),'Data Summary'!DB100="Yes"),OFFSET('Sanitation Data'!$G$10,0,10*ROW('Sanitation Data'!G94)),NA())</f>
        <v>#N/A</v>
      </c>
      <c r="AN100" s="491" t="e">
        <f ca="1">+IF(AND(ISNUMBER(OFFSET('Sanitation Data'!$G$11,0,10*ROW('Sanitation Data'!G94))),'Data Summary'!DC100="Yes"),OFFSET('Sanitation Data'!$G$11,0,10*ROW('Sanitation Data'!G94)),NA())</f>
        <v>#N/A</v>
      </c>
      <c r="AO100" s="491" t="e">
        <f ca="1">+IF(AND(ISNUMBER(OFFSET('Sanitation Data'!$G$12,0,10*ROW('Sanitation Data'!G94))),'Data Summary'!DD100="Yes"),OFFSET('Sanitation Data'!$G$12,0,10*ROW('Sanitation Data'!G94)),NA())</f>
        <v>#N/A</v>
      </c>
      <c r="AP100" s="491" t="e">
        <f ca="1">+IF(AND(ISNUMBER(OFFSET('Sanitation Data'!$H$4,0,10*ROW('Sanitation Data'!H94))),'Data Summary'!DE100="Yes"),100-OFFSET('Sanitation Data'!$H$4,0,10*ROW('Sanitation Data'!H94)),NA())</f>
        <v>#N/A</v>
      </c>
      <c r="AQ100" s="491" t="e">
        <f ca="1">+IF(AND(ISNUMBER(OFFSET('Sanitation Data'!$H$6,0,10*ROW('Sanitation Data'!H94))),'Data Summary'!DF100="Yes"),OFFSET('Sanitation Data'!$H$6,0,10*ROW('Sanitation Data'!H94)),NA())</f>
        <v>#N/A</v>
      </c>
      <c r="AR100" s="491" t="e">
        <f ca="1">+IF(AND(ISNUMBER(OFFSET('Sanitation Data'!$H$10,0,10*ROW('Sanitation Data'!H94))),'Data Summary'!DG100="Yes"),OFFSET('Sanitation Data'!$H$10,0,10*ROW('Sanitation Data'!H94)),NA())</f>
        <v>#N/A</v>
      </c>
      <c r="AS100" s="491" t="e">
        <f ca="1">+IF(AND(ISNUMBER(OFFSET('Sanitation Data'!$H$11,0,10*ROW('Sanitation Data'!H94))),'Data Summary'!DH100="Yes"),OFFSET('Sanitation Data'!$H$11,0,10*ROW('Sanitation Data'!H94)),NA())</f>
        <v>#N/A</v>
      </c>
      <c r="AT100" s="491" t="e">
        <f ca="1">+IF(AND(ISNUMBER(OFFSET('Sanitation Data'!$H$12,0,10*ROW('Sanitation Data'!H94))),'Data Summary'!DI100="Yes"),OFFSET('Sanitation Data'!$H$12,0,10*ROW('Sanitation Data'!H94)),NA())</f>
        <v>#N/A</v>
      </c>
      <c r="AU100" s="491" t="e">
        <f ca="1">+IF(AND(ISNUMBER(OFFSET('Sanitation Data'!$I$4,0,10*ROW('Sanitation Data'!I94))),'Data Summary'!DJ100="Yes"),100-OFFSET('Sanitation Data'!$I$4,0,10*ROW('Sanitation Data'!I94)),NA())</f>
        <v>#N/A</v>
      </c>
      <c r="AV100" s="491" t="e">
        <f ca="1">+IF(AND(ISNUMBER(OFFSET('Sanitation Data'!$I$6,0,10*ROW('Sanitation Data'!I94))),'Data Summary'!DK100="Yes"),OFFSET('Sanitation Data'!$I$6,0,10*ROW('Sanitation Data'!I94)),NA())</f>
        <v>#N/A</v>
      </c>
      <c r="AW100" s="491" t="e">
        <f ca="1">+IF(AND(ISNUMBER(OFFSET('Sanitation Data'!$I$10,0,10*ROW('Sanitation Data'!I94))),'Data Summary'!DL100="Yes"),OFFSET('Sanitation Data'!$I$10,0,10*ROW('Sanitation Data'!I94)),NA())</f>
        <v>#N/A</v>
      </c>
      <c r="AX100" s="491" t="e">
        <f ca="1">+IF(AND(ISNUMBER(OFFSET('Sanitation Data'!$I$11,0,10*ROW('Sanitation Data'!I94))),'Data Summary'!DM100="Yes"),OFFSET('Sanitation Data'!$I$11,0,10*ROW('Sanitation Data'!I94)),NA())</f>
        <v>#N/A</v>
      </c>
      <c r="AY100" s="491" t="e">
        <f ca="1">+IF(AND(ISNUMBER(OFFSET('Sanitation Data'!$I$12,0,10*ROW('Sanitation Data'!I94))),'Data Summary'!DN100="Yes"),OFFSET('Sanitation Data'!$I$12,0,10*ROW('Sanitation Data'!I94)),NA())</f>
        <v>#N/A</v>
      </c>
      <c r="AZ100" s="492" t="e">
        <f ca="1">+IF(AND(ISNUMBER(OFFSET('Hygiene Data'!$D$5,0,10*ROW('Hygiene Data'!D94))),'Data Summary'!DO100="Yes"),OFFSET('Hygiene Data'!$D$5,0,10*ROW('Hygiene Data'!D94)),NA())</f>
        <v>#N/A</v>
      </c>
      <c r="BA100" s="492" t="e">
        <f ca="1">+IF(AND(ISNUMBER(OFFSET('Hygiene Data'!$D$7,0,10*ROW('Hygiene Data'!D94))),'Data Summary'!DP100="Yes"),OFFSET('Hygiene Data'!$D$7,0,10*ROW('Hygiene Data'!D94)),NA())</f>
        <v>#N/A</v>
      </c>
      <c r="BB100" s="492" t="e">
        <f ca="1">+IF(AND(ISNUMBER(OFFSET('Hygiene Data'!$D$9,0,10*ROW('Hygiene Data'!D94))),'Data Summary'!DQ100="Yes"),OFFSET('Hygiene Data'!$D$9,0,10*ROW('Hygiene Data'!D94)),NA())</f>
        <v>#N/A</v>
      </c>
      <c r="BC100" s="492" t="e">
        <f ca="1">+IF(AND(ISNUMBER(OFFSET('Hygiene Data'!$E$5,0,10*ROW('Hygiene Data'!E94))),'Data Summary'!DR100="Yes"),OFFSET('Hygiene Data'!$E$5,0,10*ROW('Hygiene Data'!E94)),NA())</f>
        <v>#N/A</v>
      </c>
      <c r="BD100" s="492" t="e">
        <f ca="1">+IF(AND(ISNUMBER(OFFSET('Hygiene Data'!$E$7,0,10*ROW('Hygiene Data'!E94))),'Data Summary'!DS100="Yes"),OFFSET('Hygiene Data'!$E$7,0,10*ROW('Hygiene Data'!E94)),NA())</f>
        <v>#N/A</v>
      </c>
      <c r="BE100" s="492" t="e">
        <f ca="1">+IF(AND(ISNUMBER(OFFSET('Hygiene Data'!$E$9,0,10*ROW('Hygiene Data'!E94))),'Data Summary'!DT100="Yes"),OFFSET('Hygiene Data'!$E$9,0,10*ROW('Hygiene Data'!E94)),NA())</f>
        <v>#N/A</v>
      </c>
      <c r="BF100" s="492" t="e">
        <f ca="1">+IF(AND(ISNUMBER(OFFSET('Hygiene Data'!$F$5,0,10*ROW('Hygiene Data'!F94))),'Data Summary'!DU100="Yes"),OFFSET('Hygiene Data'!$F$5,0,10*ROW('Hygiene Data'!F94)),NA())</f>
        <v>#N/A</v>
      </c>
      <c r="BG100" s="492" t="e">
        <f ca="1">+IF(AND(ISNUMBER(OFFSET('Hygiene Data'!$F$7,0,10*ROW('Hygiene Data'!F94))),'Data Summary'!DV100="Yes"),OFFSET('Hygiene Data'!$F$7,0,10*ROW('Hygiene Data'!F94)),NA())</f>
        <v>#N/A</v>
      </c>
      <c r="BH100" s="492" t="e">
        <f ca="1">+IF(AND(ISNUMBER(OFFSET('Hygiene Data'!$F$9,0,10*ROW('Hygiene Data'!F94))),'Data Summary'!DW100="Yes"),OFFSET('Hygiene Data'!$F$9,0,10*ROW('Hygiene Data'!F94)),NA())</f>
        <v>#N/A</v>
      </c>
      <c r="BI100" s="492" t="e">
        <f ca="1">+IF(AND(ISNUMBER(OFFSET('Hygiene Data'!$G$5,0,10*ROW('Hygiene Data'!G94))),'Data Summary'!DX100="Yes"),OFFSET('Hygiene Data'!$G$5,0,10*ROW('Hygiene Data'!G94)),NA())</f>
        <v>#N/A</v>
      </c>
      <c r="BJ100" s="492" t="e">
        <f ca="1">+IF(AND(ISNUMBER(OFFSET('Hygiene Data'!$G$7,0,10*ROW('Hygiene Data'!G94))),'Data Summary'!DY100="Yes"),OFFSET('Hygiene Data'!$G$7,0,10*ROW('Hygiene Data'!G94)),NA())</f>
        <v>#N/A</v>
      </c>
      <c r="BK100" s="492" t="e">
        <f ca="1">+IF(AND(ISNUMBER(OFFSET('Hygiene Data'!$G$9,0,10*ROW('Hygiene Data'!G94))),'Data Summary'!DZ100="Yes"),OFFSET('Hygiene Data'!$G$9,0,10*ROW('Hygiene Data'!G94)),NA())</f>
        <v>#N/A</v>
      </c>
      <c r="BL100" s="492" t="e">
        <f ca="1">+IF(AND(ISNUMBER(OFFSET('Hygiene Data'!$H$5,0,10*ROW('Hygiene Data'!H94))),'Data Summary'!EA100="Yes"),OFFSET('Hygiene Data'!$H$5,0,10*ROW('Hygiene Data'!H94)),NA())</f>
        <v>#N/A</v>
      </c>
      <c r="BM100" s="492" t="e">
        <f ca="1">+IF(AND(ISNUMBER(OFFSET('Hygiene Data'!$H$7,0,10*ROW('Hygiene Data'!H94))),'Data Summary'!EB100="Yes"),OFFSET('Hygiene Data'!$H$7,0,10*ROW('Hygiene Data'!H94)),NA())</f>
        <v>#N/A</v>
      </c>
      <c r="BN100" s="492" t="e">
        <f ca="1">+IF(AND(ISNUMBER(OFFSET('Hygiene Data'!$H$9,0,10*ROW('Hygiene Data'!H94))),'Data Summary'!EC100="Yes"),OFFSET('Hygiene Data'!$H$9,0,10*ROW('Hygiene Data'!H94)),NA())</f>
        <v>#N/A</v>
      </c>
      <c r="BO100" s="492" t="e">
        <f ca="1">+IF(AND(ISNUMBER(OFFSET('Hygiene Data'!$I$5,0,10*ROW('Hygiene Data'!I94))),'Data Summary'!ED100="Yes"),OFFSET('Hygiene Data'!$I$5,0,10*ROW('Hygiene Data'!I94)),NA())</f>
        <v>#N/A</v>
      </c>
      <c r="BP100" s="492" t="e">
        <f ca="1">+IF(AND(ISNUMBER(OFFSET('Hygiene Data'!$I$7,0,10*ROW('Hygiene Data'!I94))),'Data Summary'!EE100="Yes"),OFFSET('Hygiene Data'!$I$7,0,10*ROW('Hygiene Data'!I94)),NA())</f>
        <v>#N/A</v>
      </c>
      <c r="BQ100" s="492" t="e">
        <f ca="1">+IF(AND(ISNUMBER(OFFSET('Hygiene Data'!$I$9,0,10*ROW('Hygiene Data'!I94))),'Data Summary'!EF100="Yes"),OFFSET('Hygiene Data'!$I$9,0,10*ROW('Hygiene Data'!I94)),NA())</f>
        <v>#N/A</v>
      </c>
    </row>
    <row r="101" spans="1:69" x14ac:dyDescent="0.25">
      <c r="A101" s="488" t="e">
        <f ca="1">+RIGHT('Data Summary'!A101,LEN('Data Summary'!A101)-9)</f>
        <v>#VALUE!</v>
      </c>
      <c r="B101" s="462" t="str">
        <f ca="1">+IF(ISTEXT('Data Summary'!B101),'Data Summary'!B101,"")</f>
        <v/>
      </c>
      <c r="C101" s="489" t="e">
        <f ca="1">+VALUE('Data Summary'!C101)</f>
        <v>#VALUE!</v>
      </c>
      <c r="D101" s="490" t="e">
        <f ca="1">+IF(AND(ISNUMBER(OFFSET('Water Data'!$D$4,0,10*ROW('Water Data'!D95))),'Data Summary'!BS101="Yes"),100-OFFSET('Water Data'!$D$4,0,10*ROW('Water Data'!D95)),NA())</f>
        <v>#N/A</v>
      </c>
      <c r="E101" s="490" t="e">
        <f ca="1">+IF(AND(ISNUMBER(OFFSET('Water Data'!$D$6,0,10*ROW('Water Data'!D95))),'Data Summary'!BT101="Yes"),OFFSET('Water Data'!$D$6,0,10*ROW('Water Data'!D95)),NA())</f>
        <v>#N/A</v>
      </c>
      <c r="F101" s="490" t="e">
        <f ca="1">+IF(AND(ISNUMBER(OFFSET('Water Data'!$D$9,0,10*ROW('Water Data'!D95))),'Data Summary'!BU101="Yes"),OFFSET('Water Data'!$D$9,0,10*ROW('Water Data'!D95)),NA())</f>
        <v>#N/A</v>
      </c>
      <c r="G101" s="490" t="e">
        <f ca="1">+IF(AND(ISNUMBER(OFFSET('Water Data'!$E$4,0,10*ROW('Water Data'!E95))),'Data Summary'!BV101="Yes"),100-OFFSET('Water Data'!$E$4,0,10*ROW('Water Data'!E95)),NA())</f>
        <v>#N/A</v>
      </c>
      <c r="H101" s="490" t="e">
        <f ca="1">+IF(AND(ISNUMBER(OFFSET('Water Data'!$E$6,0,10*ROW('Water Data'!E95))),'Data Summary'!BW101="Yes"),OFFSET('Water Data'!$E$6,0,10*ROW('Water Data'!E95)),NA())</f>
        <v>#N/A</v>
      </c>
      <c r="I101" s="490" t="e">
        <f ca="1">+IF(AND(ISNUMBER(OFFSET('Water Data'!$E$9,0,10*ROW('Water Data'!E95))),'Data Summary'!BX101="Yes"),OFFSET('Water Data'!$E$9,0,10*ROW('Water Data'!E95)),NA())</f>
        <v>#N/A</v>
      </c>
      <c r="J101" s="490" t="e">
        <f ca="1">+IF(AND(ISNUMBER(OFFSET('Water Data'!$F$4,0,10*ROW('Water Data'!F95))),'Data Summary'!BY101="Yes"),100-OFFSET('Water Data'!$F$4,0,10*ROW('Water Data'!F95)),NA())</f>
        <v>#N/A</v>
      </c>
      <c r="K101" s="490" t="e">
        <f ca="1">+IF(AND(ISNUMBER(OFFSET('Water Data'!$F$6,0,10*ROW('Water Data'!F95))),'Data Summary'!BZ101="Yes"),OFFSET('Water Data'!$F$6,0,10*ROW('Water Data'!F95)),NA())</f>
        <v>#N/A</v>
      </c>
      <c r="L101" s="490" t="e">
        <f ca="1">+IF(AND(ISNUMBER(OFFSET('Water Data'!$F$9,0,10*ROW('Water Data'!F95))),'Data Summary'!CA101="Yes"),OFFSET('Water Data'!$F$9,0,10*ROW('Water Data'!F95)),NA())</f>
        <v>#N/A</v>
      </c>
      <c r="M101" s="490" t="e">
        <f ca="1">+IF(AND(ISNUMBER(OFFSET('Water Data'!$G$4,0,10*ROW('Water Data'!G95))),'Data Summary'!CB101="Yes"),100-OFFSET('Water Data'!$G$4,0,10*ROW('Water Data'!G95)),NA())</f>
        <v>#N/A</v>
      </c>
      <c r="N101" s="490" t="e">
        <f ca="1">+IF(AND(ISNUMBER(OFFSET('Water Data'!$G$6,0,10*ROW('Water Data'!G95))),'Data Summary'!CC101="Yes"),OFFSET('Water Data'!$G$6,0,10*ROW('Water Data'!G95)),NA())</f>
        <v>#N/A</v>
      </c>
      <c r="O101" s="490" t="e">
        <f ca="1">+IF(AND(ISNUMBER(OFFSET('Water Data'!$G$9,0,10*ROW('Water Data'!G95))),'Data Summary'!CD101="Yes"),OFFSET('Water Data'!$G$9,0,10*ROW('Water Data'!G95)),NA())</f>
        <v>#N/A</v>
      </c>
      <c r="P101" s="490" t="e">
        <f ca="1">+IF(AND(ISNUMBER(OFFSET('Water Data'!$H$4,0,10*ROW('Water Data'!H95))),'Data Summary'!CE101="Yes"),100-OFFSET('Water Data'!$H$4,0,10*ROW('Water Data'!H95)),NA())</f>
        <v>#N/A</v>
      </c>
      <c r="Q101" s="490" t="e">
        <f ca="1">+IF(AND(ISNUMBER(OFFSET('Water Data'!$H$6,0,10*ROW('Water Data'!H95))),'Data Summary'!CF101="Yes"),OFFSET('Water Data'!$H$6,0,10*ROW('Water Data'!H95)),NA())</f>
        <v>#N/A</v>
      </c>
      <c r="R101" s="490" t="e">
        <f ca="1">+IF(AND(ISNUMBER(OFFSET('Water Data'!$H$9,0,10*ROW('Water Data'!H95))),'Data Summary'!CG101="Yes"),OFFSET('Water Data'!$H$9,0,10*ROW('Water Data'!H95)),NA())</f>
        <v>#N/A</v>
      </c>
      <c r="S101" s="490" t="e">
        <f ca="1">+IF(AND(ISNUMBER(OFFSET('Water Data'!$I$4,0,10*ROW('Water Data'!I95))),'Data Summary'!CH101="Yes"),100-OFFSET('Water Data'!$I$4,0,10*ROW('Water Data'!I95)),NA())</f>
        <v>#N/A</v>
      </c>
      <c r="T101" s="490" t="e">
        <f ca="1">+IF(AND(ISNUMBER(OFFSET('Water Data'!$I$6,0,10*ROW('Water Data'!I95))),'Data Summary'!CI101="Yes"),OFFSET('Water Data'!$I$6,0,10*ROW('Water Data'!I95)),NA())</f>
        <v>#N/A</v>
      </c>
      <c r="U101" s="490" t="e">
        <f ca="1">+IF(AND(ISNUMBER(OFFSET('Water Data'!$I$9,0,10*ROW('Water Data'!I95))),'Data Summary'!CJ101="Yes"),OFFSET('Water Data'!$I$9,0,10*ROW('Water Data'!I95)),NA())</f>
        <v>#N/A</v>
      </c>
      <c r="V101" s="491" t="e">
        <f ca="1">+IF(AND(ISNUMBER(OFFSET('Sanitation Data'!$D$4,0,10*ROW('Sanitation Data'!D95))),'Data Summary'!CK101="Yes"),100-OFFSET('Sanitation Data'!$D$4,0,10*ROW('Sanitation Data'!D95)),NA())</f>
        <v>#N/A</v>
      </c>
      <c r="W101" s="491" t="e">
        <f ca="1">+IF(AND(ISNUMBER(OFFSET('Sanitation Data'!$D$6,0,10*ROW('Sanitation Data'!D95))),'Data Summary'!CL101="Yes"),OFFSET('Sanitation Data'!$D$6,0,10*ROW('Sanitation Data'!D95)),NA())</f>
        <v>#N/A</v>
      </c>
      <c r="X101" s="491" t="e">
        <f ca="1">+IF(AND(ISNUMBER(OFFSET('Sanitation Data'!$D$10,0,10*ROW('Sanitation Data'!D95))),'Data Summary'!CM101="Yes"),OFFSET('Sanitation Data'!$D$10,0,10*ROW('Sanitation Data'!D95)),NA())</f>
        <v>#N/A</v>
      </c>
      <c r="Y101" s="491" t="e">
        <f ca="1">+IF(AND(ISNUMBER(OFFSET('Sanitation Data'!$D$11,0,10*ROW('Sanitation Data'!D95))),'Data Summary'!CN101="Yes"),OFFSET('Sanitation Data'!$D$11,0,10*ROW('Sanitation Data'!D95)),NA())</f>
        <v>#N/A</v>
      </c>
      <c r="Z101" s="491" t="e">
        <f ca="1">+IF(AND(ISNUMBER(OFFSET('Sanitation Data'!$D$12,0,10*ROW('Sanitation Data'!D95))),'Data Summary'!CO101="Yes"),OFFSET('Sanitation Data'!$D$12,0,10*ROW('Sanitation Data'!D95)),NA())</f>
        <v>#N/A</v>
      </c>
      <c r="AA101" s="491" t="e">
        <f ca="1">+IF(AND(ISNUMBER(OFFSET('Sanitation Data'!$E$4,0,10*ROW('Sanitation Data'!E95))),'Data Summary'!CP101="Yes"),100-OFFSET('Sanitation Data'!$E$4,0,10*ROW('Sanitation Data'!E95)),NA())</f>
        <v>#N/A</v>
      </c>
      <c r="AB101" s="491" t="e">
        <f ca="1">+IF(AND(ISNUMBER(OFFSET('Sanitation Data'!$E$6,0,10*ROW('Sanitation Data'!E95))),'Data Summary'!CQ101="Yes"),OFFSET('Sanitation Data'!$E$6,0,10*ROW('Sanitation Data'!E95)),NA())</f>
        <v>#N/A</v>
      </c>
      <c r="AC101" s="491" t="e">
        <f ca="1">+IF(AND(ISNUMBER(OFFSET('Sanitation Data'!$E$10,0,10*ROW('Sanitation Data'!E95))),'Data Summary'!CR101="Yes"),OFFSET('Sanitation Data'!$E$10,0,10*ROW('Sanitation Data'!E95)),NA())</f>
        <v>#N/A</v>
      </c>
      <c r="AD101" s="491" t="e">
        <f ca="1">+IF(AND(ISNUMBER(OFFSET('Sanitation Data'!$E$11,0,10*ROW('Sanitation Data'!E95))),'Data Summary'!CS101="Yes"),OFFSET('Sanitation Data'!$E$11,0,10*ROW('Sanitation Data'!E95)),NA())</f>
        <v>#N/A</v>
      </c>
      <c r="AE101" s="491" t="e">
        <f ca="1">+IF(AND(ISNUMBER(OFFSET('Sanitation Data'!$E$12,0,10*ROW('Sanitation Data'!E95))),'Data Summary'!CT101="Yes"),OFFSET('Sanitation Data'!$E$12,0,10*ROW('Sanitation Data'!E95)),NA())</f>
        <v>#N/A</v>
      </c>
      <c r="AF101" s="491" t="e">
        <f ca="1">+IF(AND(ISNUMBER(OFFSET('Sanitation Data'!$F$4,0,10*ROW('Sanitation Data'!F95))),'Data Summary'!CU101="Yes"),100-OFFSET('Sanitation Data'!$F$4,0,10*ROW('Sanitation Data'!F95)),NA())</f>
        <v>#N/A</v>
      </c>
      <c r="AG101" s="491" t="e">
        <f ca="1">+IF(AND(ISNUMBER(OFFSET('Sanitation Data'!$F$6,0,10*ROW('Sanitation Data'!F95))),'Data Summary'!CV101="Yes"),OFFSET('Sanitation Data'!$F$6,0,10*ROW('Sanitation Data'!F95)),NA())</f>
        <v>#N/A</v>
      </c>
      <c r="AH101" s="491" t="e">
        <f ca="1">+IF(AND(ISNUMBER(OFFSET('Sanitation Data'!$F$10,0,10*ROW('Sanitation Data'!F95))),'Data Summary'!CW101="Yes"),OFFSET('Sanitation Data'!$F$10,0,10*ROW('Sanitation Data'!F95)),NA())</f>
        <v>#N/A</v>
      </c>
      <c r="AI101" s="491" t="e">
        <f ca="1">+IF(AND(ISNUMBER(OFFSET('Sanitation Data'!$F$11,0,10*ROW('Sanitation Data'!F95))),'Data Summary'!CX101="Yes"),OFFSET('Sanitation Data'!$F$11,0,10*ROW('Sanitation Data'!F95)),NA())</f>
        <v>#N/A</v>
      </c>
      <c r="AJ101" s="491" t="e">
        <f ca="1">+IF(AND(ISNUMBER(OFFSET('Sanitation Data'!$F$12,0,10*ROW('Sanitation Data'!F95))),'Data Summary'!CY101="Yes"),OFFSET('Sanitation Data'!$F$12,0,10*ROW('Sanitation Data'!F95)),NA())</f>
        <v>#N/A</v>
      </c>
      <c r="AK101" s="491" t="e">
        <f ca="1">+IF(AND(ISNUMBER(OFFSET('Sanitation Data'!$G$4,0,10*ROW('Sanitation Data'!G95))),'Data Summary'!CZ101="Yes"),100-OFFSET('Sanitation Data'!$G$4,0,10*ROW('Sanitation Data'!G95)),NA())</f>
        <v>#N/A</v>
      </c>
      <c r="AL101" s="491" t="e">
        <f ca="1">+IF(AND(ISNUMBER(OFFSET('Sanitation Data'!$G$6,0,10*ROW('Sanitation Data'!G95))),'Data Summary'!DA101="Yes"),OFFSET('Sanitation Data'!$G$6,0,10*ROW('Sanitation Data'!G95)),NA())</f>
        <v>#N/A</v>
      </c>
      <c r="AM101" s="491" t="e">
        <f ca="1">+IF(AND(ISNUMBER(OFFSET('Sanitation Data'!$G$10,0,10*ROW('Sanitation Data'!G95))),'Data Summary'!DB101="Yes"),OFFSET('Sanitation Data'!$G$10,0,10*ROW('Sanitation Data'!G95)),NA())</f>
        <v>#N/A</v>
      </c>
      <c r="AN101" s="491" t="e">
        <f ca="1">+IF(AND(ISNUMBER(OFFSET('Sanitation Data'!$G$11,0,10*ROW('Sanitation Data'!G95))),'Data Summary'!DC101="Yes"),OFFSET('Sanitation Data'!$G$11,0,10*ROW('Sanitation Data'!G95)),NA())</f>
        <v>#N/A</v>
      </c>
      <c r="AO101" s="491" t="e">
        <f ca="1">+IF(AND(ISNUMBER(OFFSET('Sanitation Data'!$G$12,0,10*ROW('Sanitation Data'!G95))),'Data Summary'!DD101="Yes"),OFFSET('Sanitation Data'!$G$12,0,10*ROW('Sanitation Data'!G95)),NA())</f>
        <v>#N/A</v>
      </c>
      <c r="AP101" s="491" t="e">
        <f ca="1">+IF(AND(ISNUMBER(OFFSET('Sanitation Data'!$H$4,0,10*ROW('Sanitation Data'!H95))),'Data Summary'!DE101="Yes"),100-OFFSET('Sanitation Data'!$H$4,0,10*ROW('Sanitation Data'!H95)),NA())</f>
        <v>#N/A</v>
      </c>
      <c r="AQ101" s="491" t="e">
        <f ca="1">+IF(AND(ISNUMBER(OFFSET('Sanitation Data'!$H$6,0,10*ROW('Sanitation Data'!H95))),'Data Summary'!DF101="Yes"),OFFSET('Sanitation Data'!$H$6,0,10*ROW('Sanitation Data'!H95)),NA())</f>
        <v>#N/A</v>
      </c>
      <c r="AR101" s="491" t="e">
        <f ca="1">+IF(AND(ISNUMBER(OFFSET('Sanitation Data'!$H$10,0,10*ROW('Sanitation Data'!H95))),'Data Summary'!DG101="Yes"),OFFSET('Sanitation Data'!$H$10,0,10*ROW('Sanitation Data'!H95)),NA())</f>
        <v>#N/A</v>
      </c>
      <c r="AS101" s="491" t="e">
        <f ca="1">+IF(AND(ISNUMBER(OFFSET('Sanitation Data'!$H$11,0,10*ROW('Sanitation Data'!H95))),'Data Summary'!DH101="Yes"),OFFSET('Sanitation Data'!$H$11,0,10*ROW('Sanitation Data'!H95)),NA())</f>
        <v>#N/A</v>
      </c>
      <c r="AT101" s="491" t="e">
        <f ca="1">+IF(AND(ISNUMBER(OFFSET('Sanitation Data'!$H$12,0,10*ROW('Sanitation Data'!H95))),'Data Summary'!DI101="Yes"),OFFSET('Sanitation Data'!$H$12,0,10*ROW('Sanitation Data'!H95)),NA())</f>
        <v>#N/A</v>
      </c>
      <c r="AU101" s="491" t="e">
        <f ca="1">+IF(AND(ISNUMBER(OFFSET('Sanitation Data'!$I$4,0,10*ROW('Sanitation Data'!I95))),'Data Summary'!DJ101="Yes"),100-OFFSET('Sanitation Data'!$I$4,0,10*ROW('Sanitation Data'!I95)),NA())</f>
        <v>#N/A</v>
      </c>
      <c r="AV101" s="491" t="e">
        <f ca="1">+IF(AND(ISNUMBER(OFFSET('Sanitation Data'!$I$6,0,10*ROW('Sanitation Data'!I95))),'Data Summary'!DK101="Yes"),OFFSET('Sanitation Data'!$I$6,0,10*ROW('Sanitation Data'!I95)),NA())</f>
        <v>#N/A</v>
      </c>
      <c r="AW101" s="491" t="e">
        <f ca="1">+IF(AND(ISNUMBER(OFFSET('Sanitation Data'!$I$10,0,10*ROW('Sanitation Data'!I95))),'Data Summary'!DL101="Yes"),OFFSET('Sanitation Data'!$I$10,0,10*ROW('Sanitation Data'!I95)),NA())</f>
        <v>#N/A</v>
      </c>
      <c r="AX101" s="491" t="e">
        <f ca="1">+IF(AND(ISNUMBER(OFFSET('Sanitation Data'!$I$11,0,10*ROW('Sanitation Data'!I95))),'Data Summary'!DM101="Yes"),OFFSET('Sanitation Data'!$I$11,0,10*ROW('Sanitation Data'!I95)),NA())</f>
        <v>#N/A</v>
      </c>
      <c r="AY101" s="491" t="e">
        <f ca="1">+IF(AND(ISNUMBER(OFFSET('Sanitation Data'!$I$12,0,10*ROW('Sanitation Data'!I95))),'Data Summary'!DN101="Yes"),OFFSET('Sanitation Data'!$I$12,0,10*ROW('Sanitation Data'!I95)),NA())</f>
        <v>#N/A</v>
      </c>
      <c r="AZ101" s="492" t="e">
        <f ca="1">+IF(AND(ISNUMBER(OFFSET('Hygiene Data'!$D$5,0,10*ROW('Hygiene Data'!D95))),'Data Summary'!DO101="Yes"),OFFSET('Hygiene Data'!$D$5,0,10*ROW('Hygiene Data'!D95)),NA())</f>
        <v>#N/A</v>
      </c>
      <c r="BA101" s="492" t="e">
        <f ca="1">+IF(AND(ISNUMBER(OFFSET('Hygiene Data'!$D$7,0,10*ROW('Hygiene Data'!D95))),'Data Summary'!DP101="Yes"),OFFSET('Hygiene Data'!$D$7,0,10*ROW('Hygiene Data'!D95)),NA())</f>
        <v>#N/A</v>
      </c>
      <c r="BB101" s="492" t="e">
        <f ca="1">+IF(AND(ISNUMBER(OFFSET('Hygiene Data'!$D$9,0,10*ROW('Hygiene Data'!D95))),'Data Summary'!DQ101="Yes"),OFFSET('Hygiene Data'!$D$9,0,10*ROW('Hygiene Data'!D95)),NA())</f>
        <v>#N/A</v>
      </c>
      <c r="BC101" s="492" t="e">
        <f ca="1">+IF(AND(ISNUMBER(OFFSET('Hygiene Data'!$E$5,0,10*ROW('Hygiene Data'!E95))),'Data Summary'!DR101="Yes"),OFFSET('Hygiene Data'!$E$5,0,10*ROW('Hygiene Data'!E95)),NA())</f>
        <v>#N/A</v>
      </c>
      <c r="BD101" s="492" t="e">
        <f ca="1">+IF(AND(ISNUMBER(OFFSET('Hygiene Data'!$E$7,0,10*ROW('Hygiene Data'!E95))),'Data Summary'!DS101="Yes"),OFFSET('Hygiene Data'!$E$7,0,10*ROW('Hygiene Data'!E95)),NA())</f>
        <v>#N/A</v>
      </c>
      <c r="BE101" s="492" t="e">
        <f ca="1">+IF(AND(ISNUMBER(OFFSET('Hygiene Data'!$E$9,0,10*ROW('Hygiene Data'!E95))),'Data Summary'!DT101="Yes"),OFFSET('Hygiene Data'!$E$9,0,10*ROW('Hygiene Data'!E95)),NA())</f>
        <v>#N/A</v>
      </c>
      <c r="BF101" s="492" t="e">
        <f ca="1">+IF(AND(ISNUMBER(OFFSET('Hygiene Data'!$F$5,0,10*ROW('Hygiene Data'!F95))),'Data Summary'!DU101="Yes"),OFFSET('Hygiene Data'!$F$5,0,10*ROW('Hygiene Data'!F95)),NA())</f>
        <v>#N/A</v>
      </c>
      <c r="BG101" s="492" t="e">
        <f ca="1">+IF(AND(ISNUMBER(OFFSET('Hygiene Data'!$F$7,0,10*ROW('Hygiene Data'!F95))),'Data Summary'!DV101="Yes"),OFFSET('Hygiene Data'!$F$7,0,10*ROW('Hygiene Data'!F95)),NA())</f>
        <v>#N/A</v>
      </c>
      <c r="BH101" s="492" t="e">
        <f ca="1">+IF(AND(ISNUMBER(OFFSET('Hygiene Data'!$F$9,0,10*ROW('Hygiene Data'!F95))),'Data Summary'!DW101="Yes"),OFFSET('Hygiene Data'!$F$9,0,10*ROW('Hygiene Data'!F95)),NA())</f>
        <v>#N/A</v>
      </c>
      <c r="BI101" s="492" t="e">
        <f ca="1">+IF(AND(ISNUMBER(OFFSET('Hygiene Data'!$G$5,0,10*ROW('Hygiene Data'!G95))),'Data Summary'!DX101="Yes"),OFFSET('Hygiene Data'!$G$5,0,10*ROW('Hygiene Data'!G95)),NA())</f>
        <v>#N/A</v>
      </c>
      <c r="BJ101" s="492" t="e">
        <f ca="1">+IF(AND(ISNUMBER(OFFSET('Hygiene Data'!$G$7,0,10*ROW('Hygiene Data'!G95))),'Data Summary'!DY101="Yes"),OFFSET('Hygiene Data'!$G$7,0,10*ROW('Hygiene Data'!G95)),NA())</f>
        <v>#N/A</v>
      </c>
      <c r="BK101" s="492" t="e">
        <f ca="1">+IF(AND(ISNUMBER(OFFSET('Hygiene Data'!$G$9,0,10*ROW('Hygiene Data'!G95))),'Data Summary'!DZ101="Yes"),OFFSET('Hygiene Data'!$G$9,0,10*ROW('Hygiene Data'!G95)),NA())</f>
        <v>#N/A</v>
      </c>
      <c r="BL101" s="492" t="e">
        <f ca="1">+IF(AND(ISNUMBER(OFFSET('Hygiene Data'!$H$5,0,10*ROW('Hygiene Data'!H95))),'Data Summary'!EA101="Yes"),OFFSET('Hygiene Data'!$H$5,0,10*ROW('Hygiene Data'!H95)),NA())</f>
        <v>#N/A</v>
      </c>
      <c r="BM101" s="492" t="e">
        <f ca="1">+IF(AND(ISNUMBER(OFFSET('Hygiene Data'!$H$7,0,10*ROW('Hygiene Data'!H95))),'Data Summary'!EB101="Yes"),OFFSET('Hygiene Data'!$H$7,0,10*ROW('Hygiene Data'!H95)),NA())</f>
        <v>#N/A</v>
      </c>
      <c r="BN101" s="492" t="e">
        <f ca="1">+IF(AND(ISNUMBER(OFFSET('Hygiene Data'!$H$9,0,10*ROW('Hygiene Data'!H95))),'Data Summary'!EC101="Yes"),OFFSET('Hygiene Data'!$H$9,0,10*ROW('Hygiene Data'!H95)),NA())</f>
        <v>#N/A</v>
      </c>
      <c r="BO101" s="492" t="e">
        <f ca="1">+IF(AND(ISNUMBER(OFFSET('Hygiene Data'!$I$5,0,10*ROW('Hygiene Data'!I95))),'Data Summary'!ED101="Yes"),OFFSET('Hygiene Data'!$I$5,0,10*ROW('Hygiene Data'!I95)),NA())</f>
        <v>#N/A</v>
      </c>
      <c r="BP101" s="492" t="e">
        <f ca="1">+IF(AND(ISNUMBER(OFFSET('Hygiene Data'!$I$7,0,10*ROW('Hygiene Data'!I95))),'Data Summary'!EE101="Yes"),OFFSET('Hygiene Data'!$I$7,0,10*ROW('Hygiene Data'!I95)),NA())</f>
        <v>#N/A</v>
      </c>
      <c r="BQ101" s="492" t="e">
        <f ca="1">+IF(AND(ISNUMBER(OFFSET('Hygiene Data'!$I$9,0,10*ROW('Hygiene Data'!I95))),'Data Summary'!EF101="Yes"),OFFSET('Hygiene Data'!$I$9,0,10*ROW('Hygiene Data'!I95)),NA())</f>
        <v>#N/A</v>
      </c>
    </row>
    <row r="102" spans="1:69" x14ac:dyDescent="0.25">
      <c r="A102" s="488" t="e">
        <f ca="1">+RIGHT('Data Summary'!A102,LEN('Data Summary'!A102)-9)</f>
        <v>#VALUE!</v>
      </c>
      <c r="B102" s="462" t="str">
        <f ca="1">+IF(ISTEXT('Data Summary'!B102),'Data Summary'!B102,"")</f>
        <v/>
      </c>
      <c r="C102" s="489" t="e">
        <f ca="1">+VALUE('Data Summary'!C102)</f>
        <v>#VALUE!</v>
      </c>
      <c r="D102" s="490" t="e">
        <f ca="1">+IF(AND(ISNUMBER(OFFSET('Water Data'!$D$4,0,10*ROW('Water Data'!D96))),'Data Summary'!BS102="Yes"),100-OFFSET('Water Data'!$D$4,0,10*ROW('Water Data'!D96)),NA())</f>
        <v>#N/A</v>
      </c>
      <c r="E102" s="490" t="e">
        <f ca="1">+IF(AND(ISNUMBER(OFFSET('Water Data'!$D$6,0,10*ROW('Water Data'!D96))),'Data Summary'!BT102="Yes"),OFFSET('Water Data'!$D$6,0,10*ROW('Water Data'!D96)),NA())</f>
        <v>#N/A</v>
      </c>
      <c r="F102" s="490" t="e">
        <f ca="1">+IF(AND(ISNUMBER(OFFSET('Water Data'!$D$9,0,10*ROW('Water Data'!D96))),'Data Summary'!BU102="Yes"),OFFSET('Water Data'!$D$9,0,10*ROW('Water Data'!D96)),NA())</f>
        <v>#N/A</v>
      </c>
      <c r="G102" s="490" t="e">
        <f ca="1">+IF(AND(ISNUMBER(OFFSET('Water Data'!$E$4,0,10*ROW('Water Data'!E96))),'Data Summary'!BV102="Yes"),100-OFFSET('Water Data'!$E$4,0,10*ROW('Water Data'!E96)),NA())</f>
        <v>#N/A</v>
      </c>
      <c r="H102" s="490" t="e">
        <f ca="1">+IF(AND(ISNUMBER(OFFSET('Water Data'!$E$6,0,10*ROW('Water Data'!E96))),'Data Summary'!BW102="Yes"),OFFSET('Water Data'!$E$6,0,10*ROW('Water Data'!E96)),NA())</f>
        <v>#N/A</v>
      </c>
      <c r="I102" s="490" t="e">
        <f ca="1">+IF(AND(ISNUMBER(OFFSET('Water Data'!$E$9,0,10*ROW('Water Data'!E96))),'Data Summary'!BX102="Yes"),OFFSET('Water Data'!$E$9,0,10*ROW('Water Data'!E96)),NA())</f>
        <v>#N/A</v>
      </c>
      <c r="J102" s="490" t="e">
        <f ca="1">+IF(AND(ISNUMBER(OFFSET('Water Data'!$F$4,0,10*ROW('Water Data'!F96))),'Data Summary'!BY102="Yes"),100-OFFSET('Water Data'!$F$4,0,10*ROW('Water Data'!F96)),NA())</f>
        <v>#N/A</v>
      </c>
      <c r="K102" s="490" t="e">
        <f ca="1">+IF(AND(ISNUMBER(OFFSET('Water Data'!$F$6,0,10*ROW('Water Data'!F96))),'Data Summary'!BZ102="Yes"),OFFSET('Water Data'!$F$6,0,10*ROW('Water Data'!F96)),NA())</f>
        <v>#N/A</v>
      </c>
      <c r="L102" s="490" t="e">
        <f ca="1">+IF(AND(ISNUMBER(OFFSET('Water Data'!$F$9,0,10*ROW('Water Data'!F96))),'Data Summary'!CA102="Yes"),OFFSET('Water Data'!$F$9,0,10*ROW('Water Data'!F96)),NA())</f>
        <v>#N/A</v>
      </c>
      <c r="M102" s="490" t="e">
        <f ca="1">+IF(AND(ISNUMBER(OFFSET('Water Data'!$G$4,0,10*ROW('Water Data'!G96))),'Data Summary'!CB102="Yes"),100-OFFSET('Water Data'!$G$4,0,10*ROW('Water Data'!G96)),NA())</f>
        <v>#N/A</v>
      </c>
      <c r="N102" s="490" t="e">
        <f ca="1">+IF(AND(ISNUMBER(OFFSET('Water Data'!$G$6,0,10*ROW('Water Data'!G96))),'Data Summary'!CC102="Yes"),OFFSET('Water Data'!$G$6,0,10*ROW('Water Data'!G96)),NA())</f>
        <v>#N/A</v>
      </c>
      <c r="O102" s="490" t="e">
        <f ca="1">+IF(AND(ISNUMBER(OFFSET('Water Data'!$G$9,0,10*ROW('Water Data'!G96))),'Data Summary'!CD102="Yes"),OFFSET('Water Data'!$G$9,0,10*ROW('Water Data'!G96)),NA())</f>
        <v>#N/A</v>
      </c>
      <c r="P102" s="490" t="e">
        <f ca="1">+IF(AND(ISNUMBER(OFFSET('Water Data'!$H$4,0,10*ROW('Water Data'!H96))),'Data Summary'!CE102="Yes"),100-OFFSET('Water Data'!$H$4,0,10*ROW('Water Data'!H96)),NA())</f>
        <v>#N/A</v>
      </c>
      <c r="Q102" s="490" t="e">
        <f ca="1">+IF(AND(ISNUMBER(OFFSET('Water Data'!$H$6,0,10*ROW('Water Data'!H96))),'Data Summary'!CF102="Yes"),OFFSET('Water Data'!$H$6,0,10*ROW('Water Data'!H96)),NA())</f>
        <v>#N/A</v>
      </c>
      <c r="R102" s="490" t="e">
        <f ca="1">+IF(AND(ISNUMBER(OFFSET('Water Data'!$H$9,0,10*ROW('Water Data'!H96))),'Data Summary'!CG102="Yes"),OFFSET('Water Data'!$H$9,0,10*ROW('Water Data'!H96)),NA())</f>
        <v>#N/A</v>
      </c>
      <c r="S102" s="490" t="e">
        <f ca="1">+IF(AND(ISNUMBER(OFFSET('Water Data'!$I$4,0,10*ROW('Water Data'!I96))),'Data Summary'!CH102="Yes"),100-OFFSET('Water Data'!$I$4,0,10*ROW('Water Data'!I96)),NA())</f>
        <v>#N/A</v>
      </c>
      <c r="T102" s="490" t="e">
        <f ca="1">+IF(AND(ISNUMBER(OFFSET('Water Data'!$I$6,0,10*ROW('Water Data'!I96))),'Data Summary'!CI102="Yes"),OFFSET('Water Data'!$I$6,0,10*ROW('Water Data'!I96)),NA())</f>
        <v>#N/A</v>
      </c>
      <c r="U102" s="490" t="e">
        <f ca="1">+IF(AND(ISNUMBER(OFFSET('Water Data'!$I$9,0,10*ROW('Water Data'!I96))),'Data Summary'!CJ102="Yes"),OFFSET('Water Data'!$I$9,0,10*ROW('Water Data'!I96)),NA())</f>
        <v>#N/A</v>
      </c>
      <c r="V102" s="491" t="e">
        <f ca="1">+IF(AND(ISNUMBER(OFFSET('Sanitation Data'!$D$4,0,10*ROW('Sanitation Data'!D96))),'Data Summary'!CK102="Yes"),100-OFFSET('Sanitation Data'!$D$4,0,10*ROW('Sanitation Data'!D96)),NA())</f>
        <v>#N/A</v>
      </c>
      <c r="W102" s="491" t="e">
        <f ca="1">+IF(AND(ISNUMBER(OFFSET('Sanitation Data'!$D$6,0,10*ROW('Sanitation Data'!D96))),'Data Summary'!CL102="Yes"),OFFSET('Sanitation Data'!$D$6,0,10*ROW('Sanitation Data'!D96)),NA())</f>
        <v>#N/A</v>
      </c>
      <c r="X102" s="491" t="e">
        <f ca="1">+IF(AND(ISNUMBER(OFFSET('Sanitation Data'!$D$10,0,10*ROW('Sanitation Data'!D96))),'Data Summary'!CM102="Yes"),OFFSET('Sanitation Data'!$D$10,0,10*ROW('Sanitation Data'!D96)),NA())</f>
        <v>#N/A</v>
      </c>
      <c r="Y102" s="491" t="e">
        <f ca="1">+IF(AND(ISNUMBER(OFFSET('Sanitation Data'!$D$11,0,10*ROW('Sanitation Data'!D96))),'Data Summary'!CN102="Yes"),OFFSET('Sanitation Data'!$D$11,0,10*ROW('Sanitation Data'!D96)),NA())</f>
        <v>#N/A</v>
      </c>
      <c r="Z102" s="491" t="e">
        <f ca="1">+IF(AND(ISNUMBER(OFFSET('Sanitation Data'!$D$12,0,10*ROW('Sanitation Data'!D96))),'Data Summary'!CO102="Yes"),OFFSET('Sanitation Data'!$D$12,0,10*ROW('Sanitation Data'!D96)),NA())</f>
        <v>#N/A</v>
      </c>
      <c r="AA102" s="491" t="e">
        <f ca="1">+IF(AND(ISNUMBER(OFFSET('Sanitation Data'!$E$4,0,10*ROW('Sanitation Data'!E96))),'Data Summary'!CP102="Yes"),100-OFFSET('Sanitation Data'!$E$4,0,10*ROW('Sanitation Data'!E96)),NA())</f>
        <v>#N/A</v>
      </c>
      <c r="AB102" s="491" t="e">
        <f ca="1">+IF(AND(ISNUMBER(OFFSET('Sanitation Data'!$E$6,0,10*ROW('Sanitation Data'!E96))),'Data Summary'!CQ102="Yes"),OFFSET('Sanitation Data'!$E$6,0,10*ROW('Sanitation Data'!E96)),NA())</f>
        <v>#N/A</v>
      </c>
      <c r="AC102" s="491" t="e">
        <f ca="1">+IF(AND(ISNUMBER(OFFSET('Sanitation Data'!$E$10,0,10*ROW('Sanitation Data'!E96))),'Data Summary'!CR102="Yes"),OFFSET('Sanitation Data'!$E$10,0,10*ROW('Sanitation Data'!E96)),NA())</f>
        <v>#N/A</v>
      </c>
      <c r="AD102" s="491" t="e">
        <f ca="1">+IF(AND(ISNUMBER(OFFSET('Sanitation Data'!$E$11,0,10*ROW('Sanitation Data'!E96))),'Data Summary'!CS102="Yes"),OFFSET('Sanitation Data'!$E$11,0,10*ROW('Sanitation Data'!E96)),NA())</f>
        <v>#N/A</v>
      </c>
      <c r="AE102" s="491" t="e">
        <f ca="1">+IF(AND(ISNUMBER(OFFSET('Sanitation Data'!$E$12,0,10*ROW('Sanitation Data'!E96))),'Data Summary'!CT102="Yes"),OFFSET('Sanitation Data'!$E$12,0,10*ROW('Sanitation Data'!E96)),NA())</f>
        <v>#N/A</v>
      </c>
      <c r="AF102" s="491" t="e">
        <f ca="1">+IF(AND(ISNUMBER(OFFSET('Sanitation Data'!$F$4,0,10*ROW('Sanitation Data'!F96))),'Data Summary'!CU102="Yes"),100-OFFSET('Sanitation Data'!$F$4,0,10*ROW('Sanitation Data'!F96)),NA())</f>
        <v>#N/A</v>
      </c>
      <c r="AG102" s="491" t="e">
        <f ca="1">+IF(AND(ISNUMBER(OFFSET('Sanitation Data'!$F$6,0,10*ROW('Sanitation Data'!F96))),'Data Summary'!CV102="Yes"),OFFSET('Sanitation Data'!$F$6,0,10*ROW('Sanitation Data'!F96)),NA())</f>
        <v>#N/A</v>
      </c>
      <c r="AH102" s="491" t="e">
        <f ca="1">+IF(AND(ISNUMBER(OFFSET('Sanitation Data'!$F$10,0,10*ROW('Sanitation Data'!F96))),'Data Summary'!CW102="Yes"),OFFSET('Sanitation Data'!$F$10,0,10*ROW('Sanitation Data'!F96)),NA())</f>
        <v>#N/A</v>
      </c>
      <c r="AI102" s="491" t="e">
        <f ca="1">+IF(AND(ISNUMBER(OFFSET('Sanitation Data'!$F$11,0,10*ROW('Sanitation Data'!F96))),'Data Summary'!CX102="Yes"),OFFSET('Sanitation Data'!$F$11,0,10*ROW('Sanitation Data'!F96)),NA())</f>
        <v>#N/A</v>
      </c>
      <c r="AJ102" s="491" t="e">
        <f ca="1">+IF(AND(ISNUMBER(OFFSET('Sanitation Data'!$F$12,0,10*ROW('Sanitation Data'!F96))),'Data Summary'!CY102="Yes"),OFFSET('Sanitation Data'!$F$12,0,10*ROW('Sanitation Data'!F96)),NA())</f>
        <v>#N/A</v>
      </c>
      <c r="AK102" s="491" t="e">
        <f ca="1">+IF(AND(ISNUMBER(OFFSET('Sanitation Data'!$G$4,0,10*ROW('Sanitation Data'!G96))),'Data Summary'!CZ102="Yes"),100-OFFSET('Sanitation Data'!$G$4,0,10*ROW('Sanitation Data'!G96)),NA())</f>
        <v>#N/A</v>
      </c>
      <c r="AL102" s="491" t="e">
        <f ca="1">+IF(AND(ISNUMBER(OFFSET('Sanitation Data'!$G$6,0,10*ROW('Sanitation Data'!G96))),'Data Summary'!DA102="Yes"),OFFSET('Sanitation Data'!$G$6,0,10*ROW('Sanitation Data'!G96)),NA())</f>
        <v>#N/A</v>
      </c>
      <c r="AM102" s="491" t="e">
        <f ca="1">+IF(AND(ISNUMBER(OFFSET('Sanitation Data'!$G$10,0,10*ROW('Sanitation Data'!G96))),'Data Summary'!DB102="Yes"),OFFSET('Sanitation Data'!$G$10,0,10*ROW('Sanitation Data'!G96)),NA())</f>
        <v>#N/A</v>
      </c>
      <c r="AN102" s="491" t="e">
        <f ca="1">+IF(AND(ISNUMBER(OFFSET('Sanitation Data'!$G$11,0,10*ROW('Sanitation Data'!G96))),'Data Summary'!DC102="Yes"),OFFSET('Sanitation Data'!$G$11,0,10*ROW('Sanitation Data'!G96)),NA())</f>
        <v>#N/A</v>
      </c>
      <c r="AO102" s="491" t="e">
        <f ca="1">+IF(AND(ISNUMBER(OFFSET('Sanitation Data'!$G$12,0,10*ROW('Sanitation Data'!G96))),'Data Summary'!DD102="Yes"),OFFSET('Sanitation Data'!$G$12,0,10*ROW('Sanitation Data'!G96)),NA())</f>
        <v>#N/A</v>
      </c>
      <c r="AP102" s="491" t="e">
        <f ca="1">+IF(AND(ISNUMBER(OFFSET('Sanitation Data'!$H$4,0,10*ROW('Sanitation Data'!H96))),'Data Summary'!DE102="Yes"),100-OFFSET('Sanitation Data'!$H$4,0,10*ROW('Sanitation Data'!H96)),NA())</f>
        <v>#N/A</v>
      </c>
      <c r="AQ102" s="491" t="e">
        <f ca="1">+IF(AND(ISNUMBER(OFFSET('Sanitation Data'!$H$6,0,10*ROW('Sanitation Data'!H96))),'Data Summary'!DF102="Yes"),OFFSET('Sanitation Data'!$H$6,0,10*ROW('Sanitation Data'!H96)),NA())</f>
        <v>#N/A</v>
      </c>
      <c r="AR102" s="491" t="e">
        <f ca="1">+IF(AND(ISNUMBER(OFFSET('Sanitation Data'!$H$10,0,10*ROW('Sanitation Data'!H96))),'Data Summary'!DG102="Yes"),OFFSET('Sanitation Data'!$H$10,0,10*ROW('Sanitation Data'!H96)),NA())</f>
        <v>#N/A</v>
      </c>
      <c r="AS102" s="491" t="e">
        <f ca="1">+IF(AND(ISNUMBER(OFFSET('Sanitation Data'!$H$11,0,10*ROW('Sanitation Data'!H96))),'Data Summary'!DH102="Yes"),OFFSET('Sanitation Data'!$H$11,0,10*ROW('Sanitation Data'!H96)),NA())</f>
        <v>#N/A</v>
      </c>
      <c r="AT102" s="491" t="e">
        <f ca="1">+IF(AND(ISNUMBER(OFFSET('Sanitation Data'!$H$12,0,10*ROW('Sanitation Data'!H96))),'Data Summary'!DI102="Yes"),OFFSET('Sanitation Data'!$H$12,0,10*ROW('Sanitation Data'!H96)),NA())</f>
        <v>#N/A</v>
      </c>
      <c r="AU102" s="491" t="e">
        <f ca="1">+IF(AND(ISNUMBER(OFFSET('Sanitation Data'!$I$4,0,10*ROW('Sanitation Data'!I96))),'Data Summary'!DJ102="Yes"),100-OFFSET('Sanitation Data'!$I$4,0,10*ROW('Sanitation Data'!I96)),NA())</f>
        <v>#N/A</v>
      </c>
      <c r="AV102" s="491" t="e">
        <f ca="1">+IF(AND(ISNUMBER(OFFSET('Sanitation Data'!$I$6,0,10*ROW('Sanitation Data'!I96))),'Data Summary'!DK102="Yes"),OFFSET('Sanitation Data'!$I$6,0,10*ROW('Sanitation Data'!I96)),NA())</f>
        <v>#N/A</v>
      </c>
      <c r="AW102" s="491" t="e">
        <f ca="1">+IF(AND(ISNUMBER(OFFSET('Sanitation Data'!$I$10,0,10*ROW('Sanitation Data'!I96))),'Data Summary'!DL102="Yes"),OFFSET('Sanitation Data'!$I$10,0,10*ROW('Sanitation Data'!I96)),NA())</f>
        <v>#N/A</v>
      </c>
      <c r="AX102" s="491" t="e">
        <f ca="1">+IF(AND(ISNUMBER(OFFSET('Sanitation Data'!$I$11,0,10*ROW('Sanitation Data'!I96))),'Data Summary'!DM102="Yes"),OFFSET('Sanitation Data'!$I$11,0,10*ROW('Sanitation Data'!I96)),NA())</f>
        <v>#N/A</v>
      </c>
      <c r="AY102" s="491" t="e">
        <f ca="1">+IF(AND(ISNUMBER(OFFSET('Sanitation Data'!$I$12,0,10*ROW('Sanitation Data'!I96))),'Data Summary'!DN102="Yes"),OFFSET('Sanitation Data'!$I$12,0,10*ROW('Sanitation Data'!I96)),NA())</f>
        <v>#N/A</v>
      </c>
      <c r="AZ102" s="492" t="e">
        <f ca="1">+IF(AND(ISNUMBER(OFFSET('Hygiene Data'!$D$5,0,10*ROW('Hygiene Data'!D96))),'Data Summary'!DO102="Yes"),OFFSET('Hygiene Data'!$D$5,0,10*ROW('Hygiene Data'!D96)),NA())</f>
        <v>#N/A</v>
      </c>
      <c r="BA102" s="492" t="e">
        <f ca="1">+IF(AND(ISNUMBER(OFFSET('Hygiene Data'!$D$7,0,10*ROW('Hygiene Data'!D96))),'Data Summary'!DP102="Yes"),OFFSET('Hygiene Data'!$D$7,0,10*ROW('Hygiene Data'!D96)),NA())</f>
        <v>#N/A</v>
      </c>
      <c r="BB102" s="492" t="e">
        <f ca="1">+IF(AND(ISNUMBER(OFFSET('Hygiene Data'!$D$9,0,10*ROW('Hygiene Data'!D96))),'Data Summary'!DQ102="Yes"),OFFSET('Hygiene Data'!$D$9,0,10*ROW('Hygiene Data'!D96)),NA())</f>
        <v>#N/A</v>
      </c>
      <c r="BC102" s="492" t="e">
        <f ca="1">+IF(AND(ISNUMBER(OFFSET('Hygiene Data'!$E$5,0,10*ROW('Hygiene Data'!E96))),'Data Summary'!DR102="Yes"),OFFSET('Hygiene Data'!$E$5,0,10*ROW('Hygiene Data'!E96)),NA())</f>
        <v>#N/A</v>
      </c>
      <c r="BD102" s="492" t="e">
        <f ca="1">+IF(AND(ISNUMBER(OFFSET('Hygiene Data'!$E$7,0,10*ROW('Hygiene Data'!E96))),'Data Summary'!DS102="Yes"),OFFSET('Hygiene Data'!$E$7,0,10*ROW('Hygiene Data'!E96)),NA())</f>
        <v>#N/A</v>
      </c>
      <c r="BE102" s="492" t="e">
        <f ca="1">+IF(AND(ISNUMBER(OFFSET('Hygiene Data'!$E$9,0,10*ROW('Hygiene Data'!E96))),'Data Summary'!DT102="Yes"),OFFSET('Hygiene Data'!$E$9,0,10*ROW('Hygiene Data'!E96)),NA())</f>
        <v>#N/A</v>
      </c>
      <c r="BF102" s="492" t="e">
        <f ca="1">+IF(AND(ISNUMBER(OFFSET('Hygiene Data'!$F$5,0,10*ROW('Hygiene Data'!F96))),'Data Summary'!DU102="Yes"),OFFSET('Hygiene Data'!$F$5,0,10*ROW('Hygiene Data'!F96)),NA())</f>
        <v>#N/A</v>
      </c>
      <c r="BG102" s="492" t="e">
        <f ca="1">+IF(AND(ISNUMBER(OFFSET('Hygiene Data'!$F$7,0,10*ROW('Hygiene Data'!F96))),'Data Summary'!DV102="Yes"),OFFSET('Hygiene Data'!$F$7,0,10*ROW('Hygiene Data'!F96)),NA())</f>
        <v>#N/A</v>
      </c>
      <c r="BH102" s="492" t="e">
        <f ca="1">+IF(AND(ISNUMBER(OFFSET('Hygiene Data'!$F$9,0,10*ROW('Hygiene Data'!F96))),'Data Summary'!DW102="Yes"),OFFSET('Hygiene Data'!$F$9,0,10*ROW('Hygiene Data'!F96)),NA())</f>
        <v>#N/A</v>
      </c>
      <c r="BI102" s="492" t="e">
        <f ca="1">+IF(AND(ISNUMBER(OFFSET('Hygiene Data'!$G$5,0,10*ROW('Hygiene Data'!G96))),'Data Summary'!DX102="Yes"),OFFSET('Hygiene Data'!$G$5,0,10*ROW('Hygiene Data'!G96)),NA())</f>
        <v>#N/A</v>
      </c>
      <c r="BJ102" s="492" t="e">
        <f ca="1">+IF(AND(ISNUMBER(OFFSET('Hygiene Data'!$G$7,0,10*ROW('Hygiene Data'!G96))),'Data Summary'!DY102="Yes"),OFFSET('Hygiene Data'!$G$7,0,10*ROW('Hygiene Data'!G96)),NA())</f>
        <v>#N/A</v>
      </c>
      <c r="BK102" s="492" t="e">
        <f ca="1">+IF(AND(ISNUMBER(OFFSET('Hygiene Data'!$G$9,0,10*ROW('Hygiene Data'!G96))),'Data Summary'!DZ102="Yes"),OFFSET('Hygiene Data'!$G$9,0,10*ROW('Hygiene Data'!G96)),NA())</f>
        <v>#N/A</v>
      </c>
      <c r="BL102" s="492" t="e">
        <f ca="1">+IF(AND(ISNUMBER(OFFSET('Hygiene Data'!$H$5,0,10*ROW('Hygiene Data'!H96))),'Data Summary'!EA102="Yes"),OFFSET('Hygiene Data'!$H$5,0,10*ROW('Hygiene Data'!H96)),NA())</f>
        <v>#N/A</v>
      </c>
      <c r="BM102" s="492" t="e">
        <f ca="1">+IF(AND(ISNUMBER(OFFSET('Hygiene Data'!$H$7,0,10*ROW('Hygiene Data'!H96))),'Data Summary'!EB102="Yes"),OFFSET('Hygiene Data'!$H$7,0,10*ROW('Hygiene Data'!H96)),NA())</f>
        <v>#N/A</v>
      </c>
      <c r="BN102" s="492" t="e">
        <f ca="1">+IF(AND(ISNUMBER(OFFSET('Hygiene Data'!$H$9,0,10*ROW('Hygiene Data'!H96))),'Data Summary'!EC102="Yes"),OFFSET('Hygiene Data'!$H$9,0,10*ROW('Hygiene Data'!H96)),NA())</f>
        <v>#N/A</v>
      </c>
      <c r="BO102" s="492" t="e">
        <f ca="1">+IF(AND(ISNUMBER(OFFSET('Hygiene Data'!$I$5,0,10*ROW('Hygiene Data'!I96))),'Data Summary'!ED102="Yes"),OFFSET('Hygiene Data'!$I$5,0,10*ROW('Hygiene Data'!I96)),NA())</f>
        <v>#N/A</v>
      </c>
      <c r="BP102" s="492" t="e">
        <f ca="1">+IF(AND(ISNUMBER(OFFSET('Hygiene Data'!$I$7,0,10*ROW('Hygiene Data'!I96))),'Data Summary'!EE102="Yes"),OFFSET('Hygiene Data'!$I$7,0,10*ROW('Hygiene Data'!I96)),NA())</f>
        <v>#N/A</v>
      </c>
      <c r="BQ102" s="492" t="e">
        <f ca="1">+IF(AND(ISNUMBER(OFFSET('Hygiene Data'!$I$9,0,10*ROW('Hygiene Data'!I96))),'Data Summary'!EF102="Yes"),OFFSET('Hygiene Data'!$I$9,0,10*ROW('Hygiene Data'!I96)),NA())</f>
        <v>#N/A</v>
      </c>
    </row>
    <row r="103" spans="1:69" x14ac:dyDescent="0.25">
      <c r="A103" s="488" t="e">
        <f ca="1">+RIGHT('Data Summary'!A103,LEN('Data Summary'!A103)-9)</f>
        <v>#VALUE!</v>
      </c>
      <c r="B103" s="462" t="str">
        <f ca="1">+IF(ISTEXT('Data Summary'!B103),'Data Summary'!B103,"")</f>
        <v/>
      </c>
      <c r="C103" s="489" t="e">
        <f ca="1">+VALUE('Data Summary'!C103)</f>
        <v>#VALUE!</v>
      </c>
      <c r="D103" s="490" t="e">
        <f ca="1">+IF(AND(ISNUMBER(OFFSET('Water Data'!$D$4,0,10*ROW('Water Data'!D97))),'Data Summary'!BS103="Yes"),100-OFFSET('Water Data'!$D$4,0,10*ROW('Water Data'!D97)),NA())</f>
        <v>#N/A</v>
      </c>
      <c r="E103" s="490" t="e">
        <f ca="1">+IF(AND(ISNUMBER(OFFSET('Water Data'!$D$6,0,10*ROW('Water Data'!D97))),'Data Summary'!BT103="Yes"),OFFSET('Water Data'!$D$6,0,10*ROW('Water Data'!D97)),NA())</f>
        <v>#N/A</v>
      </c>
      <c r="F103" s="490" t="e">
        <f ca="1">+IF(AND(ISNUMBER(OFFSET('Water Data'!$D$9,0,10*ROW('Water Data'!D97))),'Data Summary'!BU103="Yes"),OFFSET('Water Data'!$D$9,0,10*ROW('Water Data'!D97)),NA())</f>
        <v>#N/A</v>
      </c>
      <c r="G103" s="490" t="e">
        <f ca="1">+IF(AND(ISNUMBER(OFFSET('Water Data'!$E$4,0,10*ROW('Water Data'!E97))),'Data Summary'!BV103="Yes"),100-OFFSET('Water Data'!$E$4,0,10*ROW('Water Data'!E97)),NA())</f>
        <v>#N/A</v>
      </c>
      <c r="H103" s="490" t="e">
        <f ca="1">+IF(AND(ISNUMBER(OFFSET('Water Data'!$E$6,0,10*ROW('Water Data'!E97))),'Data Summary'!BW103="Yes"),OFFSET('Water Data'!$E$6,0,10*ROW('Water Data'!E97)),NA())</f>
        <v>#N/A</v>
      </c>
      <c r="I103" s="490" t="e">
        <f ca="1">+IF(AND(ISNUMBER(OFFSET('Water Data'!$E$9,0,10*ROW('Water Data'!E97))),'Data Summary'!BX103="Yes"),OFFSET('Water Data'!$E$9,0,10*ROW('Water Data'!E97)),NA())</f>
        <v>#N/A</v>
      </c>
      <c r="J103" s="490" t="e">
        <f ca="1">+IF(AND(ISNUMBER(OFFSET('Water Data'!$F$4,0,10*ROW('Water Data'!F97))),'Data Summary'!BY103="Yes"),100-OFFSET('Water Data'!$F$4,0,10*ROW('Water Data'!F97)),NA())</f>
        <v>#N/A</v>
      </c>
      <c r="K103" s="490" t="e">
        <f ca="1">+IF(AND(ISNUMBER(OFFSET('Water Data'!$F$6,0,10*ROW('Water Data'!F97))),'Data Summary'!BZ103="Yes"),OFFSET('Water Data'!$F$6,0,10*ROW('Water Data'!F97)),NA())</f>
        <v>#N/A</v>
      </c>
      <c r="L103" s="490" t="e">
        <f ca="1">+IF(AND(ISNUMBER(OFFSET('Water Data'!$F$9,0,10*ROW('Water Data'!F97))),'Data Summary'!CA103="Yes"),OFFSET('Water Data'!$F$9,0,10*ROW('Water Data'!F97)),NA())</f>
        <v>#N/A</v>
      </c>
      <c r="M103" s="490" t="e">
        <f ca="1">+IF(AND(ISNUMBER(OFFSET('Water Data'!$G$4,0,10*ROW('Water Data'!G97))),'Data Summary'!CB103="Yes"),100-OFFSET('Water Data'!$G$4,0,10*ROW('Water Data'!G97)),NA())</f>
        <v>#N/A</v>
      </c>
      <c r="N103" s="490" t="e">
        <f ca="1">+IF(AND(ISNUMBER(OFFSET('Water Data'!$G$6,0,10*ROW('Water Data'!G97))),'Data Summary'!CC103="Yes"),OFFSET('Water Data'!$G$6,0,10*ROW('Water Data'!G97)),NA())</f>
        <v>#N/A</v>
      </c>
      <c r="O103" s="490" t="e">
        <f ca="1">+IF(AND(ISNUMBER(OFFSET('Water Data'!$G$9,0,10*ROW('Water Data'!G97))),'Data Summary'!CD103="Yes"),OFFSET('Water Data'!$G$9,0,10*ROW('Water Data'!G97)),NA())</f>
        <v>#N/A</v>
      </c>
      <c r="P103" s="490" t="e">
        <f ca="1">+IF(AND(ISNUMBER(OFFSET('Water Data'!$H$4,0,10*ROW('Water Data'!H97))),'Data Summary'!CE103="Yes"),100-OFFSET('Water Data'!$H$4,0,10*ROW('Water Data'!H97)),NA())</f>
        <v>#N/A</v>
      </c>
      <c r="Q103" s="490" t="e">
        <f ca="1">+IF(AND(ISNUMBER(OFFSET('Water Data'!$H$6,0,10*ROW('Water Data'!H97))),'Data Summary'!CF103="Yes"),OFFSET('Water Data'!$H$6,0,10*ROW('Water Data'!H97)),NA())</f>
        <v>#N/A</v>
      </c>
      <c r="R103" s="490" t="e">
        <f ca="1">+IF(AND(ISNUMBER(OFFSET('Water Data'!$H$9,0,10*ROW('Water Data'!H97))),'Data Summary'!CG103="Yes"),OFFSET('Water Data'!$H$9,0,10*ROW('Water Data'!H97)),NA())</f>
        <v>#N/A</v>
      </c>
      <c r="S103" s="490" t="e">
        <f ca="1">+IF(AND(ISNUMBER(OFFSET('Water Data'!$I$4,0,10*ROW('Water Data'!I97))),'Data Summary'!CH103="Yes"),100-OFFSET('Water Data'!$I$4,0,10*ROW('Water Data'!I97)),NA())</f>
        <v>#N/A</v>
      </c>
      <c r="T103" s="490" t="e">
        <f ca="1">+IF(AND(ISNUMBER(OFFSET('Water Data'!$I$6,0,10*ROW('Water Data'!I97))),'Data Summary'!CI103="Yes"),OFFSET('Water Data'!$I$6,0,10*ROW('Water Data'!I97)),NA())</f>
        <v>#N/A</v>
      </c>
      <c r="U103" s="490" t="e">
        <f ca="1">+IF(AND(ISNUMBER(OFFSET('Water Data'!$I$9,0,10*ROW('Water Data'!I97))),'Data Summary'!CJ103="Yes"),OFFSET('Water Data'!$I$9,0,10*ROW('Water Data'!I97)),NA())</f>
        <v>#N/A</v>
      </c>
      <c r="V103" s="491" t="e">
        <f ca="1">+IF(AND(ISNUMBER(OFFSET('Sanitation Data'!$D$4,0,10*ROW('Sanitation Data'!D97))),'Data Summary'!CK103="Yes"),100-OFFSET('Sanitation Data'!$D$4,0,10*ROW('Sanitation Data'!D97)),NA())</f>
        <v>#N/A</v>
      </c>
      <c r="W103" s="491" t="e">
        <f ca="1">+IF(AND(ISNUMBER(OFFSET('Sanitation Data'!$D$6,0,10*ROW('Sanitation Data'!D97))),'Data Summary'!CL103="Yes"),OFFSET('Sanitation Data'!$D$6,0,10*ROW('Sanitation Data'!D97)),NA())</f>
        <v>#N/A</v>
      </c>
      <c r="X103" s="491" t="e">
        <f ca="1">+IF(AND(ISNUMBER(OFFSET('Sanitation Data'!$D$10,0,10*ROW('Sanitation Data'!D97))),'Data Summary'!CM103="Yes"),OFFSET('Sanitation Data'!$D$10,0,10*ROW('Sanitation Data'!D97)),NA())</f>
        <v>#N/A</v>
      </c>
      <c r="Y103" s="491" t="e">
        <f ca="1">+IF(AND(ISNUMBER(OFFSET('Sanitation Data'!$D$11,0,10*ROW('Sanitation Data'!D97))),'Data Summary'!CN103="Yes"),OFFSET('Sanitation Data'!$D$11,0,10*ROW('Sanitation Data'!D97)),NA())</f>
        <v>#N/A</v>
      </c>
      <c r="Z103" s="491" t="e">
        <f ca="1">+IF(AND(ISNUMBER(OFFSET('Sanitation Data'!$D$12,0,10*ROW('Sanitation Data'!D97))),'Data Summary'!CO103="Yes"),OFFSET('Sanitation Data'!$D$12,0,10*ROW('Sanitation Data'!D97)),NA())</f>
        <v>#N/A</v>
      </c>
      <c r="AA103" s="491" t="e">
        <f ca="1">+IF(AND(ISNUMBER(OFFSET('Sanitation Data'!$E$4,0,10*ROW('Sanitation Data'!E97))),'Data Summary'!CP103="Yes"),100-OFFSET('Sanitation Data'!$E$4,0,10*ROW('Sanitation Data'!E97)),NA())</f>
        <v>#N/A</v>
      </c>
      <c r="AB103" s="491" t="e">
        <f ca="1">+IF(AND(ISNUMBER(OFFSET('Sanitation Data'!$E$6,0,10*ROW('Sanitation Data'!E97))),'Data Summary'!CQ103="Yes"),OFFSET('Sanitation Data'!$E$6,0,10*ROW('Sanitation Data'!E97)),NA())</f>
        <v>#N/A</v>
      </c>
      <c r="AC103" s="491" t="e">
        <f ca="1">+IF(AND(ISNUMBER(OFFSET('Sanitation Data'!$E$10,0,10*ROW('Sanitation Data'!E97))),'Data Summary'!CR103="Yes"),OFFSET('Sanitation Data'!$E$10,0,10*ROW('Sanitation Data'!E97)),NA())</f>
        <v>#N/A</v>
      </c>
      <c r="AD103" s="491" t="e">
        <f ca="1">+IF(AND(ISNUMBER(OFFSET('Sanitation Data'!$E$11,0,10*ROW('Sanitation Data'!E97))),'Data Summary'!CS103="Yes"),OFFSET('Sanitation Data'!$E$11,0,10*ROW('Sanitation Data'!E97)),NA())</f>
        <v>#N/A</v>
      </c>
      <c r="AE103" s="491" t="e">
        <f ca="1">+IF(AND(ISNUMBER(OFFSET('Sanitation Data'!$E$12,0,10*ROW('Sanitation Data'!E97))),'Data Summary'!CT103="Yes"),OFFSET('Sanitation Data'!$E$12,0,10*ROW('Sanitation Data'!E97)),NA())</f>
        <v>#N/A</v>
      </c>
      <c r="AF103" s="491" t="e">
        <f ca="1">+IF(AND(ISNUMBER(OFFSET('Sanitation Data'!$F$4,0,10*ROW('Sanitation Data'!F97))),'Data Summary'!CU103="Yes"),100-OFFSET('Sanitation Data'!$F$4,0,10*ROW('Sanitation Data'!F97)),NA())</f>
        <v>#N/A</v>
      </c>
      <c r="AG103" s="491" t="e">
        <f ca="1">+IF(AND(ISNUMBER(OFFSET('Sanitation Data'!$F$6,0,10*ROW('Sanitation Data'!F97))),'Data Summary'!CV103="Yes"),OFFSET('Sanitation Data'!$F$6,0,10*ROW('Sanitation Data'!F97)),NA())</f>
        <v>#N/A</v>
      </c>
      <c r="AH103" s="491" t="e">
        <f ca="1">+IF(AND(ISNUMBER(OFFSET('Sanitation Data'!$F$10,0,10*ROW('Sanitation Data'!F97))),'Data Summary'!CW103="Yes"),OFFSET('Sanitation Data'!$F$10,0,10*ROW('Sanitation Data'!F97)),NA())</f>
        <v>#N/A</v>
      </c>
      <c r="AI103" s="491" t="e">
        <f ca="1">+IF(AND(ISNUMBER(OFFSET('Sanitation Data'!$F$11,0,10*ROW('Sanitation Data'!F97))),'Data Summary'!CX103="Yes"),OFFSET('Sanitation Data'!$F$11,0,10*ROW('Sanitation Data'!F97)),NA())</f>
        <v>#N/A</v>
      </c>
      <c r="AJ103" s="491" t="e">
        <f ca="1">+IF(AND(ISNUMBER(OFFSET('Sanitation Data'!$F$12,0,10*ROW('Sanitation Data'!F97))),'Data Summary'!CY103="Yes"),OFFSET('Sanitation Data'!$F$12,0,10*ROW('Sanitation Data'!F97)),NA())</f>
        <v>#N/A</v>
      </c>
      <c r="AK103" s="491" t="e">
        <f ca="1">+IF(AND(ISNUMBER(OFFSET('Sanitation Data'!$G$4,0,10*ROW('Sanitation Data'!G97))),'Data Summary'!CZ103="Yes"),100-OFFSET('Sanitation Data'!$G$4,0,10*ROW('Sanitation Data'!G97)),NA())</f>
        <v>#N/A</v>
      </c>
      <c r="AL103" s="491" t="e">
        <f ca="1">+IF(AND(ISNUMBER(OFFSET('Sanitation Data'!$G$6,0,10*ROW('Sanitation Data'!G97))),'Data Summary'!DA103="Yes"),OFFSET('Sanitation Data'!$G$6,0,10*ROW('Sanitation Data'!G97)),NA())</f>
        <v>#N/A</v>
      </c>
      <c r="AM103" s="491" t="e">
        <f ca="1">+IF(AND(ISNUMBER(OFFSET('Sanitation Data'!$G$10,0,10*ROW('Sanitation Data'!G97))),'Data Summary'!DB103="Yes"),OFFSET('Sanitation Data'!$G$10,0,10*ROW('Sanitation Data'!G97)),NA())</f>
        <v>#N/A</v>
      </c>
      <c r="AN103" s="491" t="e">
        <f ca="1">+IF(AND(ISNUMBER(OFFSET('Sanitation Data'!$G$11,0,10*ROW('Sanitation Data'!G97))),'Data Summary'!DC103="Yes"),OFFSET('Sanitation Data'!$G$11,0,10*ROW('Sanitation Data'!G97)),NA())</f>
        <v>#N/A</v>
      </c>
      <c r="AO103" s="491" t="e">
        <f ca="1">+IF(AND(ISNUMBER(OFFSET('Sanitation Data'!$G$12,0,10*ROW('Sanitation Data'!G97))),'Data Summary'!DD103="Yes"),OFFSET('Sanitation Data'!$G$12,0,10*ROW('Sanitation Data'!G97)),NA())</f>
        <v>#N/A</v>
      </c>
      <c r="AP103" s="491" t="e">
        <f ca="1">+IF(AND(ISNUMBER(OFFSET('Sanitation Data'!$H$4,0,10*ROW('Sanitation Data'!H97))),'Data Summary'!DE103="Yes"),100-OFFSET('Sanitation Data'!$H$4,0,10*ROW('Sanitation Data'!H97)),NA())</f>
        <v>#N/A</v>
      </c>
      <c r="AQ103" s="491" t="e">
        <f ca="1">+IF(AND(ISNUMBER(OFFSET('Sanitation Data'!$H$6,0,10*ROW('Sanitation Data'!H97))),'Data Summary'!DF103="Yes"),OFFSET('Sanitation Data'!$H$6,0,10*ROW('Sanitation Data'!H97)),NA())</f>
        <v>#N/A</v>
      </c>
      <c r="AR103" s="491" t="e">
        <f ca="1">+IF(AND(ISNUMBER(OFFSET('Sanitation Data'!$H$10,0,10*ROW('Sanitation Data'!H97))),'Data Summary'!DG103="Yes"),OFFSET('Sanitation Data'!$H$10,0,10*ROW('Sanitation Data'!H97)),NA())</f>
        <v>#N/A</v>
      </c>
      <c r="AS103" s="491" t="e">
        <f ca="1">+IF(AND(ISNUMBER(OFFSET('Sanitation Data'!$H$11,0,10*ROW('Sanitation Data'!H97))),'Data Summary'!DH103="Yes"),OFFSET('Sanitation Data'!$H$11,0,10*ROW('Sanitation Data'!H97)),NA())</f>
        <v>#N/A</v>
      </c>
      <c r="AT103" s="491" t="e">
        <f ca="1">+IF(AND(ISNUMBER(OFFSET('Sanitation Data'!$H$12,0,10*ROW('Sanitation Data'!H97))),'Data Summary'!DI103="Yes"),OFFSET('Sanitation Data'!$H$12,0,10*ROW('Sanitation Data'!H97)),NA())</f>
        <v>#N/A</v>
      </c>
      <c r="AU103" s="491" t="e">
        <f ca="1">+IF(AND(ISNUMBER(OFFSET('Sanitation Data'!$I$4,0,10*ROW('Sanitation Data'!I97))),'Data Summary'!DJ103="Yes"),100-OFFSET('Sanitation Data'!$I$4,0,10*ROW('Sanitation Data'!I97)),NA())</f>
        <v>#N/A</v>
      </c>
      <c r="AV103" s="491" t="e">
        <f ca="1">+IF(AND(ISNUMBER(OFFSET('Sanitation Data'!$I$6,0,10*ROW('Sanitation Data'!I97))),'Data Summary'!DK103="Yes"),OFFSET('Sanitation Data'!$I$6,0,10*ROW('Sanitation Data'!I97)),NA())</f>
        <v>#N/A</v>
      </c>
      <c r="AW103" s="491" t="e">
        <f ca="1">+IF(AND(ISNUMBER(OFFSET('Sanitation Data'!$I$10,0,10*ROW('Sanitation Data'!I97))),'Data Summary'!DL103="Yes"),OFFSET('Sanitation Data'!$I$10,0,10*ROW('Sanitation Data'!I97)),NA())</f>
        <v>#N/A</v>
      </c>
      <c r="AX103" s="491" t="e">
        <f ca="1">+IF(AND(ISNUMBER(OFFSET('Sanitation Data'!$I$11,0,10*ROW('Sanitation Data'!I97))),'Data Summary'!DM103="Yes"),OFFSET('Sanitation Data'!$I$11,0,10*ROW('Sanitation Data'!I97)),NA())</f>
        <v>#N/A</v>
      </c>
      <c r="AY103" s="491" t="e">
        <f ca="1">+IF(AND(ISNUMBER(OFFSET('Sanitation Data'!$I$12,0,10*ROW('Sanitation Data'!I97))),'Data Summary'!DN103="Yes"),OFFSET('Sanitation Data'!$I$12,0,10*ROW('Sanitation Data'!I97)),NA())</f>
        <v>#N/A</v>
      </c>
      <c r="AZ103" s="492" t="e">
        <f ca="1">+IF(AND(ISNUMBER(OFFSET('Hygiene Data'!$D$5,0,10*ROW('Hygiene Data'!D97))),'Data Summary'!DO103="Yes"),OFFSET('Hygiene Data'!$D$5,0,10*ROW('Hygiene Data'!D97)),NA())</f>
        <v>#N/A</v>
      </c>
      <c r="BA103" s="492" t="e">
        <f ca="1">+IF(AND(ISNUMBER(OFFSET('Hygiene Data'!$D$7,0,10*ROW('Hygiene Data'!D97))),'Data Summary'!DP103="Yes"),OFFSET('Hygiene Data'!$D$7,0,10*ROW('Hygiene Data'!D97)),NA())</f>
        <v>#N/A</v>
      </c>
      <c r="BB103" s="492" t="e">
        <f ca="1">+IF(AND(ISNUMBER(OFFSET('Hygiene Data'!$D$9,0,10*ROW('Hygiene Data'!D97))),'Data Summary'!DQ103="Yes"),OFFSET('Hygiene Data'!$D$9,0,10*ROW('Hygiene Data'!D97)),NA())</f>
        <v>#N/A</v>
      </c>
      <c r="BC103" s="492" t="e">
        <f ca="1">+IF(AND(ISNUMBER(OFFSET('Hygiene Data'!$E$5,0,10*ROW('Hygiene Data'!E97))),'Data Summary'!DR103="Yes"),OFFSET('Hygiene Data'!$E$5,0,10*ROW('Hygiene Data'!E97)),NA())</f>
        <v>#N/A</v>
      </c>
      <c r="BD103" s="492" t="e">
        <f ca="1">+IF(AND(ISNUMBER(OFFSET('Hygiene Data'!$E$7,0,10*ROW('Hygiene Data'!E97))),'Data Summary'!DS103="Yes"),OFFSET('Hygiene Data'!$E$7,0,10*ROW('Hygiene Data'!E97)),NA())</f>
        <v>#N/A</v>
      </c>
      <c r="BE103" s="492" t="e">
        <f ca="1">+IF(AND(ISNUMBER(OFFSET('Hygiene Data'!$E$9,0,10*ROW('Hygiene Data'!E97))),'Data Summary'!DT103="Yes"),OFFSET('Hygiene Data'!$E$9,0,10*ROW('Hygiene Data'!E97)),NA())</f>
        <v>#N/A</v>
      </c>
      <c r="BF103" s="492" t="e">
        <f ca="1">+IF(AND(ISNUMBER(OFFSET('Hygiene Data'!$F$5,0,10*ROW('Hygiene Data'!F97))),'Data Summary'!DU103="Yes"),OFFSET('Hygiene Data'!$F$5,0,10*ROW('Hygiene Data'!F97)),NA())</f>
        <v>#N/A</v>
      </c>
      <c r="BG103" s="492" t="e">
        <f ca="1">+IF(AND(ISNUMBER(OFFSET('Hygiene Data'!$F$7,0,10*ROW('Hygiene Data'!F97))),'Data Summary'!DV103="Yes"),OFFSET('Hygiene Data'!$F$7,0,10*ROW('Hygiene Data'!F97)),NA())</f>
        <v>#N/A</v>
      </c>
      <c r="BH103" s="492" t="e">
        <f ca="1">+IF(AND(ISNUMBER(OFFSET('Hygiene Data'!$F$9,0,10*ROW('Hygiene Data'!F97))),'Data Summary'!DW103="Yes"),OFFSET('Hygiene Data'!$F$9,0,10*ROW('Hygiene Data'!F97)),NA())</f>
        <v>#N/A</v>
      </c>
      <c r="BI103" s="492" t="e">
        <f ca="1">+IF(AND(ISNUMBER(OFFSET('Hygiene Data'!$G$5,0,10*ROW('Hygiene Data'!G97))),'Data Summary'!DX103="Yes"),OFFSET('Hygiene Data'!$G$5,0,10*ROW('Hygiene Data'!G97)),NA())</f>
        <v>#N/A</v>
      </c>
      <c r="BJ103" s="492" t="e">
        <f ca="1">+IF(AND(ISNUMBER(OFFSET('Hygiene Data'!$G$7,0,10*ROW('Hygiene Data'!G97))),'Data Summary'!DY103="Yes"),OFFSET('Hygiene Data'!$G$7,0,10*ROW('Hygiene Data'!G97)),NA())</f>
        <v>#N/A</v>
      </c>
      <c r="BK103" s="492" t="e">
        <f ca="1">+IF(AND(ISNUMBER(OFFSET('Hygiene Data'!$G$9,0,10*ROW('Hygiene Data'!G97))),'Data Summary'!DZ103="Yes"),OFFSET('Hygiene Data'!$G$9,0,10*ROW('Hygiene Data'!G97)),NA())</f>
        <v>#N/A</v>
      </c>
      <c r="BL103" s="492" t="e">
        <f ca="1">+IF(AND(ISNUMBER(OFFSET('Hygiene Data'!$H$5,0,10*ROW('Hygiene Data'!H97))),'Data Summary'!EA103="Yes"),OFFSET('Hygiene Data'!$H$5,0,10*ROW('Hygiene Data'!H97)),NA())</f>
        <v>#N/A</v>
      </c>
      <c r="BM103" s="492" t="e">
        <f ca="1">+IF(AND(ISNUMBER(OFFSET('Hygiene Data'!$H$7,0,10*ROW('Hygiene Data'!H97))),'Data Summary'!EB103="Yes"),OFFSET('Hygiene Data'!$H$7,0,10*ROW('Hygiene Data'!H97)),NA())</f>
        <v>#N/A</v>
      </c>
      <c r="BN103" s="492" t="e">
        <f ca="1">+IF(AND(ISNUMBER(OFFSET('Hygiene Data'!$H$9,0,10*ROW('Hygiene Data'!H97))),'Data Summary'!EC103="Yes"),OFFSET('Hygiene Data'!$H$9,0,10*ROW('Hygiene Data'!H97)),NA())</f>
        <v>#N/A</v>
      </c>
      <c r="BO103" s="492" t="e">
        <f ca="1">+IF(AND(ISNUMBER(OFFSET('Hygiene Data'!$I$5,0,10*ROW('Hygiene Data'!I97))),'Data Summary'!ED103="Yes"),OFFSET('Hygiene Data'!$I$5,0,10*ROW('Hygiene Data'!I97)),NA())</f>
        <v>#N/A</v>
      </c>
      <c r="BP103" s="492" t="e">
        <f ca="1">+IF(AND(ISNUMBER(OFFSET('Hygiene Data'!$I$7,0,10*ROW('Hygiene Data'!I97))),'Data Summary'!EE103="Yes"),OFFSET('Hygiene Data'!$I$7,0,10*ROW('Hygiene Data'!I97)),NA())</f>
        <v>#N/A</v>
      </c>
      <c r="BQ103" s="492" t="e">
        <f ca="1">+IF(AND(ISNUMBER(OFFSET('Hygiene Data'!$I$9,0,10*ROW('Hygiene Data'!I97))),'Data Summary'!EF103="Yes"),OFFSET('Hygiene Data'!$I$9,0,10*ROW('Hygiene Data'!I97)),NA())</f>
        <v>#N/A</v>
      </c>
    </row>
    <row r="104" spans="1:69" x14ac:dyDescent="0.25">
      <c r="A104" s="488" t="e">
        <f ca="1">+RIGHT('Data Summary'!A104,LEN('Data Summary'!A104)-9)</f>
        <v>#VALUE!</v>
      </c>
      <c r="B104" s="462" t="str">
        <f ca="1">+IF(ISTEXT('Data Summary'!B104),'Data Summary'!B104,"")</f>
        <v/>
      </c>
      <c r="C104" s="489" t="e">
        <f ca="1">+VALUE('Data Summary'!C104)</f>
        <v>#VALUE!</v>
      </c>
      <c r="D104" s="490" t="e">
        <f ca="1">+IF(AND(ISNUMBER(OFFSET('Water Data'!$D$4,0,10*ROW('Water Data'!D98))),'Data Summary'!BS104="Yes"),100-OFFSET('Water Data'!$D$4,0,10*ROW('Water Data'!D98)),NA())</f>
        <v>#N/A</v>
      </c>
      <c r="E104" s="490" t="e">
        <f ca="1">+IF(AND(ISNUMBER(OFFSET('Water Data'!$D$6,0,10*ROW('Water Data'!D98))),'Data Summary'!BT104="Yes"),OFFSET('Water Data'!$D$6,0,10*ROW('Water Data'!D98)),NA())</f>
        <v>#N/A</v>
      </c>
      <c r="F104" s="490" t="e">
        <f ca="1">+IF(AND(ISNUMBER(OFFSET('Water Data'!$D$9,0,10*ROW('Water Data'!D98))),'Data Summary'!BU104="Yes"),OFFSET('Water Data'!$D$9,0,10*ROW('Water Data'!D98)),NA())</f>
        <v>#N/A</v>
      </c>
      <c r="G104" s="490" t="e">
        <f ca="1">+IF(AND(ISNUMBER(OFFSET('Water Data'!$E$4,0,10*ROW('Water Data'!E98))),'Data Summary'!BV104="Yes"),100-OFFSET('Water Data'!$E$4,0,10*ROW('Water Data'!E98)),NA())</f>
        <v>#N/A</v>
      </c>
      <c r="H104" s="490" t="e">
        <f ca="1">+IF(AND(ISNUMBER(OFFSET('Water Data'!$E$6,0,10*ROW('Water Data'!E98))),'Data Summary'!BW104="Yes"),OFFSET('Water Data'!$E$6,0,10*ROW('Water Data'!E98)),NA())</f>
        <v>#N/A</v>
      </c>
      <c r="I104" s="490" t="e">
        <f ca="1">+IF(AND(ISNUMBER(OFFSET('Water Data'!$E$9,0,10*ROW('Water Data'!E98))),'Data Summary'!BX104="Yes"),OFFSET('Water Data'!$E$9,0,10*ROW('Water Data'!E98)),NA())</f>
        <v>#N/A</v>
      </c>
      <c r="J104" s="490" t="e">
        <f ca="1">+IF(AND(ISNUMBER(OFFSET('Water Data'!$F$4,0,10*ROW('Water Data'!F98))),'Data Summary'!BY104="Yes"),100-OFFSET('Water Data'!$F$4,0,10*ROW('Water Data'!F98)),NA())</f>
        <v>#N/A</v>
      </c>
      <c r="K104" s="490" t="e">
        <f ca="1">+IF(AND(ISNUMBER(OFFSET('Water Data'!$F$6,0,10*ROW('Water Data'!F98))),'Data Summary'!BZ104="Yes"),OFFSET('Water Data'!$F$6,0,10*ROW('Water Data'!F98)),NA())</f>
        <v>#N/A</v>
      </c>
      <c r="L104" s="490" t="e">
        <f ca="1">+IF(AND(ISNUMBER(OFFSET('Water Data'!$F$9,0,10*ROW('Water Data'!F98))),'Data Summary'!CA104="Yes"),OFFSET('Water Data'!$F$9,0,10*ROW('Water Data'!F98)),NA())</f>
        <v>#N/A</v>
      </c>
      <c r="M104" s="490" t="e">
        <f ca="1">+IF(AND(ISNUMBER(OFFSET('Water Data'!$G$4,0,10*ROW('Water Data'!G98))),'Data Summary'!CB104="Yes"),100-OFFSET('Water Data'!$G$4,0,10*ROW('Water Data'!G98)),NA())</f>
        <v>#N/A</v>
      </c>
      <c r="N104" s="490" t="e">
        <f ca="1">+IF(AND(ISNUMBER(OFFSET('Water Data'!$G$6,0,10*ROW('Water Data'!G98))),'Data Summary'!CC104="Yes"),OFFSET('Water Data'!$G$6,0,10*ROW('Water Data'!G98)),NA())</f>
        <v>#N/A</v>
      </c>
      <c r="O104" s="490" t="e">
        <f ca="1">+IF(AND(ISNUMBER(OFFSET('Water Data'!$G$9,0,10*ROW('Water Data'!G98))),'Data Summary'!CD104="Yes"),OFFSET('Water Data'!$G$9,0,10*ROW('Water Data'!G98)),NA())</f>
        <v>#N/A</v>
      </c>
      <c r="P104" s="490" t="e">
        <f ca="1">+IF(AND(ISNUMBER(OFFSET('Water Data'!$H$4,0,10*ROW('Water Data'!H98))),'Data Summary'!CE104="Yes"),100-OFFSET('Water Data'!$H$4,0,10*ROW('Water Data'!H98)),NA())</f>
        <v>#N/A</v>
      </c>
      <c r="Q104" s="490" t="e">
        <f ca="1">+IF(AND(ISNUMBER(OFFSET('Water Data'!$H$6,0,10*ROW('Water Data'!H98))),'Data Summary'!CF104="Yes"),OFFSET('Water Data'!$H$6,0,10*ROW('Water Data'!H98)),NA())</f>
        <v>#N/A</v>
      </c>
      <c r="R104" s="490" t="e">
        <f ca="1">+IF(AND(ISNUMBER(OFFSET('Water Data'!$H$9,0,10*ROW('Water Data'!H98))),'Data Summary'!CG104="Yes"),OFFSET('Water Data'!$H$9,0,10*ROW('Water Data'!H98)),NA())</f>
        <v>#N/A</v>
      </c>
      <c r="S104" s="490" t="e">
        <f ca="1">+IF(AND(ISNUMBER(OFFSET('Water Data'!$I$4,0,10*ROW('Water Data'!I98))),'Data Summary'!CH104="Yes"),100-OFFSET('Water Data'!$I$4,0,10*ROW('Water Data'!I98)),NA())</f>
        <v>#N/A</v>
      </c>
      <c r="T104" s="490" t="e">
        <f ca="1">+IF(AND(ISNUMBER(OFFSET('Water Data'!$I$6,0,10*ROW('Water Data'!I98))),'Data Summary'!CI104="Yes"),OFFSET('Water Data'!$I$6,0,10*ROW('Water Data'!I98)),NA())</f>
        <v>#N/A</v>
      </c>
      <c r="U104" s="490" t="e">
        <f ca="1">+IF(AND(ISNUMBER(OFFSET('Water Data'!$I$9,0,10*ROW('Water Data'!I98))),'Data Summary'!CJ104="Yes"),OFFSET('Water Data'!$I$9,0,10*ROW('Water Data'!I98)),NA())</f>
        <v>#N/A</v>
      </c>
      <c r="V104" s="491" t="e">
        <f ca="1">+IF(AND(ISNUMBER(OFFSET('Sanitation Data'!$D$4,0,10*ROW('Sanitation Data'!D98))),'Data Summary'!CK104="Yes"),100-OFFSET('Sanitation Data'!$D$4,0,10*ROW('Sanitation Data'!D98)),NA())</f>
        <v>#N/A</v>
      </c>
      <c r="W104" s="491" t="e">
        <f ca="1">+IF(AND(ISNUMBER(OFFSET('Sanitation Data'!$D$6,0,10*ROW('Sanitation Data'!D98))),'Data Summary'!CL104="Yes"),OFFSET('Sanitation Data'!$D$6,0,10*ROW('Sanitation Data'!D98)),NA())</f>
        <v>#N/A</v>
      </c>
      <c r="X104" s="491" t="e">
        <f ca="1">+IF(AND(ISNUMBER(OFFSET('Sanitation Data'!$D$10,0,10*ROW('Sanitation Data'!D98))),'Data Summary'!CM104="Yes"),OFFSET('Sanitation Data'!$D$10,0,10*ROW('Sanitation Data'!D98)),NA())</f>
        <v>#N/A</v>
      </c>
      <c r="Y104" s="491" t="e">
        <f ca="1">+IF(AND(ISNUMBER(OFFSET('Sanitation Data'!$D$11,0,10*ROW('Sanitation Data'!D98))),'Data Summary'!CN104="Yes"),OFFSET('Sanitation Data'!$D$11,0,10*ROW('Sanitation Data'!D98)),NA())</f>
        <v>#N/A</v>
      </c>
      <c r="Z104" s="491" t="e">
        <f ca="1">+IF(AND(ISNUMBER(OFFSET('Sanitation Data'!$D$12,0,10*ROW('Sanitation Data'!D98))),'Data Summary'!CO104="Yes"),OFFSET('Sanitation Data'!$D$12,0,10*ROW('Sanitation Data'!D98)),NA())</f>
        <v>#N/A</v>
      </c>
      <c r="AA104" s="491" t="e">
        <f ca="1">+IF(AND(ISNUMBER(OFFSET('Sanitation Data'!$E$4,0,10*ROW('Sanitation Data'!E98))),'Data Summary'!CP104="Yes"),100-OFFSET('Sanitation Data'!$E$4,0,10*ROW('Sanitation Data'!E98)),NA())</f>
        <v>#N/A</v>
      </c>
      <c r="AB104" s="491" t="e">
        <f ca="1">+IF(AND(ISNUMBER(OFFSET('Sanitation Data'!$E$6,0,10*ROW('Sanitation Data'!E98))),'Data Summary'!CQ104="Yes"),OFFSET('Sanitation Data'!$E$6,0,10*ROW('Sanitation Data'!E98)),NA())</f>
        <v>#N/A</v>
      </c>
      <c r="AC104" s="491" t="e">
        <f ca="1">+IF(AND(ISNUMBER(OFFSET('Sanitation Data'!$E$10,0,10*ROW('Sanitation Data'!E98))),'Data Summary'!CR104="Yes"),OFFSET('Sanitation Data'!$E$10,0,10*ROW('Sanitation Data'!E98)),NA())</f>
        <v>#N/A</v>
      </c>
      <c r="AD104" s="491" t="e">
        <f ca="1">+IF(AND(ISNUMBER(OFFSET('Sanitation Data'!$E$11,0,10*ROW('Sanitation Data'!E98))),'Data Summary'!CS104="Yes"),OFFSET('Sanitation Data'!$E$11,0,10*ROW('Sanitation Data'!E98)),NA())</f>
        <v>#N/A</v>
      </c>
      <c r="AE104" s="491" t="e">
        <f ca="1">+IF(AND(ISNUMBER(OFFSET('Sanitation Data'!$E$12,0,10*ROW('Sanitation Data'!E98))),'Data Summary'!CT104="Yes"),OFFSET('Sanitation Data'!$E$12,0,10*ROW('Sanitation Data'!E98)),NA())</f>
        <v>#N/A</v>
      </c>
      <c r="AF104" s="491" t="e">
        <f ca="1">+IF(AND(ISNUMBER(OFFSET('Sanitation Data'!$F$4,0,10*ROW('Sanitation Data'!F98))),'Data Summary'!CU104="Yes"),100-OFFSET('Sanitation Data'!$F$4,0,10*ROW('Sanitation Data'!F98)),NA())</f>
        <v>#N/A</v>
      </c>
      <c r="AG104" s="491" t="e">
        <f ca="1">+IF(AND(ISNUMBER(OFFSET('Sanitation Data'!$F$6,0,10*ROW('Sanitation Data'!F98))),'Data Summary'!CV104="Yes"),OFFSET('Sanitation Data'!$F$6,0,10*ROW('Sanitation Data'!F98)),NA())</f>
        <v>#N/A</v>
      </c>
      <c r="AH104" s="491" t="e">
        <f ca="1">+IF(AND(ISNUMBER(OFFSET('Sanitation Data'!$F$10,0,10*ROW('Sanitation Data'!F98))),'Data Summary'!CW104="Yes"),OFFSET('Sanitation Data'!$F$10,0,10*ROW('Sanitation Data'!F98)),NA())</f>
        <v>#N/A</v>
      </c>
      <c r="AI104" s="491" t="e">
        <f ca="1">+IF(AND(ISNUMBER(OFFSET('Sanitation Data'!$F$11,0,10*ROW('Sanitation Data'!F98))),'Data Summary'!CX104="Yes"),OFFSET('Sanitation Data'!$F$11,0,10*ROW('Sanitation Data'!F98)),NA())</f>
        <v>#N/A</v>
      </c>
      <c r="AJ104" s="491" t="e">
        <f ca="1">+IF(AND(ISNUMBER(OFFSET('Sanitation Data'!$F$12,0,10*ROW('Sanitation Data'!F98))),'Data Summary'!CY104="Yes"),OFFSET('Sanitation Data'!$F$12,0,10*ROW('Sanitation Data'!F98)),NA())</f>
        <v>#N/A</v>
      </c>
      <c r="AK104" s="491" t="e">
        <f ca="1">+IF(AND(ISNUMBER(OFFSET('Sanitation Data'!$G$4,0,10*ROW('Sanitation Data'!G98))),'Data Summary'!CZ104="Yes"),100-OFFSET('Sanitation Data'!$G$4,0,10*ROW('Sanitation Data'!G98)),NA())</f>
        <v>#N/A</v>
      </c>
      <c r="AL104" s="491" t="e">
        <f ca="1">+IF(AND(ISNUMBER(OFFSET('Sanitation Data'!$G$6,0,10*ROW('Sanitation Data'!G98))),'Data Summary'!DA104="Yes"),OFFSET('Sanitation Data'!$G$6,0,10*ROW('Sanitation Data'!G98)),NA())</f>
        <v>#N/A</v>
      </c>
      <c r="AM104" s="491" t="e">
        <f ca="1">+IF(AND(ISNUMBER(OFFSET('Sanitation Data'!$G$10,0,10*ROW('Sanitation Data'!G98))),'Data Summary'!DB104="Yes"),OFFSET('Sanitation Data'!$G$10,0,10*ROW('Sanitation Data'!G98)),NA())</f>
        <v>#N/A</v>
      </c>
      <c r="AN104" s="491" t="e">
        <f ca="1">+IF(AND(ISNUMBER(OFFSET('Sanitation Data'!$G$11,0,10*ROW('Sanitation Data'!G98))),'Data Summary'!DC104="Yes"),OFFSET('Sanitation Data'!$G$11,0,10*ROW('Sanitation Data'!G98)),NA())</f>
        <v>#N/A</v>
      </c>
      <c r="AO104" s="491" t="e">
        <f ca="1">+IF(AND(ISNUMBER(OFFSET('Sanitation Data'!$G$12,0,10*ROW('Sanitation Data'!G98))),'Data Summary'!DD104="Yes"),OFFSET('Sanitation Data'!$G$12,0,10*ROW('Sanitation Data'!G98)),NA())</f>
        <v>#N/A</v>
      </c>
      <c r="AP104" s="491" t="e">
        <f ca="1">+IF(AND(ISNUMBER(OFFSET('Sanitation Data'!$H$4,0,10*ROW('Sanitation Data'!H98))),'Data Summary'!DE104="Yes"),100-OFFSET('Sanitation Data'!$H$4,0,10*ROW('Sanitation Data'!H98)),NA())</f>
        <v>#N/A</v>
      </c>
      <c r="AQ104" s="491" t="e">
        <f ca="1">+IF(AND(ISNUMBER(OFFSET('Sanitation Data'!$H$6,0,10*ROW('Sanitation Data'!H98))),'Data Summary'!DF104="Yes"),OFFSET('Sanitation Data'!$H$6,0,10*ROW('Sanitation Data'!H98)),NA())</f>
        <v>#N/A</v>
      </c>
      <c r="AR104" s="491" t="e">
        <f ca="1">+IF(AND(ISNUMBER(OFFSET('Sanitation Data'!$H$10,0,10*ROW('Sanitation Data'!H98))),'Data Summary'!DG104="Yes"),OFFSET('Sanitation Data'!$H$10,0,10*ROW('Sanitation Data'!H98)),NA())</f>
        <v>#N/A</v>
      </c>
      <c r="AS104" s="491" t="e">
        <f ca="1">+IF(AND(ISNUMBER(OFFSET('Sanitation Data'!$H$11,0,10*ROW('Sanitation Data'!H98))),'Data Summary'!DH104="Yes"),OFFSET('Sanitation Data'!$H$11,0,10*ROW('Sanitation Data'!H98)),NA())</f>
        <v>#N/A</v>
      </c>
      <c r="AT104" s="491" t="e">
        <f ca="1">+IF(AND(ISNUMBER(OFFSET('Sanitation Data'!$H$12,0,10*ROW('Sanitation Data'!H98))),'Data Summary'!DI104="Yes"),OFFSET('Sanitation Data'!$H$12,0,10*ROW('Sanitation Data'!H98)),NA())</f>
        <v>#N/A</v>
      </c>
      <c r="AU104" s="491" t="e">
        <f ca="1">+IF(AND(ISNUMBER(OFFSET('Sanitation Data'!$I$4,0,10*ROW('Sanitation Data'!I98))),'Data Summary'!DJ104="Yes"),100-OFFSET('Sanitation Data'!$I$4,0,10*ROW('Sanitation Data'!I98)),NA())</f>
        <v>#N/A</v>
      </c>
      <c r="AV104" s="491" t="e">
        <f ca="1">+IF(AND(ISNUMBER(OFFSET('Sanitation Data'!$I$6,0,10*ROW('Sanitation Data'!I98))),'Data Summary'!DK104="Yes"),OFFSET('Sanitation Data'!$I$6,0,10*ROW('Sanitation Data'!I98)),NA())</f>
        <v>#N/A</v>
      </c>
      <c r="AW104" s="491" t="e">
        <f ca="1">+IF(AND(ISNUMBER(OFFSET('Sanitation Data'!$I$10,0,10*ROW('Sanitation Data'!I98))),'Data Summary'!DL104="Yes"),OFFSET('Sanitation Data'!$I$10,0,10*ROW('Sanitation Data'!I98)),NA())</f>
        <v>#N/A</v>
      </c>
      <c r="AX104" s="491" t="e">
        <f ca="1">+IF(AND(ISNUMBER(OFFSET('Sanitation Data'!$I$11,0,10*ROW('Sanitation Data'!I98))),'Data Summary'!DM104="Yes"),OFFSET('Sanitation Data'!$I$11,0,10*ROW('Sanitation Data'!I98)),NA())</f>
        <v>#N/A</v>
      </c>
      <c r="AY104" s="491" t="e">
        <f ca="1">+IF(AND(ISNUMBER(OFFSET('Sanitation Data'!$I$12,0,10*ROW('Sanitation Data'!I98))),'Data Summary'!DN104="Yes"),OFFSET('Sanitation Data'!$I$12,0,10*ROW('Sanitation Data'!I98)),NA())</f>
        <v>#N/A</v>
      </c>
      <c r="AZ104" s="492" t="e">
        <f ca="1">+IF(AND(ISNUMBER(OFFSET('Hygiene Data'!$D$5,0,10*ROW('Hygiene Data'!D98))),'Data Summary'!DO104="Yes"),OFFSET('Hygiene Data'!$D$5,0,10*ROW('Hygiene Data'!D98)),NA())</f>
        <v>#N/A</v>
      </c>
      <c r="BA104" s="492" t="e">
        <f ca="1">+IF(AND(ISNUMBER(OFFSET('Hygiene Data'!$D$7,0,10*ROW('Hygiene Data'!D98))),'Data Summary'!DP104="Yes"),OFFSET('Hygiene Data'!$D$7,0,10*ROW('Hygiene Data'!D98)),NA())</f>
        <v>#N/A</v>
      </c>
      <c r="BB104" s="492" t="e">
        <f ca="1">+IF(AND(ISNUMBER(OFFSET('Hygiene Data'!$D$9,0,10*ROW('Hygiene Data'!D98))),'Data Summary'!DQ104="Yes"),OFFSET('Hygiene Data'!$D$9,0,10*ROW('Hygiene Data'!D98)),NA())</f>
        <v>#N/A</v>
      </c>
      <c r="BC104" s="492" t="e">
        <f ca="1">+IF(AND(ISNUMBER(OFFSET('Hygiene Data'!$E$5,0,10*ROW('Hygiene Data'!E98))),'Data Summary'!DR104="Yes"),OFFSET('Hygiene Data'!$E$5,0,10*ROW('Hygiene Data'!E98)),NA())</f>
        <v>#N/A</v>
      </c>
      <c r="BD104" s="492" t="e">
        <f ca="1">+IF(AND(ISNUMBER(OFFSET('Hygiene Data'!$E$7,0,10*ROW('Hygiene Data'!E98))),'Data Summary'!DS104="Yes"),OFFSET('Hygiene Data'!$E$7,0,10*ROW('Hygiene Data'!E98)),NA())</f>
        <v>#N/A</v>
      </c>
      <c r="BE104" s="492" t="e">
        <f ca="1">+IF(AND(ISNUMBER(OFFSET('Hygiene Data'!$E$9,0,10*ROW('Hygiene Data'!E98))),'Data Summary'!DT104="Yes"),OFFSET('Hygiene Data'!$E$9,0,10*ROW('Hygiene Data'!E98)),NA())</f>
        <v>#N/A</v>
      </c>
      <c r="BF104" s="492" t="e">
        <f ca="1">+IF(AND(ISNUMBER(OFFSET('Hygiene Data'!$F$5,0,10*ROW('Hygiene Data'!F98))),'Data Summary'!DU104="Yes"),OFFSET('Hygiene Data'!$F$5,0,10*ROW('Hygiene Data'!F98)),NA())</f>
        <v>#N/A</v>
      </c>
      <c r="BG104" s="492" t="e">
        <f ca="1">+IF(AND(ISNUMBER(OFFSET('Hygiene Data'!$F$7,0,10*ROW('Hygiene Data'!F98))),'Data Summary'!DV104="Yes"),OFFSET('Hygiene Data'!$F$7,0,10*ROW('Hygiene Data'!F98)),NA())</f>
        <v>#N/A</v>
      </c>
      <c r="BH104" s="492" t="e">
        <f ca="1">+IF(AND(ISNUMBER(OFFSET('Hygiene Data'!$F$9,0,10*ROW('Hygiene Data'!F98))),'Data Summary'!DW104="Yes"),OFFSET('Hygiene Data'!$F$9,0,10*ROW('Hygiene Data'!F98)),NA())</f>
        <v>#N/A</v>
      </c>
      <c r="BI104" s="492" t="e">
        <f ca="1">+IF(AND(ISNUMBER(OFFSET('Hygiene Data'!$G$5,0,10*ROW('Hygiene Data'!G98))),'Data Summary'!DX104="Yes"),OFFSET('Hygiene Data'!$G$5,0,10*ROW('Hygiene Data'!G98)),NA())</f>
        <v>#N/A</v>
      </c>
      <c r="BJ104" s="492" t="e">
        <f ca="1">+IF(AND(ISNUMBER(OFFSET('Hygiene Data'!$G$7,0,10*ROW('Hygiene Data'!G98))),'Data Summary'!DY104="Yes"),OFFSET('Hygiene Data'!$G$7,0,10*ROW('Hygiene Data'!G98)),NA())</f>
        <v>#N/A</v>
      </c>
      <c r="BK104" s="492" t="e">
        <f ca="1">+IF(AND(ISNUMBER(OFFSET('Hygiene Data'!$G$9,0,10*ROW('Hygiene Data'!G98))),'Data Summary'!DZ104="Yes"),OFFSET('Hygiene Data'!$G$9,0,10*ROW('Hygiene Data'!G98)),NA())</f>
        <v>#N/A</v>
      </c>
      <c r="BL104" s="492" t="e">
        <f ca="1">+IF(AND(ISNUMBER(OFFSET('Hygiene Data'!$H$5,0,10*ROW('Hygiene Data'!H98))),'Data Summary'!EA104="Yes"),OFFSET('Hygiene Data'!$H$5,0,10*ROW('Hygiene Data'!H98)),NA())</f>
        <v>#N/A</v>
      </c>
      <c r="BM104" s="492" t="e">
        <f ca="1">+IF(AND(ISNUMBER(OFFSET('Hygiene Data'!$H$7,0,10*ROW('Hygiene Data'!H98))),'Data Summary'!EB104="Yes"),OFFSET('Hygiene Data'!$H$7,0,10*ROW('Hygiene Data'!H98)),NA())</f>
        <v>#N/A</v>
      </c>
      <c r="BN104" s="492" t="e">
        <f ca="1">+IF(AND(ISNUMBER(OFFSET('Hygiene Data'!$H$9,0,10*ROW('Hygiene Data'!H98))),'Data Summary'!EC104="Yes"),OFFSET('Hygiene Data'!$H$9,0,10*ROW('Hygiene Data'!H98)),NA())</f>
        <v>#N/A</v>
      </c>
      <c r="BO104" s="492" t="e">
        <f ca="1">+IF(AND(ISNUMBER(OFFSET('Hygiene Data'!$I$5,0,10*ROW('Hygiene Data'!I98))),'Data Summary'!ED104="Yes"),OFFSET('Hygiene Data'!$I$5,0,10*ROW('Hygiene Data'!I98)),NA())</f>
        <v>#N/A</v>
      </c>
      <c r="BP104" s="492" t="e">
        <f ca="1">+IF(AND(ISNUMBER(OFFSET('Hygiene Data'!$I$7,0,10*ROW('Hygiene Data'!I98))),'Data Summary'!EE104="Yes"),OFFSET('Hygiene Data'!$I$7,0,10*ROW('Hygiene Data'!I98)),NA())</f>
        <v>#N/A</v>
      </c>
      <c r="BQ104" s="492" t="e">
        <f ca="1">+IF(AND(ISNUMBER(OFFSET('Hygiene Data'!$I$9,0,10*ROW('Hygiene Data'!I98))),'Data Summary'!EF104="Yes"),OFFSET('Hygiene Data'!$I$9,0,10*ROW('Hygiene Data'!I98)),NA())</f>
        <v>#N/A</v>
      </c>
    </row>
    <row r="105" spans="1:69" x14ac:dyDescent="0.25">
      <c r="A105" s="488" t="e">
        <f ca="1">+RIGHT('Data Summary'!A105,LEN('Data Summary'!A105)-9)</f>
        <v>#VALUE!</v>
      </c>
      <c r="B105" s="462" t="str">
        <f ca="1">+IF(ISTEXT('Data Summary'!B105),'Data Summary'!B105,"")</f>
        <v/>
      </c>
      <c r="C105" s="489" t="e">
        <f ca="1">+VALUE('Data Summary'!C105)</f>
        <v>#VALUE!</v>
      </c>
      <c r="D105" s="490" t="e">
        <f ca="1">+IF(AND(ISNUMBER(OFFSET('Water Data'!$D$4,0,10*ROW('Water Data'!D99))),'Data Summary'!BS105="Yes"),100-OFFSET('Water Data'!$D$4,0,10*ROW('Water Data'!D99)),NA())</f>
        <v>#N/A</v>
      </c>
      <c r="E105" s="490" t="e">
        <f ca="1">+IF(AND(ISNUMBER(OFFSET('Water Data'!$D$6,0,10*ROW('Water Data'!D99))),'Data Summary'!BT105="Yes"),OFFSET('Water Data'!$D$6,0,10*ROW('Water Data'!D99)),NA())</f>
        <v>#N/A</v>
      </c>
      <c r="F105" s="490" t="e">
        <f ca="1">+IF(AND(ISNUMBER(OFFSET('Water Data'!$D$9,0,10*ROW('Water Data'!D99))),'Data Summary'!BU105="Yes"),OFFSET('Water Data'!$D$9,0,10*ROW('Water Data'!D99)),NA())</f>
        <v>#N/A</v>
      </c>
      <c r="G105" s="490" t="e">
        <f ca="1">+IF(AND(ISNUMBER(OFFSET('Water Data'!$E$4,0,10*ROW('Water Data'!E99))),'Data Summary'!BV105="Yes"),100-OFFSET('Water Data'!$E$4,0,10*ROW('Water Data'!E99)),NA())</f>
        <v>#N/A</v>
      </c>
      <c r="H105" s="490" t="e">
        <f ca="1">+IF(AND(ISNUMBER(OFFSET('Water Data'!$E$6,0,10*ROW('Water Data'!E99))),'Data Summary'!BW105="Yes"),OFFSET('Water Data'!$E$6,0,10*ROW('Water Data'!E99)),NA())</f>
        <v>#N/A</v>
      </c>
      <c r="I105" s="490" t="e">
        <f ca="1">+IF(AND(ISNUMBER(OFFSET('Water Data'!$E$9,0,10*ROW('Water Data'!E99))),'Data Summary'!BX105="Yes"),OFFSET('Water Data'!$E$9,0,10*ROW('Water Data'!E99)),NA())</f>
        <v>#N/A</v>
      </c>
      <c r="J105" s="490" t="e">
        <f ca="1">+IF(AND(ISNUMBER(OFFSET('Water Data'!$F$4,0,10*ROW('Water Data'!F99))),'Data Summary'!BY105="Yes"),100-OFFSET('Water Data'!$F$4,0,10*ROW('Water Data'!F99)),NA())</f>
        <v>#N/A</v>
      </c>
      <c r="K105" s="490" t="e">
        <f ca="1">+IF(AND(ISNUMBER(OFFSET('Water Data'!$F$6,0,10*ROW('Water Data'!F99))),'Data Summary'!BZ105="Yes"),OFFSET('Water Data'!$F$6,0,10*ROW('Water Data'!F99)),NA())</f>
        <v>#N/A</v>
      </c>
      <c r="L105" s="490" t="e">
        <f ca="1">+IF(AND(ISNUMBER(OFFSET('Water Data'!$F$9,0,10*ROW('Water Data'!F99))),'Data Summary'!CA105="Yes"),OFFSET('Water Data'!$F$9,0,10*ROW('Water Data'!F99)),NA())</f>
        <v>#N/A</v>
      </c>
      <c r="M105" s="490" t="e">
        <f ca="1">+IF(AND(ISNUMBER(OFFSET('Water Data'!$G$4,0,10*ROW('Water Data'!G99))),'Data Summary'!CB105="Yes"),100-OFFSET('Water Data'!$G$4,0,10*ROW('Water Data'!G99)),NA())</f>
        <v>#N/A</v>
      </c>
      <c r="N105" s="490" t="e">
        <f ca="1">+IF(AND(ISNUMBER(OFFSET('Water Data'!$G$6,0,10*ROW('Water Data'!G99))),'Data Summary'!CC105="Yes"),OFFSET('Water Data'!$G$6,0,10*ROW('Water Data'!G99)),NA())</f>
        <v>#N/A</v>
      </c>
      <c r="O105" s="490" t="e">
        <f ca="1">+IF(AND(ISNUMBER(OFFSET('Water Data'!$G$9,0,10*ROW('Water Data'!G99))),'Data Summary'!CD105="Yes"),OFFSET('Water Data'!$G$9,0,10*ROW('Water Data'!G99)),NA())</f>
        <v>#N/A</v>
      </c>
      <c r="P105" s="490" t="e">
        <f ca="1">+IF(AND(ISNUMBER(OFFSET('Water Data'!$H$4,0,10*ROW('Water Data'!H99))),'Data Summary'!CE105="Yes"),100-OFFSET('Water Data'!$H$4,0,10*ROW('Water Data'!H99)),NA())</f>
        <v>#N/A</v>
      </c>
      <c r="Q105" s="490" t="e">
        <f ca="1">+IF(AND(ISNUMBER(OFFSET('Water Data'!$H$6,0,10*ROW('Water Data'!H99))),'Data Summary'!CF105="Yes"),OFFSET('Water Data'!$H$6,0,10*ROW('Water Data'!H99)),NA())</f>
        <v>#N/A</v>
      </c>
      <c r="R105" s="490" t="e">
        <f ca="1">+IF(AND(ISNUMBER(OFFSET('Water Data'!$H$9,0,10*ROW('Water Data'!H99))),'Data Summary'!CG105="Yes"),OFFSET('Water Data'!$H$9,0,10*ROW('Water Data'!H99)),NA())</f>
        <v>#N/A</v>
      </c>
      <c r="S105" s="490" t="e">
        <f ca="1">+IF(AND(ISNUMBER(OFFSET('Water Data'!$I$4,0,10*ROW('Water Data'!I99))),'Data Summary'!CH105="Yes"),100-OFFSET('Water Data'!$I$4,0,10*ROW('Water Data'!I99)),NA())</f>
        <v>#N/A</v>
      </c>
      <c r="T105" s="490" t="e">
        <f ca="1">+IF(AND(ISNUMBER(OFFSET('Water Data'!$I$6,0,10*ROW('Water Data'!I99))),'Data Summary'!CI105="Yes"),OFFSET('Water Data'!$I$6,0,10*ROW('Water Data'!I99)),NA())</f>
        <v>#N/A</v>
      </c>
      <c r="U105" s="490" t="e">
        <f ca="1">+IF(AND(ISNUMBER(OFFSET('Water Data'!$I$9,0,10*ROW('Water Data'!I99))),'Data Summary'!CJ105="Yes"),OFFSET('Water Data'!$I$9,0,10*ROW('Water Data'!I99)),NA())</f>
        <v>#N/A</v>
      </c>
      <c r="V105" s="491" t="e">
        <f ca="1">+IF(AND(ISNUMBER(OFFSET('Sanitation Data'!$D$4,0,10*ROW('Sanitation Data'!D99))),'Data Summary'!CK105="Yes"),100-OFFSET('Sanitation Data'!$D$4,0,10*ROW('Sanitation Data'!D99)),NA())</f>
        <v>#N/A</v>
      </c>
      <c r="W105" s="491" t="e">
        <f ca="1">+IF(AND(ISNUMBER(OFFSET('Sanitation Data'!$D$6,0,10*ROW('Sanitation Data'!D99))),'Data Summary'!CL105="Yes"),OFFSET('Sanitation Data'!$D$6,0,10*ROW('Sanitation Data'!D99)),NA())</f>
        <v>#N/A</v>
      </c>
      <c r="X105" s="491" t="e">
        <f ca="1">+IF(AND(ISNUMBER(OFFSET('Sanitation Data'!$D$10,0,10*ROW('Sanitation Data'!D99))),'Data Summary'!CM105="Yes"),OFFSET('Sanitation Data'!$D$10,0,10*ROW('Sanitation Data'!D99)),NA())</f>
        <v>#N/A</v>
      </c>
      <c r="Y105" s="491" t="e">
        <f ca="1">+IF(AND(ISNUMBER(OFFSET('Sanitation Data'!$D$11,0,10*ROW('Sanitation Data'!D99))),'Data Summary'!CN105="Yes"),OFFSET('Sanitation Data'!$D$11,0,10*ROW('Sanitation Data'!D99)),NA())</f>
        <v>#N/A</v>
      </c>
      <c r="Z105" s="491" t="e">
        <f ca="1">+IF(AND(ISNUMBER(OFFSET('Sanitation Data'!$D$12,0,10*ROW('Sanitation Data'!D99))),'Data Summary'!CO105="Yes"),OFFSET('Sanitation Data'!$D$12,0,10*ROW('Sanitation Data'!D99)),NA())</f>
        <v>#N/A</v>
      </c>
      <c r="AA105" s="491" t="e">
        <f ca="1">+IF(AND(ISNUMBER(OFFSET('Sanitation Data'!$E$4,0,10*ROW('Sanitation Data'!E99))),'Data Summary'!CP105="Yes"),100-OFFSET('Sanitation Data'!$E$4,0,10*ROW('Sanitation Data'!E99)),NA())</f>
        <v>#N/A</v>
      </c>
      <c r="AB105" s="491" t="e">
        <f ca="1">+IF(AND(ISNUMBER(OFFSET('Sanitation Data'!$E$6,0,10*ROW('Sanitation Data'!E99))),'Data Summary'!CQ105="Yes"),OFFSET('Sanitation Data'!$E$6,0,10*ROW('Sanitation Data'!E99)),NA())</f>
        <v>#N/A</v>
      </c>
      <c r="AC105" s="491" t="e">
        <f ca="1">+IF(AND(ISNUMBER(OFFSET('Sanitation Data'!$E$10,0,10*ROW('Sanitation Data'!E99))),'Data Summary'!CR105="Yes"),OFFSET('Sanitation Data'!$E$10,0,10*ROW('Sanitation Data'!E99)),NA())</f>
        <v>#N/A</v>
      </c>
      <c r="AD105" s="491" t="e">
        <f ca="1">+IF(AND(ISNUMBER(OFFSET('Sanitation Data'!$E$11,0,10*ROW('Sanitation Data'!E99))),'Data Summary'!CS105="Yes"),OFFSET('Sanitation Data'!$E$11,0,10*ROW('Sanitation Data'!E99)),NA())</f>
        <v>#N/A</v>
      </c>
      <c r="AE105" s="491" t="e">
        <f ca="1">+IF(AND(ISNUMBER(OFFSET('Sanitation Data'!$E$12,0,10*ROW('Sanitation Data'!E99))),'Data Summary'!CT105="Yes"),OFFSET('Sanitation Data'!$E$12,0,10*ROW('Sanitation Data'!E99)),NA())</f>
        <v>#N/A</v>
      </c>
      <c r="AF105" s="491" t="e">
        <f ca="1">+IF(AND(ISNUMBER(OFFSET('Sanitation Data'!$F$4,0,10*ROW('Sanitation Data'!F99))),'Data Summary'!CU105="Yes"),100-OFFSET('Sanitation Data'!$F$4,0,10*ROW('Sanitation Data'!F99)),NA())</f>
        <v>#N/A</v>
      </c>
      <c r="AG105" s="491" t="e">
        <f ca="1">+IF(AND(ISNUMBER(OFFSET('Sanitation Data'!$F$6,0,10*ROW('Sanitation Data'!F99))),'Data Summary'!CV105="Yes"),OFFSET('Sanitation Data'!$F$6,0,10*ROW('Sanitation Data'!F99)),NA())</f>
        <v>#N/A</v>
      </c>
      <c r="AH105" s="491" t="e">
        <f ca="1">+IF(AND(ISNUMBER(OFFSET('Sanitation Data'!$F$10,0,10*ROW('Sanitation Data'!F99))),'Data Summary'!CW105="Yes"),OFFSET('Sanitation Data'!$F$10,0,10*ROW('Sanitation Data'!F99)),NA())</f>
        <v>#N/A</v>
      </c>
      <c r="AI105" s="491" t="e">
        <f ca="1">+IF(AND(ISNUMBER(OFFSET('Sanitation Data'!$F$11,0,10*ROW('Sanitation Data'!F99))),'Data Summary'!CX105="Yes"),OFFSET('Sanitation Data'!$F$11,0,10*ROW('Sanitation Data'!F99)),NA())</f>
        <v>#N/A</v>
      </c>
      <c r="AJ105" s="491" t="e">
        <f ca="1">+IF(AND(ISNUMBER(OFFSET('Sanitation Data'!$F$12,0,10*ROW('Sanitation Data'!F99))),'Data Summary'!CY105="Yes"),OFFSET('Sanitation Data'!$F$12,0,10*ROW('Sanitation Data'!F99)),NA())</f>
        <v>#N/A</v>
      </c>
      <c r="AK105" s="491" t="e">
        <f ca="1">+IF(AND(ISNUMBER(OFFSET('Sanitation Data'!$G$4,0,10*ROW('Sanitation Data'!G99))),'Data Summary'!CZ105="Yes"),100-OFFSET('Sanitation Data'!$G$4,0,10*ROW('Sanitation Data'!G99)),NA())</f>
        <v>#N/A</v>
      </c>
      <c r="AL105" s="491" t="e">
        <f ca="1">+IF(AND(ISNUMBER(OFFSET('Sanitation Data'!$G$6,0,10*ROW('Sanitation Data'!G99))),'Data Summary'!DA105="Yes"),OFFSET('Sanitation Data'!$G$6,0,10*ROW('Sanitation Data'!G99)),NA())</f>
        <v>#N/A</v>
      </c>
      <c r="AM105" s="491" t="e">
        <f ca="1">+IF(AND(ISNUMBER(OFFSET('Sanitation Data'!$G$10,0,10*ROW('Sanitation Data'!G99))),'Data Summary'!DB105="Yes"),OFFSET('Sanitation Data'!$G$10,0,10*ROW('Sanitation Data'!G99)),NA())</f>
        <v>#N/A</v>
      </c>
      <c r="AN105" s="491" t="e">
        <f ca="1">+IF(AND(ISNUMBER(OFFSET('Sanitation Data'!$G$11,0,10*ROW('Sanitation Data'!G99))),'Data Summary'!DC105="Yes"),OFFSET('Sanitation Data'!$G$11,0,10*ROW('Sanitation Data'!G99)),NA())</f>
        <v>#N/A</v>
      </c>
      <c r="AO105" s="491" t="e">
        <f ca="1">+IF(AND(ISNUMBER(OFFSET('Sanitation Data'!$G$12,0,10*ROW('Sanitation Data'!G99))),'Data Summary'!DD105="Yes"),OFFSET('Sanitation Data'!$G$12,0,10*ROW('Sanitation Data'!G99)),NA())</f>
        <v>#N/A</v>
      </c>
      <c r="AP105" s="491" t="e">
        <f ca="1">+IF(AND(ISNUMBER(OFFSET('Sanitation Data'!$H$4,0,10*ROW('Sanitation Data'!H99))),'Data Summary'!DE105="Yes"),100-OFFSET('Sanitation Data'!$H$4,0,10*ROW('Sanitation Data'!H99)),NA())</f>
        <v>#N/A</v>
      </c>
      <c r="AQ105" s="491" t="e">
        <f ca="1">+IF(AND(ISNUMBER(OFFSET('Sanitation Data'!$H$6,0,10*ROW('Sanitation Data'!H99))),'Data Summary'!DF105="Yes"),OFFSET('Sanitation Data'!$H$6,0,10*ROW('Sanitation Data'!H99)),NA())</f>
        <v>#N/A</v>
      </c>
      <c r="AR105" s="491" t="e">
        <f ca="1">+IF(AND(ISNUMBER(OFFSET('Sanitation Data'!$H$10,0,10*ROW('Sanitation Data'!H99))),'Data Summary'!DG105="Yes"),OFFSET('Sanitation Data'!$H$10,0,10*ROW('Sanitation Data'!H99)),NA())</f>
        <v>#N/A</v>
      </c>
      <c r="AS105" s="491" t="e">
        <f ca="1">+IF(AND(ISNUMBER(OFFSET('Sanitation Data'!$H$11,0,10*ROW('Sanitation Data'!H99))),'Data Summary'!DH105="Yes"),OFFSET('Sanitation Data'!$H$11,0,10*ROW('Sanitation Data'!H99)),NA())</f>
        <v>#N/A</v>
      </c>
      <c r="AT105" s="491" t="e">
        <f ca="1">+IF(AND(ISNUMBER(OFFSET('Sanitation Data'!$H$12,0,10*ROW('Sanitation Data'!H99))),'Data Summary'!DI105="Yes"),OFFSET('Sanitation Data'!$H$12,0,10*ROW('Sanitation Data'!H99)),NA())</f>
        <v>#N/A</v>
      </c>
      <c r="AU105" s="491" t="e">
        <f ca="1">+IF(AND(ISNUMBER(OFFSET('Sanitation Data'!$I$4,0,10*ROW('Sanitation Data'!I99))),'Data Summary'!DJ105="Yes"),100-OFFSET('Sanitation Data'!$I$4,0,10*ROW('Sanitation Data'!I99)),NA())</f>
        <v>#N/A</v>
      </c>
      <c r="AV105" s="491" t="e">
        <f ca="1">+IF(AND(ISNUMBER(OFFSET('Sanitation Data'!$I$6,0,10*ROW('Sanitation Data'!I99))),'Data Summary'!DK105="Yes"),OFFSET('Sanitation Data'!$I$6,0,10*ROW('Sanitation Data'!I99)),NA())</f>
        <v>#N/A</v>
      </c>
      <c r="AW105" s="491" t="e">
        <f ca="1">+IF(AND(ISNUMBER(OFFSET('Sanitation Data'!$I$10,0,10*ROW('Sanitation Data'!I99))),'Data Summary'!DL105="Yes"),OFFSET('Sanitation Data'!$I$10,0,10*ROW('Sanitation Data'!I99)),NA())</f>
        <v>#N/A</v>
      </c>
      <c r="AX105" s="491" t="e">
        <f ca="1">+IF(AND(ISNUMBER(OFFSET('Sanitation Data'!$I$11,0,10*ROW('Sanitation Data'!I99))),'Data Summary'!DM105="Yes"),OFFSET('Sanitation Data'!$I$11,0,10*ROW('Sanitation Data'!I99)),NA())</f>
        <v>#N/A</v>
      </c>
      <c r="AY105" s="491" t="e">
        <f ca="1">+IF(AND(ISNUMBER(OFFSET('Sanitation Data'!$I$12,0,10*ROW('Sanitation Data'!I99))),'Data Summary'!DN105="Yes"),OFFSET('Sanitation Data'!$I$12,0,10*ROW('Sanitation Data'!I99)),NA())</f>
        <v>#N/A</v>
      </c>
      <c r="AZ105" s="492" t="e">
        <f ca="1">+IF(AND(ISNUMBER(OFFSET('Hygiene Data'!$D$5,0,10*ROW('Hygiene Data'!D99))),'Data Summary'!DO105="Yes"),OFFSET('Hygiene Data'!$D$5,0,10*ROW('Hygiene Data'!D99)),NA())</f>
        <v>#N/A</v>
      </c>
      <c r="BA105" s="492" t="e">
        <f ca="1">+IF(AND(ISNUMBER(OFFSET('Hygiene Data'!$D$7,0,10*ROW('Hygiene Data'!D99))),'Data Summary'!DP105="Yes"),OFFSET('Hygiene Data'!$D$7,0,10*ROW('Hygiene Data'!D99)),NA())</f>
        <v>#N/A</v>
      </c>
      <c r="BB105" s="492" t="e">
        <f ca="1">+IF(AND(ISNUMBER(OFFSET('Hygiene Data'!$D$9,0,10*ROW('Hygiene Data'!D99))),'Data Summary'!DQ105="Yes"),OFFSET('Hygiene Data'!$D$9,0,10*ROW('Hygiene Data'!D99)),NA())</f>
        <v>#N/A</v>
      </c>
      <c r="BC105" s="492" t="e">
        <f ca="1">+IF(AND(ISNUMBER(OFFSET('Hygiene Data'!$E$5,0,10*ROW('Hygiene Data'!E99))),'Data Summary'!DR105="Yes"),OFFSET('Hygiene Data'!$E$5,0,10*ROW('Hygiene Data'!E99)),NA())</f>
        <v>#N/A</v>
      </c>
      <c r="BD105" s="492" t="e">
        <f ca="1">+IF(AND(ISNUMBER(OFFSET('Hygiene Data'!$E$7,0,10*ROW('Hygiene Data'!E99))),'Data Summary'!DS105="Yes"),OFFSET('Hygiene Data'!$E$7,0,10*ROW('Hygiene Data'!E99)),NA())</f>
        <v>#N/A</v>
      </c>
      <c r="BE105" s="492" t="e">
        <f ca="1">+IF(AND(ISNUMBER(OFFSET('Hygiene Data'!$E$9,0,10*ROW('Hygiene Data'!E99))),'Data Summary'!DT105="Yes"),OFFSET('Hygiene Data'!$E$9,0,10*ROW('Hygiene Data'!E99)),NA())</f>
        <v>#N/A</v>
      </c>
      <c r="BF105" s="492" t="e">
        <f ca="1">+IF(AND(ISNUMBER(OFFSET('Hygiene Data'!$F$5,0,10*ROW('Hygiene Data'!F99))),'Data Summary'!DU105="Yes"),OFFSET('Hygiene Data'!$F$5,0,10*ROW('Hygiene Data'!F99)),NA())</f>
        <v>#N/A</v>
      </c>
      <c r="BG105" s="492" t="e">
        <f ca="1">+IF(AND(ISNUMBER(OFFSET('Hygiene Data'!$F$7,0,10*ROW('Hygiene Data'!F99))),'Data Summary'!DV105="Yes"),OFFSET('Hygiene Data'!$F$7,0,10*ROW('Hygiene Data'!F99)),NA())</f>
        <v>#N/A</v>
      </c>
      <c r="BH105" s="492" t="e">
        <f ca="1">+IF(AND(ISNUMBER(OFFSET('Hygiene Data'!$F$9,0,10*ROW('Hygiene Data'!F99))),'Data Summary'!DW105="Yes"),OFFSET('Hygiene Data'!$F$9,0,10*ROW('Hygiene Data'!F99)),NA())</f>
        <v>#N/A</v>
      </c>
      <c r="BI105" s="492" t="e">
        <f ca="1">+IF(AND(ISNUMBER(OFFSET('Hygiene Data'!$G$5,0,10*ROW('Hygiene Data'!G99))),'Data Summary'!DX105="Yes"),OFFSET('Hygiene Data'!$G$5,0,10*ROW('Hygiene Data'!G99)),NA())</f>
        <v>#N/A</v>
      </c>
      <c r="BJ105" s="492" t="e">
        <f ca="1">+IF(AND(ISNUMBER(OFFSET('Hygiene Data'!$G$7,0,10*ROW('Hygiene Data'!G99))),'Data Summary'!DY105="Yes"),OFFSET('Hygiene Data'!$G$7,0,10*ROW('Hygiene Data'!G99)),NA())</f>
        <v>#N/A</v>
      </c>
      <c r="BK105" s="492" t="e">
        <f ca="1">+IF(AND(ISNUMBER(OFFSET('Hygiene Data'!$G$9,0,10*ROW('Hygiene Data'!G99))),'Data Summary'!DZ105="Yes"),OFFSET('Hygiene Data'!$G$9,0,10*ROW('Hygiene Data'!G99)),NA())</f>
        <v>#N/A</v>
      </c>
      <c r="BL105" s="492" t="e">
        <f ca="1">+IF(AND(ISNUMBER(OFFSET('Hygiene Data'!$H$5,0,10*ROW('Hygiene Data'!H99))),'Data Summary'!EA105="Yes"),OFFSET('Hygiene Data'!$H$5,0,10*ROW('Hygiene Data'!H99)),NA())</f>
        <v>#N/A</v>
      </c>
      <c r="BM105" s="492" t="e">
        <f ca="1">+IF(AND(ISNUMBER(OFFSET('Hygiene Data'!$H$7,0,10*ROW('Hygiene Data'!H99))),'Data Summary'!EB105="Yes"),OFFSET('Hygiene Data'!$H$7,0,10*ROW('Hygiene Data'!H99)),NA())</f>
        <v>#N/A</v>
      </c>
      <c r="BN105" s="492" t="e">
        <f ca="1">+IF(AND(ISNUMBER(OFFSET('Hygiene Data'!$H$9,0,10*ROW('Hygiene Data'!H99))),'Data Summary'!EC105="Yes"),OFFSET('Hygiene Data'!$H$9,0,10*ROW('Hygiene Data'!H99)),NA())</f>
        <v>#N/A</v>
      </c>
      <c r="BO105" s="492" t="e">
        <f ca="1">+IF(AND(ISNUMBER(OFFSET('Hygiene Data'!$I$5,0,10*ROW('Hygiene Data'!I99))),'Data Summary'!ED105="Yes"),OFFSET('Hygiene Data'!$I$5,0,10*ROW('Hygiene Data'!I99)),NA())</f>
        <v>#N/A</v>
      </c>
      <c r="BP105" s="492" t="e">
        <f ca="1">+IF(AND(ISNUMBER(OFFSET('Hygiene Data'!$I$7,0,10*ROW('Hygiene Data'!I99))),'Data Summary'!EE105="Yes"),OFFSET('Hygiene Data'!$I$7,0,10*ROW('Hygiene Data'!I99)),NA())</f>
        <v>#N/A</v>
      </c>
      <c r="BQ105" s="492" t="e">
        <f ca="1">+IF(AND(ISNUMBER(OFFSET('Hygiene Data'!$I$9,0,10*ROW('Hygiene Data'!I99))),'Data Summary'!EF105="Yes"),OFFSET('Hygiene Data'!$I$9,0,10*ROW('Hygiene Data'!I99)),NA())</f>
        <v>#N/A</v>
      </c>
    </row>
    <row r="106" spans="1:69" x14ac:dyDescent="0.25">
      <c r="A106" s="488" t="e">
        <f ca="1">+RIGHT('Data Summary'!A106,LEN('Data Summary'!A106)-9)</f>
        <v>#VALUE!</v>
      </c>
      <c r="B106" s="462" t="str">
        <f ca="1">+IF(ISTEXT('Data Summary'!B106),'Data Summary'!B106,"")</f>
        <v/>
      </c>
      <c r="C106" s="489" t="e">
        <f ca="1">+VALUE('Data Summary'!C106)</f>
        <v>#VALUE!</v>
      </c>
      <c r="D106" s="490" t="e">
        <f ca="1">+IF(AND(ISNUMBER(OFFSET('Water Data'!$D$4,0,10*ROW('Water Data'!D100))),'Data Summary'!BS106="Yes"),100-OFFSET('Water Data'!$D$4,0,10*ROW('Water Data'!D100)),NA())</f>
        <v>#N/A</v>
      </c>
      <c r="E106" s="490" t="e">
        <f ca="1">+IF(AND(ISNUMBER(OFFSET('Water Data'!$D$6,0,10*ROW('Water Data'!D100))),'Data Summary'!BT106="Yes"),OFFSET('Water Data'!$D$6,0,10*ROW('Water Data'!D100)),NA())</f>
        <v>#N/A</v>
      </c>
      <c r="F106" s="490" t="e">
        <f ca="1">+IF(AND(ISNUMBER(OFFSET('Water Data'!$D$9,0,10*ROW('Water Data'!D100))),'Data Summary'!BU106="Yes"),OFFSET('Water Data'!$D$9,0,10*ROW('Water Data'!D100)),NA())</f>
        <v>#N/A</v>
      </c>
      <c r="G106" s="490" t="e">
        <f ca="1">+IF(AND(ISNUMBER(OFFSET('Water Data'!$E$4,0,10*ROW('Water Data'!E100))),'Data Summary'!BV106="Yes"),100-OFFSET('Water Data'!$E$4,0,10*ROW('Water Data'!E100)),NA())</f>
        <v>#N/A</v>
      </c>
      <c r="H106" s="490" t="e">
        <f ca="1">+IF(AND(ISNUMBER(OFFSET('Water Data'!$E$6,0,10*ROW('Water Data'!E100))),'Data Summary'!BW106="Yes"),OFFSET('Water Data'!$E$6,0,10*ROW('Water Data'!E100)),NA())</f>
        <v>#N/A</v>
      </c>
      <c r="I106" s="490" t="e">
        <f ca="1">+IF(AND(ISNUMBER(OFFSET('Water Data'!$E$9,0,10*ROW('Water Data'!E100))),'Data Summary'!BX106="Yes"),OFFSET('Water Data'!$E$9,0,10*ROW('Water Data'!E100)),NA())</f>
        <v>#N/A</v>
      </c>
      <c r="J106" s="490" t="e">
        <f ca="1">+IF(AND(ISNUMBER(OFFSET('Water Data'!$F$4,0,10*ROW('Water Data'!F100))),'Data Summary'!BY106="Yes"),100-OFFSET('Water Data'!$F$4,0,10*ROW('Water Data'!F100)),NA())</f>
        <v>#N/A</v>
      </c>
      <c r="K106" s="490" t="e">
        <f ca="1">+IF(AND(ISNUMBER(OFFSET('Water Data'!$F$6,0,10*ROW('Water Data'!F100))),'Data Summary'!BZ106="Yes"),OFFSET('Water Data'!$F$6,0,10*ROW('Water Data'!F100)),NA())</f>
        <v>#N/A</v>
      </c>
      <c r="L106" s="490" t="e">
        <f ca="1">+IF(AND(ISNUMBER(OFFSET('Water Data'!$F$9,0,10*ROW('Water Data'!F100))),'Data Summary'!CA106="Yes"),OFFSET('Water Data'!$F$9,0,10*ROW('Water Data'!F100)),NA())</f>
        <v>#N/A</v>
      </c>
      <c r="M106" s="490" t="e">
        <f ca="1">+IF(AND(ISNUMBER(OFFSET('Water Data'!$G$4,0,10*ROW('Water Data'!G100))),'Data Summary'!CB106="Yes"),100-OFFSET('Water Data'!$G$4,0,10*ROW('Water Data'!G100)),NA())</f>
        <v>#N/A</v>
      </c>
      <c r="N106" s="490" t="e">
        <f ca="1">+IF(AND(ISNUMBER(OFFSET('Water Data'!$G$6,0,10*ROW('Water Data'!G100))),'Data Summary'!CC106="Yes"),OFFSET('Water Data'!$G$6,0,10*ROW('Water Data'!G100)),NA())</f>
        <v>#N/A</v>
      </c>
      <c r="O106" s="490" t="e">
        <f ca="1">+IF(AND(ISNUMBER(OFFSET('Water Data'!$G$9,0,10*ROW('Water Data'!G100))),'Data Summary'!CD106="Yes"),OFFSET('Water Data'!$G$9,0,10*ROW('Water Data'!G100)),NA())</f>
        <v>#N/A</v>
      </c>
      <c r="P106" s="490" t="e">
        <f ca="1">+IF(AND(ISNUMBER(OFFSET('Water Data'!$H$4,0,10*ROW('Water Data'!H100))),'Data Summary'!CE106="Yes"),100-OFFSET('Water Data'!$H$4,0,10*ROW('Water Data'!H100)),NA())</f>
        <v>#N/A</v>
      </c>
      <c r="Q106" s="490" t="e">
        <f ca="1">+IF(AND(ISNUMBER(OFFSET('Water Data'!$H$6,0,10*ROW('Water Data'!H100))),'Data Summary'!CF106="Yes"),OFFSET('Water Data'!$H$6,0,10*ROW('Water Data'!H100)),NA())</f>
        <v>#N/A</v>
      </c>
      <c r="R106" s="490" t="e">
        <f ca="1">+IF(AND(ISNUMBER(OFFSET('Water Data'!$H$9,0,10*ROW('Water Data'!H100))),'Data Summary'!CG106="Yes"),OFFSET('Water Data'!$H$9,0,10*ROW('Water Data'!H100)),NA())</f>
        <v>#N/A</v>
      </c>
      <c r="S106" s="490" t="e">
        <f ca="1">+IF(AND(ISNUMBER(OFFSET('Water Data'!$I$4,0,10*ROW('Water Data'!I100))),'Data Summary'!CH106="Yes"),100-OFFSET('Water Data'!$I$4,0,10*ROW('Water Data'!I100)),NA())</f>
        <v>#N/A</v>
      </c>
      <c r="T106" s="490" t="e">
        <f ca="1">+IF(AND(ISNUMBER(OFFSET('Water Data'!$I$6,0,10*ROW('Water Data'!I100))),'Data Summary'!CI106="Yes"),OFFSET('Water Data'!$I$6,0,10*ROW('Water Data'!I100)),NA())</f>
        <v>#N/A</v>
      </c>
      <c r="U106" s="490" t="e">
        <f ca="1">+IF(AND(ISNUMBER(OFFSET('Water Data'!$I$9,0,10*ROW('Water Data'!I100))),'Data Summary'!CJ106="Yes"),OFFSET('Water Data'!$I$9,0,10*ROW('Water Data'!I100)),NA())</f>
        <v>#N/A</v>
      </c>
      <c r="V106" s="491" t="e">
        <f ca="1">+IF(AND(ISNUMBER(OFFSET('Sanitation Data'!$D$4,0,10*ROW('Sanitation Data'!D100))),'Data Summary'!CK106="Yes"),100-OFFSET('Sanitation Data'!$D$4,0,10*ROW('Sanitation Data'!D100)),NA())</f>
        <v>#N/A</v>
      </c>
      <c r="W106" s="491" t="e">
        <f ca="1">+IF(AND(ISNUMBER(OFFSET('Sanitation Data'!$D$6,0,10*ROW('Sanitation Data'!D100))),'Data Summary'!CL106="Yes"),OFFSET('Sanitation Data'!$D$6,0,10*ROW('Sanitation Data'!D100)),NA())</f>
        <v>#N/A</v>
      </c>
      <c r="X106" s="491" t="e">
        <f ca="1">+IF(AND(ISNUMBER(OFFSET('Sanitation Data'!$D$10,0,10*ROW('Sanitation Data'!D100))),'Data Summary'!CM106="Yes"),OFFSET('Sanitation Data'!$D$10,0,10*ROW('Sanitation Data'!D100)),NA())</f>
        <v>#N/A</v>
      </c>
      <c r="Y106" s="491" t="e">
        <f ca="1">+IF(AND(ISNUMBER(OFFSET('Sanitation Data'!$D$11,0,10*ROW('Sanitation Data'!D100))),'Data Summary'!CN106="Yes"),OFFSET('Sanitation Data'!$D$11,0,10*ROW('Sanitation Data'!D100)),NA())</f>
        <v>#N/A</v>
      </c>
      <c r="Z106" s="491" t="e">
        <f ca="1">+IF(AND(ISNUMBER(OFFSET('Sanitation Data'!$D$12,0,10*ROW('Sanitation Data'!D100))),'Data Summary'!CO106="Yes"),OFFSET('Sanitation Data'!$D$12,0,10*ROW('Sanitation Data'!D100)),NA())</f>
        <v>#N/A</v>
      </c>
      <c r="AA106" s="491" t="e">
        <f ca="1">+IF(AND(ISNUMBER(OFFSET('Sanitation Data'!$E$4,0,10*ROW('Sanitation Data'!E100))),'Data Summary'!CP106="Yes"),100-OFFSET('Sanitation Data'!$E$4,0,10*ROW('Sanitation Data'!E100)),NA())</f>
        <v>#N/A</v>
      </c>
      <c r="AB106" s="491" t="e">
        <f ca="1">+IF(AND(ISNUMBER(OFFSET('Sanitation Data'!$E$6,0,10*ROW('Sanitation Data'!E100))),'Data Summary'!CQ106="Yes"),OFFSET('Sanitation Data'!$E$6,0,10*ROW('Sanitation Data'!E100)),NA())</f>
        <v>#N/A</v>
      </c>
      <c r="AC106" s="491" t="e">
        <f ca="1">+IF(AND(ISNUMBER(OFFSET('Sanitation Data'!$E$10,0,10*ROW('Sanitation Data'!E100))),'Data Summary'!CR106="Yes"),OFFSET('Sanitation Data'!$E$10,0,10*ROW('Sanitation Data'!E100)),NA())</f>
        <v>#N/A</v>
      </c>
      <c r="AD106" s="491" t="e">
        <f ca="1">+IF(AND(ISNUMBER(OFFSET('Sanitation Data'!$E$11,0,10*ROW('Sanitation Data'!E100))),'Data Summary'!CS106="Yes"),OFFSET('Sanitation Data'!$E$11,0,10*ROW('Sanitation Data'!E100)),NA())</f>
        <v>#N/A</v>
      </c>
      <c r="AE106" s="491" t="e">
        <f ca="1">+IF(AND(ISNUMBER(OFFSET('Sanitation Data'!$E$12,0,10*ROW('Sanitation Data'!E100))),'Data Summary'!CT106="Yes"),OFFSET('Sanitation Data'!$E$12,0,10*ROW('Sanitation Data'!E100)),NA())</f>
        <v>#N/A</v>
      </c>
      <c r="AF106" s="491" t="e">
        <f ca="1">+IF(AND(ISNUMBER(OFFSET('Sanitation Data'!$F$4,0,10*ROW('Sanitation Data'!F100))),'Data Summary'!CU106="Yes"),100-OFFSET('Sanitation Data'!$F$4,0,10*ROW('Sanitation Data'!F100)),NA())</f>
        <v>#N/A</v>
      </c>
      <c r="AG106" s="491" t="e">
        <f ca="1">+IF(AND(ISNUMBER(OFFSET('Sanitation Data'!$F$6,0,10*ROW('Sanitation Data'!F100))),'Data Summary'!CV106="Yes"),OFFSET('Sanitation Data'!$F$6,0,10*ROW('Sanitation Data'!F100)),NA())</f>
        <v>#N/A</v>
      </c>
      <c r="AH106" s="491" t="e">
        <f ca="1">+IF(AND(ISNUMBER(OFFSET('Sanitation Data'!$F$10,0,10*ROW('Sanitation Data'!F100))),'Data Summary'!CW106="Yes"),OFFSET('Sanitation Data'!$F$10,0,10*ROW('Sanitation Data'!F100)),NA())</f>
        <v>#N/A</v>
      </c>
      <c r="AI106" s="491" t="e">
        <f ca="1">+IF(AND(ISNUMBER(OFFSET('Sanitation Data'!$F$11,0,10*ROW('Sanitation Data'!F100))),'Data Summary'!CX106="Yes"),OFFSET('Sanitation Data'!$F$11,0,10*ROW('Sanitation Data'!F100)),NA())</f>
        <v>#N/A</v>
      </c>
      <c r="AJ106" s="491" t="e">
        <f ca="1">+IF(AND(ISNUMBER(OFFSET('Sanitation Data'!$F$12,0,10*ROW('Sanitation Data'!F100))),'Data Summary'!CY106="Yes"),OFFSET('Sanitation Data'!$F$12,0,10*ROW('Sanitation Data'!F100)),NA())</f>
        <v>#N/A</v>
      </c>
      <c r="AK106" s="491" t="e">
        <f ca="1">+IF(AND(ISNUMBER(OFFSET('Sanitation Data'!$G$4,0,10*ROW('Sanitation Data'!G100))),'Data Summary'!CZ106="Yes"),100-OFFSET('Sanitation Data'!$G$4,0,10*ROW('Sanitation Data'!G100)),NA())</f>
        <v>#N/A</v>
      </c>
      <c r="AL106" s="491" t="e">
        <f ca="1">+IF(AND(ISNUMBER(OFFSET('Sanitation Data'!$G$6,0,10*ROW('Sanitation Data'!G100))),'Data Summary'!DA106="Yes"),OFFSET('Sanitation Data'!$G$6,0,10*ROW('Sanitation Data'!G100)),NA())</f>
        <v>#N/A</v>
      </c>
      <c r="AM106" s="491" t="e">
        <f ca="1">+IF(AND(ISNUMBER(OFFSET('Sanitation Data'!$G$10,0,10*ROW('Sanitation Data'!G100))),'Data Summary'!DB106="Yes"),OFFSET('Sanitation Data'!$G$10,0,10*ROW('Sanitation Data'!G100)),NA())</f>
        <v>#N/A</v>
      </c>
      <c r="AN106" s="491" t="e">
        <f ca="1">+IF(AND(ISNUMBER(OFFSET('Sanitation Data'!$G$11,0,10*ROW('Sanitation Data'!G100))),'Data Summary'!DC106="Yes"),OFFSET('Sanitation Data'!$G$11,0,10*ROW('Sanitation Data'!G100)),NA())</f>
        <v>#N/A</v>
      </c>
      <c r="AO106" s="491" t="e">
        <f ca="1">+IF(AND(ISNUMBER(OFFSET('Sanitation Data'!$G$12,0,10*ROW('Sanitation Data'!G100))),'Data Summary'!DD106="Yes"),OFFSET('Sanitation Data'!$G$12,0,10*ROW('Sanitation Data'!G100)),NA())</f>
        <v>#N/A</v>
      </c>
      <c r="AP106" s="491" t="e">
        <f ca="1">+IF(AND(ISNUMBER(OFFSET('Sanitation Data'!$H$4,0,10*ROW('Sanitation Data'!H100))),'Data Summary'!DE106="Yes"),100-OFFSET('Sanitation Data'!$H$4,0,10*ROW('Sanitation Data'!H100)),NA())</f>
        <v>#N/A</v>
      </c>
      <c r="AQ106" s="491" t="e">
        <f ca="1">+IF(AND(ISNUMBER(OFFSET('Sanitation Data'!$H$6,0,10*ROW('Sanitation Data'!H100))),'Data Summary'!DF106="Yes"),OFFSET('Sanitation Data'!$H$6,0,10*ROW('Sanitation Data'!H100)),NA())</f>
        <v>#N/A</v>
      </c>
      <c r="AR106" s="491" t="e">
        <f ca="1">+IF(AND(ISNUMBER(OFFSET('Sanitation Data'!$H$10,0,10*ROW('Sanitation Data'!H100))),'Data Summary'!DG106="Yes"),OFFSET('Sanitation Data'!$H$10,0,10*ROW('Sanitation Data'!H100)),NA())</f>
        <v>#N/A</v>
      </c>
      <c r="AS106" s="491" t="e">
        <f ca="1">+IF(AND(ISNUMBER(OFFSET('Sanitation Data'!$H$11,0,10*ROW('Sanitation Data'!H100))),'Data Summary'!DH106="Yes"),OFFSET('Sanitation Data'!$H$11,0,10*ROW('Sanitation Data'!H100)),NA())</f>
        <v>#N/A</v>
      </c>
      <c r="AT106" s="491" t="e">
        <f ca="1">+IF(AND(ISNUMBER(OFFSET('Sanitation Data'!$H$12,0,10*ROW('Sanitation Data'!H100))),'Data Summary'!DI106="Yes"),OFFSET('Sanitation Data'!$H$12,0,10*ROW('Sanitation Data'!H100)),NA())</f>
        <v>#N/A</v>
      </c>
      <c r="AU106" s="491" t="e">
        <f ca="1">+IF(AND(ISNUMBER(OFFSET('Sanitation Data'!$I$4,0,10*ROW('Sanitation Data'!I100))),'Data Summary'!DJ106="Yes"),100-OFFSET('Sanitation Data'!$I$4,0,10*ROW('Sanitation Data'!I100)),NA())</f>
        <v>#N/A</v>
      </c>
      <c r="AV106" s="491" t="e">
        <f ca="1">+IF(AND(ISNUMBER(OFFSET('Sanitation Data'!$I$6,0,10*ROW('Sanitation Data'!I100))),'Data Summary'!DK106="Yes"),OFFSET('Sanitation Data'!$I$6,0,10*ROW('Sanitation Data'!I100)),NA())</f>
        <v>#N/A</v>
      </c>
      <c r="AW106" s="491" t="e">
        <f ca="1">+IF(AND(ISNUMBER(OFFSET('Sanitation Data'!$I$10,0,10*ROW('Sanitation Data'!I100))),'Data Summary'!DL106="Yes"),OFFSET('Sanitation Data'!$I$10,0,10*ROW('Sanitation Data'!I100)),NA())</f>
        <v>#N/A</v>
      </c>
      <c r="AX106" s="491" t="e">
        <f ca="1">+IF(AND(ISNUMBER(OFFSET('Sanitation Data'!$I$11,0,10*ROW('Sanitation Data'!I100))),'Data Summary'!DM106="Yes"),OFFSET('Sanitation Data'!$I$11,0,10*ROW('Sanitation Data'!I100)),NA())</f>
        <v>#N/A</v>
      </c>
      <c r="AY106" s="491" t="e">
        <f ca="1">+IF(AND(ISNUMBER(OFFSET('Sanitation Data'!$I$12,0,10*ROW('Sanitation Data'!I100))),'Data Summary'!DN106="Yes"),OFFSET('Sanitation Data'!$I$12,0,10*ROW('Sanitation Data'!I100)),NA())</f>
        <v>#N/A</v>
      </c>
      <c r="AZ106" s="492" t="e">
        <f ca="1">+IF(AND(ISNUMBER(OFFSET('Hygiene Data'!$D$5,0,10*ROW('Hygiene Data'!D100))),'Data Summary'!DO106="Yes"),OFFSET('Hygiene Data'!$D$5,0,10*ROW('Hygiene Data'!D100)),NA())</f>
        <v>#N/A</v>
      </c>
      <c r="BA106" s="492" t="e">
        <f ca="1">+IF(AND(ISNUMBER(OFFSET('Hygiene Data'!$D$7,0,10*ROW('Hygiene Data'!D100))),'Data Summary'!DP106="Yes"),OFFSET('Hygiene Data'!$D$7,0,10*ROW('Hygiene Data'!D100)),NA())</f>
        <v>#N/A</v>
      </c>
      <c r="BB106" s="492" t="e">
        <f ca="1">+IF(AND(ISNUMBER(OFFSET('Hygiene Data'!$D$9,0,10*ROW('Hygiene Data'!D100))),'Data Summary'!DQ106="Yes"),OFFSET('Hygiene Data'!$D$9,0,10*ROW('Hygiene Data'!D100)),NA())</f>
        <v>#N/A</v>
      </c>
      <c r="BC106" s="492" t="e">
        <f ca="1">+IF(AND(ISNUMBER(OFFSET('Hygiene Data'!$E$5,0,10*ROW('Hygiene Data'!E100))),'Data Summary'!DR106="Yes"),OFFSET('Hygiene Data'!$E$5,0,10*ROW('Hygiene Data'!E100)),NA())</f>
        <v>#N/A</v>
      </c>
      <c r="BD106" s="492" t="e">
        <f ca="1">+IF(AND(ISNUMBER(OFFSET('Hygiene Data'!$E$7,0,10*ROW('Hygiene Data'!E100))),'Data Summary'!DS106="Yes"),OFFSET('Hygiene Data'!$E$7,0,10*ROW('Hygiene Data'!E100)),NA())</f>
        <v>#N/A</v>
      </c>
      <c r="BE106" s="492" t="e">
        <f ca="1">+IF(AND(ISNUMBER(OFFSET('Hygiene Data'!$E$9,0,10*ROW('Hygiene Data'!E100))),'Data Summary'!DT106="Yes"),OFFSET('Hygiene Data'!$E$9,0,10*ROW('Hygiene Data'!E100)),NA())</f>
        <v>#N/A</v>
      </c>
      <c r="BF106" s="492" t="e">
        <f ca="1">+IF(AND(ISNUMBER(OFFSET('Hygiene Data'!$F$5,0,10*ROW('Hygiene Data'!F100))),'Data Summary'!DU106="Yes"),OFFSET('Hygiene Data'!$F$5,0,10*ROW('Hygiene Data'!F100)),NA())</f>
        <v>#N/A</v>
      </c>
      <c r="BG106" s="492" t="e">
        <f ca="1">+IF(AND(ISNUMBER(OFFSET('Hygiene Data'!$F$7,0,10*ROW('Hygiene Data'!F100))),'Data Summary'!DV106="Yes"),OFFSET('Hygiene Data'!$F$7,0,10*ROW('Hygiene Data'!F100)),NA())</f>
        <v>#N/A</v>
      </c>
      <c r="BH106" s="492" t="e">
        <f ca="1">+IF(AND(ISNUMBER(OFFSET('Hygiene Data'!$F$9,0,10*ROW('Hygiene Data'!F100))),'Data Summary'!DW106="Yes"),OFFSET('Hygiene Data'!$F$9,0,10*ROW('Hygiene Data'!F100)),NA())</f>
        <v>#N/A</v>
      </c>
      <c r="BI106" s="492" t="e">
        <f ca="1">+IF(AND(ISNUMBER(OFFSET('Hygiene Data'!$G$5,0,10*ROW('Hygiene Data'!G100))),'Data Summary'!DX106="Yes"),OFFSET('Hygiene Data'!$G$5,0,10*ROW('Hygiene Data'!G100)),NA())</f>
        <v>#N/A</v>
      </c>
      <c r="BJ106" s="492" t="e">
        <f ca="1">+IF(AND(ISNUMBER(OFFSET('Hygiene Data'!$G$7,0,10*ROW('Hygiene Data'!G100))),'Data Summary'!DY106="Yes"),OFFSET('Hygiene Data'!$G$7,0,10*ROW('Hygiene Data'!G100)),NA())</f>
        <v>#N/A</v>
      </c>
      <c r="BK106" s="492" t="e">
        <f ca="1">+IF(AND(ISNUMBER(OFFSET('Hygiene Data'!$G$9,0,10*ROW('Hygiene Data'!G100))),'Data Summary'!DZ106="Yes"),OFFSET('Hygiene Data'!$G$9,0,10*ROW('Hygiene Data'!G100)),NA())</f>
        <v>#N/A</v>
      </c>
      <c r="BL106" s="492" t="e">
        <f ca="1">+IF(AND(ISNUMBER(OFFSET('Hygiene Data'!$H$5,0,10*ROW('Hygiene Data'!H100))),'Data Summary'!EA106="Yes"),OFFSET('Hygiene Data'!$H$5,0,10*ROW('Hygiene Data'!H100)),NA())</f>
        <v>#N/A</v>
      </c>
      <c r="BM106" s="492" t="e">
        <f ca="1">+IF(AND(ISNUMBER(OFFSET('Hygiene Data'!$H$7,0,10*ROW('Hygiene Data'!H100))),'Data Summary'!EB106="Yes"),OFFSET('Hygiene Data'!$H$7,0,10*ROW('Hygiene Data'!H100)),NA())</f>
        <v>#N/A</v>
      </c>
      <c r="BN106" s="492" t="e">
        <f ca="1">+IF(AND(ISNUMBER(OFFSET('Hygiene Data'!$H$9,0,10*ROW('Hygiene Data'!H100))),'Data Summary'!EC106="Yes"),OFFSET('Hygiene Data'!$H$9,0,10*ROW('Hygiene Data'!H100)),NA())</f>
        <v>#N/A</v>
      </c>
      <c r="BO106" s="492" t="e">
        <f ca="1">+IF(AND(ISNUMBER(OFFSET('Hygiene Data'!$I$5,0,10*ROW('Hygiene Data'!I100))),'Data Summary'!ED106="Yes"),OFFSET('Hygiene Data'!$I$5,0,10*ROW('Hygiene Data'!I100)),NA())</f>
        <v>#N/A</v>
      </c>
      <c r="BP106" s="492" t="e">
        <f ca="1">+IF(AND(ISNUMBER(OFFSET('Hygiene Data'!$I$7,0,10*ROW('Hygiene Data'!I100))),'Data Summary'!EE106="Yes"),OFFSET('Hygiene Data'!$I$7,0,10*ROW('Hygiene Data'!I100)),NA())</f>
        <v>#N/A</v>
      </c>
      <c r="BQ106" s="492" t="e">
        <f ca="1">+IF(AND(ISNUMBER(OFFSET('Hygiene Data'!$I$9,0,10*ROW('Hygiene Data'!I100))),'Data Summary'!EF106="Yes"),OFFSET('Hygiene Data'!$I$9,0,10*ROW('Hygiene Data'!I100)),NA())</f>
        <v>#N/A</v>
      </c>
    </row>
    <row r="107" spans="1:69" x14ac:dyDescent="0.25">
      <c r="A107" s="488" t="e">
        <f ca="1">+RIGHT('Data Summary'!A107,LEN('Data Summary'!A107)-9)</f>
        <v>#VALUE!</v>
      </c>
      <c r="B107" s="462" t="str">
        <f ca="1">+IF(ISTEXT('Data Summary'!B107),'Data Summary'!B107,"")</f>
        <v/>
      </c>
      <c r="C107" s="489" t="e">
        <f ca="1">+VALUE('Data Summary'!C107)</f>
        <v>#VALUE!</v>
      </c>
      <c r="D107" s="490" t="e">
        <f ca="1">+IF(AND(ISNUMBER(OFFSET('Water Data'!$D$4,0,10*ROW('Water Data'!D101))),'Data Summary'!BS107="Yes"),100-OFFSET('Water Data'!$D$4,0,10*ROW('Water Data'!D101)),NA())</f>
        <v>#N/A</v>
      </c>
      <c r="E107" s="490" t="e">
        <f ca="1">+IF(AND(ISNUMBER(OFFSET('Water Data'!$D$6,0,10*ROW('Water Data'!D101))),'Data Summary'!BT107="Yes"),OFFSET('Water Data'!$D$6,0,10*ROW('Water Data'!D101)),NA())</f>
        <v>#N/A</v>
      </c>
      <c r="F107" s="490" t="e">
        <f ca="1">+IF(AND(ISNUMBER(OFFSET('Water Data'!$D$9,0,10*ROW('Water Data'!D101))),'Data Summary'!BU107="Yes"),OFFSET('Water Data'!$D$9,0,10*ROW('Water Data'!D101)),NA())</f>
        <v>#N/A</v>
      </c>
      <c r="G107" s="490" t="e">
        <f ca="1">+IF(AND(ISNUMBER(OFFSET('Water Data'!$E$4,0,10*ROW('Water Data'!E101))),'Data Summary'!BV107="Yes"),100-OFFSET('Water Data'!$E$4,0,10*ROW('Water Data'!E101)),NA())</f>
        <v>#N/A</v>
      </c>
      <c r="H107" s="490" t="e">
        <f ca="1">+IF(AND(ISNUMBER(OFFSET('Water Data'!$E$6,0,10*ROW('Water Data'!E101))),'Data Summary'!BW107="Yes"),OFFSET('Water Data'!$E$6,0,10*ROW('Water Data'!E101)),NA())</f>
        <v>#N/A</v>
      </c>
      <c r="I107" s="490" t="e">
        <f ca="1">+IF(AND(ISNUMBER(OFFSET('Water Data'!$E$9,0,10*ROW('Water Data'!E101))),'Data Summary'!BX107="Yes"),OFFSET('Water Data'!$E$9,0,10*ROW('Water Data'!E101)),NA())</f>
        <v>#N/A</v>
      </c>
      <c r="J107" s="490" t="e">
        <f ca="1">+IF(AND(ISNUMBER(OFFSET('Water Data'!$F$4,0,10*ROW('Water Data'!F101))),'Data Summary'!BY107="Yes"),100-OFFSET('Water Data'!$F$4,0,10*ROW('Water Data'!F101)),NA())</f>
        <v>#N/A</v>
      </c>
      <c r="K107" s="490" t="e">
        <f ca="1">+IF(AND(ISNUMBER(OFFSET('Water Data'!$F$6,0,10*ROW('Water Data'!F101))),'Data Summary'!BZ107="Yes"),OFFSET('Water Data'!$F$6,0,10*ROW('Water Data'!F101)),NA())</f>
        <v>#N/A</v>
      </c>
      <c r="L107" s="490" t="e">
        <f ca="1">+IF(AND(ISNUMBER(OFFSET('Water Data'!$F$9,0,10*ROW('Water Data'!F101))),'Data Summary'!CA107="Yes"),OFFSET('Water Data'!$F$9,0,10*ROW('Water Data'!F101)),NA())</f>
        <v>#N/A</v>
      </c>
      <c r="M107" s="490" t="e">
        <f ca="1">+IF(AND(ISNUMBER(OFFSET('Water Data'!$G$4,0,10*ROW('Water Data'!G101))),'Data Summary'!CB107="Yes"),100-OFFSET('Water Data'!$G$4,0,10*ROW('Water Data'!G101)),NA())</f>
        <v>#N/A</v>
      </c>
      <c r="N107" s="490" t="e">
        <f ca="1">+IF(AND(ISNUMBER(OFFSET('Water Data'!$G$6,0,10*ROW('Water Data'!G101))),'Data Summary'!CC107="Yes"),OFFSET('Water Data'!$G$6,0,10*ROW('Water Data'!G101)),NA())</f>
        <v>#N/A</v>
      </c>
      <c r="O107" s="490" t="e">
        <f ca="1">+IF(AND(ISNUMBER(OFFSET('Water Data'!$G$9,0,10*ROW('Water Data'!G101))),'Data Summary'!CD107="Yes"),OFFSET('Water Data'!$G$9,0,10*ROW('Water Data'!G101)),NA())</f>
        <v>#N/A</v>
      </c>
      <c r="P107" s="490" t="e">
        <f ca="1">+IF(AND(ISNUMBER(OFFSET('Water Data'!$H$4,0,10*ROW('Water Data'!H101))),'Data Summary'!CE107="Yes"),100-OFFSET('Water Data'!$H$4,0,10*ROW('Water Data'!H101)),NA())</f>
        <v>#N/A</v>
      </c>
      <c r="Q107" s="490" t="e">
        <f ca="1">+IF(AND(ISNUMBER(OFFSET('Water Data'!$H$6,0,10*ROW('Water Data'!H101))),'Data Summary'!CF107="Yes"),OFFSET('Water Data'!$H$6,0,10*ROW('Water Data'!H101)),NA())</f>
        <v>#N/A</v>
      </c>
      <c r="R107" s="490" t="e">
        <f ca="1">+IF(AND(ISNUMBER(OFFSET('Water Data'!$H$9,0,10*ROW('Water Data'!H101))),'Data Summary'!CG107="Yes"),OFFSET('Water Data'!$H$9,0,10*ROW('Water Data'!H101)),NA())</f>
        <v>#N/A</v>
      </c>
      <c r="S107" s="490" t="e">
        <f ca="1">+IF(AND(ISNUMBER(OFFSET('Water Data'!$I$4,0,10*ROW('Water Data'!I101))),'Data Summary'!CH107="Yes"),100-OFFSET('Water Data'!$I$4,0,10*ROW('Water Data'!I101)),NA())</f>
        <v>#N/A</v>
      </c>
      <c r="T107" s="490" t="e">
        <f ca="1">+IF(AND(ISNUMBER(OFFSET('Water Data'!$I$6,0,10*ROW('Water Data'!I101))),'Data Summary'!CI107="Yes"),OFFSET('Water Data'!$I$6,0,10*ROW('Water Data'!I101)),NA())</f>
        <v>#N/A</v>
      </c>
      <c r="U107" s="490" t="e">
        <f ca="1">+IF(AND(ISNUMBER(OFFSET('Water Data'!$I$9,0,10*ROW('Water Data'!I101))),'Data Summary'!CJ107="Yes"),OFFSET('Water Data'!$I$9,0,10*ROW('Water Data'!I101)),NA())</f>
        <v>#N/A</v>
      </c>
      <c r="V107" s="491" t="e">
        <f ca="1">+IF(AND(ISNUMBER(OFFSET('Sanitation Data'!$D$4,0,10*ROW('Sanitation Data'!D101))),'Data Summary'!CK107="Yes"),100-OFFSET('Sanitation Data'!$D$4,0,10*ROW('Sanitation Data'!D101)),NA())</f>
        <v>#N/A</v>
      </c>
      <c r="W107" s="491" t="e">
        <f ca="1">+IF(AND(ISNUMBER(OFFSET('Sanitation Data'!$D$6,0,10*ROW('Sanitation Data'!D101))),'Data Summary'!CL107="Yes"),OFFSET('Sanitation Data'!$D$6,0,10*ROW('Sanitation Data'!D101)),NA())</f>
        <v>#N/A</v>
      </c>
      <c r="X107" s="491" t="e">
        <f ca="1">+IF(AND(ISNUMBER(OFFSET('Sanitation Data'!$D$10,0,10*ROW('Sanitation Data'!D101))),'Data Summary'!CM107="Yes"),OFFSET('Sanitation Data'!$D$10,0,10*ROW('Sanitation Data'!D101)),NA())</f>
        <v>#N/A</v>
      </c>
      <c r="Y107" s="491" t="e">
        <f ca="1">+IF(AND(ISNUMBER(OFFSET('Sanitation Data'!$D$11,0,10*ROW('Sanitation Data'!D101))),'Data Summary'!CN107="Yes"),OFFSET('Sanitation Data'!$D$11,0,10*ROW('Sanitation Data'!D101)),NA())</f>
        <v>#N/A</v>
      </c>
      <c r="Z107" s="491" t="e">
        <f ca="1">+IF(AND(ISNUMBER(OFFSET('Sanitation Data'!$D$12,0,10*ROW('Sanitation Data'!D101))),'Data Summary'!CO107="Yes"),OFFSET('Sanitation Data'!$D$12,0,10*ROW('Sanitation Data'!D101)),NA())</f>
        <v>#N/A</v>
      </c>
      <c r="AA107" s="491" t="e">
        <f ca="1">+IF(AND(ISNUMBER(OFFSET('Sanitation Data'!$E$4,0,10*ROW('Sanitation Data'!E101))),'Data Summary'!CP107="Yes"),100-OFFSET('Sanitation Data'!$E$4,0,10*ROW('Sanitation Data'!E101)),NA())</f>
        <v>#N/A</v>
      </c>
      <c r="AB107" s="491" t="e">
        <f ca="1">+IF(AND(ISNUMBER(OFFSET('Sanitation Data'!$E$6,0,10*ROW('Sanitation Data'!E101))),'Data Summary'!CQ107="Yes"),OFFSET('Sanitation Data'!$E$6,0,10*ROW('Sanitation Data'!E101)),NA())</f>
        <v>#N/A</v>
      </c>
      <c r="AC107" s="491" t="e">
        <f ca="1">+IF(AND(ISNUMBER(OFFSET('Sanitation Data'!$E$10,0,10*ROW('Sanitation Data'!E101))),'Data Summary'!CR107="Yes"),OFFSET('Sanitation Data'!$E$10,0,10*ROW('Sanitation Data'!E101)),NA())</f>
        <v>#N/A</v>
      </c>
      <c r="AD107" s="491" t="e">
        <f ca="1">+IF(AND(ISNUMBER(OFFSET('Sanitation Data'!$E$11,0,10*ROW('Sanitation Data'!E101))),'Data Summary'!CS107="Yes"),OFFSET('Sanitation Data'!$E$11,0,10*ROW('Sanitation Data'!E101)),NA())</f>
        <v>#N/A</v>
      </c>
      <c r="AE107" s="491" t="e">
        <f ca="1">+IF(AND(ISNUMBER(OFFSET('Sanitation Data'!$E$12,0,10*ROW('Sanitation Data'!E101))),'Data Summary'!CT107="Yes"),OFFSET('Sanitation Data'!$E$12,0,10*ROW('Sanitation Data'!E101)),NA())</f>
        <v>#N/A</v>
      </c>
      <c r="AF107" s="491" t="e">
        <f ca="1">+IF(AND(ISNUMBER(OFFSET('Sanitation Data'!$F$4,0,10*ROW('Sanitation Data'!F101))),'Data Summary'!CU107="Yes"),100-OFFSET('Sanitation Data'!$F$4,0,10*ROW('Sanitation Data'!F101)),NA())</f>
        <v>#N/A</v>
      </c>
      <c r="AG107" s="491" t="e">
        <f ca="1">+IF(AND(ISNUMBER(OFFSET('Sanitation Data'!$F$6,0,10*ROW('Sanitation Data'!F101))),'Data Summary'!CV107="Yes"),OFFSET('Sanitation Data'!$F$6,0,10*ROW('Sanitation Data'!F101)),NA())</f>
        <v>#N/A</v>
      </c>
      <c r="AH107" s="491" t="e">
        <f ca="1">+IF(AND(ISNUMBER(OFFSET('Sanitation Data'!$F$10,0,10*ROW('Sanitation Data'!F101))),'Data Summary'!CW107="Yes"),OFFSET('Sanitation Data'!$F$10,0,10*ROW('Sanitation Data'!F101)),NA())</f>
        <v>#N/A</v>
      </c>
      <c r="AI107" s="491" t="e">
        <f ca="1">+IF(AND(ISNUMBER(OFFSET('Sanitation Data'!$F$11,0,10*ROW('Sanitation Data'!F101))),'Data Summary'!CX107="Yes"),OFFSET('Sanitation Data'!$F$11,0,10*ROW('Sanitation Data'!F101)),NA())</f>
        <v>#N/A</v>
      </c>
      <c r="AJ107" s="491" t="e">
        <f ca="1">+IF(AND(ISNUMBER(OFFSET('Sanitation Data'!$F$12,0,10*ROW('Sanitation Data'!F101))),'Data Summary'!CY107="Yes"),OFFSET('Sanitation Data'!$F$12,0,10*ROW('Sanitation Data'!F101)),NA())</f>
        <v>#N/A</v>
      </c>
      <c r="AK107" s="491" t="e">
        <f ca="1">+IF(AND(ISNUMBER(OFFSET('Sanitation Data'!$G$4,0,10*ROW('Sanitation Data'!G101))),'Data Summary'!CZ107="Yes"),100-OFFSET('Sanitation Data'!$G$4,0,10*ROW('Sanitation Data'!G101)),NA())</f>
        <v>#N/A</v>
      </c>
      <c r="AL107" s="491" t="e">
        <f ca="1">+IF(AND(ISNUMBER(OFFSET('Sanitation Data'!$G$6,0,10*ROW('Sanitation Data'!G101))),'Data Summary'!DA107="Yes"),OFFSET('Sanitation Data'!$G$6,0,10*ROW('Sanitation Data'!G101)),NA())</f>
        <v>#N/A</v>
      </c>
      <c r="AM107" s="491" t="e">
        <f ca="1">+IF(AND(ISNUMBER(OFFSET('Sanitation Data'!$G$10,0,10*ROW('Sanitation Data'!G101))),'Data Summary'!DB107="Yes"),OFFSET('Sanitation Data'!$G$10,0,10*ROW('Sanitation Data'!G101)),NA())</f>
        <v>#N/A</v>
      </c>
      <c r="AN107" s="491" t="e">
        <f ca="1">+IF(AND(ISNUMBER(OFFSET('Sanitation Data'!$G$11,0,10*ROW('Sanitation Data'!G101))),'Data Summary'!DC107="Yes"),OFFSET('Sanitation Data'!$G$11,0,10*ROW('Sanitation Data'!G101)),NA())</f>
        <v>#N/A</v>
      </c>
      <c r="AO107" s="491" t="e">
        <f ca="1">+IF(AND(ISNUMBER(OFFSET('Sanitation Data'!$G$12,0,10*ROW('Sanitation Data'!G101))),'Data Summary'!DD107="Yes"),OFFSET('Sanitation Data'!$G$12,0,10*ROW('Sanitation Data'!G101)),NA())</f>
        <v>#N/A</v>
      </c>
      <c r="AP107" s="491" t="e">
        <f ca="1">+IF(AND(ISNUMBER(OFFSET('Sanitation Data'!$H$4,0,10*ROW('Sanitation Data'!H101))),'Data Summary'!DE107="Yes"),100-OFFSET('Sanitation Data'!$H$4,0,10*ROW('Sanitation Data'!H101)),NA())</f>
        <v>#N/A</v>
      </c>
      <c r="AQ107" s="491" t="e">
        <f ca="1">+IF(AND(ISNUMBER(OFFSET('Sanitation Data'!$H$6,0,10*ROW('Sanitation Data'!H101))),'Data Summary'!DF107="Yes"),OFFSET('Sanitation Data'!$H$6,0,10*ROW('Sanitation Data'!H101)),NA())</f>
        <v>#N/A</v>
      </c>
      <c r="AR107" s="491" t="e">
        <f ca="1">+IF(AND(ISNUMBER(OFFSET('Sanitation Data'!$H$10,0,10*ROW('Sanitation Data'!H101))),'Data Summary'!DG107="Yes"),OFFSET('Sanitation Data'!$H$10,0,10*ROW('Sanitation Data'!H101)),NA())</f>
        <v>#N/A</v>
      </c>
      <c r="AS107" s="491" t="e">
        <f ca="1">+IF(AND(ISNUMBER(OFFSET('Sanitation Data'!$H$11,0,10*ROW('Sanitation Data'!H101))),'Data Summary'!DH107="Yes"),OFFSET('Sanitation Data'!$H$11,0,10*ROW('Sanitation Data'!H101)),NA())</f>
        <v>#N/A</v>
      </c>
      <c r="AT107" s="491" t="e">
        <f ca="1">+IF(AND(ISNUMBER(OFFSET('Sanitation Data'!$H$12,0,10*ROW('Sanitation Data'!H101))),'Data Summary'!DI107="Yes"),OFFSET('Sanitation Data'!$H$12,0,10*ROW('Sanitation Data'!H101)),NA())</f>
        <v>#N/A</v>
      </c>
      <c r="AU107" s="491" t="e">
        <f ca="1">+IF(AND(ISNUMBER(OFFSET('Sanitation Data'!$I$4,0,10*ROW('Sanitation Data'!I101))),'Data Summary'!DJ107="Yes"),100-OFFSET('Sanitation Data'!$I$4,0,10*ROW('Sanitation Data'!I101)),NA())</f>
        <v>#N/A</v>
      </c>
      <c r="AV107" s="491" t="e">
        <f ca="1">+IF(AND(ISNUMBER(OFFSET('Sanitation Data'!$I$6,0,10*ROW('Sanitation Data'!I101))),'Data Summary'!DK107="Yes"),OFFSET('Sanitation Data'!$I$6,0,10*ROW('Sanitation Data'!I101)),NA())</f>
        <v>#N/A</v>
      </c>
      <c r="AW107" s="491" t="e">
        <f ca="1">+IF(AND(ISNUMBER(OFFSET('Sanitation Data'!$I$10,0,10*ROW('Sanitation Data'!I101))),'Data Summary'!DL107="Yes"),OFFSET('Sanitation Data'!$I$10,0,10*ROW('Sanitation Data'!I101)),NA())</f>
        <v>#N/A</v>
      </c>
      <c r="AX107" s="491" t="e">
        <f ca="1">+IF(AND(ISNUMBER(OFFSET('Sanitation Data'!$I$11,0,10*ROW('Sanitation Data'!I101))),'Data Summary'!DM107="Yes"),OFFSET('Sanitation Data'!$I$11,0,10*ROW('Sanitation Data'!I101)),NA())</f>
        <v>#N/A</v>
      </c>
      <c r="AY107" s="491" t="e">
        <f ca="1">+IF(AND(ISNUMBER(OFFSET('Sanitation Data'!$I$12,0,10*ROW('Sanitation Data'!I101))),'Data Summary'!DN107="Yes"),OFFSET('Sanitation Data'!$I$12,0,10*ROW('Sanitation Data'!I101)),NA())</f>
        <v>#N/A</v>
      </c>
      <c r="AZ107" s="492" t="e">
        <f ca="1">+IF(AND(ISNUMBER(OFFSET('Hygiene Data'!$D$5,0,10*ROW('Hygiene Data'!D101))),'Data Summary'!DO107="Yes"),OFFSET('Hygiene Data'!$D$5,0,10*ROW('Hygiene Data'!D101)),NA())</f>
        <v>#N/A</v>
      </c>
      <c r="BA107" s="492" t="e">
        <f ca="1">+IF(AND(ISNUMBER(OFFSET('Hygiene Data'!$D$7,0,10*ROW('Hygiene Data'!D101))),'Data Summary'!DP107="Yes"),OFFSET('Hygiene Data'!$D$7,0,10*ROW('Hygiene Data'!D101)),NA())</f>
        <v>#N/A</v>
      </c>
      <c r="BB107" s="492" t="e">
        <f ca="1">+IF(AND(ISNUMBER(OFFSET('Hygiene Data'!$D$9,0,10*ROW('Hygiene Data'!D101))),'Data Summary'!DQ107="Yes"),OFFSET('Hygiene Data'!$D$9,0,10*ROW('Hygiene Data'!D101)),NA())</f>
        <v>#N/A</v>
      </c>
      <c r="BC107" s="492" t="e">
        <f ca="1">+IF(AND(ISNUMBER(OFFSET('Hygiene Data'!$E$5,0,10*ROW('Hygiene Data'!E101))),'Data Summary'!DR107="Yes"),OFFSET('Hygiene Data'!$E$5,0,10*ROW('Hygiene Data'!E101)),NA())</f>
        <v>#N/A</v>
      </c>
      <c r="BD107" s="492" t="e">
        <f ca="1">+IF(AND(ISNUMBER(OFFSET('Hygiene Data'!$E$7,0,10*ROW('Hygiene Data'!E101))),'Data Summary'!DS107="Yes"),OFFSET('Hygiene Data'!$E$7,0,10*ROW('Hygiene Data'!E101)),NA())</f>
        <v>#N/A</v>
      </c>
      <c r="BE107" s="492" t="e">
        <f ca="1">+IF(AND(ISNUMBER(OFFSET('Hygiene Data'!$E$9,0,10*ROW('Hygiene Data'!E101))),'Data Summary'!DT107="Yes"),OFFSET('Hygiene Data'!$E$9,0,10*ROW('Hygiene Data'!E101)),NA())</f>
        <v>#N/A</v>
      </c>
      <c r="BF107" s="492" t="e">
        <f ca="1">+IF(AND(ISNUMBER(OFFSET('Hygiene Data'!$F$5,0,10*ROW('Hygiene Data'!F101))),'Data Summary'!DU107="Yes"),OFFSET('Hygiene Data'!$F$5,0,10*ROW('Hygiene Data'!F101)),NA())</f>
        <v>#N/A</v>
      </c>
      <c r="BG107" s="492" t="e">
        <f ca="1">+IF(AND(ISNUMBER(OFFSET('Hygiene Data'!$F$7,0,10*ROW('Hygiene Data'!F101))),'Data Summary'!DV107="Yes"),OFFSET('Hygiene Data'!$F$7,0,10*ROW('Hygiene Data'!F101)),NA())</f>
        <v>#N/A</v>
      </c>
      <c r="BH107" s="492" t="e">
        <f ca="1">+IF(AND(ISNUMBER(OFFSET('Hygiene Data'!$F$9,0,10*ROW('Hygiene Data'!F101))),'Data Summary'!DW107="Yes"),OFFSET('Hygiene Data'!$F$9,0,10*ROW('Hygiene Data'!F101)),NA())</f>
        <v>#N/A</v>
      </c>
      <c r="BI107" s="492" t="e">
        <f ca="1">+IF(AND(ISNUMBER(OFFSET('Hygiene Data'!$G$5,0,10*ROW('Hygiene Data'!G101))),'Data Summary'!DX107="Yes"),OFFSET('Hygiene Data'!$G$5,0,10*ROW('Hygiene Data'!G101)),NA())</f>
        <v>#N/A</v>
      </c>
      <c r="BJ107" s="492" t="e">
        <f ca="1">+IF(AND(ISNUMBER(OFFSET('Hygiene Data'!$G$7,0,10*ROW('Hygiene Data'!G101))),'Data Summary'!DY107="Yes"),OFFSET('Hygiene Data'!$G$7,0,10*ROW('Hygiene Data'!G101)),NA())</f>
        <v>#N/A</v>
      </c>
      <c r="BK107" s="492" t="e">
        <f ca="1">+IF(AND(ISNUMBER(OFFSET('Hygiene Data'!$G$9,0,10*ROW('Hygiene Data'!G101))),'Data Summary'!DZ107="Yes"),OFFSET('Hygiene Data'!$G$9,0,10*ROW('Hygiene Data'!G101)),NA())</f>
        <v>#N/A</v>
      </c>
      <c r="BL107" s="492" t="e">
        <f ca="1">+IF(AND(ISNUMBER(OFFSET('Hygiene Data'!$H$5,0,10*ROW('Hygiene Data'!H101))),'Data Summary'!EA107="Yes"),OFFSET('Hygiene Data'!$H$5,0,10*ROW('Hygiene Data'!H101)),NA())</f>
        <v>#N/A</v>
      </c>
      <c r="BM107" s="492" t="e">
        <f ca="1">+IF(AND(ISNUMBER(OFFSET('Hygiene Data'!$H$7,0,10*ROW('Hygiene Data'!H101))),'Data Summary'!EB107="Yes"),OFFSET('Hygiene Data'!$H$7,0,10*ROW('Hygiene Data'!H101)),NA())</f>
        <v>#N/A</v>
      </c>
      <c r="BN107" s="492" t="e">
        <f ca="1">+IF(AND(ISNUMBER(OFFSET('Hygiene Data'!$H$9,0,10*ROW('Hygiene Data'!H101))),'Data Summary'!EC107="Yes"),OFFSET('Hygiene Data'!$H$9,0,10*ROW('Hygiene Data'!H101)),NA())</f>
        <v>#N/A</v>
      </c>
      <c r="BO107" s="492" t="e">
        <f ca="1">+IF(AND(ISNUMBER(OFFSET('Hygiene Data'!$I$5,0,10*ROW('Hygiene Data'!I101))),'Data Summary'!ED107="Yes"),OFFSET('Hygiene Data'!$I$5,0,10*ROW('Hygiene Data'!I101)),NA())</f>
        <v>#N/A</v>
      </c>
      <c r="BP107" s="492" t="e">
        <f ca="1">+IF(AND(ISNUMBER(OFFSET('Hygiene Data'!$I$7,0,10*ROW('Hygiene Data'!I101))),'Data Summary'!EE107="Yes"),OFFSET('Hygiene Data'!$I$7,0,10*ROW('Hygiene Data'!I101)),NA())</f>
        <v>#N/A</v>
      </c>
      <c r="BQ107" s="492" t="e">
        <f ca="1">+IF(AND(ISNUMBER(OFFSET('Hygiene Data'!$I$9,0,10*ROW('Hygiene Data'!I101))),'Data Summary'!EF107="Yes"),OFFSET('Hygiene Data'!$I$9,0,10*ROW('Hygiene Data'!I101)),NA())</f>
        <v>#N/A</v>
      </c>
    </row>
    <row r="108" spans="1:69" x14ac:dyDescent="0.25">
      <c r="A108" s="488" t="e">
        <f ca="1">+RIGHT('Data Summary'!A108,LEN('Data Summary'!A108)-9)</f>
        <v>#VALUE!</v>
      </c>
      <c r="B108" s="462" t="str">
        <f ca="1">+IF(ISTEXT('Data Summary'!B108),'Data Summary'!B108,"")</f>
        <v/>
      </c>
      <c r="C108" s="489" t="e">
        <f ca="1">+VALUE('Data Summary'!C108)</f>
        <v>#VALUE!</v>
      </c>
      <c r="D108" s="490" t="e">
        <f ca="1">+IF(AND(ISNUMBER(OFFSET('Water Data'!$D$4,0,10*ROW('Water Data'!D102))),'Data Summary'!BS108="Yes"),100-OFFSET('Water Data'!$D$4,0,10*ROW('Water Data'!D102)),NA())</f>
        <v>#N/A</v>
      </c>
      <c r="E108" s="490" t="e">
        <f ca="1">+IF(AND(ISNUMBER(OFFSET('Water Data'!$D$6,0,10*ROW('Water Data'!D102))),'Data Summary'!BT108="Yes"),OFFSET('Water Data'!$D$6,0,10*ROW('Water Data'!D102)),NA())</f>
        <v>#N/A</v>
      </c>
      <c r="F108" s="490" t="e">
        <f ca="1">+IF(AND(ISNUMBER(OFFSET('Water Data'!$D$9,0,10*ROW('Water Data'!D102))),'Data Summary'!BU108="Yes"),OFFSET('Water Data'!$D$9,0,10*ROW('Water Data'!D102)),NA())</f>
        <v>#N/A</v>
      </c>
      <c r="G108" s="490" t="e">
        <f ca="1">+IF(AND(ISNUMBER(OFFSET('Water Data'!$E$4,0,10*ROW('Water Data'!E102))),'Data Summary'!BV108="Yes"),100-OFFSET('Water Data'!$E$4,0,10*ROW('Water Data'!E102)),NA())</f>
        <v>#N/A</v>
      </c>
      <c r="H108" s="490" t="e">
        <f ca="1">+IF(AND(ISNUMBER(OFFSET('Water Data'!$E$6,0,10*ROW('Water Data'!E102))),'Data Summary'!BW108="Yes"),OFFSET('Water Data'!$E$6,0,10*ROW('Water Data'!E102)),NA())</f>
        <v>#N/A</v>
      </c>
      <c r="I108" s="490" t="e">
        <f ca="1">+IF(AND(ISNUMBER(OFFSET('Water Data'!$E$9,0,10*ROW('Water Data'!E102))),'Data Summary'!BX108="Yes"),OFFSET('Water Data'!$E$9,0,10*ROW('Water Data'!E102)),NA())</f>
        <v>#N/A</v>
      </c>
      <c r="J108" s="490" t="e">
        <f ca="1">+IF(AND(ISNUMBER(OFFSET('Water Data'!$F$4,0,10*ROW('Water Data'!F102))),'Data Summary'!BY108="Yes"),100-OFFSET('Water Data'!$F$4,0,10*ROW('Water Data'!F102)),NA())</f>
        <v>#N/A</v>
      </c>
      <c r="K108" s="490" t="e">
        <f ca="1">+IF(AND(ISNUMBER(OFFSET('Water Data'!$F$6,0,10*ROW('Water Data'!F102))),'Data Summary'!BZ108="Yes"),OFFSET('Water Data'!$F$6,0,10*ROW('Water Data'!F102)),NA())</f>
        <v>#N/A</v>
      </c>
      <c r="L108" s="490" t="e">
        <f ca="1">+IF(AND(ISNUMBER(OFFSET('Water Data'!$F$9,0,10*ROW('Water Data'!F102))),'Data Summary'!CA108="Yes"),OFFSET('Water Data'!$F$9,0,10*ROW('Water Data'!F102)),NA())</f>
        <v>#N/A</v>
      </c>
      <c r="M108" s="490" t="e">
        <f ca="1">+IF(AND(ISNUMBER(OFFSET('Water Data'!$G$4,0,10*ROW('Water Data'!G102))),'Data Summary'!CB108="Yes"),100-OFFSET('Water Data'!$G$4,0,10*ROW('Water Data'!G102)),NA())</f>
        <v>#N/A</v>
      </c>
      <c r="N108" s="490" t="e">
        <f ca="1">+IF(AND(ISNUMBER(OFFSET('Water Data'!$G$6,0,10*ROW('Water Data'!G102))),'Data Summary'!CC108="Yes"),OFFSET('Water Data'!$G$6,0,10*ROW('Water Data'!G102)),NA())</f>
        <v>#N/A</v>
      </c>
      <c r="O108" s="490" t="e">
        <f ca="1">+IF(AND(ISNUMBER(OFFSET('Water Data'!$G$9,0,10*ROW('Water Data'!G102))),'Data Summary'!CD108="Yes"),OFFSET('Water Data'!$G$9,0,10*ROW('Water Data'!G102)),NA())</f>
        <v>#N/A</v>
      </c>
      <c r="P108" s="490" t="e">
        <f ca="1">+IF(AND(ISNUMBER(OFFSET('Water Data'!$H$4,0,10*ROW('Water Data'!H102))),'Data Summary'!CE108="Yes"),100-OFFSET('Water Data'!$H$4,0,10*ROW('Water Data'!H102)),NA())</f>
        <v>#N/A</v>
      </c>
      <c r="Q108" s="490" t="e">
        <f ca="1">+IF(AND(ISNUMBER(OFFSET('Water Data'!$H$6,0,10*ROW('Water Data'!H102))),'Data Summary'!CF108="Yes"),OFFSET('Water Data'!$H$6,0,10*ROW('Water Data'!H102)),NA())</f>
        <v>#N/A</v>
      </c>
      <c r="R108" s="490" t="e">
        <f ca="1">+IF(AND(ISNUMBER(OFFSET('Water Data'!$H$9,0,10*ROW('Water Data'!H102))),'Data Summary'!CG108="Yes"),OFFSET('Water Data'!$H$9,0,10*ROW('Water Data'!H102)),NA())</f>
        <v>#N/A</v>
      </c>
      <c r="S108" s="490" t="e">
        <f ca="1">+IF(AND(ISNUMBER(OFFSET('Water Data'!$I$4,0,10*ROW('Water Data'!I102))),'Data Summary'!CH108="Yes"),100-OFFSET('Water Data'!$I$4,0,10*ROW('Water Data'!I102)),NA())</f>
        <v>#N/A</v>
      </c>
      <c r="T108" s="490" t="e">
        <f ca="1">+IF(AND(ISNUMBER(OFFSET('Water Data'!$I$6,0,10*ROW('Water Data'!I102))),'Data Summary'!CI108="Yes"),OFFSET('Water Data'!$I$6,0,10*ROW('Water Data'!I102)),NA())</f>
        <v>#N/A</v>
      </c>
      <c r="U108" s="490" t="e">
        <f ca="1">+IF(AND(ISNUMBER(OFFSET('Water Data'!$I$9,0,10*ROW('Water Data'!I102))),'Data Summary'!CJ108="Yes"),OFFSET('Water Data'!$I$9,0,10*ROW('Water Data'!I102)),NA())</f>
        <v>#N/A</v>
      </c>
      <c r="V108" s="491" t="e">
        <f ca="1">+IF(AND(ISNUMBER(OFFSET('Sanitation Data'!$D$4,0,10*ROW('Sanitation Data'!D102))),'Data Summary'!CK108="Yes"),100-OFFSET('Sanitation Data'!$D$4,0,10*ROW('Sanitation Data'!D102)),NA())</f>
        <v>#N/A</v>
      </c>
      <c r="W108" s="491" t="e">
        <f ca="1">+IF(AND(ISNUMBER(OFFSET('Sanitation Data'!$D$6,0,10*ROW('Sanitation Data'!D102))),'Data Summary'!CL108="Yes"),OFFSET('Sanitation Data'!$D$6,0,10*ROW('Sanitation Data'!D102)),NA())</f>
        <v>#N/A</v>
      </c>
      <c r="X108" s="491" t="e">
        <f ca="1">+IF(AND(ISNUMBER(OFFSET('Sanitation Data'!$D$10,0,10*ROW('Sanitation Data'!D102))),'Data Summary'!CM108="Yes"),OFFSET('Sanitation Data'!$D$10,0,10*ROW('Sanitation Data'!D102)),NA())</f>
        <v>#N/A</v>
      </c>
      <c r="Y108" s="491" t="e">
        <f ca="1">+IF(AND(ISNUMBER(OFFSET('Sanitation Data'!$D$11,0,10*ROW('Sanitation Data'!D102))),'Data Summary'!CN108="Yes"),OFFSET('Sanitation Data'!$D$11,0,10*ROW('Sanitation Data'!D102)),NA())</f>
        <v>#N/A</v>
      </c>
      <c r="Z108" s="491" t="e">
        <f ca="1">+IF(AND(ISNUMBER(OFFSET('Sanitation Data'!$D$12,0,10*ROW('Sanitation Data'!D102))),'Data Summary'!CO108="Yes"),OFFSET('Sanitation Data'!$D$12,0,10*ROW('Sanitation Data'!D102)),NA())</f>
        <v>#N/A</v>
      </c>
      <c r="AA108" s="491" t="e">
        <f ca="1">+IF(AND(ISNUMBER(OFFSET('Sanitation Data'!$E$4,0,10*ROW('Sanitation Data'!E102))),'Data Summary'!CP108="Yes"),100-OFFSET('Sanitation Data'!$E$4,0,10*ROW('Sanitation Data'!E102)),NA())</f>
        <v>#N/A</v>
      </c>
      <c r="AB108" s="491" t="e">
        <f ca="1">+IF(AND(ISNUMBER(OFFSET('Sanitation Data'!$E$6,0,10*ROW('Sanitation Data'!E102))),'Data Summary'!CQ108="Yes"),OFFSET('Sanitation Data'!$E$6,0,10*ROW('Sanitation Data'!E102)),NA())</f>
        <v>#N/A</v>
      </c>
      <c r="AC108" s="491" t="e">
        <f ca="1">+IF(AND(ISNUMBER(OFFSET('Sanitation Data'!$E$10,0,10*ROW('Sanitation Data'!E102))),'Data Summary'!CR108="Yes"),OFFSET('Sanitation Data'!$E$10,0,10*ROW('Sanitation Data'!E102)),NA())</f>
        <v>#N/A</v>
      </c>
      <c r="AD108" s="491" t="e">
        <f ca="1">+IF(AND(ISNUMBER(OFFSET('Sanitation Data'!$E$11,0,10*ROW('Sanitation Data'!E102))),'Data Summary'!CS108="Yes"),OFFSET('Sanitation Data'!$E$11,0,10*ROW('Sanitation Data'!E102)),NA())</f>
        <v>#N/A</v>
      </c>
      <c r="AE108" s="491" t="e">
        <f ca="1">+IF(AND(ISNUMBER(OFFSET('Sanitation Data'!$E$12,0,10*ROW('Sanitation Data'!E102))),'Data Summary'!CT108="Yes"),OFFSET('Sanitation Data'!$E$12,0,10*ROW('Sanitation Data'!E102)),NA())</f>
        <v>#N/A</v>
      </c>
      <c r="AF108" s="491" t="e">
        <f ca="1">+IF(AND(ISNUMBER(OFFSET('Sanitation Data'!$F$4,0,10*ROW('Sanitation Data'!F102))),'Data Summary'!CU108="Yes"),100-OFFSET('Sanitation Data'!$F$4,0,10*ROW('Sanitation Data'!F102)),NA())</f>
        <v>#N/A</v>
      </c>
      <c r="AG108" s="491" t="e">
        <f ca="1">+IF(AND(ISNUMBER(OFFSET('Sanitation Data'!$F$6,0,10*ROW('Sanitation Data'!F102))),'Data Summary'!CV108="Yes"),OFFSET('Sanitation Data'!$F$6,0,10*ROW('Sanitation Data'!F102)),NA())</f>
        <v>#N/A</v>
      </c>
      <c r="AH108" s="491" t="e">
        <f ca="1">+IF(AND(ISNUMBER(OFFSET('Sanitation Data'!$F$10,0,10*ROW('Sanitation Data'!F102))),'Data Summary'!CW108="Yes"),OFFSET('Sanitation Data'!$F$10,0,10*ROW('Sanitation Data'!F102)),NA())</f>
        <v>#N/A</v>
      </c>
      <c r="AI108" s="491" t="e">
        <f ca="1">+IF(AND(ISNUMBER(OFFSET('Sanitation Data'!$F$11,0,10*ROW('Sanitation Data'!F102))),'Data Summary'!CX108="Yes"),OFFSET('Sanitation Data'!$F$11,0,10*ROW('Sanitation Data'!F102)),NA())</f>
        <v>#N/A</v>
      </c>
      <c r="AJ108" s="491" t="e">
        <f ca="1">+IF(AND(ISNUMBER(OFFSET('Sanitation Data'!$F$12,0,10*ROW('Sanitation Data'!F102))),'Data Summary'!CY108="Yes"),OFFSET('Sanitation Data'!$F$12,0,10*ROW('Sanitation Data'!F102)),NA())</f>
        <v>#N/A</v>
      </c>
      <c r="AK108" s="491" t="e">
        <f ca="1">+IF(AND(ISNUMBER(OFFSET('Sanitation Data'!$G$4,0,10*ROW('Sanitation Data'!G102))),'Data Summary'!CZ108="Yes"),100-OFFSET('Sanitation Data'!$G$4,0,10*ROW('Sanitation Data'!G102)),NA())</f>
        <v>#N/A</v>
      </c>
      <c r="AL108" s="491" t="e">
        <f ca="1">+IF(AND(ISNUMBER(OFFSET('Sanitation Data'!$G$6,0,10*ROW('Sanitation Data'!G102))),'Data Summary'!DA108="Yes"),OFFSET('Sanitation Data'!$G$6,0,10*ROW('Sanitation Data'!G102)),NA())</f>
        <v>#N/A</v>
      </c>
      <c r="AM108" s="491" t="e">
        <f ca="1">+IF(AND(ISNUMBER(OFFSET('Sanitation Data'!$G$10,0,10*ROW('Sanitation Data'!G102))),'Data Summary'!DB108="Yes"),OFFSET('Sanitation Data'!$G$10,0,10*ROW('Sanitation Data'!G102)),NA())</f>
        <v>#N/A</v>
      </c>
      <c r="AN108" s="491" t="e">
        <f ca="1">+IF(AND(ISNUMBER(OFFSET('Sanitation Data'!$G$11,0,10*ROW('Sanitation Data'!G102))),'Data Summary'!DC108="Yes"),OFFSET('Sanitation Data'!$G$11,0,10*ROW('Sanitation Data'!G102)),NA())</f>
        <v>#N/A</v>
      </c>
      <c r="AO108" s="491" t="e">
        <f ca="1">+IF(AND(ISNUMBER(OFFSET('Sanitation Data'!$G$12,0,10*ROW('Sanitation Data'!G102))),'Data Summary'!DD108="Yes"),OFFSET('Sanitation Data'!$G$12,0,10*ROW('Sanitation Data'!G102)),NA())</f>
        <v>#N/A</v>
      </c>
      <c r="AP108" s="491" t="e">
        <f ca="1">+IF(AND(ISNUMBER(OFFSET('Sanitation Data'!$H$4,0,10*ROW('Sanitation Data'!H102))),'Data Summary'!DE108="Yes"),100-OFFSET('Sanitation Data'!$H$4,0,10*ROW('Sanitation Data'!H102)),NA())</f>
        <v>#N/A</v>
      </c>
      <c r="AQ108" s="491" t="e">
        <f ca="1">+IF(AND(ISNUMBER(OFFSET('Sanitation Data'!$H$6,0,10*ROW('Sanitation Data'!H102))),'Data Summary'!DF108="Yes"),OFFSET('Sanitation Data'!$H$6,0,10*ROW('Sanitation Data'!H102)),NA())</f>
        <v>#N/A</v>
      </c>
      <c r="AR108" s="491" t="e">
        <f ca="1">+IF(AND(ISNUMBER(OFFSET('Sanitation Data'!$H$10,0,10*ROW('Sanitation Data'!H102))),'Data Summary'!DG108="Yes"),OFFSET('Sanitation Data'!$H$10,0,10*ROW('Sanitation Data'!H102)),NA())</f>
        <v>#N/A</v>
      </c>
      <c r="AS108" s="491" t="e">
        <f ca="1">+IF(AND(ISNUMBER(OFFSET('Sanitation Data'!$H$11,0,10*ROW('Sanitation Data'!H102))),'Data Summary'!DH108="Yes"),OFFSET('Sanitation Data'!$H$11,0,10*ROW('Sanitation Data'!H102)),NA())</f>
        <v>#N/A</v>
      </c>
      <c r="AT108" s="491" t="e">
        <f ca="1">+IF(AND(ISNUMBER(OFFSET('Sanitation Data'!$H$12,0,10*ROW('Sanitation Data'!H102))),'Data Summary'!DI108="Yes"),OFFSET('Sanitation Data'!$H$12,0,10*ROW('Sanitation Data'!H102)),NA())</f>
        <v>#N/A</v>
      </c>
      <c r="AU108" s="491" t="e">
        <f ca="1">+IF(AND(ISNUMBER(OFFSET('Sanitation Data'!$I$4,0,10*ROW('Sanitation Data'!I102))),'Data Summary'!DJ108="Yes"),100-OFFSET('Sanitation Data'!$I$4,0,10*ROW('Sanitation Data'!I102)),NA())</f>
        <v>#N/A</v>
      </c>
      <c r="AV108" s="491" t="e">
        <f ca="1">+IF(AND(ISNUMBER(OFFSET('Sanitation Data'!$I$6,0,10*ROW('Sanitation Data'!I102))),'Data Summary'!DK108="Yes"),OFFSET('Sanitation Data'!$I$6,0,10*ROW('Sanitation Data'!I102)),NA())</f>
        <v>#N/A</v>
      </c>
      <c r="AW108" s="491" t="e">
        <f ca="1">+IF(AND(ISNUMBER(OFFSET('Sanitation Data'!$I$10,0,10*ROW('Sanitation Data'!I102))),'Data Summary'!DL108="Yes"),OFFSET('Sanitation Data'!$I$10,0,10*ROW('Sanitation Data'!I102)),NA())</f>
        <v>#N/A</v>
      </c>
      <c r="AX108" s="491" t="e">
        <f ca="1">+IF(AND(ISNUMBER(OFFSET('Sanitation Data'!$I$11,0,10*ROW('Sanitation Data'!I102))),'Data Summary'!DM108="Yes"),OFFSET('Sanitation Data'!$I$11,0,10*ROW('Sanitation Data'!I102)),NA())</f>
        <v>#N/A</v>
      </c>
      <c r="AY108" s="491" t="e">
        <f ca="1">+IF(AND(ISNUMBER(OFFSET('Sanitation Data'!$I$12,0,10*ROW('Sanitation Data'!I102))),'Data Summary'!DN108="Yes"),OFFSET('Sanitation Data'!$I$12,0,10*ROW('Sanitation Data'!I102)),NA())</f>
        <v>#N/A</v>
      </c>
      <c r="AZ108" s="492" t="e">
        <f ca="1">+IF(AND(ISNUMBER(OFFSET('Hygiene Data'!$D$5,0,10*ROW('Hygiene Data'!D102))),'Data Summary'!DO108="Yes"),OFFSET('Hygiene Data'!$D$5,0,10*ROW('Hygiene Data'!D102)),NA())</f>
        <v>#N/A</v>
      </c>
      <c r="BA108" s="492" t="e">
        <f ca="1">+IF(AND(ISNUMBER(OFFSET('Hygiene Data'!$D$7,0,10*ROW('Hygiene Data'!D102))),'Data Summary'!DP108="Yes"),OFFSET('Hygiene Data'!$D$7,0,10*ROW('Hygiene Data'!D102)),NA())</f>
        <v>#N/A</v>
      </c>
      <c r="BB108" s="492" t="e">
        <f ca="1">+IF(AND(ISNUMBER(OFFSET('Hygiene Data'!$D$9,0,10*ROW('Hygiene Data'!D102))),'Data Summary'!DQ108="Yes"),OFFSET('Hygiene Data'!$D$9,0,10*ROW('Hygiene Data'!D102)),NA())</f>
        <v>#N/A</v>
      </c>
      <c r="BC108" s="492" t="e">
        <f ca="1">+IF(AND(ISNUMBER(OFFSET('Hygiene Data'!$E$5,0,10*ROW('Hygiene Data'!E102))),'Data Summary'!DR108="Yes"),OFFSET('Hygiene Data'!$E$5,0,10*ROW('Hygiene Data'!E102)),NA())</f>
        <v>#N/A</v>
      </c>
      <c r="BD108" s="492" t="e">
        <f ca="1">+IF(AND(ISNUMBER(OFFSET('Hygiene Data'!$E$7,0,10*ROW('Hygiene Data'!E102))),'Data Summary'!DS108="Yes"),OFFSET('Hygiene Data'!$E$7,0,10*ROW('Hygiene Data'!E102)),NA())</f>
        <v>#N/A</v>
      </c>
      <c r="BE108" s="492" t="e">
        <f ca="1">+IF(AND(ISNUMBER(OFFSET('Hygiene Data'!$E$9,0,10*ROW('Hygiene Data'!E102))),'Data Summary'!DT108="Yes"),OFFSET('Hygiene Data'!$E$9,0,10*ROW('Hygiene Data'!E102)),NA())</f>
        <v>#N/A</v>
      </c>
      <c r="BF108" s="492" t="e">
        <f ca="1">+IF(AND(ISNUMBER(OFFSET('Hygiene Data'!$F$5,0,10*ROW('Hygiene Data'!F102))),'Data Summary'!DU108="Yes"),OFFSET('Hygiene Data'!$F$5,0,10*ROW('Hygiene Data'!F102)),NA())</f>
        <v>#N/A</v>
      </c>
      <c r="BG108" s="492" t="e">
        <f ca="1">+IF(AND(ISNUMBER(OFFSET('Hygiene Data'!$F$7,0,10*ROW('Hygiene Data'!F102))),'Data Summary'!DV108="Yes"),OFFSET('Hygiene Data'!$F$7,0,10*ROW('Hygiene Data'!F102)),NA())</f>
        <v>#N/A</v>
      </c>
      <c r="BH108" s="492" t="e">
        <f ca="1">+IF(AND(ISNUMBER(OFFSET('Hygiene Data'!$F$9,0,10*ROW('Hygiene Data'!F102))),'Data Summary'!DW108="Yes"),OFFSET('Hygiene Data'!$F$9,0,10*ROW('Hygiene Data'!F102)),NA())</f>
        <v>#N/A</v>
      </c>
      <c r="BI108" s="492" t="e">
        <f ca="1">+IF(AND(ISNUMBER(OFFSET('Hygiene Data'!$G$5,0,10*ROW('Hygiene Data'!G102))),'Data Summary'!DX108="Yes"),OFFSET('Hygiene Data'!$G$5,0,10*ROW('Hygiene Data'!G102)),NA())</f>
        <v>#N/A</v>
      </c>
      <c r="BJ108" s="492" t="e">
        <f ca="1">+IF(AND(ISNUMBER(OFFSET('Hygiene Data'!$G$7,0,10*ROW('Hygiene Data'!G102))),'Data Summary'!DY108="Yes"),OFFSET('Hygiene Data'!$G$7,0,10*ROW('Hygiene Data'!G102)),NA())</f>
        <v>#N/A</v>
      </c>
      <c r="BK108" s="492" t="e">
        <f ca="1">+IF(AND(ISNUMBER(OFFSET('Hygiene Data'!$G$9,0,10*ROW('Hygiene Data'!G102))),'Data Summary'!DZ108="Yes"),OFFSET('Hygiene Data'!$G$9,0,10*ROW('Hygiene Data'!G102)),NA())</f>
        <v>#N/A</v>
      </c>
      <c r="BL108" s="492" t="e">
        <f ca="1">+IF(AND(ISNUMBER(OFFSET('Hygiene Data'!$H$5,0,10*ROW('Hygiene Data'!H102))),'Data Summary'!EA108="Yes"),OFFSET('Hygiene Data'!$H$5,0,10*ROW('Hygiene Data'!H102)),NA())</f>
        <v>#N/A</v>
      </c>
      <c r="BM108" s="492" t="e">
        <f ca="1">+IF(AND(ISNUMBER(OFFSET('Hygiene Data'!$H$7,0,10*ROW('Hygiene Data'!H102))),'Data Summary'!EB108="Yes"),OFFSET('Hygiene Data'!$H$7,0,10*ROW('Hygiene Data'!H102)),NA())</f>
        <v>#N/A</v>
      </c>
      <c r="BN108" s="492" t="e">
        <f ca="1">+IF(AND(ISNUMBER(OFFSET('Hygiene Data'!$H$9,0,10*ROW('Hygiene Data'!H102))),'Data Summary'!EC108="Yes"),OFFSET('Hygiene Data'!$H$9,0,10*ROW('Hygiene Data'!H102)),NA())</f>
        <v>#N/A</v>
      </c>
      <c r="BO108" s="492" t="e">
        <f ca="1">+IF(AND(ISNUMBER(OFFSET('Hygiene Data'!$I$5,0,10*ROW('Hygiene Data'!I102))),'Data Summary'!ED108="Yes"),OFFSET('Hygiene Data'!$I$5,0,10*ROW('Hygiene Data'!I102)),NA())</f>
        <v>#N/A</v>
      </c>
      <c r="BP108" s="492" t="e">
        <f ca="1">+IF(AND(ISNUMBER(OFFSET('Hygiene Data'!$I$7,0,10*ROW('Hygiene Data'!I102))),'Data Summary'!EE108="Yes"),OFFSET('Hygiene Data'!$I$7,0,10*ROW('Hygiene Data'!I102)),NA())</f>
        <v>#N/A</v>
      </c>
      <c r="BQ108" s="492" t="e">
        <f ca="1">+IF(AND(ISNUMBER(OFFSET('Hygiene Data'!$I$9,0,10*ROW('Hygiene Data'!I102))),'Data Summary'!EF108="Yes"),OFFSET('Hygiene Data'!$I$9,0,10*ROW('Hygiene Data'!I102)),NA())</f>
        <v>#N/A</v>
      </c>
    </row>
    <row r="109" spans="1:69" x14ac:dyDescent="0.25">
      <c r="A109" s="488" t="e">
        <f ca="1">+RIGHT('Data Summary'!A109,LEN('Data Summary'!A109)-9)</f>
        <v>#VALUE!</v>
      </c>
      <c r="B109" s="462" t="str">
        <f ca="1">+IF(ISTEXT('Data Summary'!B109),'Data Summary'!B109,"")</f>
        <v/>
      </c>
      <c r="C109" s="489" t="e">
        <f ca="1">+VALUE('Data Summary'!C109)</f>
        <v>#VALUE!</v>
      </c>
      <c r="D109" s="490" t="e">
        <f ca="1">+IF(AND(ISNUMBER(OFFSET('Water Data'!$D$4,0,10*ROW('Water Data'!D103))),'Data Summary'!BS109="Yes"),100-OFFSET('Water Data'!$D$4,0,10*ROW('Water Data'!D103)),NA())</f>
        <v>#N/A</v>
      </c>
      <c r="E109" s="490" t="e">
        <f ca="1">+IF(AND(ISNUMBER(OFFSET('Water Data'!$D$6,0,10*ROW('Water Data'!D103))),'Data Summary'!BT109="Yes"),OFFSET('Water Data'!$D$6,0,10*ROW('Water Data'!D103)),NA())</f>
        <v>#N/A</v>
      </c>
      <c r="F109" s="490" t="e">
        <f ca="1">+IF(AND(ISNUMBER(OFFSET('Water Data'!$D$9,0,10*ROW('Water Data'!D103))),'Data Summary'!BU109="Yes"),OFFSET('Water Data'!$D$9,0,10*ROW('Water Data'!D103)),NA())</f>
        <v>#N/A</v>
      </c>
      <c r="G109" s="490" t="e">
        <f ca="1">+IF(AND(ISNUMBER(OFFSET('Water Data'!$E$4,0,10*ROW('Water Data'!E103))),'Data Summary'!BV109="Yes"),100-OFFSET('Water Data'!$E$4,0,10*ROW('Water Data'!E103)),NA())</f>
        <v>#N/A</v>
      </c>
      <c r="H109" s="490" t="e">
        <f ca="1">+IF(AND(ISNUMBER(OFFSET('Water Data'!$E$6,0,10*ROW('Water Data'!E103))),'Data Summary'!BW109="Yes"),OFFSET('Water Data'!$E$6,0,10*ROW('Water Data'!E103)),NA())</f>
        <v>#N/A</v>
      </c>
      <c r="I109" s="490" t="e">
        <f ca="1">+IF(AND(ISNUMBER(OFFSET('Water Data'!$E$9,0,10*ROW('Water Data'!E103))),'Data Summary'!BX109="Yes"),OFFSET('Water Data'!$E$9,0,10*ROW('Water Data'!E103)),NA())</f>
        <v>#N/A</v>
      </c>
      <c r="J109" s="490" t="e">
        <f ca="1">+IF(AND(ISNUMBER(OFFSET('Water Data'!$F$4,0,10*ROW('Water Data'!F103))),'Data Summary'!BY109="Yes"),100-OFFSET('Water Data'!$F$4,0,10*ROW('Water Data'!F103)),NA())</f>
        <v>#N/A</v>
      </c>
      <c r="K109" s="490" t="e">
        <f ca="1">+IF(AND(ISNUMBER(OFFSET('Water Data'!$F$6,0,10*ROW('Water Data'!F103))),'Data Summary'!BZ109="Yes"),OFFSET('Water Data'!$F$6,0,10*ROW('Water Data'!F103)),NA())</f>
        <v>#N/A</v>
      </c>
      <c r="L109" s="490" t="e">
        <f ca="1">+IF(AND(ISNUMBER(OFFSET('Water Data'!$F$9,0,10*ROW('Water Data'!F103))),'Data Summary'!CA109="Yes"),OFFSET('Water Data'!$F$9,0,10*ROW('Water Data'!F103)),NA())</f>
        <v>#N/A</v>
      </c>
      <c r="M109" s="490" t="e">
        <f ca="1">+IF(AND(ISNUMBER(OFFSET('Water Data'!$G$4,0,10*ROW('Water Data'!G103))),'Data Summary'!CB109="Yes"),100-OFFSET('Water Data'!$G$4,0,10*ROW('Water Data'!G103)),NA())</f>
        <v>#N/A</v>
      </c>
      <c r="N109" s="490" t="e">
        <f ca="1">+IF(AND(ISNUMBER(OFFSET('Water Data'!$G$6,0,10*ROW('Water Data'!G103))),'Data Summary'!CC109="Yes"),OFFSET('Water Data'!$G$6,0,10*ROW('Water Data'!G103)),NA())</f>
        <v>#N/A</v>
      </c>
      <c r="O109" s="490" t="e">
        <f ca="1">+IF(AND(ISNUMBER(OFFSET('Water Data'!$G$9,0,10*ROW('Water Data'!G103))),'Data Summary'!CD109="Yes"),OFFSET('Water Data'!$G$9,0,10*ROW('Water Data'!G103)),NA())</f>
        <v>#N/A</v>
      </c>
      <c r="P109" s="490" t="e">
        <f ca="1">+IF(AND(ISNUMBER(OFFSET('Water Data'!$H$4,0,10*ROW('Water Data'!H103))),'Data Summary'!CE109="Yes"),100-OFFSET('Water Data'!$H$4,0,10*ROW('Water Data'!H103)),NA())</f>
        <v>#N/A</v>
      </c>
      <c r="Q109" s="490" t="e">
        <f ca="1">+IF(AND(ISNUMBER(OFFSET('Water Data'!$H$6,0,10*ROW('Water Data'!H103))),'Data Summary'!CF109="Yes"),OFFSET('Water Data'!$H$6,0,10*ROW('Water Data'!H103)),NA())</f>
        <v>#N/A</v>
      </c>
      <c r="R109" s="490" t="e">
        <f ca="1">+IF(AND(ISNUMBER(OFFSET('Water Data'!$H$9,0,10*ROW('Water Data'!H103))),'Data Summary'!CG109="Yes"),OFFSET('Water Data'!$H$9,0,10*ROW('Water Data'!H103)),NA())</f>
        <v>#N/A</v>
      </c>
      <c r="S109" s="490" t="e">
        <f ca="1">+IF(AND(ISNUMBER(OFFSET('Water Data'!$I$4,0,10*ROW('Water Data'!I103))),'Data Summary'!CH109="Yes"),100-OFFSET('Water Data'!$I$4,0,10*ROW('Water Data'!I103)),NA())</f>
        <v>#N/A</v>
      </c>
      <c r="T109" s="490" t="e">
        <f ca="1">+IF(AND(ISNUMBER(OFFSET('Water Data'!$I$6,0,10*ROW('Water Data'!I103))),'Data Summary'!CI109="Yes"),OFFSET('Water Data'!$I$6,0,10*ROW('Water Data'!I103)),NA())</f>
        <v>#N/A</v>
      </c>
      <c r="U109" s="490" t="e">
        <f ca="1">+IF(AND(ISNUMBER(OFFSET('Water Data'!$I$9,0,10*ROW('Water Data'!I103))),'Data Summary'!CJ109="Yes"),OFFSET('Water Data'!$I$9,0,10*ROW('Water Data'!I103)),NA())</f>
        <v>#N/A</v>
      </c>
      <c r="V109" s="491" t="e">
        <f ca="1">+IF(AND(ISNUMBER(OFFSET('Sanitation Data'!$D$4,0,10*ROW('Sanitation Data'!D103))),'Data Summary'!CK109="Yes"),100-OFFSET('Sanitation Data'!$D$4,0,10*ROW('Sanitation Data'!D103)),NA())</f>
        <v>#N/A</v>
      </c>
      <c r="W109" s="491" t="e">
        <f ca="1">+IF(AND(ISNUMBER(OFFSET('Sanitation Data'!$D$6,0,10*ROW('Sanitation Data'!D103))),'Data Summary'!CL109="Yes"),OFFSET('Sanitation Data'!$D$6,0,10*ROW('Sanitation Data'!D103)),NA())</f>
        <v>#N/A</v>
      </c>
      <c r="X109" s="491" t="e">
        <f ca="1">+IF(AND(ISNUMBER(OFFSET('Sanitation Data'!$D$10,0,10*ROW('Sanitation Data'!D103))),'Data Summary'!CM109="Yes"),OFFSET('Sanitation Data'!$D$10,0,10*ROW('Sanitation Data'!D103)),NA())</f>
        <v>#N/A</v>
      </c>
      <c r="Y109" s="491" t="e">
        <f ca="1">+IF(AND(ISNUMBER(OFFSET('Sanitation Data'!$D$11,0,10*ROW('Sanitation Data'!D103))),'Data Summary'!CN109="Yes"),OFFSET('Sanitation Data'!$D$11,0,10*ROW('Sanitation Data'!D103)),NA())</f>
        <v>#N/A</v>
      </c>
      <c r="Z109" s="491" t="e">
        <f ca="1">+IF(AND(ISNUMBER(OFFSET('Sanitation Data'!$D$12,0,10*ROW('Sanitation Data'!D103))),'Data Summary'!CO109="Yes"),OFFSET('Sanitation Data'!$D$12,0,10*ROW('Sanitation Data'!D103)),NA())</f>
        <v>#N/A</v>
      </c>
      <c r="AA109" s="491" t="e">
        <f ca="1">+IF(AND(ISNUMBER(OFFSET('Sanitation Data'!$E$4,0,10*ROW('Sanitation Data'!E103))),'Data Summary'!CP109="Yes"),100-OFFSET('Sanitation Data'!$E$4,0,10*ROW('Sanitation Data'!E103)),NA())</f>
        <v>#N/A</v>
      </c>
      <c r="AB109" s="491" t="e">
        <f ca="1">+IF(AND(ISNUMBER(OFFSET('Sanitation Data'!$E$6,0,10*ROW('Sanitation Data'!E103))),'Data Summary'!CQ109="Yes"),OFFSET('Sanitation Data'!$E$6,0,10*ROW('Sanitation Data'!E103)),NA())</f>
        <v>#N/A</v>
      </c>
      <c r="AC109" s="491" t="e">
        <f ca="1">+IF(AND(ISNUMBER(OFFSET('Sanitation Data'!$E$10,0,10*ROW('Sanitation Data'!E103))),'Data Summary'!CR109="Yes"),OFFSET('Sanitation Data'!$E$10,0,10*ROW('Sanitation Data'!E103)),NA())</f>
        <v>#N/A</v>
      </c>
      <c r="AD109" s="491" t="e">
        <f ca="1">+IF(AND(ISNUMBER(OFFSET('Sanitation Data'!$E$11,0,10*ROW('Sanitation Data'!E103))),'Data Summary'!CS109="Yes"),OFFSET('Sanitation Data'!$E$11,0,10*ROW('Sanitation Data'!E103)),NA())</f>
        <v>#N/A</v>
      </c>
      <c r="AE109" s="491" t="e">
        <f ca="1">+IF(AND(ISNUMBER(OFFSET('Sanitation Data'!$E$12,0,10*ROW('Sanitation Data'!E103))),'Data Summary'!CT109="Yes"),OFFSET('Sanitation Data'!$E$12,0,10*ROW('Sanitation Data'!E103)),NA())</f>
        <v>#N/A</v>
      </c>
      <c r="AF109" s="491" t="e">
        <f ca="1">+IF(AND(ISNUMBER(OFFSET('Sanitation Data'!$F$4,0,10*ROW('Sanitation Data'!F103))),'Data Summary'!CU109="Yes"),100-OFFSET('Sanitation Data'!$F$4,0,10*ROW('Sanitation Data'!F103)),NA())</f>
        <v>#N/A</v>
      </c>
      <c r="AG109" s="491" t="e">
        <f ca="1">+IF(AND(ISNUMBER(OFFSET('Sanitation Data'!$F$6,0,10*ROW('Sanitation Data'!F103))),'Data Summary'!CV109="Yes"),OFFSET('Sanitation Data'!$F$6,0,10*ROW('Sanitation Data'!F103)),NA())</f>
        <v>#N/A</v>
      </c>
      <c r="AH109" s="491" t="e">
        <f ca="1">+IF(AND(ISNUMBER(OFFSET('Sanitation Data'!$F$10,0,10*ROW('Sanitation Data'!F103))),'Data Summary'!CW109="Yes"),OFFSET('Sanitation Data'!$F$10,0,10*ROW('Sanitation Data'!F103)),NA())</f>
        <v>#N/A</v>
      </c>
      <c r="AI109" s="491" t="e">
        <f ca="1">+IF(AND(ISNUMBER(OFFSET('Sanitation Data'!$F$11,0,10*ROW('Sanitation Data'!F103))),'Data Summary'!CX109="Yes"),OFFSET('Sanitation Data'!$F$11,0,10*ROW('Sanitation Data'!F103)),NA())</f>
        <v>#N/A</v>
      </c>
      <c r="AJ109" s="491" t="e">
        <f ca="1">+IF(AND(ISNUMBER(OFFSET('Sanitation Data'!$F$12,0,10*ROW('Sanitation Data'!F103))),'Data Summary'!CY109="Yes"),OFFSET('Sanitation Data'!$F$12,0,10*ROW('Sanitation Data'!F103)),NA())</f>
        <v>#N/A</v>
      </c>
      <c r="AK109" s="491" t="e">
        <f ca="1">+IF(AND(ISNUMBER(OFFSET('Sanitation Data'!$G$4,0,10*ROW('Sanitation Data'!G103))),'Data Summary'!CZ109="Yes"),100-OFFSET('Sanitation Data'!$G$4,0,10*ROW('Sanitation Data'!G103)),NA())</f>
        <v>#N/A</v>
      </c>
      <c r="AL109" s="491" t="e">
        <f ca="1">+IF(AND(ISNUMBER(OFFSET('Sanitation Data'!$G$6,0,10*ROW('Sanitation Data'!G103))),'Data Summary'!DA109="Yes"),OFFSET('Sanitation Data'!$G$6,0,10*ROW('Sanitation Data'!G103)),NA())</f>
        <v>#N/A</v>
      </c>
      <c r="AM109" s="491" t="e">
        <f ca="1">+IF(AND(ISNUMBER(OFFSET('Sanitation Data'!$G$10,0,10*ROW('Sanitation Data'!G103))),'Data Summary'!DB109="Yes"),OFFSET('Sanitation Data'!$G$10,0,10*ROW('Sanitation Data'!G103)),NA())</f>
        <v>#N/A</v>
      </c>
      <c r="AN109" s="491" t="e">
        <f ca="1">+IF(AND(ISNUMBER(OFFSET('Sanitation Data'!$G$11,0,10*ROW('Sanitation Data'!G103))),'Data Summary'!DC109="Yes"),OFFSET('Sanitation Data'!$G$11,0,10*ROW('Sanitation Data'!G103)),NA())</f>
        <v>#N/A</v>
      </c>
      <c r="AO109" s="491" t="e">
        <f ca="1">+IF(AND(ISNUMBER(OFFSET('Sanitation Data'!$G$12,0,10*ROW('Sanitation Data'!G103))),'Data Summary'!DD109="Yes"),OFFSET('Sanitation Data'!$G$12,0,10*ROW('Sanitation Data'!G103)),NA())</f>
        <v>#N/A</v>
      </c>
      <c r="AP109" s="491" t="e">
        <f ca="1">+IF(AND(ISNUMBER(OFFSET('Sanitation Data'!$H$4,0,10*ROW('Sanitation Data'!H103))),'Data Summary'!DE109="Yes"),100-OFFSET('Sanitation Data'!$H$4,0,10*ROW('Sanitation Data'!H103)),NA())</f>
        <v>#N/A</v>
      </c>
      <c r="AQ109" s="491" t="e">
        <f ca="1">+IF(AND(ISNUMBER(OFFSET('Sanitation Data'!$H$6,0,10*ROW('Sanitation Data'!H103))),'Data Summary'!DF109="Yes"),OFFSET('Sanitation Data'!$H$6,0,10*ROW('Sanitation Data'!H103)),NA())</f>
        <v>#N/A</v>
      </c>
      <c r="AR109" s="491" t="e">
        <f ca="1">+IF(AND(ISNUMBER(OFFSET('Sanitation Data'!$H$10,0,10*ROW('Sanitation Data'!H103))),'Data Summary'!DG109="Yes"),OFFSET('Sanitation Data'!$H$10,0,10*ROW('Sanitation Data'!H103)),NA())</f>
        <v>#N/A</v>
      </c>
      <c r="AS109" s="491" t="e">
        <f ca="1">+IF(AND(ISNUMBER(OFFSET('Sanitation Data'!$H$11,0,10*ROW('Sanitation Data'!H103))),'Data Summary'!DH109="Yes"),OFFSET('Sanitation Data'!$H$11,0,10*ROW('Sanitation Data'!H103)),NA())</f>
        <v>#N/A</v>
      </c>
      <c r="AT109" s="491" t="e">
        <f ca="1">+IF(AND(ISNUMBER(OFFSET('Sanitation Data'!$H$12,0,10*ROW('Sanitation Data'!H103))),'Data Summary'!DI109="Yes"),OFFSET('Sanitation Data'!$H$12,0,10*ROW('Sanitation Data'!H103)),NA())</f>
        <v>#N/A</v>
      </c>
      <c r="AU109" s="491" t="e">
        <f ca="1">+IF(AND(ISNUMBER(OFFSET('Sanitation Data'!$I$4,0,10*ROW('Sanitation Data'!I103))),'Data Summary'!DJ109="Yes"),100-OFFSET('Sanitation Data'!$I$4,0,10*ROW('Sanitation Data'!I103)),NA())</f>
        <v>#N/A</v>
      </c>
      <c r="AV109" s="491" t="e">
        <f ca="1">+IF(AND(ISNUMBER(OFFSET('Sanitation Data'!$I$6,0,10*ROW('Sanitation Data'!I103))),'Data Summary'!DK109="Yes"),OFFSET('Sanitation Data'!$I$6,0,10*ROW('Sanitation Data'!I103)),NA())</f>
        <v>#N/A</v>
      </c>
      <c r="AW109" s="491" t="e">
        <f ca="1">+IF(AND(ISNUMBER(OFFSET('Sanitation Data'!$I$10,0,10*ROW('Sanitation Data'!I103))),'Data Summary'!DL109="Yes"),OFFSET('Sanitation Data'!$I$10,0,10*ROW('Sanitation Data'!I103)),NA())</f>
        <v>#N/A</v>
      </c>
      <c r="AX109" s="491" t="e">
        <f ca="1">+IF(AND(ISNUMBER(OFFSET('Sanitation Data'!$I$11,0,10*ROW('Sanitation Data'!I103))),'Data Summary'!DM109="Yes"),OFFSET('Sanitation Data'!$I$11,0,10*ROW('Sanitation Data'!I103)),NA())</f>
        <v>#N/A</v>
      </c>
      <c r="AY109" s="491" t="e">
        <f ca="1">+IF(AND(ISNUMBER(OFFSET('Sanitation Data'!$I$12,0,10*ROW('Sanitation Data'!I103))),'Data Summary'!DN109="Yes"),OFFSET('Sanitation Data'!$I$12,0,10*ROW('Sanitation Data'!I103)),NA())</f>
        <v>#N/A</v>
      </c>
      <c r="AZ109" s="492" t="e">
        <f ca="1">+IF(AND(ISNUMBER(OFFSET('Hygiene Data'!$D$5,0,10*ROW('Hygiene Data'!D103))),'Data Summary'!DO109="Yes"),OFFSET('Hygiene Data'!$D$5,0,10*ROW('Hygiene Data'!D103)),NA())</f>
        <v>#N/A</v>
      </c>
      <c r="BA109" s="492" t="e">
        <f ca="1">+IF(AND(ISNUMBER(OFFSET('Hygiene Data'!$D$7,0,10*ROW('Hygiene Data'!D103))),'Data Summary'!DP109="Yes"),OFFSET('Hygiene Data'!$D$7,0,10*ROW('Hygiene Data'!D103)),NA())</f>
        <v>#N/A</v>
      </c>
      <c r="BB109" s="492" t="e">
        <f ca="1">+IF(AND(ISNUMBER(OFFSET('Hygiene Data'!$D$9,0,10*ROW('Hygiene Data'!D103))),'Data Summary'!DQ109="Yes"),OFFSET('Hygiene Data'!$D$9,0,10*ROW('Hygiene Data'!D103)),NA())</f>
        <v>#N/A</v>
      </c>
      <c r="BC109" s="492" t="e">
        <f ca="1">+IF(AND(ISNUMBER(OFFSET('Hygiene Data'!$E$5,0,10*ROW('Hygiene Data'!E103))),'Data Summary'!DR109="Yes"),OFFSET('Hygiene Data'!$E$5,0,10*ROW('Hygiene Data'!E103)),NA())</f>
        <v>#N/A</v>
      </c>
      <c r="BD109" s="492" t="e">
        <f ca="1">+IF(AND(ISNUMBER(OFFSET('Hygiene Data'!$E$7,0,10*ROW('Hygiene Data'!E103))),'Data Summary'!DS109="Yes"),OFFSET('Hygiene Data'!$E$7,0,10*ROW('Hygiene Data'!E103)),NA())</f>
        <v>#N/A</v>
      </c>
      <c r="BE109" s="492" t="e">
        <f ca="1">+IF(AND(ISNUMBER(OFFSET('Hygiene Data'!$E$9,0,10*ROW('Hygiene Data'!E103))),'Data Summary'!DT109="Yes"),OFFSET('Hygiene Data'!$E$9,0,10*ROW('Hygiene Data'!E103)),NA())</f>
        <v>#N/A</v>
      </c>
      <c r="BF109" s="492" t="e">
        <f ca="1">+IF(AND(ISNUMBER(OFFSET('Hygiene Data'!$F$5,0,10*ROW('Hygiene Data'!F103))),'Data Summary'!DU109="Yes"),OFFSET('Hygiene Data'!$F$5,0,10*ROW('Hygiene Data'!F103)),NA())</f>
        <v>#N/A</v>
      </c>
      <c r="BG109" s="492" t="e">
        <f ca="1">+IF(AND(ISNUMBER(OFFSET('Hygiene Data'!$F$7,0,10*ROW('Hygiene Data'!F103))),'Data Summary'!DV109="Yes"),OFFSET('Hygiene Data'!$F$7,0,10*ROW('Hygiene Data'!F103)),NA())</f>
        <v>#N/A</v>
      </c>
      <c r="BH109" s="492" t="e">
        <f ca="1">+IF(AND(ISNUMBER(OFFSET('Hygiene Data'!$F$9,0,10*ROW('Hygiene Data'!F103))),'Data Summary'!DW109="Yes"),OFFSET('Hygiene Data'!$F$9,0,10*ROW('Hygiene Data'!F103)),NA())</f>
        <v>#N/A</v>
      </c>
      <c r="BI109" s="492" t="e">
        <f ca="1">+IF(AND(ISNUMBER(OFFSET('Hygiene Data'!$G$5,0,10*ROW('Hygiene Data'!G103))),'Data Summary'!DX109="Yes"),OFFSET('Hygiene Data'!$G$5,0,10*ROW('Hygiene Data'!G103)),NA())</f>
        <v>#N/A</v>
      </c>
      <c r="BJ109" s="492" t="e">
        <f ca="1">+IF(AND(ISNUMBER(OFFSET('Hygiene Data'!$G$7,0,10*ROW('Hygiene Data'!G103))),'Data Summary'!DY109="Yes"),OFFSET('Hygiene Data'!$G$7,0,10*ROW('Hygiene Data'!G103)),NA())</f>
        <v>#N/A</v>
      </c>
      <c r="BK109" s="492" t="e">
        <f ca="1">+IF(AND(ISNUMBER(OFFSET('Hygiene Data'!$G$9,0,10*ROW('Hygiene Data'!G103))),'Data Summary'!DZ109="Yes"),OFFSET('Hygiene Data'!$G$9,0,10*ROW('Hygiene Data'!G103)),NA())</f>
        <v>#N/A</v>
      </c>
      <c r="BL109" s="492" t="e">
        <f ca="1">+IF(AND(ISNUMBER(OFFSET('Hygiene Data'!$H$5,0,10*ROW('Hygiene Data'!H103))),'Data Summary'!EA109="Yes"),OFFSET('Hygiene Data'!$H$5,0,10*ROW('Hygiene Data'!H103)),NA())</f>
        <v>#N/A</v>
      </c>
      <c r="BM109" s="492" t="e">
        <f ca="1">+IF(AND(ISNUMBER(OFFSET('Hygiene Data'!$H$7,0,10*ROW('Hygiene Data'!H103))),'Data Summary'!EB109="Yes"),OFFSET('Hygiene Data'!$H$7,0,10*ROW('Hygiene Data'!H103)),NA())</f>
        <v>#N/A</v>
      </c>
      <c r="BN109" s="492" t="e">
        <f ca="1">+IF(AND(ISNUMBER(OFFSET('Hygiene Data'!$H$9,0,10*ROW('Hygiene Data'!H103))),'Data Summary'!EC109="Yes"),OFFSET('Hygiene Data'!$H$9,0,10*ROW('Hygiene Data'!H103)),NA())</f>
        <v>#N/A</v>
      </c>
      <c r="BO109" s="492" t="e">
        <f ca="1">+IF(AND(ISNUMBER(OFFSET('Hygiene Data'!$I$5,0,10*ROW('Hygiene Data'!I103))),'Data Summary'!ED109="Yes"),OFFSET('Hygiene Data'!$I$5,0,10*ROW('Hygiene Data'!I103)),NA())</f>
        <v>#N/A</v>
      </c>
      <c r="BP109" s="492" t="e">
        <f ca="1">+IF(AND(ISNUMBER(OFFSET('Hygiene Data'!$I$7,0,10*ROW('Hygiene Data'!I103))),'Data Summary'!EE109="Yes"),OFFSET('Hygiene Data'!$I$7,0,10*ROW('Hygiene Data'!I103)),NA())</f>
        <v>#N/A</v>
      </c>
      <c r="BQ109" s="492" t="e">
        <f ca="1">+IF(AND(ISNUMBER(OFFSET('Hygiene Data'!$I$9,0,10*ROW('Hygiene Data'!I103))),'Data Summary'!EF109="Yes"),OFFSET('Hygiene Data'!$I$9,0,10*ROW('Hygiene Data'!I103)),NA())</f>
        <v>#N/A</v>
      </c>
    </row>
    <row r="110" spans="1:69" x14ac:dyDescent="0.25">
      <c r="A110" s="488" t="e">
        <f ca="1">+RIGHT('Data Summary'!A110,LEN('Data Summary'!A110)-9)</f>
        <v>#VALUE!</v>
      </c>
      <c r="B110" s="462" t="str">
        <f ca="1">+IF(ISTEXT('Data Summary'!B110),'Data Summary'!B110,"")</f>
        <v/>
      </c>
      <c r="C110" s="489" t="e">
        <f ca="1">+VALUE('Data Summary'!C110)</f>
        <v>#VALUE!</v>
      </c>
      <c r="D110" s="490" t="e">
        <f ca="1">+IF(AND(ISNUMBER(OFFSET('Water Data'!$D$4,0,10*ROW('Water Data'!D104))),'Data Summary'!BS110="Yes"),100-OFFSET('Water Data'!$D$4,0,10*ROW('Water Data'!D104)),NA())</f>
        <v>#N/A</v>
      </c>
      <c r="E110" s="490" t="e">
        <f ca="1">+IF(AND(ISNUMBER(OFFSET('Water Data'!$D$6,0,10*ROW('Water Data'!D104))),'Data Summary'!BT110="Yes"),OFFSET('Water Data'!$D$6,0,10*ROW('Water Data'!D104)),NA())</f>
        <v>#N/A</v>
      </c>
      <c r="F110" s="490" t="e">
        <f ca="1">+IF(AND(ISNUMBER(OFFSET('Water Data'!$D$9,0,10*ROW('Water Data'!D104))),'Data Summary'!BU110="Yes"),OFFSET('Water Data'!$D$9,0,10*ROW('Water Data'!D104)),NA())</f>
        <v>#N/A</v>
      </c>
      <c r="G110" s="490" t="e">
        <f ca="1">+IF(AND(ISNUMBER(OFFSET('Water Data'!$E$4,0,10*ROW('Water Data'!E104))),'Data Summary'!BV110="Yes"),100-OFFSET('Water Data'!$E$4,0,10*ROW('Water Data'!E104)),NA())</f>
        <v>#N/A</v>
      </c>
      <c r="H110" s="490" t="e">
        <f ca="1">+IF(AND(ISNUMBER(OFFSET('Water Data'!$E$6,0,10*ROW('Water Data'!E104))),'Data Summary'!BW110="Yes"),OFFSET('Water Data'!$E$6,0,10*ROW('Water Data'!E104)),NA())</f>
        <v>#N/A</v>
      </c>
      <c r="I110" s="490" t="e">
        <f ca="1">+IF(AND(ISNUMBER(OFFSET('Water Data'!$E$9,0,10*ROW('Water Data'!E104))),'Data Summary'!BX110="Yes"),OFFSET('Water Data'!$E$9,0,10*ROW('Water Data'!E104)),NA())</f>
        <v>#N/A</v>
      </c>
      <c r="J110" s="490" t="e">
        <f ca="1">+IF(AND(ISNUMBER(OFFSET('Water Data'!$F$4,0,10*ROW('Water Data'!F104))),'Data Summary'!BY110="Yes"),100-OFFSET('Water Data'!$F$4,0,10*ROW('Water Data'!F104)),NA())</f>
        <v>#N/A</v>
      </c>
      <c r="K110" s="490" t="e">
        <f ca="1">+IF(AND(ISNUMBER(OFFSET('Water Data'!$F$6,0,10*ROW('Water Data'!F104))),'Data Summary'!BZ110="Yes"),OFFSET('Water Data'!$F$6,0,10*ROW('Water Data'!F104)),NA())</f>
        <v>#N/A</v>
      </c>
      <c r="L110" s="490" t="e">
        <f ca="1">+IF(AND(ISNUMBER(OFFSET('Water Data'!$F$9,0,10*ROW('Water Data'!F104))),'Data Summary'!CA110="Yes"),OFFSET('Water Data'!$F$9,0,10*ROW('Water Data'!F104)),NA())</f>
        <v>#N/A</v>
      </c>
      <c r="M110" s="490" t="e">
        <f ca="1">+IF(AND(ISNUMBER(OFFSET('Water Data'!$G$4,0,10*ROW('Water Data'!G104))),'Data Summary'!CB110="Yes"),100-OFFSET('Water Data'!$G$4,0,10*ROW('Water Data'!G104)),NA())</f>
        <v>#N/A</v>
      </c>
      <c r="N110" s="490" t="e">
        <f ca="1">+IF(AND(ISNUMBER(OFFSET('Water Data'!$G$6,0,10*ROW('Water Data'!G104))),'Data Summary'!CC110="Yes"),OFFSET('Water Data'!$G$6,0,10*ROW('Water Data'!G104)),NA())</f>
        <v>#N/A</v>
      </c>
      <c r="O110" s="490" t="e">
        <f ca="1">+IF(AND(ISNUMBER(OFFSET('Water Data'!$G$9,0,10*ROW('Water Data'!G104))),'Data Summary'!CD110="Yes"),OFFSET('Water Data'!$G$9,0,10*ROW('Water Data'!G104)),NA())</f>
        <v>#N/A</v>
      </c>
      <c r="P110" s="490" t="e">
        <f ca="1">+IF(AND(ISNUMBER(OFFSET('Water Data'!$H$4,0,10*ROW('Water Data'!H104))),'Data Summary'!CE110="Yes"),100-OFFSET('Water Data'!$H$4,0,10*ROW('Water Data'!H104)),NA())</f>
        <v>#N/A</v>
      </c>
      <c r="Q110" s="490" t="e">
        <f ca="1">+IF(AND(ISNUMBER(OFFSET('Water Data'!$H$6,0,10*ROW('Water Data'!H104))),'Data Summary'!CF110="Yes"),OFFSET('Water Data'!$H$6,0,10*ROW('Water Data'!H104)),NA())</f>
        <v>#N/A</v>
      </c>
      <c r="R110" s="490" t="e">
        <f ca="1">+IF(AND(ISNUMBER(OFFSET('Water Data'!$H$9,0,10*ROW('Water Data'!H104))),'Data Summary'!CG110="Yes"),OFFSET('Water Data'!$H$9,0,10*ROW('Water Data'!H104)),NA())</f>
        <v>#N/A</v>
      </c>
      <c r="S110" s="490" t="e">
        <f ca="1">+IF(AND(ISNUMBER(OFFSET('Water Data'!$I$4,0,10*ROW('Water Data'!I104))),'Data Summary'!CH110="Yes"),100-OFFSET('Water Data'!$I$4,0,10*ROW('Water Data'!I104)),NA())</f>
        <v>#N/A</v>
      </c>
      <c r="T110" s="490" t="e">
        <f ca="1">+IF(AND(ISNUMBER(OFFSET('Water Data'!$I$6,0,10*ROW('Water Data'!I104))),'Data Summary'!CI110="Yes"),OFFSET('Water Data'!$I$6,0,10*ROW('Water Data'!I104)),NA())</f>
        <v>#N/A</v>
      </c>
      <c r="U110" s="490" t="e">
        <f ca="1">+IF(AND(ISNUMBER(OFFSET('Water Data'!$I$9,0,10*ROW('Water Data'!I104))),'Data Summary'!CJ110="Yes"),OFFSET('Water Data'!$I$9,0,10*ROW('Water Data'!I104)),NA())</f>
        <v>#N/A</v>
      </c>
      <c r="V110" s="491" t="e">
        <f ca="1">+IF(AND(ISNUMBER(OFFSET('Sanitation Data'!$D$4,0,10*ROW('Sanitation Data'!D104))),'Data Summary'!CK110="Yes"),100-OFFSET('Sanitation Data'!$D$4,0,10*ROW('Sanitation Data'!D104)),NA())</f>
        <v>#N/A</v>
      </c>
      <c r="W110" s="491" t="e">
        <f ca="1">+IF(AND(ISNUMBER(OFFSET('Sanitation Data'!$D$6,0,10*ROW('Sanitation Data'!D104))),'Data Summary'!CL110="Yes"),OFFSET('Sanitation Data'!$D$6,0,10*ROW('Sanitation Data'!D104)),NA())</f>
        <v>#N/A</v>
      </c>
      <c r="X110" s="491" t="e">
        <f ca="1">+IF(AND(ISNUMBER(OFFSET('Sanitation Data'!$D$10,0,10*ROW('Sanitation Data'!D104))),'Data Summary'!CM110="Yes"),OFFSET('Sanitation Data'!$D$10,0,10*ROW('Sanitation Data'!D104)),NA())</f>
        <v>#N/A</v>
      </c>
      <c r="Y110" s="491" t="e">
        <f ca="1">+IF(AND(ISNUMBER(OFFSET('Sanitation Data'!$D$11,0,10*ROW('Sanitation Data'!D104))),'Data Summary'!CN110="Yes"),OFFSET('Sanitation Data'!$D$11,0,10*ROW('Sanitation Data'!D104)),NA())</f>
        <v>#N/A</v>
      </c>
      <c r="Z110" s="491" t="e">
        <f ca="1">+IF(AND(ISNUMBER(OFFSET('Sanitation Data'!$D$12,0,10*ROW('Sanitation Data'!D104))),'Data Summary'!CO110="Yes"),OFFSET('Sanitation Data'!$D$12,0,10*ROW('Sanitation Data'!D104)),NA())</f>
        <v>#N/A</v>
      </c>
      <c r="AA110" s="491" t="e">
        <f ca="1">+IF(AND(ISNUMBER(OFFSET('Sanitation Data'!$E$4,0,10*ROW('Sanitation Data'!E104))),'Data Summary'!CP110="Yes"),100-OFFSET('Sanitation Data'!$E$4,0,10*ROW('Sanitation Data'!E104)),NA())</f>
        <v>#N/A</v>
      </c>
      <c r="AB110" s="491" t="e">
        <f ca="1">+IF(AND(ISNUMBER(OFFSET('Sanitation Data'!$E$6,0,10*ROW('Sanitation Data'!E104))),'Data Summary'!CQ110="Yes"),OFFSET('Sanitation Data'!$E$6,0,10*ROW('Sanitation Data'!E104)),NA())</f>
        <v>#N/A</v>
      </c>
      <c r="AC110" s="491" t="e">
        <f ca="1">+IF(AND(ISNUMBER(OFFSET('Sanitation Data'!$E$10,0,10*ROW('Sanitation Data'!E104))),'Data Summary'!CR110="Yes"),OFFSET('Sanitation Data'!$E$10,0,10*ROW('Sanitation Data'!E104)),NA())</f>
        <v>#N/A</v>
      </c>
      <c r="AD110" s="491" t="e">
        <f ca="1">+IF(AND(ISNUMBER(OFFSET('Sanitation Data'!$E$11,0,10*ROW('Sanitation Data'!E104))),'Data Summary'!CS110="Yes"),OFFSET('Sanitation Data'!$E$11,0,10*ROW('Sanitation Data'!E104)),NA())</f>
        <v>#N/A</v>
      </c>
      <c r="AE110" s="491" t="e">
        <f ca="1">+IF(AND(ISNUMBER(OFFSET('Sanitation Data'!$E$12,0,10*ROW('Sanitation Data'!E104))),'Data Summary'!CT110="Yes"),OFFSET('Sanitation Data'!$E$12,0,10*ROW('Sanitation Data'!E104)),NA())</f>
        <v>#N/A</v>
      </c>
      <c r="AF110" s="491" t="e">
        <f ca="1">+IF(AND(ISNUMBER(OFFSET('Sanitation Data'!$F$4,0,10*ROW('Sanitation Data'!F104))),'Data Summary'!CU110="Yes"),100-OFFSET('Sanitation Data'!$F$4,0,10*ROW('Sanitation Data'!F104)),NA())</f>
        <v>#N/A</v>
      </c>
      <c r="AG110" s="491" t="e">
        <f ca="1">+IF(AND(ISNUMBER(OFFSET('Sanitation Data'!$F$6,0,10*ROW('Sanitation Data'!F104))),'Data Summary'!CV110="Yes"),OFFSET('Sanitation Data'!$F$6,0,10*ROW('Sanitation Data'!F104)),NA())</f>
        <v>#N/A</v>
      </c>
      <c r="AH110" s="491" t="e">
        <f ca="1">+IF(AND(ISNUMBER(OFFSET('Sanitation Data'!$F$10,0,10*ROW('Sanitation Data'!F104))),'Data Summary'!CW110="Yes"),OFFSET('Sanitation Data'!$F$10,0,10*ROW('Sanitation Data'!F104)),NA())</f>
        <v>#N/A</v>
      </c>
      <c r="AI110" s="491" t="e">
        <f ca="1">+IF(AND(ISNUMBER(OFFSET('Sanitation Data'!$F$11,0,10*ROW('Sanitation Data'!F104))),'Data Summary'!CX110="Yes"),OFFSET('Sanitation Data'!$F$11,0,10*ROW('Sanitation Data'!F104)),NA())</f>
        <v>#N/A</v>
      </c>
      <c r="AJ110" s="491" t="e">
        <f ca="1">+IF(AND(ISNUMBER(OFFSET('Sanitation Data'!$F$12,0,10*ROW('Sanitation Data'!F104))),'Data Summary'!CY110="Yes"),OFFSET('Sanitation Data'!$F$12,0,10*ROW('Sanitation Data'!F104)),NA())</f>
        <v>#N/A</v>
      </c>
      <c r="AK110" s="491" t="e">
        <f ca="1">+IF(AND(ISNUMBER(OFFSET('Sanitation Data'!$G$4,0,10*ROW('Sanitation Data'!G104))),'Data Summary'!CZ110="Yes"),100-OFFSET('Sanitation Data'!$G$4,0,10*ROW('Sanitation Data'!G104)),NA())</f>
        <v>#N/A</v>
      </c>
      <c r="AL110" s="491" t="e">
        <f ca="1">+IF(AND(ISNUMBER(OFFSET('Sanitation Data'!$G$6,0,10*ROW('Sanitation Data'!G104))),'Data Summary'!DA110="Yes"),OFFSET('Sanitation Data'!$G$6,0,10*ROW('Sanitation Data'!G104)),NA())</f>
        <v>#N/A</v>
      </c>
      <c r="AM110" s="491" t="e">
        <f ca="1">+IF(AND(ISNUMBER(OFFSET('Sanitation Data'!$G$10,0,10*ROW('Sanitation Data'!G104))),'Data Summary'!DB110="Yes"),OFFSET('Sanitation Data'!$G$10,0,10*ROW('Sanitation Data'!G104)),NA())</f>
        <v>#N/A</v>
      </c>
      <c r="AN110" s="491" t="e">
        <f ca="1">+IF(AND(ISNUMBER(OFFSET('Sanitation Data'!$G$11,0,10*ROW('Sanitation Data'!G104))),'Data Summary'!DC110="Yes"),OFFSET('Sanitation Data'!$G$11,0,10*ROW('Sanitation Data'!G104)),NA())</f>
        <v>#N/A</v>
      </c>
      <c r="AO110" s="491" t="e">
        <f ca="1">+IF(AND(ISNUMBER(OFFSET('Sanitation Data'!$G$12,0,10*ROW('Sanitation Data'!G104))),'Data Summary'!DD110="Yes"),OFFSET('Sanitation Data'!$G$12,0,10*ROW('Sanitation Data'!G104)),NA())</f>
        <v>#N/A</v>
      </c>
      <c r="AP110" s="491" t="e">
        <f ca="1">+IF(AND(ISNUMBER(OFFSET('Sanitation Data'!$H$4,0,10*ROW('Sanitation Data'!H104))),'Data Summary'!DE110="Yes"),100-OFFSET('Sanitation Data'!$H$4,0,10*ROW('Sanitation Data'!H104)),NA())</f>
        <v>#N/A</v>
      </c>
      <c r="AQ110" s="491" t="e">
        <f ca="1">+IF(AND(ISNUMBER(OFFSET('Sanitation Data'!$H$6,0,10*ROW('Sanitation Data'!H104))),'Data Summary'!DF110="Yes"),OFFSET('Sanitation Data'!$H$6,0,10*ROW('Sanitation Data'!H104)),NA())</f>
        <v>#N/A</v>
      </c>
      <c r="AR110" s="491" t="e">
        <f ca="1">+IF(AND(ISNUMBER(OFFSET('Sanitation Data'!$H$10,0,10*ROW('Sanitation Data'!H104))),'Data Summary'!DG110="Yes"),OFFSET('Sanitation Data'!$H$10,0,10*ROW('Sanitation Data'!H104)),NA())</f>
        <v>#N/A</v>
      </c>
      <c r="AS110" s="491" t="e">
        <f ca="1">+IF(AND(ISNUMBER(OFFSET('Sanitation Data'!$H$11,0,10*ROW('Sanitation Data'!H104))),'Data Summary'!DH110="Yes"),OFFSET('Sanitation Data'!$H$11,0,10*ROW('Sanitation Data'!H104)),NA())</f>
        <v>#N/A</v>
      </c>
      <c r="AT110" s="491" t="e">
        <f ca="1">+IF(AND(ISNUMBER(OFFSET('Sanitation Data'!$H$12,0,10*ROW('Sanitation Data'!H104))),'Data Summary'!DI110="Yes"),OFFSET('Sanitation Data'!$H$12,0,10*ROW('Sanitation Data'!H104)),NA())</f>
        <v>#N/A</v>
      </c>
      <c r="AU110" s="491" t="e">
        <f ca="1">+IF(AND(ISNUMBER(OFFSET('Sanitation Data'!$I$4,0,10*ROW('Sanitation Data'!I104))),'Data Summary'!DJ110="Yes"),100-OFFSET('Sanitation Data'!$I$4,0,10*ROW('Sanitation Data'!I104)),NA())</f>
        <v>#N/A</v>
      </c>
      <c r="AV110" s="491" t="e">
        <f ca="1">+IF(AND(ISNUMBER(OFFSET('Sanitation Data'!$I$6,0,10*ROW('Sanitation Data'!I104))),'Data Summary'!DK110="Yes"),OFFSET('Sanitation Data'!$I$6,0,10*ROW('Sanitation Data'!I104)),NA())</f>
        <v>#N/A</v>
      </c>
      <c r="AW110" s="491" t="e">
        <f ca="1">+IF(AND(ISNUMBER(OFFSET('Sanitation Data'!$I$10,0,10*ROW('Sanitation Data'!I104))),'Data Summary'!DL110="Yes"),OFFSET('Sanitation Data'!$I$10,0,10*ROW('Sanitation Data'!I104)),NA())</f>
        <v>#N/A</v>
      </c>
      <c r="AX110" s="491" t="e">
        <f ca="1">+IF(AND(ISNUMBER(OFFSET('Sanitation Data'!$I$11,0,10*ROW('Sanitation Data'!I104))),'Data Summary'!DM110="Yes"),OFFSET('Sanitation Data'!$I$11,0,10*ROW('Sanitation Data'!I104)),NA())</f>
        <v>#N/A</v>
      </c>
      <c r="AY110" s="491" t="e">
        <f ca="1">+IF(AND(ISNUMBER(OFFSET('Sanitation Data'!$I$12,0,10*ROW('Sanitation Data'!I104))),'Data Summary'!DN110="Yes"),OFFSET('Sanitation Data'!$I$12,0,10*ROW('Sanitation Data'!I104)),NA())</f>
        <v>#N/A</v>
      </c>
      <c r="AZ110" s="492" t="e">
        <f ca="1">+IF(AND(ISNUMBER(OFFSET('Hygiene Data'!$D$5,0,10*ROW('Hygiene Data'!D104))),'Data Summary'!DO110="Yes"),OFFSET('Hygiene Data'!$D$5,0,10*ROW('Hygiene Data'!D104)),NA())</f>
        <v>#N/A</v>
      </c>
      <c r="BA110" s="492" t="e">
        <f ca="1">+IF(AND(ISNUMBER(OFFSET('Hygiene Data'!$D$7,0,10*ROW('Hygiene Data'!D104))),'Data Summary'!DP110="Yes"),OFFSET('Hygiene Data'!$D$7,0,10*ROW('Hygiene Data'!D104)),NA())</f>
        <v>#N/A</v>
      </c>
      <c r="BB110" s="492" t="e">
        <f ca="1">+IF(AND(ISNUMBER(OFFSET('Hygiene Data'!$D$9,0,10*ROW('Hygiene Data'!D104))),'Data Summary'!DQ110="Yes"),OFFSET('Hygiene Data'!$D$9,0,10*ROW('Hygiene Data'!D104)),NA())</f>
        <v>#N/A</v>
      </c>
      <c r="BC110" s="492" t="e">
        <f ca="1">+IF(AND(ISNUMBER(OFFSET('Hygiene Data'!$E$5,0,10*ROW('Hygiene Data'!E104))),'Data Summary'!DR110="Yes"),OFFSET('Hygiene Data'!$E$5,0,10*ROW('Hygiene Data'!E104)),NA())</f>
        <v>#N/A</v>
      </c>
      <c r="BD110" s="492" t="e">
        <f ca="1">+IF(AND(ISNUMBER(OFFSET('Hygiene Data'!$E$7,0,10*ROW('Hygiene Data'!E104))),'Data Summary'!DS110="Yes"),OFFSET('Hygiene Data'!$E$7,0,10*ROW('Hygiene Data'!E104)),NA())</f>
        <v>#N/A</v>
      </c>
      <c r="BE110" s="492" t="e">
        <f ca="1">+IF(AND(ISNUMBER(OFFSET('Hygiene Data'!$E$9,0,10*ROW('Hygiene Data'!E104))),'Data Summary'!DT110="Yes"),OFFSET('Hygiene Data'!$E$9,0,10*ROW('Hygiene Data'!E104)),NA())</f>
        <v>#N/A</v>
      </c>
      <c r="BF110" s="492" t="e">
        <f ca="1">+IF(AND(ISNUMBER(OFFSET('Hygiene Data'!$F$5,0,10*ROW('Hygiene Data'!F104))),'Data Summary'!DU110="Yes"),OFFSET('Hygiene Data'!$F$5,0,10*ROW('Hygiene Data'!F104)),NA())</f>
        <v>#N/A</v>
      </c>
      <c r="BG110" s="492" t="e">
        <f ca="1">+IF(AND(ISNUMBER(OFFSET('Hygiene Data'!$F$7,0,10*ROW('Hygiene Data'!F104))),'Data Summary'!DV110="Yes"),OFFSET('Hygiene Data'!$F$7,0,10*ROW('Hygiene Data'!F104)),NA())</f>
        <v>#N/A</v>
      </c>
      <c r="BH110" s="492" t="e">
        <f ca="1">+IF(AND(ISNUMBER(OFFSET('Hygiene Data'!$F$9,0,10*ROW('Hygiene Data'!F104))),'Data Summary'!DW110="Yes"),OFFSET('Hygiene Data'!$F$9,0,10*ROW('Hygiene Data'!F104)),NA())</f>
        <v>#N/A</v>
      </c>
      <c r="BI110" s="492" t="e">
        <f ca="1">+IF(AND(ISNUMBER(OFFSET('Hygiene Data'!$G$5,0,10*ROW('Hygiene Data'!G104))),'Data Summary'!DX110="Yes"),OFFSET('Hygiene Data'!$G$5,0,10*ROW('Hygiene Data'!G104)),NA())</f>
        <v>#N/A</v>
      </c>
      <c r="BJ110" s="492" t="e">
        <f ca="1">+IF(AND(ISNUMBER(OFFSET('Hygiene Data'!$G$7,0,10*ROW('Hygiene Data'!G104))),'Data Summary'!DY110="Yes"),OFFSET('Hygiene Data'!$G$7,0,10*ROW('Hygiene Data'!G104)),NA())</f>
        <v>#N/A</v>
      </c>
      <c r="BK110" s="492" t="e">
        <f ca="1">+IF(AND(ISNUMBER(OFFSET('Hygiene Data'!$G$9,0,10*ROW('Hygiene Data'!G104))),'Data Summary'!DZ110="Yes"),OFFSET('Hygiene Data'!$G$9,0,10*ROW('Hygiene Data'!G104)),NA())</f>
        <v>#N/A</v>
      </c>
      <c r="BL110" s="492" t="e">
        <f ca="1">+IF(AND(ISNUMBER(OFFSET('Hygiene Data'!$H$5,0,10*ROW('Hygiene Data'!H104))),'Data Summary'!EA110="Yes"),OFFSET('Hygiene Data'!$H$5,0,10*ROW('Hygiene Data'!H104)),NA())</f>
        <v>#N/A</v>
      </c>
      <c r="BM110" s="492" t="e">
        <f ca="1">+IF(AND(ISNUMBER(OFFSET('Hygiene Data'!$H$7,0,10*ROW('Hygiene Data'!H104))),'Data Summary'!EB110="Yes"),OFFSET('Hygiene Data'!$H$7,0,10*ROW('Hygiene Data'!H104)),NA())</f>
        <v>#N/A</v>
      </c>
      <c r="BN110" s="492" t="e">
        <f ca="1">+IF(AND(ISNUMBER(OFFSET('Hygiene Data'!$H$9,0,10*ROW('Hygiene Data'!H104))),'Data Summary'!EC110="Yes"),OFFSET('Hygiene Data'!$H$9,0,10*ROW('Hygiene Data'!H104)),NA())</f>
        <v>#N/A</v>
      </c>
      <c r="BO110" s="492" t="e">
        <f ca="1">+IF(AND(ISNUMBER(OFFSET('Hygiene Data'!$I$5,0,10*ROW('Hygiene Data'!I104))),'Data Summary'!ED110="Yes"),OFFSET('Hygiene Data'!$I$5,0,10*ROW('Hygiene Data'!I104)),NA())</f>
        <v>#N/A</v>
      </c>
      <c r="BP110" s="492" t="e">
        <f ca="1">+IF(AND(ISNUMBER(OFFSET('Hygiene Data'!$I$7,0,10*ROW('Hygiene Data'!I104))),'Data Summary'!EE110="Yes"),OFFSET('Hygiene Data'!$I$7,0,10*ROW('Hygiene Data'!I104)),NA())</f>
        <v>#N/A</v>
      </c>
      <c r="BQ110" s="492" t="e">
        <f ca="1">+IF(AND(ISNUMBER(OFFSET('Hygiene Data'!$I$9,0,10*ROW('Hygiene Data'!I104))),'Data Summary'!EF110="Yes"),OFFSET('Hygiene Data'!$I$9,0,10*ROW('Hygiene Data'!I104)),NA())</f>
        <v>#N/A</v>
      </c>
    </row>
    <row r="111" spans="1:69" x14ac:dyDescent="0.25">
      <c r="A111" s="488" t="e">
        <f ca="1">+RIGHT('Data Summary'!A111,LEN('Data Summary'!A111)-9)</f>
        <v>#VALUE!</v>
      </c>
      <c r="B111" s="462" t="str">
        <f ca="1">+IF(ISTEXT('Data Summary'!B111),'Data Summary'!B111,"")</f>
        <v/>
      </c>
      <c r="C111" s="489" t="e">
        <f ca="1">+VALUE('Data Summary'!C111)</f>
        <v>#VALUE!</v>
      </c>
      <c r="D111" s="490" t="e">
        <f ca="1">+IF(AND(ISNUMBER(OFFSET('Water Data'!$D$4,0,10*ROW('Water Data'!D105))),'Data Summary'!BS111="Yes"),100-OFFSET('Water Data'!$D$4,0,10*ROW('Water Data'!D105)),NA())</f>
        <v>#N/A</v>
      </c>
      <c r="E111" s="490" t="e">
        <f ca="1">+IF(AND(ISNUMBER(OFFSET('Water Data'!$D$6,0,10*ROW('Water Data'!D105))),'Data Summary'!BT111="Yes"),OFFSET('Water Data'!$D$6,0,10*ROW('Water Data'!D105)),NA())</f>
        <v>#N/A</v>
      </c>
      <c r="F111" s="490" t="e">
        <f ca="1">+IF(AND(ISNUMBER(OFFSET('Water Data'!$D$9,0,10*ROW('Water Data'!D105))),'Data Summary'!BU111="Yes"),OFFSET('Water Data'!$D$9,0,10*ROW('Water Data'!D105)),NA())</f>
        <v>#N/A</v>
      </c>
      <c r="G111" s="490" t="e">
        <f ca="1">+IF(AND(ISNUMBER(OFFSET('Water Data'!$E$4,0,10*ROW('Water Data'!E105))),'Data Summary'!BV111="Yes"),100-OFFSET('Water Data'!$E$4,0,10*ROW('Water Data'!E105)),NA())</f>
        <v>#N/A</v>
      </c>
      <c r="H111" s="490" t="e">
        <f ca="1">+IF(AND(ISNUMBER(OFFSET('Water Data'!$E$6,0,10*ROW('Water Data'!E105))),'Data Summary'!BW111="Yes"),OFFSET('Water Data'!$E$6,0,10*ROW('Water Data'!E105)),NA())</f>
        <v>#N/A</v>
      </c>
      <c r="I111" s="490" t="e">
        <f ca="1">+IF(AND(ISNUMBER(OFFSET('Water Data'!$E$9,0,10*ROW('Water Data'!E105))),'Data Summary'!BX111="Yes"),OFFSET('Water Data'!$E$9,0,10*ROW('Water Data'!E105)),NA())</f>
        <v>#N/A</v>
      </c>
      <c r="J111" s="490" t="e">
        <f ca="1">+IF(AND(ISNUMBER(OFFSET('Water Data'!$F$4,0,10*ROW('Water Data'!F105))),'Data Summary'!BY111="Yes"),100-OFFSET('Water Data'!$F$4,0,10*ROW('Water Data'!F105)),NA())</f>
        <v>#N/A</v>
      </c>
      <c r="K111" s="490" t="e">
        <f ca="1">+IF(AND(ISNUMBER(OFFSET('Water Data'!$F$6,0,10*ROW('Water Data'!F105))),'Data Summary'!BZ111="Yes"),OFFSET('Water Data'!$F$6,0,10*ROW('Water Data'!F105)),NA())</f>
        <v>#N/A</v>
      </c>
      <c r="L111" s="490" t="e">
        <f ca="1">+IF(AND(ISNUMBER(OFFSET('Water Data'!$F$9,0,10*ROW('Water Data'!F105))),'Data Summary'!CA111="Yes"),OFFSET('Water Data'!$F$9,0,10*ROW('Water Data'!F105)),NA())</f>
        <v>#N/A</v>
      </c>
      <c r="M111" s="490" t="e">
        <f ca="1">+IF(AND(ISNUMBER(OFFSET('Water Data'!$G$4,0,10*ROW('Water Data'!G105))),'Data Summary'!CB111="Yes"),100-OFFSET('Water Data'!$G$4,0,10*ROW('Water Data'!G105)),NA())</f>
        <v>#N/A</v>
      </c>
      <c r="N111" s="490" t="e">
        <f ca="1">+IF(AND(ISNUMBER(OFFSET('Water Data'!$G$6,0,10*ROW('Water Data'!G105))),'Data Summary'!CC111="Yes"),OFFSET('Water Data'!$G$6,0,10*ROW('Water Data'!G105)),NA())</f>
        <v>#N/A</v>
      </c>
      <c r="O111" s="490" t="e">
        <f ca="1">+IF(AND(ISNUMBER(OFFSET('Water Data'!$G$9,0,10*ROW('Water Data'!G105))),'Data Summary'!CD111="Yes"),OFFSET('Water Data'!$G$9,0,10*ROW('Water Data'!G105)),NA())</f>
        <v>#N/A</v>
      </c>
      <c r="P111" s="490" t="e">
        <f ca="1">+IF(AND(ISNUMBER(OFFSET('Water Data'!$H$4,0,10*ROW('Water Data'!H105))),'Data Summary'!CE111="Yes"),100-OFFSET('Water Data'!$H$4,0,10*ROW('Water Data'!H105)),NA())</f>
        <v>#N/A</v>
      </c>
      <c r="Q111" s="490" t="e">
        <f ca="1">+IF(AND(ISNUMBER(OFFSET('Water Data'!$H$6,0,10*ROW('Water Data'!H105))),'Data Summary'!CF111="Yes"),OFFSET('Water Data'!$H$6,0,10*ROW('Water Data'!H105)),NA())</f>
        <v>#N/A</v>
      </c>
      <c r="R111" s="490" t="e">
        <f ca="1">+IF(AND(ISNUMBER(OFFSET('Water Data'!$H$9,0,10*ROW('Water Data'!H105))),'Data Summary'!CG111="Yes"),OFFSET('Water Data'!$H$9,0,10*ROW('Water Data'!H105)),NA())</f>
        <v>#N/A</v>
      </c>
      <c r="S111" s="490" t="e">
        <f ca="1">+IF(AND(ISNUMBER(OFFSET('Water Data'!$I$4,0,10*ROW('Water Data'!I105))),'Data Summary'!CH111="Yes"),100-OFFSET('Water Data'!$I$4,0,10*ROW('Water Data'!I105)),NA())</f>
        <v>#N/A</v>
      </c>
      <c r="T111" s="490" t="e">
        <f ca="1">+IF(AND(ISNUMBER(OFFSET('Water Data'!$I$6,0,10*ROW('Water Data'!I105))),'Data Summary'!CI111="Yes"),OFFSET('Water Data'!$I$6,0,10*ROW('Water Data'!I105)),NA())</f>
        <v>#N/A</v>
      </c>
      <c r="U111" s="490" t="e">
        <f ca="1">+IF(AND(ISNUMBER(OFFSET('Water Data'!$I$9,0,10*ROW('Water Data'!I105))),'Data Summary'!CJ111="Yes"),OFFSET('Water Data'!$I$9,0,10*ROW('Water Data'!I105)),NA())</f>
        <v>#N/A</v>
      </c>
      <c r="V111" s="491" t="e">
        <f ca="1">+IF(AND(ISNUMBER(OFFSET('Sanitation Data'!$D$4,0,10*ROW('Sanitation Data'!D105))),'Data Summary'!CK111="Yes"),100-OFFSET('Sanitation Data'!$D$4,0,10*ROW('Sanitation Data'!D105)),NA())</f>
        <v>#N/A</v>
      </c>
      <c r="W111" s="491" t="e">
        <f ca="1">+IF(AND(ISNUMBER(OFFSET('Sanitation Data'!$D$6,0,10*ROW('Sanitation Data'!D105))),'Data Summary'!CL111="Yes"),OFFSET('Sanitation Data'!$D$6,0,10*ROW('Sanitation Data'!D105)),NA())</f>
        <v>#N/A</v>
      </c>
      <c r="X111" s="491" t="e">
        <f ca="1">+IF(AND(ISNUMBER(OFFSET('Sanitation Data'!$D$10,0,10*ROW('Sanitation Data'!D105))),'Data Summary'!CM111="Yes"),OFFSET('Sanitation Data'!$D$10,0,10*ROW('Sanitation Data'!D105)),NA())</f>
        <v>#N/A</v>
      </c>
      <c r="Y111" s="491" t="e">
        <f ca="1">+IF(AND(ISNUMBER(OFFSET('Sanitation Data'!$D$11,0,10*ROW('Sanitation Data'!D105))),'Data Summary'!CN111="Yes"),OFFSET('Sanitation Data'!$D$11,0,10*ROW('Sanitation Data'!D105)),NA())</f>
        <v>#N/A</v>
      </c>
      <c r="Z111" s="491" t="e">
        <f ca="1">+IF(AND(ISNUMBER(OFFSET('Sanitation Data'!$D$12,0,10*ROW('Sanitation Data'!D105))),'Data Summary'!CO111="Yes"),OFFSET('Sanitation Data'!$D$12,0,10*ROW('Sanitation Data'!D105)),NA())</f>
        <v>#N/A</v>
      </c>
      <c r="AA111" s="491" t="e">
        <f ca="1">+IF(AND(ISNUMBER(OFFSET('Sanitation Data'!$E$4,0,10*ROW('Sanitation Data'!E105))),'Data Summary'!CP111="Yes"),100-OFFSET('Sanitation Data'!$E$4,0,10*ROW('Sanitation Data'!E105)),NA())</f>
        <v>#N/A</v>
      </c>
      <c r="AB111" s="491" t="e">
        <f ca="1">+IF(AND(ISNUMBER(OFFSET('Sanitation Data'!$E$6,0,10*ROW('Sanitation Data'!E105))),'Data Summary'!CQ111="Yes"),OFFSET('Sanitation Data'!$E$6,0,10*ROW('Sanitation Data'!E105)),NA())</f>
        <v>#N/A</v>
      </c>
      <c r="AC111" s="491" t="e">
        <f ca="1">+IF(AND(ISNUMBER(OFFSET('Sanitation Data'!$E$10,0,10*ROW('Sanitation Data'!E105))),'Data Summary'!CR111="Yes"),OFFSET('Sanitation Data'!$E$10,0,10*ROW('Sanitation Data'!E105)),NA())</f>
        <v>#N/A</v>
      </c>
      <c r="AD111" s="491" t="e">
        <f ca="1">+IF(AND(ISNUMBER(OFFSET('Sanitation Data'!$E$11,0,10*ROW('Sanitation Data'!E105))),'Data Summary'!CS111="Yes"),OFFSET('Sanitation Data'!$E$11,0,10*ROW('Sanitation Data'!E105)),NA())</f>
        <v>#N/A</v>
      </c>
      <c r="AE111" s="491" t="e">
        <f ca="1">+IF(AND(ISNUMBER(OFFSET('Sanitation Data'!$E$12,0,10*ROW('Sanitation Data'!E105))),'Data Summary'!CT111="Yes"),OFFSET('Sanitation Data'!$E$12,0,10*ROW('Sanitation Data'!E105)),NA())</f>
        <v>#N/A</v>
      </c>
      <c r="AF111" s="491" t="e">
        <f ca="1">+IF(AND(ISNUMBER(OFFSET('Sanitation Data'!$F$4,0,10*ROW('Sanitation Data'!F105))),'Data Summary'!CU111="Yes"),100-OFFSET('Sanitation Data'!$F$4,0,10*ROW('Sanitation Data'!F105)),NA())</f>
        <v>#N/A</v>
      </c>
      <c r="AG111" s="491" t="e">
        <f ca="1">+IF(AND(ISNUMBER(OFFSET('Sanitation Data'!$F$6,0,10*ROW('Sanitation Data'!F105))),'Data Summary'!CV111="Yes"),OFFSET('Sanitation Data'!$F$6,0,10*ROW('Sanitation Data'!F105)),NA())</f>
        <v>#N/A</v>
      </c>
      <c r="AH111" s="491" t="e">
        <f ca="1">+IF(AND(ISNUMBER(OFFSET('Sanitation Data'!$F$10,0,10*ROW('Sanitation Data'!F105))),'Data Summary'!CW111="Yes"),OFFSET('Sanitation Data'!$F$10,0,10*ROW('Sanitation Data'!F105)),NA())</f>
        <v>#N/A</v>
      </c>
      <c r="AI111" s="491" t="e">
        <f ca="1">+IF(AND(ISNUMBER(OFFSET('Sanitation Data'!$F$11,0,10*ROW('Sanitation Data'!F105))),'Data Summary'!CX111="Yes"),OFFSET('Sanitation Data'!$F$11,0,10*ROW('Sanitation Data'!F105)),NA())</f>
        <v>#N/A</v>
      </c>
      <c r="AJ111" s="491" t="e">
        <f ca="1">+IF(AND(ISNUMBER(OFFSET('Sanitation Data'!$F$12,0,10*ROW('Sanitation Data'!F105))),'Data Summary'!CY111="Yes"),OFFSET('Sanitation Data'!$F$12,0,10*ROW('Sanitation Data'!F105)),NA())</f>
        <v>#N/A</v>
      </c>
      <c r="AK111" s="491" t="e">
        <f ca="1">+IF(AND(ISNUMBER(OFFSET('Sanitation Data'!$G$4,0,10*ROW('Sanitation Data'!G105))),'Data Summary'!CZ111="Yes"),100-OFFSET('Sanitation Data'!$G$4,0,10*ROW('Sanitation Data'!G105)),NA())</f>
        <v>#N/A</v>
      </c>
      <c r="AL111" s="491" t="e">
        <f ca="1">+IF(AND(ISNUMBER(OFFSET('Sanitation Data'!$G$6,0,10*ROW('Sanitation Data'!G105))),'Data Summary'!DA111="Yes"),OFFSET('Sanitation Data'!$G$6,0,10*ROW('Sanitation Data'!G105)),NA())</f>
        <v>#N/A</v>
      </c>
      <c r="AM111" s="491" t="e">
        <f ca="1">+IF(AND(ISNUMBER(OFFSET('Sanitation Data'!$G$10,0,10*ROW('Sanitation Data'!G105))),'Data Summary'!DB111="Yes"),OFFSET('Sanitation Data'!$G$10,0,10*ROW('Sanitation Data'!G105)),NA())</f>
        <v>#N/A</v>
      </c>
      <c r="AN111" s="491" t="e">
        <f ca="1">+IF(AND(ISNUMBER(OFFSET('Sanitation Data'!$G$11,0,10*ROW('Sanitation Data'!G105))),'Data Summary'!DC111="Yes"),OFFSET('Sanitation Data'!$G$11,0,10*ROW('Sanitation Data'!G105)),NA())</f>
        <v>#N/A</v>
      </c>
      <c r="AO111" s="491" t="e">
        <f ca="1">+IF(AND(ISNUMBER(OFFSET('Sanitation Data'!$G$12,0,10*ROW('Sanitation Data'!G105))),'Data Summary'!DD111="Yes"),OFFSET('Sanitation Data'!$G$12,0,10*ROW('Sanitation Data'!G105)),NA())</f>
        <v>#N/A</v>
      </c>
      <c r="AP111" s="491" t="e">
        <f ca="1">+IF(AND(ISNUMBER(OFFSET('Sanitation Data'!$H$4,0,10*ROW('Sanitation Data'!H105))),'Data Summary'!DE111="Yes"),100-OFFSET('Sanitation Data'!$H$4,0,10*ROW('Sanitation Data'!H105)),NA())</f>
        <v>#N/A</v>
      </c>
      <c r="AQ111" s="491" t="e">
        <f ca="1">+IF(AND(ISNUMBER(OFFSET('Sanitation Data'!$H$6,0,10*ROW('Sanitation Data'!H105))),'Data Summary'!DF111="Yes"),OFFSET('Sanitation Data'!$H$6,0,10*ROW('Sanitation Data'!H105)),NA())</f>
        <v>#N/A</v>
      </c>
      <c r="AR111" s="491" t="e">
        <f ca="1">+IF(AND(ISNUMBER(OFFSET('Sanitation Data'!$H$10,0,10*ROW('Sanitation Data'!H105))),'Data Summary'!DG111="Yes"),OFFSET('Sanitation Data'!$H$10,0,10*ROW('Sanitation Data'!H105)),NA())</f>
        <v>#N/A</v>
      </c>
      <c r="AS111" s="491" t="e">
        <f ca="1">+IF(AND(ISNUMBER(OFFSET('Sanitation Data'!$H$11,0,10*ROW('Sanitation Data'!H105))),'Data Summary'!DH111="Yes"),OFFSET('Sanitation Data'!$H$11,0,10*ROW('Sanitation Data'!H105)),NA())</f>
        <v>#N/A</v>
      </c>
      <c r="AT111" s="491" t="e">
        <f ca="1">+IF(AND(ISNUMBER(OFFSET('Sanitation Data'!$H$12,0,10*ROW('Sanitation Data'!H105))),'Data Summary'!DI111="Yes"),OFFSET('Sanitation Data'!$H$12,0,10*ROW('Sanitation Data'!H105)),NA())</f>
        <v>#N/A</v>
      </c>
      <c r="AU111" s="491" t="e">
        <f ca="1">+IF(AND(ISNUMBER(OFFSET('Sanitation Data'!$I$4,0,10*ROW('Sanitation Data'!I105))),'Data Summary'!DJ111="Yes"),100-OFFSET('Sanitation Data'!$I$4,0,10*ROW('Sanitation Data'!I105)),NA())</f>
        <v>#N/A</v>
      </c>
      <c r="AV111" s="491" t="e">
        <f ca="1">+IF(AND(ISNUMBER(OFFSET('Sanitation Data'!$I$6,0,10*ROW('Sanitation Data'!I105))),'Data Summary'!DK111="Yes"),OFFSET('Sanitation Data'!$I$6,0,10*ROW('Sanitation Data'!I105)),NA())</f>
        <v>#N/A</v>
      </c>
      <c r="AW111" s="491" t="e">
        <f ca="1">+IF(AND(ISNUMBER(OFFSET('Sanitation Data'!$I$10,0,10*ROW('Sanitation Data'!I105))),'Data Summary'!DL111="Yes"),OFFSET('Sanitation Data'!$I$10,0,10*ROW('Sanitation Data'!I105)),NA())</f>
        <v>#N/A</v>
      </c>
      <c r="AX111" s="491" t="e">
        <f ca="1">+IF(AND(ISNUMBER(OFFSET('Sanitation Data'!$I$11,0,10*ROW('Sanitation Data'!I105))),'Data Summary'!DM111="Yes"),OFFSET('Sanitation Data'!$I$11,0,10*ROW('Sanitation Data'!I105)),NA())</f>
        <v>#N/A</v>
      </c>
      <c r="AY111" s="491" t="e">
        <f ca="1">+IF(AND(ISNUMBER(OFFSET('Sanitation Data'!$I$12,0,10*ROW('Sanitation Data'!I105))),'Data Summary'!DN111="Yes"),OFFSET('Sanitation Data'!$I$12,0,10*ROW('Sanitation Data'!I105)),NA())</f>
        <v>#N/A</v>
      </c>
      <c r="AZ111" s="492" t="e">
        <f ca="1">+IF(AND(ISNUMBER(OFFSET('Hygiene Data'!$D$5,0,10*ROW('Hygiene Data'!D105))),'Data Summary'!DO111="Yes"),OFFSET('Hygiene Data'!$D$5,0,10*ROW('Hygiene Data'!D105)),NA())</f>
        <v>#N/A</v>
      </c>
      <c r="BA111" s="492" t="e">
        <f ca="1">+IF(AND(ISNUMBER(OFFSET('Hygiene Data'!$D$7,0,10*ROW('Hygiene Data'!D105))),'Data Summary'!DP111="Yes"),OFFSET('Hygiene Data'!$D$7,0,10*ROW('Hygiene Data'!D105)),NA())</f>
        <v>#N/A</v>
      </c>
      <c r="BB111" s="492" t="e">
        <f ca="1">+IF(AND(ISNUMBER(OFFSET('Hygiene Data'!$D$9,0,10*ROW('Hygiene Data'!D105))),'Data Summary'!DQ111="Yes"),OFFSET('Hygiene Data'!$D$9,0,10*ROW('Hygiene Data'!D105)),NA())</f>
        <v>#N/A</v>
      </c>
      <c r="BC111" s="492" t="e">
        <f ca="1">+IF(AND(ISNUMBER(OFFSET('Hygiene Data'!$E$5,0,10*ROW('Hygiene Data'!E105))),'Data Summary'!DR111="Yes"),OFFSET('Hygiene Data'!$E$5,0,10*ROW('Hygiene Data'!E105)),NA())</f>
        <v>#N/A</v>
      </c>
      <c r="BD111" s="492" t="e">
        <f ca="1">+IF(AND(ISNUMBER(OFFSET('Hygiene Data'!$E$7,0,10*ROW('Hygiene Data'!E105))),'Data Summary'!DS111="Yes"),OFFSET('Hygiene Data'!$E$7,0,10*ROW('Hygiene Data'!E105)),NA())</f>
        <v>#N/A</v>
      </c>
      <c r="BE111" s="492" t="e">
        <f ca="1">+IF(AND(ISNUMBER(OFFSET('Hygiene Data'!$E$9,0,10*ROW('Hygiene Data'!E105))),'Data Summary'!DT111="Yes"),OFFSET('Hygiene Data'!$E$9,0,10*ROW('Hygiene Data'!E105)),NA())</f>
        <v>#N/A</v>
      </c>
      <c r="BF111" s="492" t="e">
        <f ca="1">+IF(AND(ISNUMBER(OFFSET('Hygiene Data'!$F$5,0,10*ROW('Hygiene Data'!F105))),'Data Summary'!DU111="Yes"),OFFSET('Hygiene Data'!$F$5,0,10*ROW('Hygiene Data'!F105)),NA())</f>
        <v>#N/A</v>
      </c>
      <c r="BG111" s="492" t="e">
        <f ca="1">+IF(AND(ISNUMBER(OFFSET('Hygiene Data'!$F$7,0,10*ROW('Hygiene Data'!F105))),'Data Summary'!DV111="Yes"),OFFSET('Hygiene Data'!$F$7,0,10*ROW('Hygiene Data'!F105)),NA())</f>
        <v>#N/A</v>
      </c>
      <c r="BH111" s="492" t="e">
        <f ca="1">+IF(AND(ISNUMBER(OFFSET('Hygiene Data'!$F$9,0,10*ROW('Hygiene Data'!F105))),'Data Summary'!DW111="Yes"),OFFSET('Hygiene Data'!$F$9,0,10*ROW('Hygiene Data'!F105)),NA())</f>
        <v>#N/A</v>
      </c>
      <c r="BI111" s="492" t="e">
        <f ca="1">+IF(AND(ISNUMBER(OFFSET('Hygiene Data'!$G$5,0,10*ROW('Hygiene Data'!G105))),'Data Summary'!DX111="Yes"),OFFSET('Hygiene Data'!$G$5,0,10*ROW('Hygiene Data'!G105)),NA())</f>
        <v>#N/A</v>
      </c>
      <c r="BJ111" s="492" t="e">
        <f ca="1">+IF(AND(ISNUMBER(OFFSET('Hygiene Data'!$G$7,0,10*ROW('Hygiene Data'!G105))),'Data Summary'!DY111="Yes"),OFFSET('Hygiene Data'!$G$7,0,10*ROW('Hygiene Data'!G105)),NA())</f>
        <v>#N/A</v>
      </c>
      <c r="BK111" s="492" t="e">
        <f ca="1">+IF(AND(ISNUMBER(OFFSET('Hygiene Data'!$G$9,0,10*ROW('Hygiene Data'!G105))),'Data Summary'!DZ111="Yes"),OFFSET('Hygiene Data'!$G$9,0,10*ROW('Hygiene Data'!G105)),NA())</f>
        <v>#N/A</v>
      </c>
      <c r="BL111" s="492" t="e">
        <f ca="1">+IF(AND(ISNUMBER(OFFSET('Hygiene Data'!$H$5,0,10*ROW('Hygiene Data'!H105))),'Data Summary'!EA111="Yes"),OFFSET('Hygiene Data'!$H$5,0,10*ROW('Hygiene Data'!H105)),NA())</f>
        <v>#N/A</v>
      </c>
      <c r="BM111" s="492" t="e">
        <f ca="1">+IF(AND(ISNUMBER(OFFSET('Hygiene Data'!$H$7,0,10*ROW('Hygiene Data'!H105))),'Data Summary'!EB111="Yes"),OFFSET('Hygiene Data'!$H$7,0,10*ROW('Hygiene Data'!H105)),NA())</f>
        <v>#N/A</v>
      </c>
      <c r="BN111" s="492" t="e">
        <f ca="1">+IF(AND(ISNUMBER(OFFSET('Hygiene Data'!$H$9,0,10*ROW('Hygiene Data'!H105))),'Data Summary'!EC111="Yes"),OFFSET('Hygiene Data'!$H$9,0,10*ROW('Hygiene Data'!H105)),NA())</f>
        <v>#N/A</v>
      </c>
      <c r="BO111" s="492" t="e">
        <f ca="1">+IF(AND(ISNUMBER(OFFSET('Hygiene Data'!$I$5,0,10*ROW('Hygiene Data'!I105))),'Data Summary'!ED111="Yes"),OFFSET('Hygiene Data'!$I$5,0,10*ROW('Hygiene Data'!I105)),NA())</f>
        <v>#N/A</v>
      </c>
      <c r="BP111" s="492" t="e">
        <f ca="1">+IF(AND(ISNUMBER(OFFSET('Hygiene Data'!$I$7,0,10*ROW('Hygiene Data'!I105))),'Data Summary'!EE111="Yes"),OFFSET('Hygiene Data'!$I$7,0,10*ROW('Hygiene Data'!I105)),NA())</f>
        <v>#N/A</v>
      </c>
      <c r="BQ111" s="492" t="e">
        <f ca="1">+IF(AND(ISNUMBER(OFFSET('Hygiene Data'!$I$9,0,10*ROW('Hygiene Data'!I105))),'Data Summary'!EF111="Yes"),OFFSET('Hygiene Data'!$I$9,0,10*ROW('Hygiene Data'!I105)),NA())</f>
        <v>#N/A</v>
      </c>
    </row>
    <row r="112" spans="1:69" x14ac:dyDescent="0.25">
      <c r="A112" s="488" t="e">
        <f ca="1">+RIGHT('Data Summary'!A112,LEN('Data Summary'!A112)-9)</f>
        <v>#VALUE!</v>
      </c>
      <c r="B112" s="462" t="str">
        <f ca="1">+IF(ISTEXT('Data Summary'!B112),'Data Summary'!B112,"")</f>
        <v/>
      </c>
      <c r="C112" s="489" t="e">
        <f ca="1">+VALUE('Data Summary'!C112)</f>
        <v>#VALUE!</v>
      </c>
      <c r="D112" s="490" t="e">
        <f ca="1">+IF(AND(ISNUMBER(OFFSET('Water Data'!$D$4,0,10*ROW('Water Data'!D106))),'Data Summary'!BS112="Yes"),100-OFFSET('Water Data'!$D$4,0,10*ROW('Water Data'!D106)),NA())</f>
        <v>#N/A</v>
      </c>
      <c r="E112" s="490" t="e">
        <f ca="1">+IF(AND(ISNUMBER(OFFSET('Water Data'!$D$6,0,10*ROW('Water Data'!D106))),'Data Summary'!BT112="Yes"),OFFSET('Water Data'!$D$6,0,10*ROW('Water Data'!D106)),NA())</f>
        <v>#N/A</v>
      </c>
      <c r="F112" s="490" t="e">
        <f ca="1">+IF(AND(ISNUMBER(OFFSET('Water Data'!$D$9,0,10*ROW('Water Data'!D106))),'Data Summary'!BU112="Yes"),OFFSET('Water Data'!$D$9,0,10*ROW('Water Data'!D106)),NA())</f>
        <v>#N/A</v>
      </c>
      <c r="G112" s="490" t="e">
        <f ca="1">+IF(AND(ISNUMBER(OFFSET('Water Data'!$E$4,0,10*ROW('Water Data'!E106))),'Data Summary'!BV112="Yes"),100-OFFSET('Water Data'!$E$4,0,10*ROW('Water Data'!E106)),NA())</f>
        <v>#N/A</v>
      </c>
      <c r="H112" s="490" t="e">
        <f ca="1">+IF(AND(ISNUMBER(OFFSET('Water Data'!$E$6,0,10*ROW('Water Data'!E106))),'Data Summary'!BW112="Yes"),OFFSET('Water Data'!$E$6,0,10*ROW('Water Data'!E106)),NA())</f>
        <v>#N/A</v>
      </c>
      <c r="I112" s="490" t="e">
        <f ca="1">+IF(AND(ISNUMBER(OFFSET('Water Data'!$E$9,0,10*ROW('Water Data'!E106))),'Data Summary'!BX112="Yes"),OFFSET('Water Data'!$E$9,0,10*ROW('Water Data'!E106)),NA())</f>
        <v>#N/A</v>
      </c>
      <c r="J112" s="490" t="e">
        <f ca="1">+IF(AND(ISNUMBER(OFFSET('Water Data'!$F$4,0,10*ROW('Water Data'!F106))),'Data Summary'!BY112="Yes"),100-OFFSET('Water Data'!$F$4,0,10*ROW('Water Data'!F106)),NA())</f>
        <v>#N/A</v>
      </c>
      <c r="K112" s="490" t="e">
        <f ca="1">+IF(AND(ISNUMBER(OFFSET('Water Data'!$F$6,0,10*ROW('Water Data'!F106))),'Data Summary'!BZ112="Yes"),OFFSET('Water Data'!$F$6,0,10*ROW('Water Data'!F106)),NA())</f>
        <v>#N/A</v>
      </c>
      <c r="L112" s="490" t="e">
        <f ca="1">+IF(AND(ISNUMBER(OFFSET('Water Data'!$F$9,0,10*ROW('Water Data'!F106))),'Data Summary'!CA112="Yes"),OFFSET('Water Data'!$F$9,0,10*ROW('Water Data'!F106)),NA())</f>
        <v>#N/A</v>
      </c>
      <c r="M112" s="490" t="e">
        <f ca="1">+IF(AND(ISNUMBER(OFFSET('Water Data'!$G$4,0,10*ROW('Water Data'!G106))),'Data Summary'!CB112="Yes"),100-OFFSET('Water Data'!$G$4,0,10*ROW('Water Data'!G106)),NA())</f>
        <v>#N/A</v>
      </c>
      <c r="N112" s="490" t="e">
        <f ca="1">+IF(AND(ISNUMBER(OFFSET('Water Data'!$G$6,0,10*ROW('Water Data'!G106))),'Data Summary'!CC112="Yes"),OFFSET('Water Data'!$G$6,0,10*ROW('Water Data'!G106)),NA())</f>
        <v>#N/A</v>
      </c>
      <c r="O112" s="490" t="e">
        <f ca="1">+IF(AND(ISNUMBER(OFFSET('Water Data'!$G$9,0,10*ROW('Water Data'!G106))),'Data Summary'!CD112="Yes"),OFFSET('Water Data'!$G$9,0,10*ROW('Water Data'!G106)),NA())</f>
        <v>#N/A</v>
      </c>
      <c r="P112" s="490" t="e">
        <f ca="1">+IF(AND(ISNUMBER(OFFSET('Water Data'!$H$4,0,10*ROW('Water Data'!H106))),'Data Summary'!CE112="Yes"),100-OFFSET('Water Data'!$H$4,0,10*ROW('Water Data'!H106)),NA())</f>
        <v>#N/A</v>
      </c>
      <c r="Q112" s="490" t="e">
        <f ca="1">+IF(AND(ISNUMBER(OFFSET('Water Data'!$H$6,0,10*ROW('Water Data'!H106))),'Data Summary'!CF112="Yes"),OFFSET('Water Data'!$H$6,0,10*ROW('Water Data'!H106)),NA())</f>
        <v>#N/A</v>
      </c>
      <c r="R112" s="490" t="e">
        <f ca="1">+IF(AND(ISNUMBER(OFFSET('Water Data'!$H$9,0,10*ROW('Water Data'!H106))),'Data Summary'!CG112="Yes"),OFFSET('Water Data'!$H$9,0,10*ROW('Water Data'!H106)),NA())</f>
        <v>#N/A</v>
      </c>
      <c r="S112" s="490" t="e">
        <f ca="1">+IF(AND(ISNUMBER(OFFSET('Water Data'!$I$4,0,10*ROW('Water Data'!I106))),'Data Summary'!CH112="Yes"),100-OFFSET('Water Data'!$I$4,0,10*ROW('Water Data'!I106)),NA())</f>
        <v>#N/A</v>
      </c>
      <c r="T112" s="490" t="e">
        <f ca="1">+IF(AND(ISNUMBER(OFFSET('Water Data'!$I$6,0,10*ROW('Water Data'!I106))),'Data Summary'!CI112="Yes"),OFFSET('Water Data'!$I$6,0,10*ROW('Water Data'!I106)),NA())</f>
        <v>#N/A</v>
      </c>
      <c r="U112" s="490" t="e">
        <f ca="1">+IF(AND(ISNUMBER(OFFSET('Water Data'!$I$9,0,10*ROW('Water Data'!I106))),'Data Summary'!CJ112="Yes"),OFFSET('Water Data'!$I$9,0,10*ROW('Water Data'!I106)),NA())</f>
        <v>#N/A</v>
      </c>
      <c r="V112" s="491" t="e">
        <f ca="1">+IF(AND(ISNUMBER(OFFSET('Sanitation Data'!$D$4,0,10*ROW('Sanitation Data'!D106))),'Data Summary'!CK112="Yes"),100-OFFSET('Sanitation Data'!$D$4,0,10*ROW('Sanitation Data'!D106)),NA())</f>
        <v>#N/A</v>
      </c>
      <c r="W112" s="491" t="e">
        <f ca="1">+IF(AND(ISNUMBER(OFFSET('Sanitation Data'!$D$6,0,10*ROW('Sanitation Data'!D106))),'Data Summary'!CL112="Yes"),OFFSET('Sanitation Data'!$D$6,0,10*ROW('Sanitation Data'!D106)),NA())</f>
        <v>#N/A</v>
      </c>
      <c r="X112" s="491" t="e">
        <f ca="1">+IF(AND(ISNUMBER(OFFSET('Sanitation Data'!$D$10,0,10*ROW('Sanitation Data'!D106))),'Data Summary'!CM112="Yes"),OFFSET('Sanitation Data'!$D$10,0,10*ROW('Sanitation Data'!D106)),NA())</f>
        <v>#N/A</v>
      </c>
      <c r="Y112" s="491" t="e">
        <f ca="1">+IF(AND(ISNUMBER(OFFSET('Sanitation Data'!$D$11,0,10*ROW('Sanitation Data'!D106))),'Data Summary'!CN112="Yes"),OFFSET('Sanitation Data'!$D$11,0,10*ROW('Sanitation Data'!D106)),NA())</f>
        <v>#N/A</v>
      </c>
      <c r="Z112" s="491" t="e">
        <f ca="1">+IF(AND(ISNUMBER(OFFSET('Sanitation Data'!$D$12,0,10*ROW('Sanitation Data'!D106))),'Data Summary'!CO112="Yes"),OFFSET('Sanitation Data'!$D$12,0,10*ROW('Sanitation Data'!D106)),NA())</f>
        <v>#N/A</v>
      </c>
      <c r="AA112" s="491" t="e">
        <f ca="1">+IF(AND(ISNUMBER(OFFSET('Sanitation Data'!$E$4,0,10*ROW('Sanitation Data'!E106))),'Data Summary'!CP112="Yes"),100-OFFSET('Sanitation Data'!$E$4,0,10*ROW('Sanitation Data'!E106)),NA())</f>
        <v>#N/A</v>
      </c>
      <c r="AB112" s="491" t="e">
        <f ca="1">+IF(AND(ISNUMBER(OFFSET('Sanitation Data'!$E$6,0,10*ROW('Sanitation Data'!E106))),'Data Summary'!CQ112="Yes"),OFFSET('Sanitation Data'!$E$6,0,10*ROW('Sanitation Data'!E106)),NA())</f>
        <v>#N/A</v>
      </c>
      <c r="AC112" s="491" t="e">
        <f ca="1">+IF(AND(ISNUMBER(OFFSET('Sanitation Data'!$E$10,0,10*ROW('Sanitation Data'!E106))),'Data Summary'!CR112="Yes"),OFFSET('Sanitation Data'!$E$10,0,10*ROW('Sanitation Data'!E106)),NA())</f>
        <v>#N/A</v>
      </c>
      <c r="AD112" s="491" t="e">
        <f ca="1">+IF(AND(ISNUMBER(OFFSET('Sanitation Data'!$E$11,0,10*ROW('Sanitation Data'!E106))),'Data Summary'!CS112="Yes"),OFFSET('Sanitation Data'!$E$11,0,10*ROW('Sanitation Data'!E106)),NA())</f>
        <v>#N/A</v>
      </c>
      <c r="AE112" s="491" t="e">
        <f ca="1">+IF(AND(ISNUMBER(OFFSET('Sanitation Data'!$E$12,0,10*ROW('Sanitation Data'!E106))),'Data Summary'!CT112="Yes"),OFFSET('Sanitation Data'!$E$12,0,10*ROW('Sanitation Data'!E106)),NA())</f>
        <v>#N/A</v>
      </c>
      <c r="AF112" s="491" t="e">
        <f ca="1">+IF(AND(ISNUMBER(OFFSET('Sanitation Data'!$F$4,0,10*ROW('Sanitation Data'!F106))),'Data Summary'!CU112="Yes"),100-OFFSET('Sanitation Data'!$F$4,0,10*ROW('Sanitation Data'!F106)),NA())</f>
        <v>#N/A</v>
      </c>
      <c r="AG112" s="491" t="e">
        <f ca="1">+IF(AND(ISNUMBER(OFFSET('Sanitation Data'!$F$6,0,10*ROW('Sanitation Data'!F106))),'Data Summary'!CV112="Yes"),OFFSET('Sanitation Data'!$F$6,0,10*ROW('Sanitation Data'!F106)),NA())</f>
        <v>#N/A</v>
      </c>
      <c r="AH112" s="491" t="e">
        <f ca="1">+IF(AND(ISNUMBER(OFFSET('Sanitation Data'!$F$10,0,10*ROW('Sanitation Data'!F106))),'Data Summary'!CW112="Yes"),OFFSET('Sanitation Data'!$F$10,0,10*ROW('Sanitation Data'!F106)),NA())</f>
        <v>#N/A</v>
      </c>
      <c r="AI112" s="491" t="e">
        <f ca="1">+IF(AND(ISNUMBER(OFFSET('Sanitation Data'!$F$11,0,10*ROW('Sanitation Data'!F106))),'Data Summary'!CX112="Yes"),OFFSET('Sanitation Data'!$F$11,0,10*ROW('Sanitation Data'!F106)),NA())</f>
        <v>#N/A</v>
      </c>
      <c r="AJ112" s="491" t="e">
        <f ca="1">+IF(AND(ISNUMBER(OFFSET('Sanitation Data'!$F$12,0,10*ROW('Sanitation Data'!F106))),'Data Summary'!CY112="Yes"),OFFSET('Sanitation Data'!$F$12,0,10*ROW('Sanitation Data'!F106)),NA())</f>
        <v>#N/A</v>
      </c>
      <c r="AK112" s="491" t="e">
        <f ca="1">+IF(AND(ISNUMBER(OFFSET('Sanitation Data'!$G$4,0,10*ROW('Sanitation Data'!G106))),'Data Summary'!CZ112="Yes"),100-OFFSET('Sanitation Data'!$G$4,0,10*ROW('Sanitation Data'!G106)),NA())</f>
        <v>#N/A</v>
      </c>
      <c r="AL112" s="491" t="e">
        <f ca="1">+IF(AND(ISNUMBER(OFFSET('Sanitation Data'!$G$6,0,10*ROW('Sanitation Data'!G106))),'Data Summary'!DA112="Yes"),OFFSET('Sanitation Data'!$G$6,0,10*ROW('Sanitation Data'!G106)),NA())</f>
        <v>#N/A</v>
      </c>
      <c r="AM112" s="491" t="e">
        <f ca="1">+IF(AND(ISNUMBER(OFFSET('Sanitation Data'!$G$10,0,10*ROW('Sanitation Data'!G106))),'Data Summary'!DB112="Yes"),OFFSET('Sanitation Data'!$G$10,0,10*ROW('Sanitation Data'!G106)),NA())</f>
        <v>#N/A</v>
      </c>
      <c r="AN112" s="491" t="e">
        <f ca="1">+IF(AND(ISNUMBER(OFFSET('Sanitation Data'!$G$11,0,10*ROW('Sanitation Data'!G106))),'Data Summary'!DC112="Yes"),OFFSET('Sanitation Data'!$G$11,0,10*ROW('Sanitation Data'!G106)),NA())</f>
        <v>#N/A</v>
      </c>
      <c r="AO112" s="491" t="e">
        <f ca="1">+IF(AND(ISNUMBER(OFFSET('Sanitation Data'!$G$12,0,10*ROW('Sanitation Data'!G106))),'Data Summary'!DD112="Yes"),OFFSET('Sanitation Data'!$G$12,0,10*ROW('Sanitation Data'!G106)),NA())</f>
        <v>#N/A</v>
      </c>
      <c r="AP112" s="491" t="e">
        <f ca="1">+IF(AND(ISNUMBER(OFFSET('Sanitation Data'!$H$4,0,10*ROW('Sanitation Data'!H106))),'Data Summary'!DE112="Yes"),100-OFFSET('Sanitation Data'!$H$4,0,10*ROW('Sanitation Data'!H106)),NA())</f>
        <v>#N/A</v>
      </c>
      <c r="AQ112" s="491" t="e">
        <f ca="1">+IF(AND(ISNUMBER(OFFSET('Sanitation Data'!$H$6,0,10*ROW('Sanitation Data'!H106))),'Data Summary'!DF112="Yes"),OFFSET('Sanitation Data'!$H$6,0,10*ROW('Sanitation Data'!H106)),NA())</f>
        <v>#N/A</v>
      </c>
      <c r="AR112" s="491" t="e">
        <f ca="1">+IF(AND(ISNUMBER(OFFSET('Sanitation Data'!$H$10,0,10*ROW('Sanitation Data'!H106))),'Data Summary'!DG112="Yes"),OFFSET('Sanitation Data'!$H$10,0,10*ROW('Sanitation Data'!H106)),NA())</f>
        <v>#N/A</v>
      </c>
      <c r="AS112" s="491" t="e">
        <f ca="1">+IF(AND(ISNUMBER(OFFSET('Sanitation Data'!$H$11,0,10*ROW('Sanitation Data'!H106))),'Data Summary'!DH112="Yes"),OFFSET('Sanitation Data'!$H$11,0,10*ROW('Sanitation Data'!H106)),NA())</f>
        <v>#N/A</v>
      </c>
      <c r="AT112" s="491" t="e">
        <f ca="1">+IF(AND(ISNUMBER(OFFSET('Sanitation Data'!$H$12,0,10*ROW('Sanitation Data'!H106))),'Data Summary'!DI112="Yes"),OFFSET('Sanitation Data'!$H$12,0,10*ROW('Sanitation Data'!H106)),NA())</f>
        <v>#N/A</v>
      </c>
      <c r="AU112" s="491" t="e">
        <f ca="1">+IF(AND(ISNUMBER(OFFSET('Sanitation Data'!$I$4,0,10*ROW('Sanitation Data'!I106))),'Data Summary'!DJ112="Yes"),100-OFFSET('Sanitation Data'!$I$4,0,10*ROW('Sanitation Data'!I106)),NA())</f>
        <v>#N/A</v>
      </c>
      <c r="AV112" s="491" t="e">
        <f ca="1">+IF(AND(ISNUMBER(OFFSET('Sanitation Data'!$I$6,0,10*ROW('Sanitation Data'!I106))),'Data Summary'!DK112="Yes"),OFFSET('Sanitation Data'!$I$6,0,10*ROW('Sanitation Data'!I106)),NA())</f>
        <v>#N/A</v>
      </c>
      <c r="AW112" s="491" t="e">
        <f ca="1">+IF(AND(ISNUMBER(OFFSET('Sanitation Data'!$I$10,0,10*ROW('Sanitation Data'!I106))),'Data Summary'!DL112="Yes"),OFFSET('Sanitation Data'!$I$10,0,10*ROW('Sanitation Data'!I106)),NA())</f>
        <v>#N/A</v>
      </c>
      <c r="AX112" s="491" t="e">
        <f ca="1">+IF(AND(ISNUMBER(OFFSET('Sanitation Data'!$I$11,0,10*ROW('Sanitation Data'!I106))),'Data Summary'!DM112="Yes"),OFFSET('Sanitation Data'!$I$11,0,10*ROW('Sanitation Data'!I106)),NA())</f>
        <v>#N/A</v>
      </c>
      <c r="AY112" s="491" t="e">
        <f ca="1">+IF(AND(ISNUMBER(OFFSET('Sanitation Data'!$I$12,0,10*ROW('Sanitation Data'!I106))),'Data Summary'!DN112="Yes"),OFFSET('Sanitation Data'!$I$12,0,10*ROW('Sanitation Data'!I106)),NA())</f>
        <v>#N/A</v>
      </c>
      <c r="AZ112" s="492" t="e">
        <f ca="1">+IF(AND(ISNUMBER(OFFSET('Hygiene Data'!$D$5,0,10*ROW('Hygiene Data'!D106))),'Data Summary'!DO112="Yes"),OFFSET('Hygiene Data'!$D$5,0,10*ROW('Hygiene Data'!D106)),NA())</f>
        <v>#N/A</v>
      </c>
      <c r="BA112" s="492" t="e">
        <f ca="1">+IF(AND(ISNUMBER(OFFSET('Hygiene Data'!$D$7,0,10*ROW('Hygiene Data'!D106))),'Data Summary'!DP112="Yes"),OFFSET('Hygiene Data'!$D$7,0,10*ROW('Hygiene Data'!D106)),NA())</f>
        <v>#N/A</v>
      </c>
      <c r="BB112" s="492" t="e">
        <f ca="1">+IF(AND(ISNUMBER(OFFSET('Hygiene Data'!$D$9,0,10*ROW('Hygiene Data'!D106))),'Data Summary'!DQ112="Yes"),OFFSET('Hygiene Data'!$D$9,0,10*ROW('Hygiene Data'!D106)),NA())</f>
        <v>#N/A</v>
      </c>
      <c r="BC112" s="492" t="e">
        <f ca="1">+IF(AND(ISNUMBER(OFFSET('Hygiene Data'!$E$5,0,10*ROW('Hygiene Data'!E106))),'Data Summary'!DR112="Yes"),OFFSET('Hygiene Data'!$E$5,0,10*ROW('Hygiene Data'!E106)),NA())</f>
        <v>#N/A</v>
      </c>
      <c r="BD112" s="492" t="e">
        <f ca="1">+IF(AND(ISNUMBER(OFFSET('Hygiene Data'!$E$7,0,10*ROW('Hygiene Data'!E106))),'Data Summary'!DS112="Yes"),OFFSET('Hygiene Data'!$E$7,0,10*ROW('Hygiene Data'!E106)),NA())</f>
        <v>#N/A</v>
      </c>
      <c r="BE112" s="492" t="e">
        <f ca="1">+IF(AND(ISNUMBER(OFFSET('Hygiene Data'!$E$9,0,10*ROW('Hygiene Data'!E106))),'Data Summary'!DT112="Yes"),OFFSET('Hygiene Data'!$E$9,0,10*ROW('Hygiene Data'!E106)),NA())</f>
        <v>#N/A</v>
      </c>
      <c r="BF112" s="492" t="e">
        <f ca="1">+IF(AND(ISNUMBER(OFFSET('Hygiene Data'!$F$5,0,10*ROW('Hygiene Data'!F106))),'Data Summary'!DU112="Yes"),OFFSET('Hygiene Data'!$F$5,0,10*ROW('Hygiene Data'!F106)),NA())</f>
        <v>#N/A</v>
      </c>
      <c r="BG112" s="492" t="e">
        <f ca="1">+IF(AND(ISNUMBER(OFFSET('Hygiene Data'!$F$7,0,10*ROW('Hygiene Data'!F106))),'Data Summary'!DV112="Yes"),OFFSET('Hygiene Data'!$F$7,0,10*ROW('Hygiene Data'!F106)),NA())</f>
        <v>#N/A</v>
      </c>
      <c r="BH112" s="492" t="e">
        <f ca="1">+IF(AND(ISNUMBER(OFFSET('Hygiene Data'!$F$9,0,10*ROW('Hygiene Data'!F106))),'Data Summary'!DW112="Yes"),OFFSET('Hygiene Data'!$F$9,0,10*ROW('Hygiene Data'!F106)),NA())</f>
        <v>#N/A</v>
      </c>
      <c r="BI112" s="492" t="e">
        <f ca="1">+IF(AND(ISNUMBER(OFFSET('Hygiene Data'!$G$5,0,10*ROW('Hygiene Data'!G106))),'Data Summary'!DX112="Yes"),OFFSET('Hygiene Data'!$G$5,0,10*ROW('Hygiene Data'!G106)),NA())</f>
        <v>#N/A</v>
      </c>
      <c r="BJ112" s="492" t="e">
        <f ca="1">+IF(AND(ISNUMBER(OFFSET('Hygiene Data'!$G$7,0,10*ROW('Hygiene Data'!G106))),'Data Summary'!DY112="Yes"),OFFSET('Hygiene Data'!$G$7,0,10*ROW('Hygiene Data'!G106)),NA())</f>
        <v>#N/A</v>
      </c>
      <c r="BK112" s="492" t="e">
        <f ca="1">+IF(AND(ISNUMBER(OFFSET('Hygiene Data'!$G$9,0,10*ROW('Hygiene Data'!G106))),'Data Summary'!DZ112="Yes"),OFFSET('Hygiene Data'!$G$9,0,10*ROW('Hygiene Data'!G106)),NA())</f>
        <v>#N/A</v>
      </c>
      <c r="BL112" s="492" t="e">
        <f ca="1">+IF(AND(ISNUMBER(OFFSET('Hygiene Data'!$H$5,0,10*ROW('Hygiene Data'!H106))),'Data Summary'!EA112="Yes"),OFFSET('Hygiene Data'!$H$5,0,10*ROW('Hygiene Data'!H106)),NA())</f>
        <v>#N/A</v>
      </c>
      <c r="BM112" s="492" t="e">
        <f ca="1">+IF(AND(ISNUMBER(OFFSET('Hygiene Data'!$H$7,0,10*ROW('Hygiene Data'!H106))),'Data Summary'!EB112="Yes"),OFFSET('Hygiene Data'!$H$7,0,10*ROW('Hygiene Data'!H106)),NA())</f>
        <v>#N/A</v>
      </c>
      <c r="BN112" s="492" t="e">
        <f ca="1">+IF(AND(ISNUMBER(OFFSET('Hygiene Data'!$H$9,0,10*ROW('Hygiene Data'!H106))),'Data Summary'!EC112="Yes"),OFFSET('Hygiene Data'!$H$9,0,10*ROW('Hygiene Data'!H106)),NA())</f>
        <v>#N/A</v>
      </c>
      <c r="BO112" s="492" t="e">
        <f ca="1">+IF(AND(ISNUMBER(OFFSET('Hygiene Data'!$I$5,0,10*ROW('Hygiene Data'!I106))),'Data Summary'!ED112="Yes"),OFFSET('Hygiene Data'!$I$5,0,10*ROW('Hygiene Data'!I106)),NA())</f>
        <v>#N/A</v>
      </c>
      <c r="BP112" s="492" t="e">
        <f ca="1">+IF(AND(ISNUMBER(OFFSET('Hygiene Data'!$I$7,0,10*ROW('Hygiene Data'!I106))),'Data Summary'!EE112="Yes"),OFFSET('Hygiene Data'!$I$7,0,10*ROW('Hygiene Data'!I106)),NA())</f>
        <v>#N/A</v>
      </c>
      <c r="BQ112" s="492" t="e">
        <f ca="1">+IF(AND(ISNUMBER(OFFSET('Hygiene Data'!$I$9,0,10*ROW('Hygiene Data'!I106))),'Data Summary'!EF112="Yes"),OFFSET('Hygiene Data'!$I$9,0,10*ROW('Hygiene Data'!I106)),NA())</f>
        <v>#N/A</v>
      </c>
    </row>
    <row r="113" spans="1:69" x14ac:dyDescent="0.25">
      <c r="A113" s="488" t="e">
        <f ca="1">+RIGHT('Data Summary'!A113,LEN('Data Summary'!A113)-9)</f>
        <v>#VALUE!</v>
      </c>
      <c r="B113" s="462" t="str">
        <f ca="1">+IF(ISTEXT('Data Summary'!B113),'Data Summary'!B113,"")</f>
        <v/>
      </c>
      <c r="C113" s="489" t="e">
        <f ca="1">+VALUE('Data Summary'!C113)</f>
        <v>#VALUE!</v>
      </c>
      <c r="D113" s="490" t="e">
        <f ca="1">+IF(AND(ISNUMBER(OFFSET('Water Data'!$D$4,0,10*ROW('Water Data'!D107))),'Data Summary'!BS113="Yes"),100-OFFSET('Water Data'!$D$4,0,10*ROW('Water Data'!D107)),NA())</f>
        <v>#N/A</v>
      </c>
      <c r="E113" s="490" t="e">
        <f ca="1">+IF(AND(ISNUMBER(OFFSET('Water Data'!$D$6,0,10*ROW('Water Data'!D107))),'Data Summary'!BT113="Yes"),OFFSET('Water Data'!$D$6,0,10*ROW('Water Data'!D107)),NA())</f>
        <v>#N/A</v>
      </c>
      <c r="F113" s="490" t="e">
        <f ca="1">+IF(AND(ISNUMBER(OFFSET('Water Data'!$D$9,0,10*ROW('Water Data'!D107))),'Data Summary'!BU113="Yes"),OFFSET('Water Data'!$D$9,0,10*ROW('Water Data'!D107)),NA())</f>
        <v>#N/A</v>
      </c>
      <c r="G113" s="490" t="e">
        <f ca="1">+IF(AND(ISNUMBER(OFFSET('Water Data'!$E$4,0,10*ROW('Water Data'!E107))),'Data Summary'!BV113="Yes"),100-OFFSET('Water Data'!$E$4,0,10*ROW('Water Data'!E107)),NA())</f>
        <v>#N/A</v>
      </c>
      <c r="H113" s="490" t="e">
        <f ca="1">+IF(AND(ISNUMBER(OFFSET('Water Data'!$E$6,0,10*ROW('Water Data'!E107))),'Data Summary'!BW113="Yes"),OFFSET('Water Data'!$E$6,0,10*ROW('Water Data'!E107)),NA())</f>
        <v>#N/A</v>
      </c>
      <c r="I113" s="490" t="e">
        <f ca="1">+IF(AND(ISNUMBER(OFFSET('Water Data'!$E$9,0,10*ROW('Water Data'!E107))),'Data Summary'!BX113="Yes"),OFFSET('Water Data'!$E$9,0,10*ROW('Water Data'!E107)),NA())</f>
        <v>#N/A</v>
      </c>
      <c r="J113" s="490" t="e">
        <f ca="1">+IF(AND(ISNUMBER(OFFSET('Water Data'!$F$4,0,10*ROW('Water Data'!F107))),'Data Summary'!BY113="Yes"),100-OFFSET('Water Data'!$F$4,0,10*ROW('Water Data'!F107)),NA())</f>
        <v>#N/A</v>
      </c>
      <c r="K113" s="490" t="e">
        <f ca="1">+IF(AND(ISNUMBER(OFFSET('Water Data'!$F$6,0,10*ROW('Water Data'!F107))),'Data Summary'!BZ113="Yes"),OFFSET('Water Data'!$F$6,0,10*ROW('Water Data'!F107)),NA())</f>
        <v>#N/A</v>
      </c>
      <c r="L113" s="490" t="e">
        <f ca="1">+IF(AND(ISNUMBER(OFFSET('Water Data'!$F$9,0,10*ROW('Water Data'!F107))),'Data Summary'!CA113="Yes"),OFFSET('Water Data'!$F$9,0,10*ROW('Water Data'!F107)),NA())</f>
        <v>#N/A</v>
      </c>
      <c r="M113" s="490" t="e">
        <f ca="1">+IF(AND(ISNUMBER(OFFSET('Water Data'!$G$4,0,10*ROW('Water Data'!G107))),'Data Summary'!CB113="Yes"),100-OFFSET('Water Data'!$G$4,0,10*ROW('Water Data'!G107)),NA())</f>
        <v>#N/A</v>
      </c>
      <c r="N113" s="490" t="e">
        <f ca="1">+IF(AND(ISNUMBER(OFFSET('Water Data'!$G$6,0,10*ROW('Water Data'!G107))),'Data Summary'!CC113="Yes"),OFFSET('Water Data'!$G$6,0,10*ROW('Water Data'!G107)),NA())</f>
        <v>#N/A</v>
      </c>
      <c r="O113" s="490" t="e">
        <f ca="1">+IF(AND(ISNUMBER(OFFSET('Water Data'!$G$9,0,10*ROW('Water Data'!G107))),'Data Summary'!CD113="Yes"),OFFSET('Water Data'!$G$9,0,10*ROW('Water Data'!G107)),NA())</f>
        <v>#N/A</v>
      </c>
      <c r="P113" s="490" t="e">
        <f ca="1">+IF(AND(ISNUMBER(OFFSET('Water Data'!$H$4,0,10*ROW('Water Data'!H107))),'Data Summary'!CE113="Yes"),100-OFFSET('Water Data'!$H$4,0,10*ROW('Water Data'!H107)),NA())</f>
        <v>#N/A</v>
      </c>
      <c r="Q113" s="490" t="e">
        <f ca="1">+IF(AND(ISNUMBER(OFFSET('Water Data'!$H$6,0,10*ROW('Water Data'!H107))),'Data Summary'!CF113="Yes"),OFFSET('Water Data'!$H$6,0,10*ROW('Water Data'!H107)),NA())</f>
        <v>#N/A</v>
      </c>
      <c r="R113" s="490" t="e">
        <f ca="1">+IF(AND(ISNUMBER(OFFSET('Water Data'!$H$9,0,10*ROW('Water Data'!H107))),'Data Summary'!CG113="Yes"),OFFSET('Water Data'!$H$9,0,10*ROW('Water Data'!H107)),NA())</f>
        <v>#N/A</v>
      </c>
      <c r="S113" s="490" t="e">
        <f ca="1">+IF(AND(ISNUMBER(OFFSET('Water Data'!$I$4,0,10*ROW('Water Data'!I107))),'Data Summary'!CH113="Yes"),100-OFFSET('Water Data'!$I$4,0,10*ROW('Water Data'!I107)),NA())</f>
        <v>#N/A</v>
      </c>
      <c r="T113" s="490" t="e">
        <f ca="1">+IF(AND(ISNUMBER(OFFSET('Water Data'!$I$6,0,10*ROW('Water Data'!I107))),'Data Summary'!CI113="Yes"),OFFSET('Water Data'!$I$6,0,10*ROW('Water Data'!I107)),NA())</f>
        <v>#N/A</v>
      </c>
      <c r="U113" s="490" t="e">
        <f ca="1">+IF(AND(ISNUMBER(OFFSET('Water Data'!$I$9,0,10*ROW('Water Data'!I107))),'Data Summary'!CJ113="Yes"),OFFSET('Water Data'!$I$9,0,10*ROW('Water Data'!I107)),NA())</f>
        <v>#N/A</v>
      </c>
      <c r="V113" s="491" t="e">
        <f ca="1">+IF(AND(ISNUMBER(OFFSET('Sanitation Data'!$D$4,0,10*ROW('Sanitation Data'!D107))),'Data Summary'!CK113="Yes"),100-OFFSET('Sanitation Data'!$D$4,0,10*ROW('Sanitation Data'!D107)),NA())</f>
        <v>#N/A</v>
      </c>
      <c r="W113" s="491" t="e">
        <f ca="1">+IF(AND(ISNUMBER(OFFSET('Sanitation Data'!$D$6,0,10*ROW('Sanitation Data'!D107))),'Data Summary'!CL113="Yes"),OFFSET('Sanitation Data'!$D$6,0,10*ROW('Sanitation Data'!D107)),NA())</f>
        <v>#N/A</v>
      </c>
      <c r="X113" s="491" t="e">
        <f ca="1">+IF(AND(ISNUMBER(OFFSET('Sanitation Data'!$D$10,0,10*ROW('Sanitation Data'!D107))),'Data Summary'!CM113="Yes"),OFFSET('Sanitation Data'!$D$10,0,10*ROW('Sanitation Data'!D107)),NA())</f>
        <v>#N/A</v>
      </c>
      <c r="Y113" s="491" t="e">
        <f ca="1">+IF(AND(ISNUMBER(OFFSET('Sanitation Data'!$D$11,0,10*ROW('Sanitation Data'!D107))),'Data Summary'!CN113="Yes"),OFFSET('Sanitation Data'!$D$11,0,10*ROW('Sanitation Data'!D107)),NA())</f>
        <v>#N/A</v>
      </c>
      <c r="Z113" s="491" t="e">
        <f ca="1">+IF(AND(ISNUMBER(OFFSET('Sanitation Data'!$D$12,0,10*ROW('Sanitation Data'!D107))),'Data Summary'!CO113="Yes"),OFFSET('Sanitation Data'!$D$12,0,10*ROW('Sanitation Data'!D107)),NA())</f>
        <v>#N/A</v>
      </c>
      <c r="AA113" s="491" t="e">
        <f ca="1">+IF(AND(ISNUMBER(OFFSET('Sanitation Data'!$E$4,0,10*ROW('Sanitation Data'!E107))),'Data Summary'!CP113="Yes"),100-OFFSET('Sanitation Data'!$E$4,0,10*ROW('Sanitation Data'!E107)),NA())</f>
        <v>#N/A</v>
      </c>
      <c r="AB113" s="491" t="e">
        <f ca="1">+IF(AND(ISNUMBER(OFFSET('Sanitation Data'!$E$6,0,10*ROW('Sanitation Data'!E107))),'Data Summary'!CQ113="Yes"),OFFSET('Sanitation Data'!$E$6,0,10*ROW('Sanitation Data'!E107)),NA())</f>
        <v>#N/A</v>
      </c>
      <c r="AC113" s="491" t="e">
        <f ca="1">+IF(AND(ISNUMBER(OFFSET('Sanitation Data'!$E$10,0,10*ROW('Sanitation Data'!E107))),'Data Summary'!CR113="Yes"),OFFSET('Sanitation Data'!$E$10,0,10*ROW('Sanitation Data'!E107)),NA())</f>
        <v>#N/A</v>
      </c>
      <c r="AD113" s="491" t="e">
        <f ca="1">+IF(AND(ISNUMBER(OFFSET('Sanitation Data'!$E$11,0,10*ROW('Sanitation Data'!E107))),'Data Summary'!CS113="Yes"),OFFSET('Sanitation Data'!$E$11,0,10*ROW('Sanitation Data'!E107)),NA())</f>
        <v>#N/A</v>
      </c>
      <c r="AE113" s="491" t="e">
        <f ca="1">+IF(AND(ISNUMBER(OFFSET('Sanitation Data'!$E$12,0,10*ROW('Sanitation Data'!E107))),'Data Summary'!CT113="Yes"),OFFSET('Sanitation Data'!$E$12,0,10*ROW('Sanitation Data'!E107)),NA())</f>
        <v>#N/A</v>
      </c>
      <c r="AF113" s="491" t="e">
        <f ca="1">+IF(AND(ISNUMBER(OFFSET('Sanitation Data'!$F$4,0,10*ROW('Sanitation Data'!F107))),'Data Summary'!CU113="Yes"),100-OFFSET('Sanitation Data'!$F$4,0,10*ROW('Sanitation Data'!F107)),NA())</f>
        <v>#N/A</v>
      </c>
      <c r="AG113" s="491" t="e">
        <f ca="1">+IF(AND(ISNUMBER(OFFSET('Sanitation Data'!$F$6,0,10*ROW('Sanitation Data'!F107))),'Data Summary'!CV113="Yes"),OFFSET('Sanitation Data'!$F$6,0,10*ROW('Sanitation Data'!F107)),NA())</f>
        <v>#N/A</v>
      </c>
      <c r="AH113" s="491" t="e">
        <f ca="1">+IF(AND(ISNUMBER(OFFSET('Sanitation Data'!$F$10,0,10*ROW('Sanitation Data'!F107))),'Data Summary'!CW113="Yes"),OFFSET('Sanitation Data'!$F$10,0,10*ROW('Sanitation Data'!F107)),NA())</f>
        <v>#N/A</v>
      </c>
      <c r="AI113" s="491" t="e">
        <f ca="1">+IF(AND(ISNUMBER(OFFSET('Sanitation Data'!$F$11,0,10*ROW('Sanitation Data'!F107))),'Data Summary'!CX113="Yes"),OFFSET('Sanitation Data'!$F$11,0,10*ROW('Sanitation Data'!F107)),NA())</f>
        <v>#N/A</v>
      </c>
      <c r="AJ113" s="491" t="e">
        <f ca="1">+IF(AND(ISNUMBER(OFFSET('Sanitation Data'!$F$12,0,10*ROW('Sanitation Data'!F107))),'Data Summary'!CY113="Yes"),OFFSET('Sanitation Data'!$F$12,0,10*ROW('Sanitation Data'!F107)),NA())</f>
        <v>#N/A</v>
      </c>
      <c r="AK113" s="491" t="e">
        <f ca="1">+IF(AND(ISNUMBER(OFFSET('Sanitation Data'!$G$4,0,10*ROW('Sanitation Data'!G107))),'Data Summary'!CZ113="Yes"),100-OFFSET('Sanitation Data'!$G$4,0,10*ROW('Sanitation Data'!G107)),NA())</f>
        <v>#N/A</v>
      </c>
      <c r="AL113" s="491" t="e">
        <f ca="1">+IF(AND(ISNUMBER(OFFSET('Sanitation Data'!$G$6,0,10*ROW('Sanitation Data'!G107))),'Data Summary'!DA113="Yes"),OFFSET('Sanitation Data'!$G$6,0,10*ROW('Sanitation Data'!G107)),NA())</f>
        <v>#N/A</v>
      </c>
      <c r="AM113" s="491" t="e">
        <f ca="1">+IF(AND(ISNUMBER(OFFSET('Sanitation Data'!$G$10,0,10*ROW('Sanitation Data'!G107))),'Data Summary'!DB113="Yes"),OFFSET('Sanitation Data'!$G$10,0,10*ROW('Sanitation Data'!G107)),NA())</f>
        <v>#N/A</v>
      </c>
      <c r="AN113" s="491" t="e">
        <f ca="1">+IF(AND(ISNUMBER(OFFSET('Sanitation Data'!$G$11,0,10*ROW('Sanitation Data'!G107))),'Data Summary'!DC113="Yes"),OFFSET('Sanitation Data'!$G$11,0,10*ROW('Sanitation Data'!G107)),NA())</f>
        <v>#N/A</v>
      </c>
      <c r="AO113" s="491" t="e">
        <f ca="1">+IF(AND(ISNUMBER(OFFSET('Sanitation Data'!$G$12,0,10*ROW('Sanitation Data'!G107))),'Data Summary'!DD113="Yes"),OFFSET('Sanitation Data'!$G$12,0,10*ROW('Sanitation Data'!G107)),NA())</f>
        <v>#N/A</v>
      </c>
      <c r="AP113" s="491" t="e">
        <f ca="1">+IF(AND(ISNUMBER(OFFSET('Sanitation Data'!$H$4,0,10*ROW('Sanitation Data'!H107))),'Data Summary'!DE113="Yes"),100-OFFSET('Sanitation Data'!$H$4,0,10*ROW('Sanitation Data'!H107)),NA())</f>
        <v>#N/A</v>
      </c>
      <c r="AQ113" s="491" t="e">
        <f ca="1">+IF(AND(ISNUMBER(OFFSET('Sanitation Data'!$H$6,0,10*ROW('Sanitation Data'!H107))),'Data Summary'!DF113="Yes"),OFFSET('Sanitation Data'!$H$6,0,10*ROW('Sanitation Data'!H107)),NA())</f>
        <v>#N/A</v>
      </c>
      <c r="AR113" s="491" t="e">
        <f ca="1">+IF(AND(ISNUMBER(OFFSET('Sanitation Data'!$H$10,0,10*ROW('Sanitation Data'!H107))),'Data Summary'!DG113="Yes"),OFFSET('Sanitation Data'!$H$10,0,10*ROW('Sanitation Data'!H107)),NA())</f>
        <v>#N/A</v>
      </c>
      <c r="AS113" s="491" t="e">
        <f ca="1">+IF(AND(ISNUMBER(OFFSET('Sanitation Data'!$H$11,0,10*ROW('Sanitation Data'!H107))),'Data Summary'!DH113="Yes"),OFFSET('Sanitation Data'!$H$11,0,10*ROW('Sanitation Data'!H107)),NA())</f>
        <v>#N/A</v>
      </c>
      <c r="AT113" s="491" t="e">
        <f ca="1">+IF(AND(ISNUMBER(OFFSET('Sanitation Data'!$H$12,0,10*ROW('Sanitation Data'!H107))),'Data Summary'!DI113="Yes"),OFFSET('Sanitation Data'!$H$12,0,10*ROW('Sanitation Data'!H107)),NA())</f>
        <v>#N/A</v>
      </c>
      <c r="AU113" s="491" t="e">
        <f ca="1">+IF(AND(ISNUMBER(OFFSET('Sanitation Data'!$I$4,0,10*ROW('Sanitation Data'!I107))),'Data Summary'!DJ113="Yes"),100-OFFSET('Sanitation Data'!$I$4,0,10*ROW('Sanitation Data'!I107)),NA())</f>
        <v>#N/A</v>
      </c>
      <c r="AV113" s="491" t="e">
        <f ca="1">+IF(AND(ISNUMBER(OFFSET('Sanitation Data'!$I$6,0,10*ROW('Sanitation Data'!I107))),'Data Summary'!DK113="Yes"),OFFSET('Sanitation Data'!$I$6,0,10*ROW('Sanitation Data'!I107)),NA())</f>
        <v>#N/A</v>
      </c>
      <c r="AW113" s="491" t="e">
        <f ca="1">+IF(AND(ISNUMBER(OFFSET('Sanitation Data'!$I$10,0,10*ROW('Sanitation Data'!I107))),'Data Summary'!DL113="Yes"),OFFSET('Sanitation Data'!$I$10,0,10*ROW('Sanitation Data'!I107)),NA())</f>
        <v>#N/A</v>
      </c>
      <c r="AX113" s="491" t="e">
        <f ca="1">+IF(AND(ISNUMBER(OFFSET('Sanitation Data'!$I$11,0,10*ROW('Sanitation Data'!I107))),'Data Summary'!DM113="Yes"),OFFSET('Sanitation Data'!$I$11,0,10*ROW('Sanitation Data'!I107)),NA())</f>
        <v>#N/A</v>
      </c>
      <c r="AY113" s="491" t="e">
        <f ca="1">+IF(AND(ISNUMBER(OFFSET('Sanitation Data'!$I$12,0,10*ROW('Sanitation Data'!I107))),'Data Summary'!DN113="Yes"),OFFSET('Sanitation Data'!$I$12,0,10*ROW('Sanitation Data'!I107)),NA())</f>
        <v>#N/A</v>
      </c>
      <c r="AZ113" s="492" t="e">
        <f ca="1">+IF(AND(ISNUMBER(OFFSET('Hygiene Data'!$D$5,0,10*ROW('Hygiene Data'!D107))),'Data Summary'!DO113="Yes"),OFFSET('Hygiene Data'!$D$5,0,10*ROW('Hygiene Data'!D107)),NA())</f>
        <v>#N/A</v>
      </c>
      <c r="BA113" s="492" t="e">
        <f ca="1">+IF(AND(ISNUMBER(OFFSET('Hygiene Data'!$D$7,0,10*ROW('Hygiene Data'!D107))),'Data Summary'!DP113="Yes"),OFFSET('Hygiene Data'!$D$7,0,10*ROW('Hygiene Data'!D107)),NA())</f>
        <v>#N/A</v>
      </c>
      <c r="BB113" s="492" t="e">
        <f ca="1">+IF(AND(ISNUMBER(OFFSET('Hygiene Data'!$D$9,0,10*ROW('Hygiene Data'!D107))),'Data Summary'!DQ113="Yes"),OFFSET('Hygiene Data'!$D$9,0,10*ROW('Hygiene Data'!D107)),NA())</f>
        <v>#N/A</v>
      </c>
      <c r="BC113" s="492" t="e">
        <f ca="1">+IF(AND(ISNUMBER(OFFSET('Hygiene Data'!$E$5,0,10*ROW('Hygiene Data'!E107))),'Data Summary'!DR113="Yes"),OFFSET('Hygiene Data'!$E$5,0,10*ROW('Hygiene Data'!E107)),NA())</f>
        <v>#N/A</v>
      </c>
      <c r="BD113" s="492" t="e">
        <f ca="1">+IF(AND(ISNUMBER(OFFSET('Hygiene Data'!$E$7,0,10*ROW('Hygiene Data'!E107))),'Data Summary'!DS113="Yes"),OFFSET('Hygiene Data'!$E$7,0,10*ROW('Hygiene Data'!E107)),NA())</f>
        <v>#N/A</v>
      </c>
      <c r="BE113" s="492" t="e">
        <f ca="1">+IF(AND(ISNUMBER(OFFSET('Hygiene Data'!$E$9,0,10*ROW('Hygiene Data'!E107))),'Data Summary'!DT113="Yes"),OFFSET('Hygiene Data'!$E$9,0,10*ROW('Hygiene Data'!E107)),NA())</f>
        <v>#N/A</v>
      </c>
      <c r="BF113" s="492" t="e">
        <f ca="1">+IF(AND(ISNUMBER(OFFSET('Hygiene Data'!$F$5,0,10*ROW('Hygiene Data'!F107))),'Data Summary'!DU113="Yes"),OFFSET('Hygiene Data'!$F$5,0,10*ROW('Hygiene Data'!F107)),NA())</f>
        <v>#N/A</v>
      </c>
      <c r="BG113" s="492" t="e">
        <f ca="1">+IF(AND(ISNUMBER(OFFSET('Hygiene Data'!$F$7,0,10*ROW('Hygiene Data'!F107))),'Data Summary'!DV113="Yes"),OFFSET('Hygiene Data'!$F$7,0,10*ROW('Hygiene Data'!F107)),NA())</f>
        <v>#N/A</v>
      </c>
      <c r="BH113" s="492" t="e">
        <f ca="1">+IF(AND(ISNUMBER(OFFSET('Hygiene Data'!$F$9,0,10*ROW('Hygiene Data'!F107))),'Data Summary'!DW113="Yes"),OFFSET('Hygiene Data'!$F$9,0,10*ROW('Hygiene Data'!F107)),NA())</f>
        <v>#N/A</v>
      </c>
      <c r="BI113" s="492" t="e">
        <f ca="1">+IF(AND(ISNUMBER(OFFSET('Hygiene Data'!$G$5,0,10*ROW('Hygiene Data'!G107))),'Data Summary'!DX113="Yes"),OFFSET('Hygiene Data'!$G$5,0,10*ROW('Hygiene Data'!G107)),NA())</f>
        <v>#N/A</v>
      </c>
      <c r="BJ113" s="492" t="e">
        <f ca="1">+IF(AND(ISNUMBER(OFFSET('Hygiene Data'!$G$7,0,10*ROW('Hygiene Data'!G107))),'Data Summary'!DY113="Yes"),OFFSET('Hygiene Data'!$G$7,0,10*ROW('Hygiene Data'!G107)),NA())</f>
        <v>#N/A</v>
      </c>
      <c r="BK113" s="492" t="e">
        <f ca="1">+IF(AND(ISNUMBER(OFFSET('Hygiene Data'!$G$9,0,10*ROW('Hygiene Data'!G107))),'Data Summary'!DZ113="Yes"),OFFSET('Hygiene Data'!$G$9,0,10*ROW('Hygiene Data'!G107)),NA())</f>
        <v>#N/A</v>
      </c>
      <c r="BL113" s="492" t="e">
        <f ca="1">+IF(AND(ISNUMBER(OFFSET('Hygiene Data'!$H$5,0,10*ROW('Hygiene Data'!H107))),'Data Summary'!EA113="Yes"),OFFSET('Hygiene Data'!$H$5,0,10*ROW('Hygiene Data'!H107)),NA())</f>
        <v>#N/A</v>
      </c>
      <c r="BM113" s="492" t="e">
        <f ca="1">+IF(AND(ISNUMBER(OFFSET('Hygiene Data'!$H$7,0,10*ROW('Hygiene Data'!H107))),'Data Summary'!EB113="Yes"),OFFSET('Hygiene Data'!$H$7,0,10*ROW('Hygiene Data'!H107)),NA())</f>
        <v>#N/A</v>
      </c>
      <c r="BN113" s="492" t="e">
        <f ca="1">+IF(AND(ISNUMBER(OFFSET('Hygiene Data'!$H$9,0,10*ROW('Hygiene Data'!H107))),'Data Summary'!EC113="Yes"),OFFSET('Hygiene Data'!$H$9,0,10*ROW('Hygiene Data'!H107)),NA())</f>
        <v>#N/A</v>
      </c>
      <c r="BO113" s="492" t="e">
        <f ca="1">+IF(AND(ISNUMBER(OFFSET('Hygiene Data'!$I$5,0,10*ROW('Hygiene Data'!I107))),'Data Summary'!ED113="Yes"),OFFSET('Hygiene Data'!$I$5,0,10*ROW('Hygiene Data'!I107)),NA())</f>
        <v>#N/A</v>
      </c>
      <c r="BP113" s="492" t="e">
        <f ca="1">+IF(AND(ISNUMBER(OFFSET('Hygiene Data'!$I$7,0,10*ROW('Hygiene Data'!I107))),'Data Summary'!EE113="Yes"),OFFSET('Hygiene Data'!$I$7,0,10*ROW('Hygiene Data'!I107)),NA())</f>
        <v>#N/A</v>
      </c>
      <c r="BQ113" s="492" t="e">
        <f ca="1">+IF(AND(ISNUMBER(OFFSET('Hygiene Data'!$I$9,0,10*ROW('Hygiene Data'!I107))),'Data Summary'!EF113="Yes"),OFFSET('Hygiene Data'!$I$9,0,10*ROW('Hygiene Data'!I107)),NA())</f>
        <v>#N/A</v>
      </c>
    </row>
    <row r="114" spans="1:69" x14ac:dyDescent="0.25">
      <c r="A114" s="488" t="e">
        <f ca="1">+RIGHT('Data Summary'!A114,LEN('Data Summary'!A114)-9)</f>
        <v>#VALUE!</v>
      </c>
      <c r="B114" s="462" t="str">
        <f ca="1">+IF(ISTEXT('Data Summary'!B114),'Data Summary'!B114,"")</f>
        <v/>
      </c>
      <c r="C114" s="489" t="e">
        <f ca="1">+VALUE('Data Summary'!C114)</f>
        <v>#VALUE!</v>
      </c>
      <c r="D114" s="490" t="e">
        <f ca="1">+IF(AND(ISNUMBER(OFFSET('Water Data'!$D$4,0,10*ROW('Water Data'!D108))),'Data Summary'!BS114="Yes"),100-OFFSET('Water Data'!$D$4,0,10*ROW('Water Data'!D108)),NA())</f>
        <v>#N/A</v>
      </c>
      <c r="E114" s="490" t="e">
        <f ca="1">+IF(AND(ISNUMBER(OFFSET('Water Data'!$D$6,0,10*ROW('Water Data'!D108))),'Data Summary'!BT114="Yes"),OFFSET('Water Data'!$D$6,0,10*ROW('Water Data'!D108)),NA())</f>
        <v>#N/A</v>
      </c>
      <c r="F114" s="490" t="e">
        <f ca="1">+IF(AND(ISNUMBER(OFFSET('Water Data'!$D$9,0,10*ROW('Water Data'!D108))),'Data Summary'!BU114="Yes"),OFFSET('Water Data'!$D$9,0,10*ROW('Water Data'!D108)),NA())</f>
        <v>#N/A</v>
      </c>
      <c r="G114" s="490" t="e">
        <f ca="1">+IF(AND(ISNUMBER(OFFSET('Water Data'!$E$4,0,10*ROW('Water Data'!E108))),'Data Summary'!BV114="Yes"),100-OFFSET('Water Data'!$E$4,0,10*ROW('Water Data'!E108)),NA())</f>
        <v>#N/A</v>
      </c>
      <c r="H114" s="490" t="e">
        <f ca="1">+IF(AND(ISNUMBER(OFFSET('Water Data'!$E$6,0,10*ROW('Water Data'!E108))),'Data Summary'!BW114="Yes"),OFFSET('Water Data'!$E$6,0,10*ROW('Water Data'!E108)),NA())</f>
        <v>#N/A</v>
      </c>
      <c r="I114" s="490" t="e">
        <f ca="1">+IF(AND(ISNUMBER(OFFSET('Water Data'!$E$9,0,10*ROW('Water Data'!E108))),'Data Summary'!BX114="Yes"),OFFSET('Water Data'!$E$9,0,10*ROW('Water Data'!E108)),NA())</f>
        <v>#N/A</v>
      </c>
      <c r="J114" s="490" t="e">
        <f ca="1">+IF(AND(ISNUMBER(OFFSET('Water Data'!$F$4,0,10*ROW('Water Data'!F108))),'Data Summary'!BY114="Yes"),100-OFFSET('Water Data'!$F$4,0,10*ROW('Water Data'!F108)),NA())</f>
        <v>#N/A</v>
      </c>
      <c r="K114" s="490" t="e">
        <f ca="1">+IF(AND(ISNUMBER(OFFSET('Water Data'!$F$6,0,10*ROW('Water Data'!F108))),'Data Summary'!BZ114="Yes"),OFFSET('Water Data'!$F$6,0,10*ROW('Water Data'!F108)),NA())</f>
        <v>#N/A</v>
      </c>
      <c r="L114" s="490" t="e">
        <f ca="1">+IF(AND(ISNUMBER(OFFSET('Water Data'!$F$9,0,10*ROW('Water Data'!F108))),'Data Summary'!CA114="Yes"),OFFSET('Water Data'!$F$9,0,10*ROW('Water Data'!F108)),NA())</f>
        <v>#N/A</v>
      </c>
      <c r="M114" s="490" t="e">
        <f ca="1">+IF(AND(ISNUMBER(OFFSET('Water Data'!$G$4,0,10*ROW('Water Data'!G108))),'Data Summary'!CB114="Yes"),100-OFFSET('Water Data'!$G$4,0,10*ROW('Water Data'!G108)),NA())</f>
        <v>#N/A</v>
      </c>
      <c r="N114" s="490" t="e">
        <f ca="1">+IF(AND(ISNUMBER(OFFSET('Water Data'!$G$6,0,10*ROW('Water Data'!G108))),'Data Summary'!CC114="Yes"),OFFSET('Water Data'!$G$6,0,10*ROW('Water Data'!G108)),NA())</f>
        <v>#N/A</v>
      </c>
      <c r="O114" s="490" t="e">
        <f ca="1">+IF(AND(ISNUMBER(OFFSET('Water Data'!$G$9,0,10*ROW('Water Data'!G108))),'Data Summary'!CD114="Yes"),OFFSET('Water Data'!$G$9,0,10*ROW('Water Data'!G108)),NA())</f>
        <v>#N/A</v>
      </c>
      <c r="P114" s="490" t="e">
        <f ca="1">+IF(AND(ISNUMBER(OFFSET('Water Data'!$H$4,0,10*ROW('Water Data'!H108))),'Data Summary'!CE114="Yes"),100-OFFSET('Water Data'!$H$4,0,10*ROW('Water Data'!H108)),NA())</f>
        <v>#N/A</v>
      </c>
      <c r="Q114" s="490" t="e">
        <f ca="1">+IF(AND(ISNUMBER(OFFSET('Water Data'!$H$6,0,10*ROW('Water Data'!H108))),'Data Summary'!CF114="Yes"),OFFSET('Water Data'!$H$6,0,10*ROW('Water Data'!H108)),NA())</f>
        <v>#N/A</v>
      </c>
      <c r="R114" s="490" t="e">
        <f ca="1">+IF(AND(ISNUMBER(OFFSET('Water Data'!$H$9,0,10*ROW('Water Data'!H108))),'Data Summary'!CG114="Yes"),OFFSET('Water Data'!$H$9,0,10*ROW('Water Data'!H108)),NA())</f>
        <v>#N/A</v>
      </c>
      <c r="S114" s="490" t="e">
        <f ca="1">+IF(AND(ISNUMBER(OFFSET('Water Data'!$I$4,0,10*ROW('Water Data'!I108))),'Data Summary'!CH114="Yes"),100-OFFSET('Water Data'!$I$4,0,10*ROW('Water Data'!I108)),NA())</f>
        <v>#N/A</v>
      </c>
      <c r="T114" s="490" t="e">
        <f ca="1">+IF(AND(ISNUMBER(OFFSET('Water Data'!$I$6,0,10*ROW('Water Data'!I108))),'Data Summary'!CI114="Yes"),OFFSET('Water Data'!$I$6,0,10*ROW('Water Data'!I108)),NA())</f>
        <v>#N/A</v>
      </c>
      <c r="U114" s="490" t="e">
        <f ca="1">+IF(AND(ISNUMBER(OFFSET('Water Data'!$I$9,0,10*ROW('Water Data'!I108))),'Data Summary'!CJ114="Yes"),OFFSET('Water Data'!$I$9,0,10*ROW('Water Data'!I108)),NA())</f>
        <v>#N/A</v>
      </c>
      <c r="V114" s="491" t="e">
        <f ca="1">+IF(AND(ISNUMBER(OFFSET('Sanitation Data'!$D$4,0,10*ROW('Sanitation Data'!D108))),'Data Summary'!CK114="Yes"),100-OFFSET('Sanitation Data'!$D$4,0,10*ROW('Sanitation Data'!D108)),NA())</f>
        <v>#N/A</v>
      </c>
      <c r="W114" s="491" t="e">
        <f ca="1">+IF(AND(ISNUMBER(OFFSET('Sanitation Data'!$D$6,0,10*ROW('Sanitation Data'!D108))),'Data Summary'!CL114="Yes"),OFFSET('Sanitation Data'!$D$6,0,10*ROW('Sanitation Data'!D108)),NA())</f>
        <v>#N/A</v>
      </c>
      <c r="X114" s="491" t="e">
        <f ca="1">+IF(AND(ISNUMBER(OFFSET('Sanitation Data'!$D$10,0,10*ROW('Sanitation Data'!D108))),'Data Summary'!CM114="Yes"),OFFSET('Sanitation Data'!$D$10,0,10*ROW('Sanitation Data'!D108)),NA())</f>
        <v>#N/A</v>
      </c>
      <c r="Y114" s="491" t="e">
        <f ca="1">+IF(AND(ISNUMBER(OFFSET('Sanitation Data'!$D$11,0,10*ROW('Sanitation Data'!D108))),'Data Summary'!CN114="Yes"),OFFSET('Sanitation Data'!$D$11,0,10*ROW('Sanitation Data'!D108)),NA())</f>
        <v>#N/A</v>
      </c>
      <c r="Z114" s="491" t="e">
        <f ca="1">+IF(AND(ISNUMBER(OFFSET('Sanitation Data'!$D$12,0,10*ROW('Sanitation Data'!D108))),'Data Summary'!CO114="Yes"),OFFSET('Sanitation Data'!$D$12,0,10*ROW('Sanitation Data'!D108)),NA())</f>
        <v>#N/A</v>
      </c>
      <c r="AA114" s="491" t="e">
        <f ca="1">+IF(AND(ISNUMBER(OFFSET('Sanitation Data'!$E$4,0,10*ROW('Sanitation Data'!E108))),'Data Summary'!CP114="Yes"),100-OFFSET('Sanitation Data'!$E$4,0,10*ROW('Sanitation Data'!E108)),NA())</f>
        <v>#N/A</v>
      </c>
      <c r="AB114" s="491" t="e">
        <f ca="1">+IF(AND(ISNUMBER(OFFSET('Sanitation Data'!$E$6,0,10*ROW('Sanitation Data'!E108))),'Data Summary'!CQ114="Yes"),OFFSET('Sanitation Data'!$E$6,0,10*ROW('Sanitation Data'!E108)),NA())</f>
        <v>#N/A</v>
      </c>
      <c r="AC114" s="491" t="e">
        <f ca="1">+IF(AND(ISNUMBER(OFFSET('Sanitation Data'!$E$10,0,10*ROW('Sanitation Data'!E108))),'Data Summary'!CR114="Yes"),OFFSET('Sanitation Data'!$E$10,0,10*ROW('Sanitation Data'!E108)),NA())</f>
        <v>#N/A</v>
      </c>
      <c r="AD114" s="491" t="e">
        <f ca="1">+IF(AND(ISNUMBER(OFFSET('Sanitation Data'!$E$11,0,10*ROW('Sanitation Data'!E108))),'Data Summary'!CS114="Yes"),OFFSET('Sanitation Data'!$E$11,0,10*ROW('Sanitation Data'!E108)),NA())</f>
        <v>#N/A</v>
      </c>
      <c r="AE114" s="491" t="e">
        <f ca="1">+IF(AND(ISNUMBER(OFFSET('Sanitation Data'!$E$12,0,10*ROW('Sanitation Data'!E108))),'Data Summary'!CT114="Yes"),OFFSET('Sanitation Data'!$E$12,0,10*ROW('Sanitation Data'!E108)),NA())</f>
        <v>#N/A</v>
      </c>
      <c r="AF114" s="491" t="e">
        <f ca="1">+IF(AND(ISNUMBER(OFFSET('Sanitation Data'!$F$4,0,10*ROW('Sanitation Data'!F108))),'Data Summary'!CU114="Yes"),100-OFFSET('Sanitation Data'!$F$4,0,10*ROW('Sanitation Data'!F108)),NA())</f>
        <v>#N/A</v>
      </c>
      <c r="AG114" s="491" t="e">
        <f ca="1">+IF(AND(ISNUMBER(OFFSET('Sanitation Data'!$F$6,0,10*ROW('Sanitation Data'!F108))),'Data Summary'!CV114="Yes"),OFFSET('Sanitation Data'!$F$6,0,10*ROW('Sanitation Data'!F108)),NA())</f>
        <v>#N/A</v>
      </c>
      <c r="AH114" s="491" t="e">
        <f ca="1">+IF(AND(ISNUMBER(OFFSET('Sanitation Data'!$F$10,0,10*ROW('Sanitation Data'!F108))),'Data Summary'!CW114="Yes"),OFFSET('Sanitation Data'!$F$10,0,10*ROW('Sanitation Data'!F108)),NA())</f>
        <v>#N/A</v>
      </c>
      <c r="AI114" s="491" t="e">
        <f ca="1">+IF(AND(ISNUMBER(OFFSET('Sanitation Data'!$F$11,0,10*ROW('Sanitation Data'!F108))),'Data Summary'!CX114="Yes"),OFFSET('Sanitation Data'!$F$11,0,10*ROW('Sanitation Data'!F108)),NA())</f>
        <v>#N/A</v>
      </c>
      <c r="AJ114" s="491" t="e">
        <f ca="1">+IF(AND(ISNUMBER(OFFSET('Sanitation Data'!$F$12,0,10*ROW('Sanitation Data'!F108))),'Data Summary'!CY114="Yes"),OFFSET('Sanitation Data'!$F$12,0,10*ROW('Sanitation Data'!F108)),NA())</f>
        <v>#N/A</v>
      </c>
      <c r="AK114" s="491" t="e">
        <f ca="1">+IF(AND(ISNUMBER(OFFSET('Sanitation Data'!$G$4,0,10*ROW('Sanitation Data'!G108))),'Data Summary'!CZ114="Yes"),100-OFFSET('Sanitation Data'!$G$4,0,10*ROW('Sanitation Data'!G108)),NA())</f>
        <v>#N/A</v>
      </c>
      <c r="AL114" s="491" t="e">
        <f ca="1">+IF(AND(ISNUMBER(OFFSET('Sanitation Data'!$G$6,0,10*ROW('Sanitation Data'!G108))),'Data Summary'!DA114="Yes"),OFFSET('Sanitation Data'!$G$6,0,10*ROW('Sanitation Data'!G108)),NA())</f>
        <v>#N/A</v>
      </c>
      <c r="AM114" s="491" t="e">
        <f ca="1">+IF(AND(ISNUMBER(OFFSET('Sanitation Data'!$G$10,0,10*ROW('Sanitation Data'!G108))),'Data Summary'!DB114="Yes"),OFFSET('Sanitation Data'!$G$10,0,10*ROW('Sanitation Data'!G108)),NA())</f>
        <v>#N/A</v>
      </c>
      <c r="AN114" s="491" t="e">
        <f ca="1">+IF(AND(ISNUMBER(OFFSET('Sanitation Data'!$G$11,0,10*ROW('Sanitation Data'!G108))),'Data Summary'!DC114="Yes"),OFFSET('Sanitation Data'!$G$11,0,10*ROW('Sanitation Data'!G108)),NA())</f>
        <v>#N/A</v>
      </c>
      <c r="AO114" s="491" t="e">
        <f ca="1">+IF(AND(ISNUMBER(OFFSET('Sanitation Data'!$G$12,0,10*ROW('Sanitation Data'!G108))),'Data Summary'!DD114="Yes"),OFFSET('Sanitation Data'!$G$12,0,10*ROW('Sanitation Data'!G108)),NA())</f>
        <v>#N/A</v>
      </c>
      <c r="AP114" s="491" t="e">
        <f ca="1">+IF(AND(ISNUMBER(OFFSET('Sanitation Data'!$H$4,0,10*ROW('Sanitation Data'!H108))),'Data Summary'!DE114="Yes"),100-OFFSET('Sanitation Data'!$H$4,0,10*ROW('Sanitation Data'!H108)),NA())</f>
        <v>#N/A</v>
      </c>
      <c r="AQ114" s="491" t="e">
        <f ca="1">+IF(AND(ISNUMBER(OFFSET('Sanitation Data'!$H$6,0,10*ROW('Sanitation Data'!H108))),'Data Summary'!DF114="Yes"),OFFSET('Sanitation Data'!$H$6,0,10*ROW('Sanitation Data'!H108)),NA())</f>
        <v>#N/A</v>
      </c>
      <c r="AR114" s="491" t="e">
        <f ca="1">+IF(AND(ISNUMBER(OFFSET('Sanitation Data'!$H$10,0,10*ROW('Sanitation Data'!H108))),'Data Summary'!DG114="Yes"),OFFSET('Sanitation Data'!$H$10,0,10*ROW('Sanitation Data'!H108)),NA())</f>
        <v>#N/A</v>
      </c>
      <c r="AS114" s="491" t="e">
        <f ca="1">+IF(AND(ISNUMBER(OFFSET('Sanitation Data'!$H$11,0,10*ROW('Sanitation Data'!H108))),'Data Summary'!DH114="Yes"),OFFSET('Sanitation Data'!$H$11,0,10*ROW('Sanitation Data'!H108)),NA())</f>
        <v>#N/A</v>
      </c>
      <c r="AT114" s="491" t="e">
        <f ca="1">+IF(AND(ISNUMBER(OFFSET('Sanitation Data'!$H$12,0,10*ROW('Sanitation Data'!H108))),'Data Summary'!DI114="Yes"),OFFSET('Sanitation Data'!$H$12,0,10*ROW('Sanitation Data'!H108)),NA())</f>
        <v>#N/A</v>
      </c>
      <c r="AU114" s="491" t="e">
        <f ca="1">+IF(AND(ISNUMBER(OFFSET('Sanitation Data'!$I$4,0,10*ROW('Sanitation Data'!I108))),'Data Summary'!DJ114="Yes"),100-OFFSET('Sanitation Data'!$I$4,0,10*ROW('Sanitation Data'!I108)),NA())</f>
        <v>#N/A</v>
      </c>
      <c r="AV114" s="491" t="e">
        <f ca="1">+IF(AND(ISNUMBER(OFFSET('Sanitation Data'!$I$6,0,10*ROW('Sanitation Data'!I108))),'Data Summary'!DK114="Yes"),OFFSET('Sanitation Data'!$I$6,0,10*ROW('Sanitation Data'!I108)),NA())</f>
        <v>#N/A</v>
      </c>
      <c r="AW114" s="491" t="e">
        <f ca="1">+IF(AND(ISNUMBER(OFFSET('Sanitation Data'!$I$10,0,10*ROW('Sanitation Data'!I108))),'Data Summary'!DL114="Yes"),OFFSET('Sanitation Data'!$I$10,0,10*ROW('Sanitation Data'!I108)),NA())</f>
        <v>#N/A</v>
      </c>
      <c r="AX114" s="491" t="e">
        <f ca="1">+IF(AND(ISNUMBER(OFFSET('Sanitation Data'!$I$11,0,10*ROW('Sanitation Data'!I108))),'Data Summary'!DM114="Yes"),OFFSET('Sanitation Data'!$I$11,0,10*ROW('Sanitation Data'!I108)),NA())</f>
        <v>#N/A</v>
      </c>
      <c r="AY114" s="491" t="e">
        <f ca="1">+IF(AND(ISNUMBER(OFFSET('Sanitation Data'!$I$12,0,10*ROW('Sanitation Data'!I108))),'Data Summary'!DN114="Yes"),OFFSET('Sanitation Data'!$I$12,0,10*ROW('Sanitation Data'!I108)),NA())</f>
        <v>#N/A</v>
      </c>
      <c r="AZ114" s="492" t="e">
        <f ca="1">+IF(AND(ISNUMBER(OFFSET('Hygiene Data'!$D$5,0,10*ROW('Hygiene Data'!D108))),'Data Summary'!DO114="Yes"),OFFSET('Hygiene Data'!$D$5,0,10*ROW('Hygiene Data'!D108)),NA())</f>
        <v>#N/A</v>
      </c>
      <c r="BA114" s="492" t="e">
        <f ca="1">+IF(AND(ISNUMBER(OFFSET('Hygiene Data'!$D$7,0,10*ROW('Hygiene Data'!D108))),'Data Summary'!DP114="Yes"),OFFSET('Hygiene Data'!$D$7,0,10*ROW('Hygiene Data'!D108)),NA())</f>
        <v>#N/A</v>
      </c>
      <c r="BB114" s="492" t="e">
        <f ca="1">+IF(AND(ISNUMBER(OFFSET('Hygiene Data'!$D$9,0,10*ROW('Hygiene Data'!D108))),'Data Summary'!DQ114="Yes"),OFFSET('Hygiene Data'!$D$9,0,10*ROW('Hygiene Data'!D108)),NA())</f>
        <v>#N/A</v>
      </c>
      <c r="BC114" s="492" t="e">
        <f ca="1">+IF(AND(ISNUMBER(OFFSET('Hygiene Data'!$E$5,0,10*ROW('Hygiene Data'!E108))),'Data Summary'!DR114="Yes"),OFFSET('Hygiene Data'!$E$5,0,10*ROW('Hygiene Data'!E108)),NA())</f>
        <v>#N/A</v>
      </c>
      <c r="BD114" s="492" t="e">
        <f ca="1">+IF(AND(ISNUMBER(OFFSET('Hygiene Data'!$E$7,0,10*ROW('Hygiene Data'!E108))),'Data Summary'!DS114="Yes"),OFFSET('Hygiene Data'!$E$7,0,10*ROW('Hygiene Data'!E108)),NA())</f>
        <v>#N/A</v>
      </c>
      <c r="BE114" s="492" t="e">
        <f ca="1">+IF(AND(ISNUMBER(OFFSET('Hygiene Data'!$E$9,0,10*ROW('Hygiene Data'!E108))),'Data Summary'!DT114="Yes"),OFFSET('Hygiene Data'!$E$9,0,10*ROW('Hygiene Data'!E108)),NA())</f>
        <v>#N/A</v>
      </c>
      <c r="BF114" s="492" t="e">
        <f ca="1">+IF(AND(ISNUMBER(OFFSET('Hygiene Data'!$F$5,0,10*ROW('Hygiene Data'!F108))),'Data Summary'!DU114="Yes"),OFFSET('Hygiene Data'!$F$5,0,10*ROW('Hygiene Data'!F108)),NA())</f>
        <v>#N/A</v>
      </c>
      <c r="BG114" s="492" t="e">
        <f ca="1">+IF(AND(ISNUMBER(OFFSET('Hygiene Data'!$F$7,0,10*ROW('Hygiene Data'!F108))),'Data Summary'!DV114="Yes"),OFFSET('Hygiene Data'!$F$7,0,10*ROW('Hygiene Data'!F108)),NA())</f>
        <v>#N/A</v>
      </c>
      <c r="BH114" s="492" t="e">
        <f ca="1">+IF(AND(ISNUMBER(OFFSET('Hygiene Data'!$F$9,0,10*ROW('Hygiene Data'!F108))),'Data Summary'!DW114="Yes"),OFFSET('Hygiene Data'!$F$9,0,10*ROW('Hygiene Data'!F108)),NA())</f>
        <v>#N/A</v>
      </c>
      <c r="BI114" s="492" t="e">
        <f ca="1">+IF(AND(ISNUMBER(OFFSET('Hygiene Data'!$G$5,0,10*ROW('Hygiene Data'!G108))),'Data Summary'!DX114="Yes"),OFFSET('Hygiene Data'!$G$5,0,10*ROW('Hygiene Data'!G108)),NA())</f>
        <v>#N/A</v>
      </c>
      <c r="BJ114" s="492" t="e">
        <f ca="1">+IF(AND(ISNUMBER(OFFSET('Hygiene Data'!$G$7,0,10*ROW('Hygiene Data'!G108))),'Data Summary'!DY114="Yes"),OFFSET('Hygiene Data'!$G$7,0,10*ROW('Hygiene Data'!G108)),NA())</f>
        <v>#N/A</v>
      </c>
      <c r="BK114" s="492" t="e">
        <f ca="1">+IF(AND(ISNUMBER(OFFSET('Hygiene Data'!$G$9,0,10*ROW('Hygiene Data'!G108))),'Data Summary'!DZ114="Yes"),OFFSET('Hygiene Data'!$G$9,0,10*ROW('Hygiene Data'!G108)),NA())</f>
        <v>#N/A</v>
      </c>
      <c r="BL114" s="492" t="e">
        <f ca="1">+IF(AND(ISNUMBER(OFFSET('Hygiene Data'!$H$5,0,10*ROW('Hygiene Data'!H108))),'Data Summary'!EA114="Yes"),OFFSET('Hygiene Data'!$H$5,0,10*ROW('Hygiene Data'!H108)),NA())</f>
        <v>#N/A</v>
      </c>
      <c r="BM114" s="492" t="e">
        <f ca="1">+IF(AND(ISNUMBER(OFFSET('Hygiene Data'!$H$7,0,10*ROW('Hygiene Data'!H108))),'Data Summary'!EB114="Yes"),OFFSET('Hygiene Data'!$H$7,0,10*ROW('Hygiene Data'!H108)),NA())</f>
        <v>#N/A</v>
      </c>
      <c r="BN114" s="492" t="e">
        <f ca="1">+IF(AND(ISNUMBER(OFFSET('Hygiene Data'!$H$9,0,10*ROW('Hygiene Data'!H108))),'Data Summary'!EC114="Yes"),OFFSET('Hygiene Data'!$H$9,0,10*ROW('Hygiene Data'!H108)),NA())</f>
        <v>#N/A</v>
      </c>
      <c r="BO114" s="492" t="e">
        <f ca="1">+IF(AND(ISNUMBER(OFFSET('Hygiene Data'!$I$5,0,10*ROW('Hygiene Data'!I108))),'Data Summary'!ED114="Yes"),OFFSET('Hygiene Data'!$I$5,0,10*ROW('Hygiene Data'!I108)),NA())</f>
        <v>#N/A</v>
      </c>
      <c r="BP114" s="492" t="e">
        <f ca="1">+IF(AND(ISNUMBER(OFFSET('Hygiene Data'!$I$7,0,10*ROW('Hygiene Data'!I108))),'Data Summary'!EE114="Yes"),OFFSET('Hygiene Data'!$I$7,0,10*ROW('Hygiene Data'!I108)),NA())</f>
        <v>#N/A</v>
      </c>
      <c r="BQ114" s="492" t="e">
        <f ca="1">+IF(AND(ISNUMBER(OFFSET('Hygiene Data'!$I$9,0,10*ROW('Hygiene Data'!I108))),'Data Summary'!EF114="Yes"),OFFSET('Hygiene Data'!$I$9,0,10*ROW('Hygiene Data'!I108)),NA())</f>
        <v>#N/A</v>
      </c>
    </row>
    <row r="115" spans="1:69" x14ac:dyDescent="0.25">
      <c r="A115" s="488" t="e">
        <f ca="1">+RIGHT('Data Summary'!A115,LEN('Data Summary'!A115)-9)</f>
        <v>#VALUE!</v>
      </c>
      <c r="B115" s="462" t="str">
        <f ca="1">+IF(ISTEXT('Data Summary'!B115),'Data Summary'!B115,"")</f>
        <v/>
      </c>
      <c r="C115" s="489" t="e">
        <f ca="1">+VALUE('Data Summary'!C115)</f>
        <v>#VALUE!</v>
      </c>
      <c r="D115" s="490" t="e">
        <f ca="1">+IF(AND(ISNUMBER(OFFSET('Water Data'!$D$4,0,10*ROW('Water Data'!D109))),'Data Summary'!BS115="Yes"),100-OFFSET('Water Data'!$D$4,0,10*ROW('Water Data'!D109)),NA())</f>
        <v>#N/A</v>
      </c>
      <c r="E115" s="490" t="e">
        <f ca="1">+IF(AND(ISNUMBER(OFFSET('Water Data'!$D$6,0,10*ROW('Water Data'!D109))),'Data Summary'!BT115="Yes"),OFFSET('Water Data'!$D$6,0,10*ROW('Water Data'!D109)),NA())</f>
        <v>#N/A</v>
      </c>
      <c r="F115" s="490" t="e">
        <f ca="1">+IF(AND(ISNUMBER(OFFSET('Water Data'!$D$9,0,10*ROW('Water Data'!D109))),'Data Summary'!BU115="Yes"),OFFSET('Water Data'!$D$9,0,10*ROW('Water Data'!D109)),NA())</f>
        <v>#N/A</v>
      </c>
      <c r="G115" s="490" t="e">
        <f ca="1">+IF(AND(ISNUMBER(OFFSET('Water Data'!$E$4,0,10*ROW('Water Data'!E109))),'Data Summary'!BV115="Yes"),100-OFFSET('Water Data'!$E$4,0,10*ROW('Water Data'!E109)),NA())</f>
        <v>#N/A</v>
      </c>
      <c r="H115" s="490" t="e">
        <f ca="1">+IF(AND(ISNUMBER(OFFSET('Water Data'!$E$6,0,10*ROW('Water Data'!E109))),'Data Summary'!BW115="Yes"),OFFSET('Water Data'!$E$6,0,10*ROW('Water Data'!E109)),NA())</f>
        <v>#N/A</v>
      </c>
      <c r="I115" s="490" t="e">
        <f ca="1">+IF(AND(ISNUMBER(OFFSET('Water Data'!$E$9,0,10*ROW('Water Data'!E109))),'Data Summary'!BX115="Yes"),OFFSET('Water Data'!$E$9,0,10*ROW('Water Data'!E109)),NA())</f>
        <v>#N/A</v>
      </c>
      <c r="J115" s="490" t="e">
        <f ca="1">+IF(AND(ISNUMBER(OFFSET('Water Data'!$F$4,0,10*ROW('Water Data'!F109))),'Data Summary'!BY115="Yes"),100-OFFSET('Water Data'!$F$4,0,10*ROW('Water Data'!F109)),NA())</f>
        <v>#N/A</v>
      </c>
      <c r="K115" s="490" t="e">
        <f ca="1">+IF(AND(ISNUMBER(OFFSET('Water Data'!$F$6,0,10*ROW('Water Data'!F109))),'Data Summary'!BZ115="Yes"),OFFSET('Water Data'!$F$6,0,10*ROW('Water Data'!F109)),NA())</f>
        <v>#N/A</v>
      </c>
      <c r="L115" s="490" t="e">
        <f ca="1">+IF(AND(ISNUMBER(OFFSET('Water Data'!$F$9,0,10*ROW('Water Data'!F109))),'Data Summary'!CA115="Yes"),OFFSET('Water Data'!$F$9,0,10*ROW('Water Data'!F109)),NA())</f>
        <v>#N/A</v>
      </c>
      <c r="M115" s="490" t="e">
        <f ca="1">+IF(AND(ISNUMBER(OFFSET('Water Data'!$G$4,0,10*ROW('Water Data'!G109))),'Data Summary'!CB115="Yes"),100-OFFSET('Water Data'!$G$4,0,10*ROW('Water Data'!G109)),NA())</f>
        <v>#N/A</v>
      </c>
      <c r="N115" s="490" t="e">
        <f ca="1">+IF(AND(ISNUMBER(OFFSET('Water Data'!$G$6,0,10*ROW('Water Data'!G109))),'Data Summary'!CC115="Yes"),OFFSET('Water Data'!$G$6,0,10*ROW('Water Data'!G109)),NA())</f>
        <v>#N/A</v>
      </c>
      <c r="O115" s="490" t="e">
        <f ca="1">+IF(AND(ISNUMBER(OFFSET('Water Data'!$G$9,0,10*ROW('Water Data'!G109))),'Data Summary'!CD115="Yes"),OFFSET('Water Data'!$G$9,0,10*ROW('Water Data'!G109)),NA())</f>
        <v>#N/A</v>
      </c>
      <c r="P115" s="490" t="e">
        <f ca="1">+IF(AND(ISNUMBER(OFFSET('Water Data'!$H$4,0,10*ROW('Water Data'!H109))),'Data Summary'!CE115="Yes"),100-OFFSET('Water Data'!$H$4,0,10*ROW('Water Data'!H109)),NA())</f>
        <v>#N/A</v>
      </c>
      <c r="Q115" s="490" t="e">
        <f ca="1">+IF(AND(ISNUMBER(OFFSET('Water Data'!$H$6,0,10*ROW('Water Data'!H109))),'Data Summary'!CF115="Yes"),OFFSET('Water Data'!$H$6,0,10*ROW('Water Data'!H109)),NA())</f>
        <v>#N/A</v>
      </c>
      <c r="R115" s="490" t="e">
        <f ca="1">+IF(AND(ISNUMBER(OFFSET('Water Data'!$H$9,0,10*ROW('Water Data'!H109))),'Data Summary'!CG115="Yes"),OFFSET('Water Data'!$H$9,0,10*ROW('Water Data'!H109)),NA())</f>
        <v>#N/A</v>
      </c>
      <c r="S115" s="490" t="e">
        <f ca="1">+IF(AND(ISNUMBER(OFFSET('Water Data'!$I$4,0,10*ROW('Water Data'!I109))),'Data Summary'!CH115="Yes"),100-OFFSET('Water Data'!$I$4,0,10*ROW('Water Data'!I109)),NA())</f>
        <v>#N/A</v>
      </c>
      <c r="T115" s="490" t="e">
        <f ca="1">+IF(AND(ISNUMBER(OFFSET('Water Data'!$I$6,0,10*ROW('Water Data'!I109))),'Data Summary'!CI115="Yes"),OFFSET('Water Data'!$I$6,0,10*ROW('Water Data'!I109)),NA())</f>
        <v>#N/A</v>
      </c>
      <c r="U115" s="490" t="e">
        <f ca="1">+IF(AND(ISNUMBER(OFFSET('Water Data'!$I$9,0,10*ROW('Water Data'!I109))),'Data Summary'!CJ115="Yes"),OFFSET('Water Data'!$I$9,0,10*ROW('Water Data'!I109)),NA())</f>
        <v>#N/A</v>
      </c>
      <c r="V115" s="491" t="e">
        <f ca="1">+IF(AND(ISNUMBER(OFFSET('Sanitation Data'!$D$4,0,10*ROW('Sanitation Data'!D109))),'Data Summary'!CK115="Yes"),100-OFFSET('Sanitation Data'!$D$4,0,10*ROW('Sanitation Data'!D109)),NA())</f>
        <v>#N/A</v>
      </c>
      <c r="W115" s="491" t="e">
        <f ca="1">+IF(AND(ISNUMBER(OFFSET('Sanitation Data'!$D$6,0,10*ROW('Sanitation Data'!D109))),'Data Summary'!CL115="Yes"),OFFSET('Sanitation Data'!$D$6,0,10*ROW('Sanitation Data'!D109)),NA())</f>
        <v>#N/A</v>
      </c>
      <c r="X115" s="491" t="e">
        <f ca="1">+IF(AND(ISNUMBER(OFFSET('Sanitation Data'!$D$10,0,10*ROW('Sanitation Data'!D109))),'Data Summary'!CM115="Yes"),OFFSET('Sanitation Data'!$D$10,0,10*ROW('Sanitation Data'!D109)),NA())</f>
        <v>#N/A</v>
      </c>
      <c r="Y115" s="491" t="e">
        <f ca="1">+IF(AND(ISNUMBER(OFFSET('Sanitation Data'!$D$11,0,10*ROW('Sanitation Data'!D109))),'Data Summary'!CN115="Yes"),OFFSET('Sanitation Data'!$D$11,0,10*ROW('Sanitation Data'!D109)),NA())</f>
        <v>#N/A</v>
      </c>
      <c r="Z115" s="491" t="e">
        <f ca="1">+IF(AND(ISNUMBER(OFFSET('Sanitation Data'!$D$12,0,10*ROW('Sanitation Data'!D109))),'Data Summary'!CO115="Yes"),OFFSET('Sanitation Data'!$D$12,0,10*ROW('Sanitation Data'!D109)),NA())</f>
        <v>#N/A</v>
      </c>
      <c r="AA115" s="491" t="e">
        <f ca="1">+IF(AND(ISNUMBER(OFFSET('Sanitation Data'!$E$4,0,10*ROW('Sanitation Data'!E109))),'Data Summary'!CP115="Yes"),100-OFFSET('Sanitation Data'!$E$4,0,10*ROW('Sanitation Data'!E109)),NA())</f>
        <v>#N/A</v>
      </c>
      <c r="AB115" s="491" t="e">
        <f ca="1">+IF(AND(ISNUMBER(OFFSET('Sanitation Data'!$E$6,0,10*ROW('Sanitation Data'!E109))),'Data Summary'!CQ115="Yes"),OFFSET('Sanitation Data'!$E$6,0,10*ROW('Sanitation Data'!E109)),NA())</f>
        <v>#N/A</v>
      </c>
      <c r="AC115" s="491" t="e">
        <f ca="1">+IF(AND(ISNUMBER(OFFSET('Sanitation Data'!$E$10,0,10*ROW('Sanitation Data'!E109))),'Data Summary'!CR115="Yes"),OFFSET('Sanitation Data'!$E$10,0,10*ROW('Sanitation Data'!E109)),NA())</f>
        <v>#N/A</v>
      </c>
      <c r="AD115" s="491" t="e">
        <f ca="1">+IF(AND(ISNUMBER(OFFSET('Sanitation Data'!$E$11,0,10*ROW('Sanitation Data'!E109))),'Data Summary'!CS115="Yes"),OFFSET('Sanitation Data'!$E$11,0,10*ROW('Sanitation Data'!E109)),NA())</f>
        <v>#N/A</v>
      </c>
      <c r="AE115" s="491" t="e">
        <f ca="1">+IF(AND(ISNUMBER(OFFSET('Sanitation Data'!$E$12,0,10*ROW('Sanitation Data'!E109))),'Data Summary'!CT115="Yes"),OFFSET('Sanitation Data'!$E$12,0,10*ROW('Sanitation Data'!E109)),NA())</f>
        <v>#N/A</v>
      </c>
      <c r="AF115" s="491" t="e">
        <f ca="1">+IF(AND(ISNUMBER(OFFSET('Sanitation Data'!$F$4,0,10*ROW('Sanitation Data'!F109))),'Data Summary'!CU115="Yes"),100-OFFSET('Sanitation Data'!$F$4,0,10*ROW('Sanitation Data'!F109)),NA())</f>
        <v>#N/A</v>
      </c>
      <c r="AG115" s="491" t="e">
        <f ca="1">+IF(AND(ISNUMBER(OFFSET('Sanitation Data'!$F$6,0,10*ROW('Sanitation Data'!F109))),'Data Summary'!CV115="Yes"),OFFSET('Sanitation Data'!$F$6,0,10*ROW('Sanitation Data'!F109)),NA())</f>
        <v>#N/A</v>
      </c>
      <c r="AH115" s="491" t="e">
        <f ca="1">+IF(AND(ISNUMBER(OFFSET('Sanitation Data'!$F$10,0,10*ROW('Sanitation Data'!F109))),'Data Summary'!CW115="Yes"),OFFSET('Sanitation Data'!$F$10,0,10*ROW('Sanitation Data'!F109)),NA())</f>
        <v>#N/A</v>
      </c>
      <c r="AI115" s="491" t="e">
        <f ca="1">+IF(AND(ISNUMBER(OFFSET('Sanitation Data'!$F$11,0,10*ROW('Sanitation Data'!F109))),'Data Summary'!CX115="Yes"),OFFSET('Sanitation Data'!$F$11,0,10*ROW('Sanitation Data'!F109)),NA())</f>
        <v>#N/A</v>
      </c>
      <c r="AJ115" s="491" t="e">
        <f ca="1">+IF(AND(ISNUMBER(OFFSET('Sanitation Data'!$F$12,0,10*ROW('Sanitation Data'!F109))),'Data Summary'!CY115="Yes"),OFFSET('Sanitation Data'!$F$12,0,10*ROW('Sanitation Data'!F109)),NA())</f>
        <v>#N/A</v>
      </c>
      <c r="AK115" s="491" t="e">
        <f ca="1">+IF(AND(ISNUMBER(OFFSET('Sanitation Data'!$G$4,0,10*ROW('Sanitation Data'!G109))),'Data Summary'!CZ115="Yes"),100-OFFSET('Sanitation Data'!$G$4,0,10*ROW('Sanitation Data'!G109)),NA())</f>
        <v>#N/A</v>
      </c>
      <c r="AL115" s="491" t="e">
        <f ca="1">+IF(AND(ISNUMBER(OFFSET('Sanitation Data'!$G$6,0,10*ROW('Sanitation Data'!G109))),'Data Summary'!DA115="Yes"),OFFSET('Sanitation Data'!$G$6,0,10*ROW('Sanitation Data'!G109)),NA())</f>
        <v>#N/A</v>
      </c>
      <c r="AM115" s="491" t="e">
        <f ca="1">+IF(AND(ISNUMBER(OFFSET('Sanitation Data'!$G$10,0,10*ROW('Sanitation Data'!G109))),'Data Summary'!DB115="Yes"),OFFSET('Sanitation Data'!$G$10,0,10*ROW('Sanitation Data'!G109)),NA())</f>
        <v>#N/A</v>
      </c>
      <c r="AN115" s="491" t="e">
        <f ca="1">+IF(AND(ISNUMBER(OFFSET('Sanitation Data'!$G$11,0,10*ROW('Sanitation Data'!G109))),'Data Summary'!DC115="Yes"),OFFSET('Sanitation Data'!$G$11,0,10*ROW('Sanitation Data'!G109)),NA())</f>
        <v>#N/A</v>
      </c>
      <c r="AO115" s="491" t="e">
        <f ca="1">+IF(AND(ISNUMBER(OFFSET('Sanitation Data'!$G$12,0,10*ROW('Sanitation Data'!G109))),'Data Summary'!DD115="Yes"),OFFSET('Sanitation Data'!$G$12,0,10*ROW('Sanitation Data'!G109)),NA())</f>
        <v>#N/A</v>
      </c>
      <c r="AP115" s="491" t="e">
        <f ca="1">+IF(AND(ISNUMBER(OFFSET('Sanitation Data'!$H$4,0,10*ROW('Sanitation Data'!H109))),'Data Summary'!DE115="Yes"),100-OFFSET('Sanitation Data'!$H$4,0,10*ROW('Sanitation Data'!H109)),NA())</f>
        <v>#N/A</v>
      </c>
      <c r="AQ115" s="491" t="e">
        <f ca="1">+IF(AND(ISNUMBER(OFFSET('Sanitation Data'!$H$6,0,10*ROW('Sanitation Data'!H109))),'Data Summary'!DF115="Yes"),OFFSET('Sanitation Data'!$H$6,0,10*ROW('Sanitation Data'!H109)),NA())</f>
        <v>#N/A</v>
      </c>
      <c r="AR115" s="491" t="e">
        <f ca="1">+IF(AND(ISNUMBER(OFFSET('Sanitation Data'!$H$10,0,10*ROW('Sanitation Data'!H109))),'Data Summary'!DG115="Yes"),OFFSET('Sanitation Data'!$H$10,0,10*ROW('Sanitation Data'!H109)),NA())</f>
        <v>#N/A</v>
      </c>
      <c r="AS115" s="491" t="e">
        <f ca="1">+IF(AND(ISNUMBER(OFFSET('Sanitation Data'!$H$11,0,10*ROW('Sanitation Data'!H109))),'Data Summary'!DH115="Yes"),OFFSET('Sanitation Data'!$H$11,0,10*ROW('Sanitation Data'!H109)),NA())</f>
        <v>#N/A</v>
      </c>
      <c r="AT115" s="491" t="e">
        <f ca="1">+IF(AND(ISNUMBER(OFFSET('Sanitation Data'!$H$12,0,10*ROW('Sanitation Data'!H109))),'Data Summary'!DI115="Yes"),OFFSET('Sanitation Data'!$H$12,0,10*ROW('Sanitation Data'!H109)),NA())</f>
        <v>#N/A</v>
      </c>
      <c r="AU115" s="491" t="e">
        <f ca="1">+IF(AND(ISNUMBER(OFFSET('Sanitation Data'!$I$4,0,10*ROW('Sanitation Data'!I109))),'Data Summary'!DJ115="Yes"),100-OFFSET('Sanitation Data'!$I$4,0,10*ROW('Sanitation Data'!I109)),NA())</f>
        <v>#N/A</v>
      </c>
      <c r="AV115" s="491" t="e">
        <f ca="1">+IF(AND(ISNUMBER(OFFSET('Sanitation Data'!$I$6,0,10*ROW('Sanitation Data'!I109))),'Data Summary'!DK115="Yes"),OFFSET('Sanitation Data'!$I$6,0,10*ROW('Sanitation Data'!I109)),NA())</f>
        <v>#N/A</v>
      </c>
      <c r="AW115" s="491" t="e">
        <f ca="1">+IF(AND(ISNUMBER(OFFSET('Sanitation Data'!$I$10,0,10*ROW('Sanitation Data'!I109))),'Data Summary'!DL115="Yes"),OFFSET('Sanitation Data'!$I$10,0,10*ROW('Sanitation Data'!I109)),NA())</f>
        <v>#N/A</v>
      </c>
      <c r="AX115" s="491" t="e">
        <f ca="1">+IF(AND(ISNUMBER(OFFSET('Sanitation Data'!$I$11,0,10*ROW('Sanitation Data'!I109))),'Data Summary'!DM115="Yes"),OFFSET('Sanitation Data'!$I$11,0,10*ROW('Sanitation Data'!I109)),NA())</f>
        <v>#N/A</v>
      </c>
      <c r="AY115" s="491" t="e">
        <f ca="1">+IF(AND(ISNUMBER(OFFSET('Sanitation Data'!$I$12,0,10*ROW('Sanitation Data'!I109))),'Data Summary'!DN115="Yes"),OFFSET('Sanitation Data'!$I$12,0,10*ROW('Sanitation Data'!I109)),NA())</f>
        <v>#N/A</v>
      </c>
      <c r="AZ115" s="492" t="e">
        <f ca="1">+IF(AND(ISNUMBER(OFFSET('Hygiene Data'!$D$5,0,10*ROW('Hygiene Data'!D109))),'Data Summary'!DO115="Yes"),OFFSET('Hygiene Data'!$D$5,0,10*ROW('Hygiene Data'!D109)),NA())</f>
        <v>#N/A</v>
      </c>
      <c r="BA115" s="492" t="e">
        <f ca="1">+IF(AND(ISNUMBER(OFFSET('Hygiene Data'!$D$7,0,10*ROW('Hygiene Data'!D109))),'Data Summary'!DP115="Yes"),OFFSET('Hygiene Data'!$D$7,0,10*ROW('Hygiene Data'!D109)),NA())</f>
        <v>#N/A</v>
      </c>
      <c r="BB115" s="492" t="e">
        <f ca="1">+IF(AND(ISNUMBER(OFFSET('Hygiene Data'!$D$9,0,10*ROW('Hygiene Data'!D109))),'Data Summary'!DQ115="Yes"),OFFSET('Hygiene Data'!$D$9,0,10*ROW('Hygiene Data'!D109)),NA())</f>
        <v>#N/A</v>
      </c>
      <c r="BC115" s="492" t="e">
        <f ca="1">+IF(AND(ISNUMBER(OFFSET('Hygiene Data'!$E$5,0,10*ROW('Hygiene Data'!E109))),'Data Summary'!DR115="Yes"),OFFSET('Hygiene Data'!$E$5,0,10*ROW('Hygiene Data'!E109)),NA())</f>
        <v>#N/A</v>
      </c>
      <c r="BD115" s="492" t="e">
        <f ca="1">+IF(AND(ISNUMBER(OFFSET('Hygiene Data'!$E$7,0,10*ROW('Hygiene Data'!E109))),'Data Summary'!DS115="Yes"),OFFSET('Hygiene Data'!$E$7,0,10*ROW('Hygiene Data'!E109)),NA())</f>
        <v>#N/A</v>
      </c>
      <c r="BE115" s="492" t="e">
        <f ca="1">+IF(AND(ISNUMBER(OFFSET('Hygiene Data'!$E$9,0,10*ROW('Hygiene Data'!E109))),'Data Summary'!DT115="Yes"),OFFSET('Hygiene Data'!$E$9,0,10*ROW('Hygiene Data'!E109)),NA())</f>
        <v>#N/A</v>
      </c>
      <c r="BF115" s="492" t="e">
        <f ca="1">+IF(AND(ISNUMBER(OFFSET('Hygiene Data'!$F$5,0,10*ROW('Hygiene Data'!F109))),'Data Summary'!DU115="Yes"),OFFSET('Hygiene Data'!$F$5,0,10*ROW('Hygiene Data'!F109)),NA())</f>
        <v>#N/A</v>
      </c>
      <c r="BG115" s="492" t="e">
        <f ca="1">+IF(AND(ISNUMBER(OFFSET('Hygiene Data'!$F$7,0,10*ROW('Hygiene Data'!F109))),'Data Summary'!DV115="Yes"),OFFSET('Hygiene Data'!$F$7,0,10*ROW('Hygiene Data'!F109)),NA())</f>
        <v>#N/A</v>
      </c>
      <c r="BH115" s="492" t="e">
        <f ca="1">+IF(AND(ISNUMBER(OFFSET('Hygiene Data'!$F$9,0,10*ROW('Hygiene Data'!F109))),'Data Summary'!DW115="Yes"),OFFSET('Hygiene Data'!$F$9,0,10*ROW('Hygiene Data'!F109)),NA())</f>
        <v>#N/A</v>
      </c>
      <c r="BI115" s="492" t="e">
        <f ca="1">+IF(AND(ISNUMBER(OFFSET('Hygiene Data'!$G$5,0,10*ROW('Hygiene Data'!G109))),'Data Summary'!DX115="Yes"),OFFSET('Hygiene Data'!$G$5,0,10*ROW('Hygiene Data'!G109)),NA())</f>
        <v>#N/A</v>
      </c>
      <c r="BJ115" s="492" t="e">
        <f ca="1">+IF(AND(ISNUMBER(OFFSET('Hygiene Data'!$G$7,0,10*ROW('Hygiene Data'!G109))),'Data Summary'!DY115="Yes"),OFFSET('Hygiene Data'!$G$7,0,10*ROW('Hygiene Data'!G109)),NA())</f>
        <v>#N/A</v>
      </c>
      <c r="BK115" s="492" t="e">
        <f ca="1">+IF(AND(ISNUMBER(OFFSET('Hygiene Data'!$G$9,0,10*ROW('Hygiene Data'!G109))),'Data Summary'!DZ115="Yes"),OFFSET('Hygiene Data'!$G$9,0,10*ROW('Hygiene Data'!G109)),NA())</f>
        <v>#N/A</v>
      </c>
      <c r="BL115" s="492" t="e">
        <f ca="1">+IF(AND(ISNUMBER(OFFSET('Hygiene Data'!$H$5,0,10*ROW('Hygiene Data'!H109))),'Data Summary'!EA115="Yes"),OFFSET('Hygiene Data'!$H$5,0,10*ROW('Hygiene Data'!H109)),NA())</f>
        <v>#N/A</v>
      </c>
      <c r="BM115" s="492" t="e">
        <f ca="1">+IF(AND(ISNUMBER(OFFSET('Hygiene Data'!$H$7,0,10*ROW('Hygiene Data'!H109))),'Data Summary'!EB115="Yes"),OFFSET('Hygiene Data'!$H$7,0,10*ROW('Hygiene Data'!H109)),NA())</f>
        <v>#N/A</v>
      </c>
      <c r="BN115" s="492" t="e">
        <f ca="1">+IF(AND(ISNUMBER(OFFSET('Hygiene Data'!$H$9,0,10*ROW('Hygiene Data'!H109))),'Data Summary'!EC115="Yes"),OFFSET('Hygiene Data'!$H$9,0,10*ROW('Hygiene Data'!H109)),NA())</f>
        <v>#N/A</v>
      </c>
      <c r="BO115" s="492" t="e">
        <f ca="1">+IF(AND(ISNUMBER(OFFSET('Hygiene Data'!$I$5,0,10*ROW('Hygiene Data'!I109))),'Data Summary'!ED115="Yes"),OFFSET('Hygiene Data'!$I$5,0,10*ROW('Hygiene Data'!I109)),NA())</f>
        <v>#N/A</v>
      </c>
      <c r="BP115" s="492" t="e">
        <f ca="1">+IF(AND(ISNUMBER(OFFSET('Hygiene Data'!$I$7,0,10*ROW('Hygiene Data'!I109))),'Data Summary'!EE115="Yes"),OFFSET('Hygiene Data'!$I$7,0,10*ROW('Hygiene Data'!I109)),NA())</f>
        <v>#N/A</v>
      </c>
      <c r="BQ115" s="492" t="e">
        <f ca="1">+IF(AND(ISNUMBER(OFFSET('Hygiene Data'!$I$9,0,10*ROW('Hygiene Data'!I109))),'Data Summary'!EF115="Yes"),OFFSET('Hygiene Data'!$I$9,0,10*ROW('Hygiene Data'!I109)),NA())</f>
        <v>#N/A</v>
      </c>
    </row>
    <row r="116" spans="1:69" x14ac:dyDescent="0.25">
      <c r="A116" s="488" t="e">
        <f ca="1">+RIGHT('Data Summary'!A116,LEN('Data Summary'!A116)-9)</f>
        <v>#VALUE!</v>
      </c>
      <c r="B116" s="462" t="str">
        <f ca="1">+IF(ISTEXT('Data Summary'!B116),'Data Summary'!B116,"")</f>
        <v/>
      </c>
      <c r="C116" s="489" t="e">
        <f ca="1">+VALUE('Data Summary'!C116)</f>
        <v>#VALUE!</v>
      </c>
      <c r="D116" s="490" t="e">
        <f ca="1">+IF(AND(ISNUMBER(OFFSET('Water Data'!$D$4,0,10*ROW('Water Data'!D110))),'Data Summary'!BS116="Yes"),100-OFFSET('Water Data'!$D$4,0,10*ROW('Water Data'!D110)),NA())</f>
        <v>#N/A</v>
      </c>
      <c r="E116" s="490" t="e">
        <f ca="1">+IF(AND(ISNUMBER(OFFSET('Water Data'!$D$6,0,10*ROW('Water Data'!D110))),'Data Summary'!BT116="Yes"),OFFSET('Water Data'!$D$6,0,10*ROW('Water Data'!D110)),NA())</f>
        <v>#N/A</v>
      </c>
      <c r="F116" s="490" t="e">
        <f ca="1">+IF(AND(ISNUMBER(OFFSET('Water Data'!$D$9,0,10*ROW('Water Data'!D110))),'Data Summary'!BU116="Yes"),OFFSET('Water Data'!$D$9,0,10*ROW('Water Data'!D110)),NA())</f>
        <v>#N/A</v>
      </c>
      <c r="G116" s="490" t="e">
        <f ca="1">+IF(AND(ISNUMBER(OFFSET('Water Data'!$E$4,0,10*ROW('Water Data'!E110))),'Data Summary'!BV116="Yes"),100-OFFSET('Water Data'!$E$4,0,10*ROW('Water Data'!E110)),NA())</f>
        <v>#N/A</v>
      </c>
      <c r="H116" s="490" t="e">
        <f ca="1">+IF(AND(ISNUMBER(OFFSET('Water Data'!$E$6,0,10*ROW('Water Data'!E110))),'Data Summary'!BW116="Yes"),OFFSET('Water Data'!$E$6,0,10*ROW('Water Data'!E110)),NA())</f>
        <v>#N/A</v>
      </c>
      <c r="I116" s="490" t="e">
        <f ca="1">+IF(AND(ISNUMBER(OFFSET('Water Data'!$E$9,0,10*ROW('Water Data'!E110))),'Data Summary'!BX116="Yes"),OFFSET('Water Data'!$E$9,0,10*ROW('Water Data'!E110)),NA())</f>
        <v>#N/A</v>
      </c>
      <c r="J116" s="490" t="e">
        <f ca="1">+IF(AND(ISNUMBER(OFFSET('Water Data'!$F$4,0,10*ROW('Water Data'!F110))),'Data Summary'!BY116="Yes"),100-OFFSET('Water Data'!$F$4,0,10*ROW('Water Data'!F110)),NA())</f>
        <v>#N/A</v>
      </c>
      <c r="K116" s="490" t="e">
        <f ca="1">+IF(AND(ISNUMBER(OFFSET('Water Data'!$F$6,0,10*ROW('Water Data'!F110))),'Data Summary'!BZ116="Yes"),OFFSET('Water Data'!$F$6,0,10*ROW('Water Data'!F110)),NA())</f>
        <v>#N/A</v>
      </c>
      <c r="L116" s="490" t="e">
        <f ca="1">+IF(AND(ISNUMBER(OFFSET('Water Data'!$F$9,0,10*ROW('Water Data'!F110))),'Data Summary'!CA116="Yes"),OFFSET('Water Data'!$F$9,0,10*ROW('Water Data'!F110)),NA())</f>
        <v>#N/A</v>
      </c>
      <c r="M116" s="490" t="e">
        <f ca="1">+IF(AND(ISNUMBER(OFFSET('Water Data'!$G$4,0,10*ROW('Water Data'!G110))),'Data Summary'!CB116="Yes"),100-OFFSET('Water Data'!$G$4,0,10*ROW('Water Data'!G110)),NA())</f>
        <v>#N/A</v>
      </c>
      <c r="N116" s="490" t="e">
        <f ca="1">+IF(AND(ISNUMBER(OFFSET('Water Data'!$G$6,0,10*ROW('Water Data'!G110))),'Data Summary'!CC116="Yes"),OFFSET('Water Data'!$G$6,0,10*ROW('Water Data'!G110)),NA())</f>
        <v>#N/A</v>
      </c>
      <c r="O116" s="490" t="e">
        <f ca="1">+IF(AND(ISNUMBER(OFFSET('Water Data'!$G$9,0,10*ROW('Water Data'!G110))),'Data Summary'!CD116="Yes"),OFFSET('Water Data'!$G$9,0,10*ROW('Water Data'!G110)),NA())</f>
        <v>#N/A</v>
      </c>
      <c r="P116" s="490" t="e">
        <f ca="1">+IF(AND(ISNUMBER(OFFSET('Water Data'!$H$4,0,10*ROW('Water Data'!H110))),'Data Summary'!CE116="Yes"),100-OFFSET('Water Data'!$H$4,0,10*ROW('Water Data'!H110)),NA())</f>
        <v>#N/A</v>
      </c>
      <c r="Q116" s="490" t="e">
        <f ca="1">+IF(AND(ISNUMBER(OFFSET('Water Data'!$H$6,0,10*ROW('Water Data'!H110))),'Data Summary'!CF116="Yes"),OFFSET('Water Data'!$H$6,0,10*ROW('Water Data'!H110)),NA())</f>
        <v>#N/A</v>
      </c>
      <c r="R116" s="490" t="e">
        <f ca="1">+IF(AND(ISNUMBER(OFFSET('Water Data'!$H$9,0,10*ROW('Water Data'!H110))),'Data Summary'!CG116="Yes"),OFFSET('Water Data'!$H$9,0,10*ROW('Water Data'!H110)),NA())</f>
        <v>#N/A</v>
      </c>
      <c r="S116" s="490" t="e">
        <f ca="1">+IF(AND(ISNUMBER(OFFSET('Water Data'!$I$4,0,10*ROW('Water Data'!I110))),'Data Summary'!CH116="Yes"),100-OFFSET('Water Data'!$I$4,0,10*ROW('Water Data'!I110)),NA())</f>
        <v>#N/A</v>
      </c>
      <c r="T116" s="490" t="e">
        <f ca="1">+IF(AND(ISNUMBER(OFFSET('Water Data'!$I$6,0,10*ROW('Water Data'!I110))),'Data Summary'!CI116="Yes"),OFFSET('Water Data'!$I$6,0,10*ROW('Water Data'!I110)),NA())</f>
        <v>#N/A</v>
      </c>
      <c r="U116" s="490" t="e">
        <f ca="1">+IF(AND(ISNUMBER(OFFSET('Water Data'!$I$9,0,10*ROW('Water Data'!I110))),'Data Summary'!CJ116="Yes"),OFFSET('Water Data'!$I$9,0,10*ROW('Water Data'!I110)),NA())</f>
        <v>#N/A</v>
      </c>
      <c r="V116" s="491" t="e">
        <f ca="1">+IF(AND(ISNUMBER(OFFSET('Sanitation Data'!$D$4,0,10*ROW('Sanitation Data'!D110))),'Data Summary'!CK116="Yes"),100-OFFSET('Sanitation Data'!$D$4,0,10*ROW('Sanitation Data'!D110)),NA())</f>
        <v>#N/A</v>
      </c>
      <c r="W116" s="491" t="e">
        <f ca="1">+IF(AND(ISNUMBER(OFFSET('Sanitation Data'!$D$6,0,10*ROW('Sanitation Data'!D110))),'Data Summary'!CL116="Yes"),OFFSET('Sanitation Data'!$D$6,0,10*ROW('Sanitation Data'!D110)),NA())</f>
        <v>#N/A</v>
      </c>
      <c r="X116" s="491" t="e">
        <f ca="1">+IF(AND(ISNUMBER(OFFSET('Sanitation Data'!$D$10,0,10*ROW('Sanitation Data'!D110))),'Data Summary'!CM116="Yes"),OFFSET('Sanitation Data'!$D$10,0,10*ROW('Sanitation Data'!D110)),NA())</f>
        <v>#N/A</v>
      </c>
      <c r="Y116" s="491" t="e">
        <f ca="1">+IF(AND(ISNUMBER(OFFSET('Sanitation Data'!$D$11,0,10*ROW('Sanitation Data'!D110))),'Data Summary'!CN116="Yes"),OFFSET('Sanitation Data'!$D$11,0,10*ROW('Sanitation Data'!D110)),NA())</f>
        <v>#N/A</v>
      </c>
      <c r="Z116" s="491" t="e">
        <f ca="1">+IF(AND(ISNUMBER(OFFSET('Sanitation Data'!$D$12,0,10*ROW('Sanitation Data'!D110))),'Data Summary'!CO116="Yes"),OFFSET('Sanitation Data'!$D$12,0,10*ROW('Sanitation Data'!D110)),NA())</f>
        <v>#N/A</v>
      </c>
      <c r="AA116" s="491" t="e">
        <f ca="1">+IF(AND(ISNUMBER(OFFSET('Sanitation Data'!$E$4,0,10*ROW('Sanitation Data'!E110))),'Data Summary'!CP116="Yes"),100-OFFSET('Sanitation Data'!$E$4,0,10*ROW('Sanitation Data'!E110)),NA())</f>
        <v>#N/A</v>
      </c>
      <c r="AB116" s="491" t="e">
        <f ca="1">+IF(AND(ISNUMBER(OFFSET('Sanitation Data'!$E$6,0,10*ROW('Sanitation Data'!E110))),'Data Summary'!CQ116="Yes"),OFFSET('Sanitation Data'!$E$6,0,10*ROW('Sanitation Data'!E110)),NA())</f>
        <v>#N/A</v>
      </c>
      <c r="AC116" s="491" t="e">
        <f ca="1">+IF(AND(ISNUMBER(OFFSET('Sanitation Data'!$E$10,0,10*ROW('Sanitation Data'!E110))),'Data Summary'!CR116="Yes"),OFFSET('Sanitation Data'!$E$10,0,10*ROW('Sanitation Data'!E110)),NA())</f>
        <v>#N/A</v>
      </c>
      <c r="AD116" s="491" t="e">
        <f ca="1">+IF(AND(ISNUMBER(OFFSET('Sanitation Data'!$E$11,0,10*ROW('Sanitation Data'!E110))),'Data Summary'!CS116="Yes"),OFFSET('Sanitation Data'!$E$11,0,10*ROW('Sanitation Data'!E110)),NA())</f>
        <v>#N/A</v>
      </c>
      <c r="AE116" s="491" t="e">
        <f ca="1">+IF(AND(ISNUMBER(OFFSET('Sanitation Data'!$E$12,0,10*ROW('Sanitation Data'!E110))),'Data Summary'!CT116="Yes"),OFFSET('Sanitation Data'!$E$12,0,10*ROW('Sanitation Data'!E110)),NA())</f>
        <v>#N/A</v>
      </c>
      <c r="AF116" s="491" t="e">
        <f ca="1">+IF(AND(ISNUMBER(OFFSET('Sanitation Data'!$F$4,0,10*ROW('Sanitation Data'!F110))),'Data Summary'!CU116="Yes"),100-OFFSET('Sanitation Data'!$F$4,0,10*ROW('Sanitation Data'!F110)),NA())</f>
        <v>#N/A</v>
      </c>
      <c r="AG116" s="491" t="e">
        <f ca="1">+IF(AND(ISNUMBER(OFFSET('Sanitation Data'!$F$6,0,10*ROW('Sanitation Data'!F110))),'Data Summary'!CV116="Yes"),OFFSET('Sanitation Data'!$F$6,0,10*ROW('Sanitation Data'!F110)),NA())</f>
        <v>#N/A</v>
      </c>
      <c r="AH116" s="491" t="e">
        <f ca="1">+IF(AND(ISNUMBER(OFFSET('Sanitation Data'!$F$10,0,10*ROW('Sanitation Data'!F110))),'Data Summary'!CW116="Yes"),OFFSET('Sanitation Data'!$F$10,0,10*ROW('Sanitation Data'!F110)),NA())</f>
        <v>#N/A</v>
      </c>
      <c r="AI116" s="491" t="e">
        <f ca="1">+IF(AND(ISNUMBER(OFFSET('Sanitation Data'!$F$11,0,10*ROW('Sanitation Data'!F110))),'Data Summary'!CX116="Yes"),OFFSET('Sanitation Data'!$F$11,0,10*ROW('Sanitation Data'!F110)),NA())</f>
        <v>#N/A</v>
      </c>
      <c r="AJ116" s="491" t="e">
        <f ca="1">+IF(AND(ISNUMBER(OFFSET('Sanitation Data'!$F$12,0,10*ROW('Sanitation Data'!F110))),'Data Summary'!CY116="Yes"),OFFSET('Sanitation Data'!$F$12,0,10*ROW('Sanitation Data'!F110)),NA())</f>
        <v>#N/A</v>
      </c>
      <c r="AK116" s="491" t="e">
        <f ca="1">+IF(AND(ISNUMBER(OFFSET('Sanitation Data'!$G$4,0,10*ROW('Sanitation Data'!G110))),'Data Summary'!CZ116="Yes"),100-OFFSET('Sanitation Data'!$G$4,0,10*ROW('Sanitation Data'!G110)),NA())</f>
        <v>#N/A</v>
      </c>
      <c r="AL116" s="491" t="e">
        <f ca="1">+IF(AND(ISNUMBER(OFFSET('Sanitation Data'!$G$6,0,10*ROW('Sanitation Data'!G110))),'Data Summary'!DA116="Yes"),OFFSET('Sanitation Data'!$G$6,0,10*ROW('Sanitation Data'!G110)),NA())</f>
        <v>#N/A</v>
      </c>
      <c r="AM116" s="491" t="e">
        <f ca="1">+IF(AND(ISNUMBER(OFFSET('Sanitation Data'!$G$10,0,10*ROW('Sanitation Data'!G110))),'Data Summary'!DB116="Yes"),OFFSET('Sanitation Data'!$G$10,0,10*ROW('Sanitation Data'!G110)),NA())</f>
        <v>#N/A</v>
      </c>
      <c r="AN116" s="491" t="e">
        <f ca="1">+IF(AND(ISNUMBER(OFFSET('Sanitation Data'!$G$11,0,10*ROW('Sanitation Data'!G110))),'Data Summary'!DC116="Yes"),OFFSET('Sanitation Data'!$G$11,0,10*ROW('Sanitation Data'!G110)),NA())</f>
        <v>#N/A</v>
      </c>
      <c r="AO116" s="491" t="e">
        <f ca="1">+IF(AND(ISNUMBER(OFFSET('Sanitation Data'!$G$12,0,10*ROW('Sanitation Data'!G110))),'Data Summary'!DD116="Yes"),OFFSET('Sanitation Data'!$G$12,0,10*ROW('Sanitation Data'!G110)),NA())</f>
        <v>#N/A</v>
      </c>
      <c r="AP116" s="491" t="e">
        <f ca="1">+IF(AND(ISNUMBER(OFFSET('Sanitation Data'!$H$4,0,10*ROW('Sanitation Data'!H110))),'Data Summary'!DE116="Yes"),100-OFFSET('Sanitation Data'!$H$4,0,10*ROW('Sanitation Data'!H110)),NA())</f>
        <v>#N/A</v>
      </c>
      <c r="AQ116" s="491" t="e">
        <f ca="1">+IF(AND(ISNUMBER(OFFSET('Sanitation Data'!$H$6,0,10*ROW('Sanitation Data'!H110))),'Data Summary'!DF116="Yes"),OFFSET('Sanitation Data'!$H$6,0,10*ROW('Sanitation Data'!H110)),NA())</f>
        <v>#N/A</v>
      </c>
      <c r="AR116" s="491" t="e">
        <f ca="1">+IF(AND(ISNUMBER(OFFSET('Sanitation Data'!$H$10,0,10*ROW('Sanitation Data'!H110))),'Data Summary'!DG116="Yes"),OFFSET('Sanitation Data'!$H$10,0,10*ROW('Sanitation Data'!H110)),NA())</f>
        <v>#N/A</v>
      </c>
      <c r="AS116" s="491" t="e">
        <f ca="1">+IF(AND(ISNUMBER(OFFSET('Sanitation Data'!$H$11,0,10*ROW('Sanitation Data'!H110))),'Data Summary'!DH116="Yes"),OFFSET('Sanitation Data'!$H$11,0,10*ROW('Sanitation Data'!H110)),NA())</f>
        <v>#N/A</v>
      </c>
      <c r="AT116" s="491" t="e">
        <f ca="1">+IF(AND(ISNUMBER(OFFSET('Sanitation Data'!$H$12,0,10*ROW('Sanitation Data'!H110))),'Data Summary'!DI116="Yes"),OFFSET('Sanitation Data'!$H$12,0,10*ROW('Sanitation Data'!H110)),NA())</f>
        <v>#N/A</v>
      </c>
      <c r="AU116" s="491" t="e">
        <f ca="1">+IF(AND(ISNUMBER(OFFSET('Sanitation Data'!$I$4,0,10*ROW('Sanitation Data'!I110))),'Data Summary'!DJ116="Yes"),100-OFFSET('Sanitation Data'!$I$4,0,10*ROW('Sanitation Data'!I110)),NA())</f>
        <v>#N/A</v>
      </c>
      <c r="AV116" s="491" t="e">
        <f ca="1">+IF(AND(ISNUMBER(OFFSET('Sanitation Data'!$I$6,0,10*ROW('Sanitation Data'!I110))),'Data Summary'!DK116="Yes"),OFFSET('Sanitation Data'!$I$6,0,10*ROW('Sanitation Data'!I110)),NA())</f>
        <v>#N/A</v>
      </c>
      <c r="AW116" s="491" t="e">
        <f ca="1">+IF(AND(ISNUMBER(OFFSET('Sanitation Data'!$I$10,0,10*ROW('Sanitation Data'!I110))),'Data Summary'!DL116="Yes"),OFFSET('Sanitation Data'!$I$10,0,10*ROW('Sanitation Data'!I110)),NA())</f>
        <v>#N/A</v>
      </c>
      <c r="AX116" s="491" t="e">
        <f ca="1">+IF(AND(ISNUMBER(OFFSET('Sanitation Data'!$I$11,0,10*ROW('Sanitation Data'!I110))),'Data Summary'!DM116="Yes"),OFFSET('Sanitation Data'!$I$11,0,10*ROW('Sanitation Data'!I110)),NA())</f>
        <v>#N/A</v>
      </c>
      <c r="AY116" s="491" t="e">
        <f ca="1">+IF(AND(ISNUMBER(OFFSET('Sanitation Data'!$I$12,0,10*ROW('Sanitation Data'!I110))),'Data Summary'!DN116="Yes"),OFFSET('Sanitation Data'!$I$12,0,10*ROW('Sanitation Data'!I110)),NA())</f>
        <v>#N/A</v>
      </c>
      <c r="AZ116" s="492" t="e">
        <f ca="1">+IF(AND(ISNUMBER(OFFSET('Hygiene Data'!$D$5,0,10*ROW('Hygiene Data'!D110))),'Data Summary'!DO116="Yes"),OFFSET('Hygiene Data'!$D$5,0,10*ROW('Hygiene Data'!D110)),NA())</f>
        <v>#N/A</v>
      </c>
      <c r="BA116" s="492" t="e">
        <f ca="1">+IF(AND(ISNUMBER(OFFSET('Hygiene Data'!$D$7,0,10*ROW('Hygiene Data'!D110))),'Data Summary'!DP116="Yes"),OFFSET('Hygiene Data'!$D$7,0,10*ROW('Hygiene Data'!D110)),NA())</f>
        <v>#N/A</v>
      </c>
      <c r="BB116" s="492" t="e">
        <f ca="1">+IF(AND(ISNUMBER(OFFSET('Hygiene Data'!$D$9,0,10*ROW('Hygiene Data'!D110))),'Data Summary'!DQ116="Yes"),OFFSET('Hygiene Data'!$D$9,0,10*ROW('Hygiene Data'!D110)),NA())</f>
        <v>#N/A</v>
      </c>
      <c r="BC116" s="492" t="e">
        <f ca="1">+IF(AND(ISNUMBER(OFFSET('Hygiene Data'!$E$5,0,10*ROW('Hygiene Data'!E110))),'Data Summary'!DR116="Yes"),OFFSET('Hygiene Data'!$E$5,0,10*ROW('Hygiene Data'!E110)),NA())</f>
        <v>#N/A</v>
      </c>
      <c r="BD116" s="492" t="e">
        <f ca="1">+IF(AND(ISNUMBER(OFFSET('Hygiene Data'!$E$7,0,10*ROW('Hygiene Data'!E110))),'Data Summary'!DS116="Yes"),OFFSET('Hygiene Data'!$E$7,0,10*ROW('Hygiene Data'!E110)),NA())</f>
        <v>#N/A</v>
      </c>
      <c r="BE116" s="492" t="e">
        <f ca="1">+IF(AND(ISNUMBER(OFFSET('Hygiene Data'!$E$9,0,10*ROW('Hygiene Data'!E110))),'Data Summary'!DT116="Yes"),OFFSET('Hygiene Data'!$E$9,0,10*ROW('Hygiene Data'!E110)),NA())</f>
        <v>#N/A</v>
      </c>
      <c r="BF116" s="492" t="e">
        <f ca="1">+IF(AND(ISNUMBER(OFFSET('Hygiene Data'!$F$5,0,10*ROW('Hygiene Data'!F110))),'Data Summary'!DU116="Yes"),OFFSET('Hygiene Data'!$F$5,0,10*ROW('Hygiene Data'!F110)),NA())</f>
        <v>#N/A</v>
      </c>
      <c r="BG116" s="492" t="e">
        <f ca="1">+IF(AND(ISNUMBER(OFFSET('Hygiene Data'!$F$7,0,10*ROW('Hygiene Data'!F110))),'Data Summary'!DV116="Yes"),OFFSET('Hygiene Data'!$F$7,0,10*ROW('Hygiene Data'!F110)),NA())</f>
        <v>#N/A</v>
      </c>
      <c r="BH116" s="492" t="e">
        <f ca="1">+IF(AND(ISNUMBER(OFFSET('Hygiene Data'!$F$9,0,10*ROW('Hygiene Data'!F110))),'Data Summary'!DW116="Yes"),OFFSET('Hygiene Data'!$F$9,0,10*ROW('Hygiene Data'!F110)),NA())</f>
        <v>#N/A</v>
      </c>
      <c r="BI116" s="492" t="e">
        <f ca="1">+IF(AND(ISNUMBER(OFFSET('Hygiene Data'!$G$5,0,10*ROW('Hygiene Data'!G110))),'Data Summary'!DX116="Yes"),OFFSET('Hygiene Data'!$G$5,0,10*ROW('Hygiene Data'!G110)),NA())</f>
        <v>#N/A</v>
      </c>
      <c r="BJ116" s="492" t="e">
        <f ca="1">+IF(AND(ISNUMBER(OFFSET('Hygiene Data'!$G$7,0,10*ROW('Hygiene Data'!G110))),'Data Summary'!DY116="Yes"),OFFSET('Hygiene Data'!$G$7,0,10*ROW('Hygiene Data'!G110)),NA())</f>
        <v>#N/A</v>
      </c>
      <c r="BK116" s="492" t="e">
        <f ca="1">+IF(AND(ISNUMBER(OFFSET('Hygiene Data'!$G$9,0,10*ROW('Hygiene Data'!G110))),'Data Summary'!DZ116="Yes"),OFFSET('Hygiene Data'!$G$9,0,10*ROW('Hygiene Data'!G110)),NA())</f>
        <v>#N/A</v>
      </c>
      <c r="BL116" s="492" t="e">
        <f ca="1">+IF(AND(ISNUMBER(OFFSET('Hygiene Data'!$H$5,0,10*ROW('Hygiene Data'!H110))),'Data Summary'!EA116="Yes"),OFFSET('Hygiene Data'!$H$5,0,10*ROW('Hygiene Data'!H110)),NA())</f>
        <v>#N/A</v>
      </c>
      <c r="BM116" s="492" t="e">
        <f ca="1">+IF(AND(ISNUMBER(OFFSET('Hygiene Data'!$H$7,0,10*ROW('Hygiene Data'!H110))),'Data Summary'!EB116="Yes"),OFFSET('Hygiene Data'!$H$7,0,10*ROW('Hygiene Data'!H110)),NA())</f>
        <v>#N/A</v>
      </c>
      <c r="BN116" s="492" t="e">
        <f ca="1">+IF(AND(ISNUMBER(OFFSET('Hygiene Data'!$H$9,0,10*ROW('Hygiene Data'!H110))),'Data Summary'!EC116="Yes"),OFFSET('Hygiene Data'!$H$9,0,10*ROW('Hygiene Data'!H110)),NA())</f>
        <v>#N/A</v>
      </c>
      <c r="BO116" s="492" t="e">
        <f ca="1">+IF(AND(ISNUMBER(OFFSET('Hygiene Data'!$I$5,0,10*ROW('Hygiene Data'!I110))),'Data Summary'!ED116="Yes"),OFFSET('Hygiene Data'!$I$5,0,10*ROW('Hygiene Data'!I110)),NA())</f>
        <v>#N/A</v>
      </c>
      <c r="BP116" s="492" t="e">
        <f ca="1">+IF(AND(ISNUMBER(OFFSET('Hygiene Data'!$I$7,0,10*ROW('Hygiene Data'!I110))),'Data Summary'!EE116="Yes"),OFFSET('Hygiene Data'!$I$7,0,10*ROW('Hygiene Data'!I110)),NA())</f>
        <v>#N/A</v>
      </c>
      <c r="BQ116" s="492" t="e">
        <f ca="1">+IF(AND(ISNUMBER(OFFSET('Hygiene Data'!$I$9,0,10*ROW('Hygiene Data'!I110))),'Data Summary'!EF116="Yes"),OFFSET('Hygiene Data'!$I$9,0,10*ROW('Hygiene Data'!I110)),NA())</f>
        <v>#N/A</v>
      </c>
    </row>
    <row r="117" spans="1:69" x14ac:dyDescent="0.25">
      <c r="A117" s="488" t="e">
        <f ca="1">+RIGHT('Data Summary'!A117,LEN('Data Summary'!A117)-9)</f>
        <v>#VALUE!</v>
      </c>
      <c r="B117" s="462" t="str">
        <f ca="1">+IF(ISTEXT('Data Summary'!B117),'Data Summary'!B117,"")</f>
        <v/>
      </c>
      <c r="C117" s="489" t="e">
        <f ca="1">+VALUE('Data Summary'!C117)</f>
        <v>#VALUE!</v>
      </c>
      <c r="D117" s="490" t="e">
        <f ca="1">+IF(AND(ISNUMBER(OFFSET('Water Data'!$D$4,0,10*ROW('Water Data'!D111))),'Data Summary'!BS117="Yes"),100-OFFSET('Water Data'!$D$4,0,10*ROW('Water Data'!D111)),NA())</f>
        <v>#N/A</v>
      </c>
      <c r="E117" s="490" t="e">
        <f ca="1">+IF(AND(ISNUMBER(OFFSET('Water Data'!$D$6,0,10*ROW('Water Data'!D111))),'Data Summary'!BT117="Yes"),OFFSET('Water Data'!$D$6,0,10*ROW('Water Data'!D111)),NA())</f>
        <v>#N/A</v>
      </c>
      <c r="F117" s="490" t="e">
        <f ca="1">+IF(AND(ISNUMBER(OFFSET('Water Data'!$D$9,0,10*ROW('Water Data'!D111))),'Data Summary'!BU117="Yes"),OFFSET('Water Data'!$D$9,0,10*ROW('Water Data'!D111)),NA())</f>
        <v>#N/A</v>
      </c>
      <c r="G117" s="490" t="e">
        <f ca="1">+IF(AND(ISNUMBER(OFFSET('Water Data'!$E$4,0,10*ROW('Water Data'!E111))),'Data Summary'!BV117="Yes"),100-OFFSET('Water Data'!$E$4,0,10*ROW('Water Data'!E111)),NA())</f>
        <v>#N/A</v>
      </c>
      <c r="H117" s="490" t="e">
        <f ca="1">+IF(AND(ISNUMBER(OFFSET('Water Data'!$E$6,0,10*ROW('Water Data'!E111))),'Data Summary'!BW117="Yes"),OFFSET('Water Data'!$E$6,0,10*ROW('Water Data'!E111)),NA())</f>
        <v>#N/A</v>
      </c>
      <c r="I117" s="490" t="e">
        <f ca="1">+IF(AND(ISNUMBER(OFFSET('Water Data'!$E$9,0,10*ROW('Water Data'!E111))),'Data Summary'!BX117="Yes"),OFFSET('Water Data'!$E$9,0,10*ROW('Water Data'!E111)),NA())</f>
        <v>#N/A</v>
      </c>
      <c r="J117" s="490" t="e">
        <f ca="1">+IF(AND(ISNUMBER(OFFSET('Water Data'!$F$4,0,10*ROW('Water Data'!F111))),'Data Summary'!BY117="Yes"),100-OFFSET('Water Data'!$F$4,0,10*ROW('Water Data'!F111)),NA())</f>
        <v>#N/A</v>
      </c>
      <c r="K117" s="490" t="e">
        <f ca="1">+IF(AND(ISNUMBER(OFFSET('Water Data'!$F$6,0,10*ROW('Water Data'!F111))),'Data Summary'!BZ117="Yes"),OFFSET('Water Data'!$F$6,0,10*ROW('Water Data'!F111)),NA())</f>
        <v>#N/A</v>
      </c>
      <c r="L117" s="490" t="e">
        <f ca="1">+IF(AND(ISNUMBER(OFFSET('Water Data'!$F$9,0,10*ROW('Water Data'!F111))),'Data Summary'!CA117="Yes"),OFFSET('Water Data'!$F$9,0,10*ROW('Water Data'!F111)),NA())</f>
        <v>#N/A</v>
      </c>
      <c r="M117" s="490" t="e">
        <f ca="1">+IF(AND(ISNUMBER(OFFSET('Water Data'!$G$4,0,10*ROW('Water Data'!G111))),'Data Summary'!CB117="Yes"),100-OFFSET('Water Data'!$G$4,0,10*ROW('Water Data'!G111)),NA())</f>
        <v>#N/A</v>
      </c>
      <c r="N117" s="490" t="e">
        <f ca="1">+IF(AND(ISNUMBER(OFFSET('Water Data'!$G$6,0,10*ROW('Water Data'!G111))),'Data Summary'!CC117="Yes"),OFFSET('Water Data'!$G$6,0,10*ROW('Water Data'!G111)),NA())</f>
        <v>#N/A</v>
      </c>
      <c r="O117" s="490" t="e">
        <f ca="1">+IF(AND(ISNUMBER(OFFSET('Water Data'!$G$9,0,10*ROW('Water Data'!G111))),'Data Summary'!CD117="Yes"),OFFSET('Water Data'!$G$9,0,10*ROW('Water Data'!G111)),NA())</f>
        <v>#N/A</v>
      </c>
      <c r="P117" s="490" t="e">
        <f ca="1">+IF(AND(ISNUMBER(OFFSET('Water Data'!$H$4,0,10*ROW('Water Data'!H111))),'Data Summary'!CE117="Yes"),100-OFFSET('Water Data'!$H$4,0,10*ROW('Water Data'!H111)),NA())</f>
        <v>#N/A</v>
      </c>
      <c r="Q117" s="490" t="e">
        <f ca="1">+IF(AND(ISNUMBER(OFFSET('Water Data'!$H$6,0,10*ROW('Water Data'!H111))),'Data Summary'!CF117="Yes"),OFFSET('Water Data'!$H$6,0,10*ROW('Water Data'!H111)),NA())</f>
        <v>#N/A</v>
      </c>
      <c r="R117" s="490" t="e">
        <f ca="1">+IF(AND(ISNUMBER(OFFSET('Water Data'!$H$9,0,10*ROW('Water Data'!H111))),'Data Summary'!CG117="Yes"),OFFSET('Water Data'!$H$9,0,10*ROW('Water Data'!H111)),NA())</f>
        <v>#N/A</v>
      </c>
      <c r="S117" s="490" t="e">
        <f ca="1">+IF(AND(ISNUMBER(OFFSET('Water Data'!$I$4,0,10*ROW('Water Data'!I111))),'Data Summary'!CH117="Yes"),100-OFFSET('Water Data'!$I$4,0,10*ROW('Water Data'!I111)),NA())</f>
        <v>#N/A</v>
      </c>
      <c r="T117" s="490" t="e">
        <f ca="1">+IF(AND(ISNUMBER(OFFSET('Water Data'!$I$6,0,10*ROW('Water Data'!I111))),'Data Summary'!CI117="Yes"),OFFSET('Water Data'!$I$6,0,10*ROW('Water Data'!I111)),NA())</f>
        <v>#N/A</v>
      </c>
      <c r="U117" s="490" t="e">
        <f ca="1">+IF(AND(ISNUMBER(OFFSET('Water Data'!$I$9,0,10*ROW('Water Data'!I111))),'Data Summary'!CJ117="Yes"),OFFSET('Water Data'!$I$9,0,10*ROW('Water Data'!I111)),NA())</f>
        <v>#N/A</v>
      </c>
      <c r="V117" s="491" t="e">
        <f ca="1">+IF(AND(ISNUMBER(OFFSET('Sanitation Data'!$D$4,0,10*ROW('Sanitation Data'!D111))),'Data Summary'!CK117="Yes"),100-OFFSET('Sanitation Data'!$D$4,0,10*ROW('Sanitation Data'!D111)),NA())</f>
        <v>#N/A</v>
      </c>
      <c r="W117" s="491" t="e">
        <f ca="1">+IF(AND(ISNUMBER(OFFSET('Sanitation Data'!$D$6,0,10*ROW('Sanitation Data'!D111))),'Data Summary'!CL117="Yes"),OFFSET('Sanitation Data'!$D$6,0,10*ROW('Sanitation Data'!D111)),NA())</f>
        <v>#N/A</v>
      </c>
      <c r="X117" s="491" t="e">
        <f ca="1">+IF(AND(ISNUMBER(OFFSET('Sanitation Data'!$D$10,0,10*ROW('Sanitation Data'!D111))),'Data Summary'!CM117="Yes"),OFFSET('Sanitation Data'!$D$10,0,10*ROW('Sanitation Data'!D111)),NA())</f>
        <v>#N/A</v>
      </c>
      <c r="Y117" s="491" t="e">
        <f ca="1">+IF(AND(ISNUMBER(OFFSET('Sanitation Data'!$D$11,0,10*ROW('Sanitation Data'!D111))),'Data Summary'!CN117="Yes"),OFFSET('Sanitation Data'!$D$11,0,10*ROW('Sanitation Data'!D111)),NA())</f>
        <v>#N/A</v>
      </c>
      <c r="Z117" s="491" t="e">
        <f ca="1">+IF(AND(ISNUMBER(OFFSET('Sanitation Data'!$D$12,0,10*ROW('Sanitation Data'!D111))),'Data Summary'!CO117="Yes"),OFFSET('Sanitation Data'!$D$12,0,10*ROW('Sanitation Data'!D111)),NA())</f>
        <v>#N/A</v>
      </c>
      <c r="AA117" s="491" t="e">
        <f ca="1">+IF(AND(ISNUMBER(OFFSET('Sanitation Data'!$E$4,0,10*ROW('Sanitation Data'!E111))),'Data Summary'!CP117="Yes"),100-OFFSET('Sanitation Data'!$E$4,0,10*ROW('Sanitation Data'!E111)),NA())</f>
        <v>#N/A</v>
      </c>
      <c r="AB117" s="491" t="e">
        <f ca="1">+IF(AND(ISNUMBER(OFFSET('Sanitation Data'!$E$6,0,10*ROW('Sanitation Data'!E111))),'Data Summary'!CQ117="Yes"),OFFSET('Sanitation Data'!$E$6,0,10*ROW('Sanitation Data'!E111)),NA())</f>
        <v>#N/A</v>
      </c>
      <c r="AC117" s="491" t="e">
        <f ca="1">+IF(AND(ISNUMBER(OFFSET('Sanitation Data'!$E$10,0,10*ROW('Sanitation Data'!E111))),'Data Summary'!CR117="Yes"),OFFSET('Sanitation Data'!$E$10,0,10*ROW('Sanitation Data'!E111)),NA())</f>
        <v>#N/A</v>
      </c>
      <c r="AD117" s="491" t="e">
        <f ca="1">+IF(AND(ISNUMBER(OFFSET('Sanitation Data'!$E$11,0,10*ROW('Sanitation Data'!E111))),'Data Summary'!CS117="Yes"),OFFSET('Sanitation Data'!$E$11,0,10*ROW('Sanitation Data'!E111)),NA())</f>
        <v>#N/A</v>
      </c>
      <c r="AE117" s="491" t="e">
        <f ca="1">+IF(AND(ISNUMBER(OFFSET('Sanitation Data'!$E$12,0,10*ROW('Sanitation Data'!E111))),'Data Summary'!CT117="Yes"),OFFSET('Sanitation Data'!$E$12,0,10*ROW('Sanitation Data'!E111)),NA())</f>
        <v>#N/A</v>
      </c>
      <c r="AF117" s="491" t="e">
        <f ca="1">+IF(AND(ISNUMBER(OFFSET('Sanitation Data'!$F$4,0,10*ROW('Sanitation Data'!F111))),'Data Summary'!CU117="Yes"),100-OFFSET('Sanitation Data'!$F$4,0,10*ROW('Sanitation Data'!F111)),NA())</f>
        <v>#N/A</v>
      </c>
      <c r="AG117" s="491" t="e">
        <f ca="1">+IF(AND(ISNUMBER(OFFSET('Sanitation Data'!$F$6,0,10*ROW('Sanitation Data'!F111))),'Data Summary'!CV117="Yes"),OFFSET('Sanitation Data'!$F$6,0,10*ROW('Sanitation Data'!F111)),NA())</f>
        <v>#N/A</v>
      </c>
      <c r="AH117" s="491" t="e">
        <f ca="1">+IF(AND(ISNUMBER(OFFSET('Sanitation Data'!$F$10,0,10*ROW('Sanitation Data'!F111))),'Data Summary'!CW117="Yes"),OFFSET('Sanitation Data'!$F$10,0,10*ROW('Sanitation Data'!F111)),NA())</f>
        <v>#N/A</v>
      </c>
      <c r="AI117" s="491" t="e">
        <f ca="1">+IF(AND(ISNUMBER(OFFSET('Sanitation Data'!$F$11,0,10*ROW('Sanitation Data'!F111))),'Data Summary'!CX117="Yes"),OFFSET('Sanitation Data'!$F$11,0,10*ROW('Sanitation Data'!F111)),NA())</f>
        <v>#N/A</v>
      </c>
      <c r="AJ117" s="491" t="e">
        <f ca="1">+IF(AND(ISNUMBER(OFFSET('Sanitation Data'!$F$12,0,10*ROW('Sanitation Data'!F111))),'Data Summary'!CY117="Yes"),OFFSET('Sanitation Data'!$F$12,0,10*ROW('Sanitation Data'!F111)),NA())</f>
        <v>#N/A</v>
      </c>
      <c r="AK117" s="491" t="e">
        <f ca="1">+IF(AND(ISNUMBER(OFFSET('Sanitation Data'!$G$4,0,10*ROW('Sanitation Data'!G111))),'Data Summary'!CZ117="Yes"),100-OFFSET('Sanitation Data'!$G$4,0,10*ROW('Sanitation Data'!G111)),NA())</f>
        <v>#N/A</v>
      </c>
      <c r="AL117" s="491" t="e">
        <f ca="1">+IF(AND(ISNUMBER(OFFSET('Sanitation Data'!$G$6,0,10*ROW('Sanitation Data'!G111))),'Data Summary'!DA117="Yes"),OFFSET('Sanitation Data'!$G$6,0,10*ROW('Sanitation Data'!G111)),NA())</f>
        <v>#N/A</v>
      </c>
      <c r="AM117" s="491" t="e">
        <f ca="1">+IF(AND(ISNUMBER(OFFSET('Sanitation Data'!$G$10,0,10*ROW('Sanitation Data'!G111))),'Data Summary'!DB117="Yes"),OFFSET('Sanitation Data'!$G$10,0,10*ROW('Sanitation Data'!G111)),NA())</f>
        <v>#N/A</v>
      </c>
      <c r="AN117" s="491" t="e">
        <f ca="1">+IF(AND(ISNUMBER(OFFSET('Sanitation Data'!$G$11,0,10*ROW('Sanitation Data'!G111))),'Data Summary'!DC117="Yes"),OFFSET('Sanitation Data'!$G$11,0,10*ROW('Sanitation Data'!G111)),NA())</f>
        <v>#N/A</v>
      </c>
      <c r="AO117" s="491" t="e">
        <f ca="1">+IF(AND(ISNUMBER(OFFSET('Sanitation Data'!$G$12,0,10*ROW('Sanitation Data'!G111))),'Data Summary'!DD117="Yes"),OFFSET('Sanitation Data'!$G$12,0,10*ROW('Sanitation Data'!G111)),NA())</f>
        <v>#N/A</v>
      </c>
      <c r="AP117" s="491" t="e">
        <f ca="1">+IF(AND(ISNUMBER(OFFSET('Sanitation Data'!$H$4,0,10*ROW('Sanitation Data'!H111))),'Data Summary'!DE117="Yes"),100-OFFSET('Sanitation Data'!$H$4,0,10*ROW('Sanitation Data'!H111)),NA())</f>
        <v>#N/A</v>
      </c>
      <c r="AQ117" s="491" t="e">
        <f ca="1">+IF(AND(ISNUMBER(OFFSET('Sanitation Data'!$H$6,0,10*ROW('Sanitation Data'!H111))),'Data Summary'!DF117="Yes"),OFFSET('Sanitation Data'!$H$6,0,10*ROW('Sanitation Data'!H111)),NA())</f>
        <v>#N/A</v>
      </c>
      <c r="AR117" s="491" t="e">
        <f ca="1">+IF(AND(ISNUMBER(OFFSET('Sanitation Data'!$H$10,0,10*ROW('Sanitation Data'!H111))),'Data Summary'!DG117="Yes"),OFFSET('Sanitation Data'!$H$10,0,10*ROW('Sanitation Data'!H111)),NA())</f>
        <v>#N/A</v>
      </c>
      <c r="AS117" s="491" t="e">
        <f ca="1">+IF(AND(ISNUMBER(OFFSET('Sanitation Data'!$H$11,0,10*ROW('Sanitation Data'!H111))),'Data Summary'!DH117="Yes"),OFFSET('Sanitation Data'!$H$11,0,10*ROW('Sanitation Data'!H111)),NA())</f>
        <v>#N/A</v>
      </c>
      <c r="AT117" s="491" t="e">
        <f ca="1">+IF(AND(ISNUMBER(OFFSET('Sanitation Data'!$H$12,0,10*ROW('Sanitation Data'!H111))),'Data Summary'!DI117="Yes"),OFFSET('Sanitation Data'!$H$12,0,10*ROW('Sanitation Data'!H111)),NA())</f>
        <v>#N/A</v>
      </c>
      <c r="AU117" s="491" t="e">
        <f ca="1">+IF(AND(ISNUMBER(OFFSET('Sanitation Data'!$I$4,0,10*ROW('Sanitation Data'!I111))),'Data Summary'!DJ117="Yes"),100-OFFSET('Sanitation Data'!$I$4,0,10*ROW('Sanitation Data'!I111)),NA())</f>
        <v>#N/A</v>
      </c>
      <c r="AV117" s="491" t="e">
        <f ca="1">+IF(AND(ISNUMBER(OFFSET('Sanitation Data'!$I$6,0,10*ROW('Sanitation Data'!I111))),'Data Summary'!DK117="Yes"),OFFSET('Sanitation Data'!$I$6,0,10*ROW('Sanitation Data'!I111)),NA())</f>
        <v>#N/A</v>
      </c>
      <c r="AW117" s="491" t="e">
        <f ca="1">+IF(AND(ISNUMBER(OFFSET('Sanitation Data'!$I$10,0,10*ROW('Sanitation Data'!I111))),'Data Summary'!DL117="Yes"),OFFSET('Sanitation Data'!$I$10,0,10*ROW('Sanitation Data'!I111)),NA())</f>
        <v>#N/A</v>
      </c>
      <c r="AX117" s="491" t="e">
        <f ca="1">+IF(AND(ISNUMBER(OFFSET('Sanitation Data'!$I$11,0,10*ROW('Sanitation Data'!I111))),'Data Summary'!DM117="Yes"),OFFSET('Sanitation Data'!$I$11,0,10*ROW('Sanitation Data'!I111)),NA())</f>
        <v>#N/A</v>
      </c>
      <c r="AY117" s="491" t="e">
        <f ca="1">+IF(AND(ISNUMBER(OFFSET('Sanitation Data'!$I$12,0,10*ROW('Sanitation Data'!I111))),'Data Summary'!DN117="Yes"),OFFSET('Sanitation Data'!$I$12,0,10*ROW('Sanitation Data'!I111)),NA())</f>
        <v>#N/A</v>
      </c>
      <c r="AZ117" s="492" t="e">
        <f ca="1">+IF(AND(ISNUMBER(OFFSET('Hygiene Data'!$D$5,0,10*ROW('Hygiene Data'!D111))),'Data Summary'!DO117="Yes"),OFFSET('Hygiene Data'!$D$5,0,10*ROW('Hygiene Data'!D111)),NA())</f>
        <v>#N/A</v>
      </c>
      <c r="BA117" s="492" t="e">
        <f ca="1">+IF(AND(ISNUMBER(OFFSET('Hygiene Data'!$D$7,0,10*ROW('Hygiene Data'!D111))),'Data Summary'!DP117="Yes"),OFFSET('Hygiene Data'!$D$7,0,10*ROW('Hygiene Data'!D111)),NA())</f>
        <v>#N/A</v>
      </c>
      <c r="BB117" s="492" t="e">
        <f ca="1">+IF(AND(ISNUMBER(OFFSET('Hygiene Data'!$D$9,0,10*ROW('Hygiene Data'!D111))),'Data Summary'!DQ117="Yes"),OFFSET('Hygiene Data'!$D$9,0,10*ROW('Hygiene Data'!D111)),NA())</f>
        <v>#N/A</v>
      </c>
      <c r="BC117" s="492" t="e">
        <f ca="1">+IF(AND(ISNUMBER(OFFSET('Hygiene Data'!$E$5,0,10*ROW('Hygiene Data'!E111))),'Data Summary'!DR117="Yes"),OFFSET('Hygiene Data'!$E$5,0,10*ROW('Hygiene Data'!E111)),NA())</f>
        <v>#N/A</v>
      </c>
      <c r="BD117" s="492" t="e">
        <f ca="1">+IF(AND(ISNUMBER(OFFSET('Hygiene Data'!$E$7,0,10*ROW('Hygiene Data'!E111))),'Data Summary'!DS117="Yes"),OFFSET('Hygiene Data'!$E$7,0,10*ROW('Hygiene Data'!E111)),NA())</f>
        <v>#N/A</v>
      </c>
      <c r="BE117" s="492" t="e">
        <f ca="1">+IF(AND(ISNUMBER(OFFSET('Hygiene Data'!$E$9,0,10*ROW('Hygiene Data'!E111))),'Data Summary'!DT117="Yes"),OFFSET('Hygiene Data'!$E$9,0,10*ROW('Hygiene Data'!E111)),NA())</f>
        <v>#N/A</v>
      </c>
      <c r="BF117" s="492" t="e">
        <f ca="1">+IF(AND(ISNUMBER(OFFSET('Hygiene Data'!$F$5,0,10*ROW('Hygiene Data'!F111))),'Data Summary'!DU117="Yes"),OFFSET('Hygiene Data'!$F$5,0,10*ROW('Hygiene Data'!F111)),NA())</f>
        <v>#N/A</v>
      </c>
      <c r="BG117" s="492" t="e">
        <f ca="1">+IF(AND(ISNUMBER(OFFSET('Hygiene Data'!$F$7,0,10*ROW('Hygiene Data'!F111))),'Data Summary'!DV117="Yes"),OFFSET('Hygiene Data'!$F$7,0,10*ROW('Hygiene Data'!F111)),NA())</f>
        <v>#N/A</v>
      </c>
      <c r="BH117" s="492" t="e">
        <f ca="1">+IF(AND(ISNUMBER(OFFSET('Hygiene Data'!$F$9,0,10*ROW('Hygiene Data'!F111))),'Data Summary'!DW117="Yes"),OFFSET('Hygiene Data'!$F$9,0,10*ROW('Hygiene Data'!F111)),NA())</f>
        <v>#N/A</v>
      </c>
      <c r="BI117" s="492" t="e">
        <f ca="1">+IF(AND(ISNUMBER(OFFSET('Hygiene Data'!$G$5,0,10*ROW('Hygiene Data'!G111))),'Data Summary'!DX117="Yes"),OFFSET('Hygiene Data'!$G$5,0,10*ROW('Hygiene Data'!G111)),NA())</f>
        <v>#N/A</v>
      </c>
      <c r="BJ117" s="492" t="e">
        <f ca="1">+IF(AND(ISNUMBER(OFFSET('Hygiene Data'!$G$7,0,10*ROW('Hygiene Data'!G111))),'Data Summary'!DY117="Yes"),OFFSET('Hygiene Data'!$G$7,0,10*ROW('Hygiene Data'!G111)),NA())</f>
        <v>#N/A</v>
      </c>
      <c r="BK117" s="492" t="e">
        <f ca="1">+IF(AND(ISNUMBER(OFFSET('Hygiene Data'!$G$9,0,10*ROW('Hygiene Data'!G111))),'Data Summary'!DZ117="Yes"),OFFSET('Hygiene Data'!$G$9,0,10*ROW('Hygiene Data'!G111)),NA())</f>
        <v>#N/A</v>
      </c>
      <c r="BL117" s="492" t="e">
        <f ca="1">+IF(AND(ISNUMBER(OFFSET('Hygiene Data'!$H$5,0,10*ROW('Hygiene Data'!H111))),'Data Summary'!EA117="Yes"),OFFSET('Hygiene Data'!$H$5,0,10*ROW('Hygiene Data'!H111)),NA())</f>
        <v>#N/A</v>
      </c>
      <c r="BM117" s="492" t="e">
        <f ca="1">+IF(AND(ISNUMBER(OFFSET('Hygiene Data'!$H$7,0,10*ROW('Hygiene Data'!H111))),'Data Summary'!EB117="Yes"),OFFSET('Hygiene Data'!$H$7,0,10*ROW('Hygiene Data'!H111)),NA())</f>
        <v>#N/A</v>
      </c>
      <c r="BN117" s="492" t="e">
        <f ca="1">+IF(AND(ISNUMBER(OFFSET('Hygiene Data'!$H$9,0,10*ROW('Hygiene Data'!H111))),'Data Summary'!EC117="Yes"),OFFSET('Hygiene Data'!$H$9,0,10*ROW('Hygiene Data'!H111)),NA())</f>
        <v>#N/A</v>
      </c>
      <c r="BO117" s="492" t="e">
        <f ca="1">+IF(AND(ISNUMBER(OFFSET('Hygiene Data'!$I$5,0,10*ROW('Hygiene Data'!I111))),'Data Summary'!ED117="Yes"),OFFSET('Hygiene Data'!$I$5,0,10*ROW('Hygiene Data'!I111)),NA())</f>
        <v>#N/A</v>
      </c>
      <c r="BP117" s="492" t="e">
        <f ca="1">+IF(AND(ISNUMBER(OFFSET('Hygiene Data'!$I$7,0,10*ROW('Hygiene Data'!I111))),'Data Summary'!EE117="Yes"),OFFSET('Hygiene Data'!$I$7,0,10*ROW('Hygiene Data'!I111)),NA())</f>
        <v>#N/A</v>
      </c>
      <c r="BQ117" s="492" t="e">
        <f ca="1">+IF(AND(ISNUMBER(OFFSET('Hygiene Data'!$I$9,0,10*ROW('Hygiene Data'!I111))),'Data Summary'!EF117="Yes"),OFFSET('Hygiene Data'!$I$9,0,10*ROW('Hygiene Data'!I111)),NA())</f>
        <v>#N/A</v>
      </c>
    </row>
    <row r="118" spans="1:69" x14ac:dyDescent="0.25">
      <c r="A118" s="488" t="e">
        <f ca="1">+RIGHT('Data Summary'!A118,LEN('Data Summary'!A118)-9)</f>
        <v>#VALUE!</v>
      </c>
      <c r="B118" s="462" t="str">
        <f ca="1">+IF(ISTEXT('Data Summary'!B118),'Data Summary'!B118,"")</f>
        <v/>
      </c>
      <c r="C118" s="489" t="e">
        <f ca="1">+VALUE('Data Summary'!C118)</f>
        <v>#VALUE!</v>
      </c>
      <c r="D118" s="490" t="e">
        <f ca="1">+IF(AND(ISNUMBER(OFFSET('Water Data'!$D$4,0,10*ROW('Water Data'!D112))),'Data Summary'!BS118="Yes"),100-OFFSET('Water Data'!$D$4,0,10*ROW('Water Data'!D112)),NA())</f>
        <v>#N/A</v>
      </c>
      <c r="E118" s="490" t="e">
        <f ca="1">+IF(AND(ISNUMBER(OFFSET('Water Data'!$D$6,0,10*ROW('Water Data'!D112))),'Data Summary'!BT118="Yes"),OFFSET('Water Data'!$D$6,0,10*ROW('Water Data'!D112)),NA())</f>
        <v>#N/A</v>
      </c>
      <c r="F118" s="490" t="e">
        <f ca="1">+IF(AND(ISNUMBER(OFFSET('Water Data'!$D$9,0,10*ROW('Water Data'!D112))),'Data Summary'!BU118="Yes"),OFFSET('Water Data'!$D$9,0,10*ROW('Water Data'!D112)),NA())</f>
        <v>#N/A</v>
      </c>
      <c r="G118" s="490" t="e">
        <f ca="1">+IF(AND(ISNUMBER(OFFSET('Water Data'!$E$4,0,10*ROW('Water Data'!E112))),'Data Summary'!BV118="Yes"),100-OFFSET('Water Data'!$E$4,0,10*ROW('Water Data'!E112)),NA())</f>
        <v>#N/A</v>
      </c>
      <c r="H118" s="490" t="e">
        <f ca="1">+IF(AND(ISNUMBER(OFFSET('Water Data'!$E$6,0,10*ROW('Water Data'!E112))),'Data Summary'!BW118="Yes"),OFFSET('Water Data'!$E$6,0,10*ROW('Water Data'!E112)),NA())</f>
        <v>#N/A</v>
      </c>
      <c r="I118" s="490" t="e">
        <f ca="1">+IF(AND(ISNUMBER(OFFSET('Water Data'!$E$9,0,10*ROW('Water Data'!E112))),'Data Summary'!BX118="Yes"),OFFSET('Water Data'!$E$9,0,10*ROW('Water Data'!E112)),NA())</f>
        <v>#N/A</v>
      </c>
      <c r="J118" s="490" t="e">
        <f ca="1">+IF(AND(ISNUMBER(OFFSET('Water Data'!$F$4,0,10*ROW('Water Data'!F112))),'Data Summary'!BY118="Yes"),100-OFFSET('Water Data'!$F$4,0,10*ROW('Water Data'!F112)),NA())</f>
        <v>#N/A</v>
      </c>
      <c r="K118" s="490" t="e">
        <f ca="1">+IF(AND(ISNUMBER(OFFSET('Water Data'!$F$6,0,10*ROW('Water Data'!F112))),'Data Summary'!BZ118="Yes"),OFFSET('Water Data'!$F$6,0,10*ROW('Water Data'!F112)),NA())</f>
        <v>#N/A</v>
      </c>
      <c r="L118" s="490" t="e">
        <f ca="1">+IF(AND(ISNUMBER(OFFSET('Water Data'!$F$9,0,10*ROW('Water Data'!F112))),'Data Summary'!CA118="Yes"),OFFSET('Water Data'!$F$9,0,10*ROW('Water Data'!F112)),NA())</f>
        <v>#N/A</v>
      </c>
      <c r="M118" s="490" t="e">
        <f ca="1">+IF(AND(ISNUMBER(OFFSET('Water Data'!$G$4,0,10*ROW('Water Data'!G112))),'Data Summary'!CB118="Yes"),100-OFFSET('Water Data'!$G$4,0,10*ROW('Water Data'!G112)),NA())</f>
        <v>#N/A</v>
      </c>
      <c r="N118" s="490" t="e">
        <f ca="1">+IF(AND(ISNUMBER(OFFSET('Water Data'!$G$6,0,10*ROW('Water Data'!G112))),'Data Summary'!CC118="Yes"),OFFSET('Water Data'!$G$6,0,10*ROW('Water Data'!G112)),NA())</f>
        <v>#N/A</v>
      </c>
      <c r="O118" s="490" t="e">
        <f ca="1">+IF(AND(ISNUMBER(OFFSET('Water Data'!$G$9,0,10*ROW('Water Data'!G112))),'Data Summary'!CD118="Yes"),OFFSET('Water Data'!$G$9,0,10*ROW('Water Data'!G112)),NA())</f>
        <v>#N/A</v>
      </c>
      <c r="P118" s="490" t="e">
        <f ca="1">+IF(AND(ISNUMBER(OFFSET('Water Data'!$H$4,0,10*ROW('Water Data'!H112))),'Data Summary'!CE118="Yes"),100-OFFSET('Water Data'!$H$4,0,10*ROW('Water Data'!H112)),NA())</f>
        <v>#N/A</v>
      </c>
      <c r="Q118" s="490" t="e">
        <f ca="1">+IF(AND(ISNUMBER(OFFSET('Water Data'!$H$6,0,10*ROW('Water Data'!H112))),'Data Summary'!CF118="Yes"),OFFSET('Water Data'!$H$6,0,10*ROW('Water Data'!H112)),NA())</f>
        <v>#N/A</v>
      </c>
      <c r="R118" s="490" t="e">
        <f ca="1">+IF(AND(ISNUMBER(OFFSET('Water Data'!$H$9,0,10*ROW('Water Data'!H112))),'Data Summary'!CG118="Yes"),OFFSET('Water Data'!$H$9,0,10*ROW('Water Data'!H112)),NA())</f>
        <v>#N/A</v>
      </c>
      <c r="S118" s="490" t="e">
        <f ca="1">+IF(AND(ISNUMBER(OFFSET('Water Data'!$I$4,0,10*ROW('Water Data'!I112))),'Data Summary'!CH118="Yes"),100-OFFSET('Water Data'!$I$4,0,10*ROW('Water Data'!I112)),NA())</f>
        <v>#N/A</v>
      </c>
      <c r="T118" s="490" t="e">
        <f ca="1">+IF(AND(ISNUMBER(OFFSET('Water Data'!$I$6,0,10*ROW('Water Data'!I112))),'Data Summary'!CI118="Yes"),OFFSET('Water Data'!$I$6,0,10*ROW('Water Data'!I112)),NA())</f>
        <v>#N/A</v>
      </c>
      <c r="U118" s="490" t="e">
        <f ca="1">+IF(AND(ISNUMBER(OFFSET('Water Data'!$I$9,0,10*ROW('Water Data'!I112))),'Data Summary'!CJ118="Yes"),OFFSET('Water Data'!$I$9,0,10*ROW('Water Data'!I112)),NA())</f>
        <v>#N/A</v>
      </c>
      <c r="V118" s="491" t="e">
        <f ca="1">+IF(AND(ISNUMBER(OFFSET('Sanitation Data'!$D$4,0,10*ROW('Sanitation Data'!D112))),'Data Summary'!CK118="Yes"),100-OFFSET('Sanitation Data'!$D$4,0,10*ROW('Sanitation Data'!D112)),NA())</f>
        <v>#N/A</v>
      </c>
      <c r="W118" s="491" t="e">
        <f ca="1">+IF(AND(ISNUMBER(OFFSET('Sanitation Data'!$D$6,0,10*ROW('Sanitation Data'!D112))),'Data Summary'!CL118="Yes"),OFFSET('Sanitation Data'!$D$6,0,10*ROW('Sanitation Data'!D112)),NA())</f>
        <v>#N/A</v>
      </c>
      <c r="X118" s="491" t="e">
        <f ca="1">+IF(AND(ISNUMBER(OFFSET('Sanitation Data'!$D$10,0,10*ROW('Sanitation Data'!D112))),'Data Summary'!CM118="Yes"),OFFSET('Sanitation Data'!$D$10,0,10*ROW('Sanitation Data'!D112)),NA())</f>
        <v>#N/A</v>
      </c>
      <c r="Y118" s="491" t="e">
        <f ca="1">+IF(AND(ISNUMBER(OFFSET('Sanitation Data'!$D$11,0,10*ROW('Sanitation Data'!D112))),'Data Summary'!CN118="Yes"),OFFSET('Sanitation Data'!$D$11,0,10*ROW('Sanitation Data'!D112)),NA())</f>
        <v>#N/A</v>
      </c>
      <c r="Z118" s="491" t="e">
        <f ca="1">+IF(AND(ISNUMBER(OFFSET('Sanitation Data'!$D$12,0,10*ROW('Sanitation Data'!D112))),'Data Summary'!CO118="Yes"),OFFSET('Sanitation Data'!$D$12,0,10*ROW('Sanitation Data'!D112)),NA())</f>
        <v>#N/A</v>
      </c>
      <c r="AA118" s="491" t="e">
        <f ca="1">+IF(AND(ISNUMBER(OFFSET('Sanitation Data'!$E$4,0,10*ROW('Sanitation Data'!E112))),'Data Summary'!CP118="Yes"),100-OFFSET('Sanitation Data'!$E$4,0,10*ROW('Sanitation Data'!E112)),NA())</f>
        <v>#N/A</v>
      </c>
      <c r="AB118" s="491" t="e">
        <f ca="1">+IF(AND(ISNUMBER(OFFSET('Sanitation Data'!$E$6,0,10*ROW('Sanitation Data'!E112))),'Data Summary'!CQ118="Yes"),OFFSET('Sanitation Data'!$E$6,0,10*ROW('Sanitation Data'!E112)),NA())</f>
        <v>#N/A</v>
      </c>
      <c r="AC118" s="491" t="e">
        <f ca="1">+IF(AND(ISNUMBER(OFFSET('Sanitation Data'!$E$10,0,10*ROW('Sanitation Data'!E112))),'Data Summary'!CR118="Yes"),OFFSET('Sanitation Data'!$E$10,0,10*ROW('Sanitation Data'!E112)),NA())</f>
        <v>#N/A</v>
      </c>
      <c r="AD118" s="491" t="e">
        <f ca="1">+IF(AND(ISNUMBER(OFFSET('Sanitation Data'!$E$11,0,10*ROW('Sanitation Data'!E112))),'Data Summary'!CS118="Yes"),OFFSET('Sanitation Data'!$E$11,0,10*ROW('Sanitation Data'!E112)),NA())</f>
        <v>#N/A</v>
      </c>
      <c r="AE118" s="491" t="e">
        <f ca="1">+IF(AND(ISNUMBER(OFFSET('Sanitation Data'!$E$12,0,10*ROW('Sanitation Data'!E112))),'Data Summary'!CT118="Yes"),OFFSET('Sanitation Data'!$E$12,0,10*ROW('Sanitation Data'!E112)),NA())</f>
        <v>#N/A</v>
      </c>
      <c r="AF118" s="491" t="e">
        <f ca="1">+IF(AND(ISNUMBER(OFFSET('Sanitation Data'!$F$4,0,10*ROW('Sanitation Data'!F112))),'Data Summary'!CU118="Yes"),100-OFFSET('Sanitation Data'!$F$4,0,10*ROW('Sanitation Data'!F112)),NA())</f>
        <v>#N/A</v>
      </c>
      <c r="AG118" s="491" t="e">
        <f ca="1">+IF(AND(ISNUMBER(OFFSET('Sanitation Data'!$F$6,0,10*ROW('Sanitation Data'!F112))),'Data Summary'!CV118="Yes"),OFFSET('Sanitation Data'!$F$6,0,10*ROW('Sanitation Data'!F112)),NA())</f>
        <v>#N/A</v>
      </c>
      <c r="AH118" s="491" t="e">
        <f ca="1">+IF(AND(ISNUMBER(OFFSET('Sanitation Data'!$F$10,0,10*ROW('Sanitation Data'!F112))),'Data Summary'!CW118="Yes"),OFFSET('Sanitation Data'!$F$10,0,10*ROW('Sanitation Data'!F112)),NA())</f>
        <v>#N/A</v>
      </c>
      <c r="AI118" s="491" t="e">
        <f ca="1">+IF(AND(ISNUMBER(OFFSET('Sanitation Data'!$F$11,0,10*ROW('Sanitation Data'!F112))),'Data Summary'!CX118="Yes"),OFFSET('Sanitation Data'!$F$11,0,10*ROW('Sanitation Data'!F112)),NA())</f>
        <v>#N/A</v>
      </c>
      <c r="AJ118" s="491" t="e">
        <f ca="1">+IF(AND(ISNUMBER(OFFSET('Sanitation Data'!$F$12,0,10*ROW('Sanitation Data'!F112))),'Data Summary'!CY118="Yes"),OFFSET('Sanitation Data'!$F$12,0,10*ROW('Sanitation Data'!F112)),NA())</f>
        <v>#N/A</v>
      </c>
      <c r="AK118" s="491" t="e">
        <f ca="1">+IF(AND(ISNUMBER(OFFSET('Sanitation Data'!$G$4,0,10*ROW('Sanitation Data'!G112))),'Data Summary'!CZ118="Yes"),100-OFFSET('Sanitation Data'!$G$4,0,10*ROW('Sanitation Data'!G112)),NA())</f>
        <v>#N/A</v>
      </c>
      <c r="AL118" s="491" t="e">
        <f ca="1">+IF(AND(ISNUMBER(OFFSET('Sanitation Data'!$G$6,0,10*ROW('Sanitation Data'!G112))),'Data Summary'!DA118="Yes"),OFFSET('Sanitation Data'!$G$6,0,10*ROW('Sanitation Data'!G112)),NA())</f>
        <v>#N/A</v>
      </c>
      <c r="AM118" s="491" t="e">
        <f ca="1">+IF(AND(ISNUMBER(OFFSET('Sanitation Data'!$G$10,0,10*ROW('Sanitation Data'!G112))),'Data Summary'!DB118="Yes"),OFFSET('Sanitation Data'!$G$10,0,10*ROW('Sanitation Data'!G112)),NA())</f>
        <v>#N/A</v>
      </c>
      <c r="AN118" s="491" t="e">
        <f ca="1">+IF(AND(ISNUMBER(OFFSET('Sanitation Data'!$G$11,0,10*ROW('Sanitation Data'!G112))),'Data Summary'!DC118="Yes"),OFFSET('Sanitation Data'!$G$11,0,10*ROW('Sanitation Data'!G112)),NA())</f>
        <v>#N/A</v>
      </c>
      <c r="AO118" s="491" t="e">
        <f ca="1">+IF(AND(ISNUMBER(OFFSET('Sanitation Data'!$G$12,0,10*ROW('Sanitation Data'!G112))),'Data Summary'!DD118="Yes"),OFFSET('Sanitation Data'!$G$12,0,10*ROW('Sanitation Data'!G112)),NA())</f>
        <v>#N/A</v>
      </c>
      <c r="AP118" s="491" t="e">
        <f ca="1">+IF(AND(ISNUMBER(OFFSET('Sanitation Data'!$H$4,0,10*ROW('Sanitation Data'!H112))),'Data Summary'!DE118="Yes"),100-OFFSET('Sanitation Data'!$H$4,0,10*ROW('Sanitation Data'!H112)),NA())</f>
        <v>#N/A</v>
      </c>
      <c r="AQ118" s="491" t="e">
        <f ca="1">+IF(AND(ISNUMBER(OFFSET('Sanitation Data'!$H$6,0,10*ROW('Sanitation Data'!H112))),'Data Summary'!DF118="Yes"),OFFSET('Sanitation Data'!$H$6,0,10*ROW('Sanitation Data'!H112)),NA())</f>
        <v>#N/A</v>
      </c>
      <c r="AR118" s="491" t="e">
        <f ca="1">+IF(AND(ISNUMBER(OFFSET('Sanitation Data'!$H$10,0,10*ROW('Sanitation Data'!H112))),'Data Summary'!DG118="Yes"),OFFSET('Sanitation Data'!$H$10,0,10*ROW('Sanitation Data'!H112)),NA())</f>
        <v>#N/A</v>
      </c>
      <c r="AS118" s="491" t="e">
        <f ca="1">+IF(AND(ISNUMBER(OFFSET('Sanitation Data'!$H$11,0,10*ROW('Sanitation Data'!H112))),'Data Summary'!DH118="Yes"),OFFSET('Sanitation Data'!$H$11,0,10*ROW('Sanitation Data'!H112)),NA())</f>
        <v>#N/A</v>
      </c>
      <c r="AT118" s="491" t="e">
        <f ca="1">+IF(AND(ISNUMBER(OFFSET('Sanitation Data'!$H$12,0,10*ROW('Sanitation Data'!H112))),'Data Summary'!DI118="Yes"),OFFSET('Sanitation Data'!$H$12,0,10*ROW('Sanitation Data'!H112)),NA())</f>
        <v>#N/A</v>
      </c>
      <c r="AU118" s="491" t="e">
        <f ca="1">+IF(AND(ISNUMBER(OFFSET('Sanitation Data'!$I$4,0,10*ROW('Sanitation Data'!I112))),'Data Summary'!DJ118="Yes"),100-OFFSET('Sanitation Data'!$I$4,0,10*ROW('Sanitation Data'!I112)),NA())</f>
        <v>#N/A</v>
      </c>
      <c r="AV118" s="491" t="e">
        <f ca="1">+IF(AND(ISNUMBER(OFFSET('Sanitation Data'!$I$6,0,10*ROW('Sanitation Data'!I112))),'Data Summary'!DK118="Yes"),OFFSET('Sanitation Data'!$I$6,0,10*ROW('Sanitation Data'!I112)),NA())</f>
        <v>#N/A</v>
      </c>
      <c r="AW118" s="491" t="e">
        <f ca="1">+IF(AND(ISNUMBER(OFFSET('Sanitation Data'!$I$10,0,10*ROW('Sanitation Data'!I112))),'Data Summary'!DL118="Yes"),OFFSET('Sanitation Data'!$I$10,0,10*ROW('Sanitation Data'!I112)),NA())</f>
        <v>#N/A</v>
      </c>
      <c r="AX118" s="491" t="e">
        <f ca="1">+IF(AND(ISNUMBER(OFFSET('Sanitation Data'!$I$11,0,10*ROW('Sanitation Data'!I112))),'Data Summary'!DM118="Yes"),OFFSET('Sanitation Data'!$I$11,0,10*ROW('Sanitation Data'!I112)),NA())</f>
        <v>#N/A</v>
      </c>
      <c r="AY118" s="491" t="e">
        <f ca="1">+IF(AND(ISNUMBER(OFFSET('Sanitation Data'!$I$12,0,10*ROW('Sanitation Data'!I112))),'Data Summary'!DN118="Yes"),OFFSET('Sanitation Data'!$I$12,0,10*ROW('Sanitation Data'!I112)),NA())</f>
        <v>#N/A</v>
      </c>
      <c r="AZ118" s="492" t="e">
        <f ca="1">+IF(AND(ISNUMBER(OFFSET('Hygiene Data'!$D$5,0,10*ROW('Hygiene Data'!D112))),'Data Summary'!DO118="Yes"),OFFSET('Hygiene Data'!$D$5,0,10*ROW('Hygiene Data'!D112)),NA())</f>
        <v>#N/A</v>
      </c>
      <c r="BA118" s="492" t="e">
        <f ca="1">+IF(AND(ISNUMBER(OFFSET('Hygiene Data'!$D$7,0,10*ROW('Hygiene Data'!D112))),'Data Summary'!DP118="Yes"),OFFSET('Hygiene Data'!$D$7,0,10*ROW('Hygiene Data'!D112)),NA())</f>
        <v>#N/A</v>
      </c>
      <c r="BB118" s="492" t="e">
        <f ca="1">+IF(AND(ISNUMBER(OFFSET('Hygiene Data'!$D$9,0,10*ROW('Hygiene Data'!D112))),'Data Summary'!DQ118="Yes"),OFFSET('Hygiene Data'!$D$9,0,10*ROW('Hygiene Data'!D112)),NA())</f>
        <v>#N/A</v>
      </c>
      <c r="BC118" s="492" t="e">
        <f ca="1">+IF(AND(ISNUMBER(OFFSET('Hygiene Data'!$E$5,0,10*ROW('Hygiene Data'!E112))),'Data Summary'!DR118="Yes"),OFFSET('Hygiene Data'!$E$5,0,10*ROW('Hygiene Data'!E112)),NA())</f>
        <v>#N/A</v>
      </c>
      <c r="BD118" s="492" t="e">
        <f ca="1">+IF(AND(ISNUMBER(OFFSET('Hygiene Data'!$E$7,0,10*ROW('Hygiene Data'!E112))),'Data Summary'!DS118="Yes"),OFFSET('Hygiene Data'!$E$7,0,10*ROW('Hygiene Data'!E112)),NA())</f>
        <v>#N/A</v>
      </c>
      <c r="BE118" s="492" t="e">
        <f ca="1">+IF(AND(ISNUMBER(OFFSET('Hygiene Data'!$E$9,0,10*ROW('Hygiene Data'!E112))),'Data Summary'!DT118="Yes"),OFFSET('Hygiene Data'!$E$9,0,10*ROW('Hygiene Data'!E112)),NA())</f>
        <v>#N/A</v>
      </c>
      <c r="BF118" s="492" t="e">
        <f ca="1">+IF(AND(ISNUMBER(OFFSET('Hygiene Data'!$F$5,0,10*ROW('Hygiene Data'!F112))),'Data Summary'!DU118="Yes"),OFFSET('Hygiene Data'!$F$5,0,10*ROW('Hygiene Data'!F112)),NA())</f>
        <v>#N/A</v>
      </c>
      <c r="BG118" s="492" t="e">
        <f ca="1">+IF(AND(ISNUMBER(OFFSET('Hygiene Data'!$F$7,0,10*ROW('Hygiene Data'!F112))),'Data Summary'!DV118="Yes"),OFFSET('Hygiene Data'!$F$7,0,10*ROW('Hygiene Data'!F112)),NA())</f>
        <v>#N/A</v>
      </c>
      <c r="BH118" s="492" t="e">
        <f ca="1">+IF(AND(ISNUMBER(OFFSET('Hygiene Data'!$F$9,0,10*ROW('Hygiene Data'!F112))),'Data Summary'!DW118="Yes"),OFFSET('Hygiene Data'!$F$9,0,10*ROW('Hygiene Data'!F112)),NA())</f>
        <v>#N/A</v>
      </c>
      <c r="BI118" s="492" t="e">
        <f ca="1">+IF(AND(ISNUMBER(OFFSET('Hygiene Data'!$G$5,0,10*ROW('Hygiene Data'!G112))),'Data Summary'!DX118="Yes"),OFFSET('Hygiene Data'!$G$5,0,10*ROW('Hygiene Data'!G112)),NA())</f>
        <v>#N/A</v>
      </c>
      <c r="BJ118" s="492" t="e">
        <f ca="1">+IF(AND(ISNUMBER(OFFSET('Hygiene Data'!$G$7,0,10*ROW('Hygiene Data'!G112))),'Data Summary'!DY118="Yes"),OFFSET('Hygiene Data'!$G$7,0,10*ROW('Hygiene Data'!G112)),NA())</f>
        <v>#N/A</v>
      </c>
      <c r="BK118" s="492" t="e">
        <f ca="1">+IF(AND(ISNUMBER(OFFSET('Hygiene Data'!$G$9,0,10*ROW('Hygiene Data'!G112))),'Data Summary'!DZ118="Yes"),OFFSET('Hygiene Data'!$G$9,0,10*ROW('Hygiene Data'!G112)),NA())</f>
        <v>#N/A</v>
      </c>
      <c r="BL118" s="492" t="e">
        <f ca="1">+IF(AND(ISNUMBER(OFFSET('Hygiene Data'!$H$5,0,10*ROW('Hygiene Data'!H112))),'Data Summary'!EA118="Yes"),OFFSET('Hygiene Data'!$H$5,0,10*ROW('Hygiene Data'!H112)),NA())</f>
        <v>#N/A</v>
      </c>
      <c r="BM118" s="492" t="e">
        <f ca="1">+IF(AND(ISNUMBER(OFFSET('Hygiene Data'!$H$7,0,10*ROW('Hygiene Data'!H112))),'Data Summary'!EB118="Yes"),OFFSET('Hygiene Data'!$H$7,0,10*ROW('Hygiene Data'!H112)),NA())</f>
        <v>#N/A</v>
      </c>
      <c r="BN118" s="492" t="e">
        <f ca="1">+IF(AND(ISNUMBER(OFFSET('Hygiene Data'!$H$9,0,10*ROW('Hygiene Data'!H112))),'Data Summary'!EC118="Yes"),OFFSET('Hygiene Data'!$H$9,0,10*ROW('Hygiene Data'!H112)),NA())</f>
        <v>#N/A</v>
      </c>
      <c r="BO118" s="492" t="e">
        <f ca="1">+IF(AND(ISNUMBER(OFFSET('Hygiene Data'!$I$5,0,10*ROW('Hygiene Data'!I112))),'Data Summary'!ED118="Yes"),OFFSET('Hygiene Data'!$I$5,0,10*ROW('Hygiene Data'!I112)),NA())</f>
        <v>#N/A</v>
      </c>
      <c r="BP118" s="492" t="e">
        <f ca="1">+IF(AND(ISNUMBER(OFFSET('Hygiene Data'!$I$7,0,10*ROW('Hygiene Data'!I112))),'Data Summary'!EE118="Yes"),OFFSET('Hygiene Data'!$I$7,0,10*ROW('Hygiene Data'!I112)),NA())</f>
        <v>#N/A</v>
      </c>
      <c r="BQ118" s="492" t="e">
        <f ca="1">+IF(AND(ISNUMBER(OFFSET('Hygiene Data'!$I$9,0,10*ROW('Hygiene Data'!I112))),'Data Summary'!EF118="Yes"),OFFSET('Hygiene Data'!$I$9,0,10*ROW('Hygiene Data'!I112)),NA())</f>
        <v>#N/A</v>
      </c>
    </row>
    <row r="119" spans="1:69" x14ac:dyDescent="0.25">
      <c r="A119" s="488" t="e">
        <f ca="1">+RIGHT('Data Summary'!A119,LEN('Data Summary'!A119)-9)</f>
        <v>#VALUE!</v>
      </c>
      <c r="B119" s="462" t="str">
        <f ca="1">+IF(ISTEXT('Data Summary'!B119),'Data Summary'!B119,"")</f>
        <v/>
      </c>
      <c r="C119" s="489" t="e">
        <f ca="1">+VALUE('Data Summary'!C119)</f>
        <v>#VALUE!</v>
      </c>
      <c r="D119" s="490" t="e">
        <f ca="1">+IF(AND(ISNUMBER(OFFSET('Water Data'!$D$4,0,10*ROW('Water Data'!D113))),'Data Summary'!BS119="Yes"),100-OFFSET('Water Data'!$D$4,0,10*ROW('Water Data'!D113)),NA())</f>
        <v>#N/A</v>
      </c>
      <c r="E119" s="490" t="e">
        <f ca="1">+IF(AND(ISNUMBER(OFFSET('Water Data'!$D$6,0,10*ROW('Water Data'!D113))),'Data Summary'!BT119="Yes"),OFFSET('Water Data'!$D$6,0,10*ROW('Water Data'!D113)),NA())</f>
        <v>#N/A</v>
      </c>
      <c r="F119" s="490" t="e">
        <f ca="1">+IF(AND(ISNUMBER(OFFSET('Water Data'!$D$9,0,10*ROW('Water Data'!D113))),'Data Summary'!BU119="Yes"),OFFSET('Water Data'!$D$9,0,10*ROW('Water Data'!D113)),NA())</f>
        <v>#N/A</v>
      </c>
      <c r="G119" s="490" t="e">
        <f ca="1">+IF(AND(ISNUMBER(OFFSET('Water Data'!$E$4,0,10*ROW('Water Data'!E113))),'Data Summary'!BV119="Yes"),100-OFFSET('Water Data'!$E$4,0,10*ROW('Water Data'!E113)),NA())</f>
        <v>#N/A</v>
      </c>
      <c r="H119" s="490" t="e">
        <f ca="1">+IF(AND(ISNUMBER(OFFSET('Water Data'!$E$6,0,10*ROW('Water Data'!E113))),'Data Summary'!BW119="Yes"),OFFSET('Water Data'!$E$6,0,10*ROW('Water Data'!E113)),NA())</f>
        <v>#N/A</v>
      </c>
      <c r="I119" s="490" t="e">
        <f ca="1">+IF(AND(ISNUMBER(OFFSET('Water Data'!$E$9,0,10*ROW('Water Data'!E113))),'Data Summary'!BX119="Yes"),OFFSET('Water Data'!$E$9,0,10*ROW('Water Data'!E113)),NA())</f>
        <v>#N/A</v>
      </c>
      <c r="J119" s="490" t="e">
        <f ca="1">+IF(AND(ISNUMBER(OFFSET('Water Data'!$F$4,0,10*ROW('Water Data'!F113))),'Data Summary'!BY119="Yes"),100-OFFSET('Water Data'!$F$4,0,10*ROW('Water Data'!F113)),NA())</f>
        <v>#N/A</v>
      </c>
      <c r="K119" s="490" t="e">
        <f ca="1">+IF(AND(ISNUMBER(OFFSET('Water Data'!$F$6,0,10*ROW('Water Data'!F113))),'Data Summary'!BZ119="Yes"),OFFSET('Water Data'!$F$6,0,10*ROW('Water Data'!F113)),NA())</f>
        <v>#N/A</v>
      </c>
      <c r="L119" s="490" t="e">
        <f ca="1">+IF(AND(ISNUMBER(OFFSET('Water Data'!$F$9,0,10*ROW('Water Data'!F113))),'Data Summary'!CA119="Yes"),OFFSET('Water Data'!$F$9,0,10*ROW('Water Data'!F113)),NA())</f>
        <v>#N/A</v>
      </c>
      <c r="M119" s="490" t="e">
        <f ca="1">+IF(AND(ISNUMBER(OFFSET('Water Data'!$G$4,0,10*ROW('Water Data'!G113))),'Data Summary'!CB119="Yes"),100-OFFSET('Water Data'!$G$4,0,10*ROW('Water Data'!G113)),NA())</f>
        <v>#N/A</v>
      </c>
      <c r="N119" s="490" t="e">
        <f ca="1">+IF(AND(ISNUMBER(OFFSET('Water Data'!$G$6,0,10*ROW('Water Data'!G113))),'Data Summary'!CC119="Yes"),OFFSET('Water Data'!$G$6,0,10*ROW('Water Data'!G113)),NA())</f>
        <v>#N/A</v>
      </c>
      <c r="O119" s="490" t="e">
        <f ca="1">+IF(AND(ISNUMBER(OFFSET('Water Data'!$G$9,0,10*ROW('Water Data'!G113))),'Data Summary'!CD119="Yes"),OFFSET('Water Data'!$G$9,0,10*ROW('Water Data'!G113)),NA())</f>
        <v>#N/A</v>
      </c>
      <c r="P119" s="490" t="e">
        <f ca="1">+IF(AND(ISNUMBER(OFFSET('Water Data'!$H$4,0,10*ROW('Water Data'!H113))),'Data Summary'!CE119="Yes"),100-OFFSET('Water Data'!$H$4,0,10*ROW('Water Data'!H113)),NA())</f>
        <v>#N/A</v>
      </c>
      <c r="Q119" s="490" t="e">
        <f ca="1">+IF(AND(ISNUMBER(OFFSET('Water Data'!$H$6,0,10*ROW('Water Data'!H113))),'Data Summary'!CF119="Yes"),OFFSET('Water Data'!$H$6,0,10*ROW('Water Data'!H113)),NA())</f>
        <v>#N/A</v>
      </c>
      <c r="R119" s="490" t="e">
        <f ca="1">+IF(AND(ISNUMBER(OFFSET('Water Data'!$H$9,0,10*ROW('Water Data'!H113))),'Data Summary'!CG119="Yes"),OFFSET('Water Data'!$H$9,0,10*ROW('Water Data'!H113)),NA())</f>
        <v>#N/A</v>
      </c>
      <c r="S119" s="490" t="e">
        <f ca="1">+IF(AND(ISNUMBER(OFFSET('Water Data'!$I$4,0,10*ROW('Water Data'!I113))),'Data Summary'!CH119="Yes"),100-OFFSET('Water Data'!$I$4,0,10*ROW('Water Data'!I113)),NA())</f>
        <v>#N/A</v>
      </c>
      <c r="T119" s="490" t="e">
        <f ca="1">+IF(AND(ISNUMBER(OFFSET('Water Data'!$I$6,0,10*ROW('Water Data'!I113))),'Data Summary'!CI119="Yes"),OFFSET('Water Data'!$I$6,0,10*ROW('Water Data'!I113)),NA())</f>
        <v>#N/A</v>
      </c>
      <c r="U119" s="490" t="e">
        <f ca="1">+IF(AND(ISNUMBER(OFFSET('Water Data'!$I$9,0,10*ROW('Water Data'!I113))),'Data Summary'!CJ119="Yes"),OFFSET('Water Data'!$I$9,0,10*ROW('Water Data'!I113)),NA())</f>
        <v>#N/A</v>
      </c>
      <c r="V119" s="491" t="e">
        <f ca="1">+IF(AND(ISNUMBER(OFFSET('Sanitation Data'!$D$4,0,10*ROW('Sanitation Data'!D113))),'Data Summary'!CK119="Yes"),100-OFFSET('Sanitation Data'!$D$4,0,10*ROW('Sanitation Data'!D113)),NA())</f>
        <v>#N/A</v>
      </c>
      <c r="W119" s="491" t="e">
        <f ca="1">+IF(AND(ISNUMBER(OFFSET('Sanitation Data'!$D$6,0,10*ROW('Sanitation Data'!D113))),'Data Summary'!CL119="Yes"),OFFSET('Sanitation Data'!$D$6,0,10*ROW('Sanitation Data'!D113)),NA())</f>
        <v>#N/A</v>
      </c>
      <c r="X119" s="491" t="e">
        <f ca="1">+IF(AND(ISNUMBER(OFFSET('Sanitation Data'!$D$10,0,10*ROW('Sanitation Data'!D113))),'Data Summary'!CM119="Yes"),OFFSET('Sanitation Data'!$D$10,0,10*ROW('Sanitation Data'!D113)),NA())</f>
        <v>#N/A</v>
      </c>
      <c r="Y119" s="491" t="e">
        <f ca="1">+IF(AND(ISNUMBER(OFFSET('Sanitation Data'!$D$11,0,10*ROW('Sanitation Data'!D113))),'Data Summary'!CN119="Yes"),OFFSET('Sanitation Data'!$D$11,0,10*ROW('Sanitation Data'!D113)),NA())</f>
        <v>#N/A</v>
      </c>
      <c r="Z119" s="491" t="e">
        <f ca="1">+IF(AND(ISNUMBER(OFFSET('Sanitation Data'!$D$12,0,10*ROW('Sanitation Data'!D113))),'Data Summary'!CO119="Yes"),OFFSET('Sanitation Data'!$D$12,0,10*ROW('Sanitation Data'!D113)),NA())</f>
        <v>#N/A</v>
      </c>
      <c r="AA119" s="491" t="e">
        <f ca="1">+IF(AND(ISNUMBER(OFFSET('Sanitation Data'!$E$4,0,10*ROW('Sanitation Data'!E113))),'Data Summary'!CP119="Yes"),100-OFFSET('Sanitation Data'!$E$4,0,10*ROW('Sanitation Data'!E113)),NA())</f>
        <v>#N/A</v>
      </c>
      <c r="AB119" s="491" t="e">
        <f ca="1">+IF(AND(ISNUMBER(OFFSET('Sanitation Data'!$E$6,0,10*ROW('Sanitation Data'!E113))),'Data Summary'!CQ119="Yes"),OFFSET('Sanitation Data'!$E$6,0,10*ROW('Sanitation Data'!E113)),NA())</f>
        <v>#N/A</v>
      </c>
      <c r="AC119" s="491" t="e">
        <f ca="1">+IF(AND(ISNUMBER(OFFSET('Sanitation Data'!$E$10,0,10*ROW('Sanitation Data'!E113))),'Data Summary'!CR119="Yes"),OFFSET('Sanitation Data'!$E$10,0,10*ROW('Sanitation Data'!E113)),NA())</f>
        <v>#N/A</v>
      </c>
      <c r="AD119" s="491" t="e">
        <f ca="1">+IF(AND(ISNUMBER(OFFSET('Sanitation Data'!$E$11,0,10*ROW('Sanitation Data'!E113))),'Data Summary'!CS119="Yes"),OFFSET('Sanitation Data'!$E$11,0,10*ROW('Sanitation Data'!E113)),NA())</f>
        <v>#N/A</v>
      </c>
      <c r="AE119" s="491" t="e">
        <f ca="1">+IF(AND(ISNUMBER(OFFSET('Sanitation Data'!$E$12,0,10*ROW('Sanitation Data'!E113))),'Data Summary'!CT119="Yes"),OFFSET('Sanitation Data'!$E$12,0,10*ROW('Sanitation Data'!E113)),NA())</f>
        <v>#N/A</v>
      </c>
      <c r="AF119" s="491" t="e">
        <f ca="1">+IF(AND(ISNUMBER(OFFSET('Sanitation Data'!$F$4,0,10*ROW('Sanitation Data'!F113))),'Data Summary'!CU119="Yes"),100-OFFSET('Sanitation Data'!$F$4,0,10*ROW('Sanitation Data'!F113)),NA())</f>
        <v>#N/A</v>
      </c>
      <c r="AG119" s="491" t="e">
        <f ca="1">+IF(AND(ISNUMBER(OFFSET('Sanitation Data'!$F$6,0,10*ROW('Sanitation Data'!F113))),'Data Summary'!CV119="Yes"),OFFSET('Sanitation Data'!$F$6,0,10*ROW('Sanitation Data'!F113)),NA())</f>
        <v>#N/A</v>
      </c>
      <c r="AH119" s="491" t="e">
        <f ca="1">+IF(AND(ISNUMBER(OFFSET('Sanitation Data'!$F$10,0,10*ROW('Sanitation Data'!F113))),'Data Summary'!CW119="Yes"),OFFSET('Sanitation Data'!$F$10,0,10*ROW('Sanitation Data'!F113)),NA())</f>
        <v>#N/A</v>
      </c>
      <c r="AI119" s="491" t="e">
        <f ca="1">+IF(AND(ISNUMBER(OFFSET('Sanitation Data'!$F$11,0,10*ROW('Sanitation Data'!F113))),'Data Summary'!CX119="Yes"),OFFSET('Sanitation Data'!$F$11,0,10*ROW('Sanitation Data'!F113)),NA())</f>
        <v>#N/A</v>
      </c>
      <c r="AJ119" s="491" t="e">
        <f ca="1">+IF(AND(ISNUMBER(OFFSET('Sanitation Data'!$F$12,0,10*ROW('Sanitation Data'!F113))),'Data Summary'!CY119="Yes"),OFFSET('Sanitation Data'!$F$12,0,10*ROW('Sanitation Data'!F113)),NA())</f>
        <v>#N/A</v>
      </c>
      <c r="AK119" s="491" t="e">
        <f ca="1">+IF(AND(ISNUMBER(OFFSET('Sanitation Data'!$G$4,0,10*ROW('Sanitation Data'!G113))),'Data Summary'!CZ119="Yes"),100-OFFSET('Sanitation Data'!$G$4,0,10*ROW('Sanitation Data'!G113)),NA())</f>
        <v>#N/A</v>
      </c>
      <c r="AL119" s="491" t="e">
        <f ca="1">+IF(AND(ISNUMBER(OFFSET('Sanitation Data'!$G$6,0,10*ROW('Sanitation Data'!G113))),'Data Summary'!DA119="Yes"),OFFSET('Sanitation Data'!$G$6,0,10*ROW('Sanitation Data'!G113)),NA())</f>
        <v>#N/A</v>
      </c>
      <c r="AM119" s="491" t="e">
        <f ca="1">+IF(AND(ISNUMBER(OFFSET('Sanitation Data'!$G$10,0,10*ROW('Sanitation Data'!G113))),'Data Summary'!DB119="Yes"),OFFSET('Sanitation Data'!$G$10,0,10*ROW('Sanitation Data'!G113)),NA())</f>
        <v>#N/A</v>
      </c>
      <c r="AN119" s="491" t="e">
        <f ca="1">+IF(AND(ISNUMBER(OFFSET('Sanitation Data'!$G$11,0,10*ROW('Sanitation Data'!G113))),'Data Summary'!DC119="Yes"),OFFSET('Sanitation Data'!$G$11,0,10*ROW('Sanitation Data'!G113)),NA())</f>
        <v>#N/A</v>
      </c>
      <c r="AO119" s="491" t="e">
        <f ca="1">+IF(AND(ISNUMBER(OFFSET('Sanitation Data'!$G$12,0,10*ROW('Sanitation Data'!G113))),'Data Summary'!DD119="Yes"),OFFSET('Sanitation Data'!$G$12,0,10*ROW('Sanitation Data'!G113)),NA())</f>
        <v>#N/A</v>
      </c>
      <c r="AP119" s="491" t="e">
        <f ca="1">+IF(AND(ISNUMBER(OFFSET('Sanitation Data'!$H$4,0,10*ROW('Sanitation Data'!H113))),'Data Summary'!DE119="Yes"),100-OFFSET('Sanitation Data'!$H$4,0,10*ROW('Sanitation Data'!H113)),NA())</f>
        <v>#N/A</v>
      </c>
      <c r="AQ119" s="491" t="e">
        <f ca="1">+IF(AND(ISNUMBER(OFFSET('Sanitation Data'!$H$6,0,10*ROW('Sanitation Data'!H113))),'Data Summary'!DF119="Yes"),OFFSET('Sanitation Data'!$H$6,0,10*ROW('Sanitation Data'!H113)),NA())</f>
        <v>#N/A</v>
      </c>
      <c r="AR119" s="491" t="e">
        <f ca="1">+IF(AND(ISNUMBER(OFFSET('Sanitation Data'!$H$10,0,10*ROW('Sanitation Data'!H113))),'Data Summary'!DG119="Yes"),OFFSET('Sanitation Data'!$H$10,0,10*ROW('Sanitation Data'!H113)),NA())</f>
        <v>#N/A</v>
      </c>
      <c r="AS119" s="491" t="e">
        <f ca="1">+IF(AND(ISNUMBER(OFFSET('Sanitation Data'!$H$11,0,10*ROW('Sanitation Data'!H113))),'Data Summary'!DH119="Yes"),OFFSET('Sanitation Data'!$H$11,0,10*ROW('Sanitation Data'!H113)),NA())</f>
        <v>#N/A</v>
      </c>
      <c r="AT119" s="491" t="e">
        <f ca="1">+IF(AND(ISNUMBER(OFFSET('Sanitation Data'!$H$12,0,10*ROW('Sanitation Data'!H113))),'Data Summary'!DI119="Yes"),OFFSET('Sanitation Data'!$H$12,0,10*ROW('Sanitation Data'!H113)),NA())</f>
        <v>#N/A</v>
      </c>
      <c r="AU119" s="491" t="e">
        <f ca="1">+IF(AND(ISNUMBER(OFFSET('Sanitation Data'!$I$4,0,10*ROW('Sanitation Data'!I113))),'Data Summary'!DJ119="Yes"),100-OFFSET('Sanitation Data'!$I$4,0,10*ROW('Sanitation Data'!I113)),NA())</f>
        <v>#N/A</v>
      </c>
      <c r="AV119" s="491" t="e">
        <f ca="1">+IF(AND(ISNUMBER(OFFSET('Sanitation Data'!$I$6,0,10*ROW('Sanitation Data'!I113))),'Data Summary'!DK119="Yes"),OFFSET('Sanitation Data'!$I$6,0,10*ROW('Sanitation Data'!I113)),NA())</f>
        <v>#N/A</v>
      </c>
      <c r="AW119" s="491" t="e">
        <f ca="1">+IF(AND(ISNUMBER(OFFSET('Sanitation Data'!$I$10,0,10*ROW('Sanitation Data'!I113))),'Data Summary'!DL119="Yes"),OFFSET('Sanitation Data'!$I$10,0,10*ROW('Sanitation Data'!I113)),NA())</f>
        <v>#N/A</v>
      </c>
      <c r="AX119" s="491" t="e">
        <f ca="1">+IF(AND(ISNUMBER(OFFSET('Sanitation Data'!$I$11,0,10*ROW('Sanitation Data'!I113))),'Data Summary'!DM119="Yes"),OFFSET('Sanitation Data'!$I$11,0,10*ROW('Sanitation Data'!I113)),NA())</f>
        <v>#N/A</v>
      </c>
      <c r="AY119" s="491" t="e">
        <f ca="1">+IF(AND(ISNUMBER(OFFSET('Sanitation Data'!$I$12,0,10*ROW('Sanitation Data'!I113))),'Data Summary'!DN119="Yes"),OFFSET('Sanitation Data'!$I$12,0,10*ROW('Sanitation Data'!I113)),NA())</f>
        <v>#N/A</v>
      </c>
      <c r="AZ119" s="492" t="e">
        <f ca="1">+IF(AND(ISNUMBER(OFFSET('Hygiene Data'!$D$5,0,10*ROW('Hygiene Data'!D113))),'Data Summary'!DO119="Yes"),OFFSET('Hygiene Data'!$D$5,0,10*ROW('Hygiene Data'!D113)),NA())</f>
        <v>#N/A</v>
      </c>
      <c r="BA119" s="492" t="e">
        <f ca="1">+IF(AND(ISNUMBER(OFFSET('Hygiene Data'!$D$7,0,10*ROW('Hygiene Data'!D113))),'Data Summary'!DP119="Yes"),OFFSET('Hygiene Data'!$D$7,0,10*ROW('Hygiene Data'!D113)),NA())</f>
        <v>#N/A</v>
      </c>
      <c r="BB119" s="492" t="e">
        <f ca="1">+IF(AND(ISNUMBER(OFFSET('Hygiene Data'!$D$9,0,10*ROW('Hygiene Data'!D113))),'Data Summary'!DQ119="Yes"),OFFSET('Hygiene Data'!$D$9,0,10*ROW('Hygiene Data'!D113)),NA())</f>
        <v>#N/A</v>
      </c>
      <c r="BC119" s="492" t="e">
        <f ca="1">+IF(AND(ISNUMBER(OFFSET('Hygiene Data'!$E$5,0,10*ROW('Hygiene Data'!E113))),'Data Summary'!DR119="Yes"),OFFSET('Hygiene Data'!$E$5,0,10*ROW('Hygiene Data'!E113)),NA())</f>
        <v>#N/A</v>
      </c>
      <c r="BD119" s="492" t="e">
        <f ca="1">+IF(AND(ISNUMBER(OFFSET('Hygiene Data'!$E$7,0,10*ROW('Hygiene Data'!E113))),'Data Summary'!DS119="Yes"),OFFSET('Hygiene Data'!$E$7,0,10*ROW('Hygiene Data'!E113)),NA())</f>
        <v>#N/A</v>
      </c>
      <c r="BE119" s="492" t="e">
        <f ca="1">+IF(AND(ISNUMBER(OFFSET('Hygiene Data'!$E$9,0,10*ROW('Hygiene Data'!E113))),'Data Summary'!DT119="Yes"),OFFSET('Hygiene Data'!$E$9,0,10*ROW('Hygiene Data'!E113)),NA())</f>
        <v>#N/A</v>
      </c>
      <c r="BF119" s="492" t="e">
        <f ca="1">+IF(AND(ISNUMBER(OFFSET('Hygiene Data'!$F$5,0,10*ROW('Hygiene Data'!F113))),'Data Summary'!DU119="Yes"),OFFSET('Hygiene Data'!$F$5,0,10*ROW('Hygiene Data'!F113)),NA())</f>
        <v>#N/A</v>
      </c>
      <c r="BG119" s="492" t="e">
        <f ca="1">+IF(AND(ISNUMBER(OFFSET('Hygiene Data'!$F$7,0,10*ROW('Hygiene Data'!F113))),'Data Summary'!DV119="Yes"),OFFSET('Hygiene Data'!$F$7,0,10*ROW('Hygiene Data'!F113)),NA())</f>
        <v>#N/A</v>
      </c>
      <c r="BH119" s="492" t="e">
        <f ca="1">+IF(AND(ISNUMBER(OFFSET('Hygiene Data'!$F$9,0,10*ROW('Hygiene Data'!F113))),'Data Summary'!DW119="Yes"),OFFSET('Hygiene Data'!$F$9,0,10*ROW('Hygiene Data'!F113)),NA())</f>
        <v>#N/A</v>
      </c>
      <c r="BI119" s="492" t="e">
        <f ca="1">+IF(AND(ISNUMBER(OFFSET('Hygiene Data'!$G$5,0,10*ROW('Hygiene Data'!G113))),'Data Summary'!DX119="Yes"),OFFSET('Hygiene Data'!$G$5,0,10*ROW('Hygiene Data'!G113)),NA())</f>
        <v>#N/A</v>
      </c>
      <c r="BJ119" s="492" t="e">
        <f ca="1">+IF(AND(ISNUMBER(OFFSET('Hygiene Data'!$G$7,0,10*ROW('Hygiene Data'!G113))),'Data Summary'!DY119="Yes"),OFFSET('Hygiene Data'!$G$7,0,10*ROW('Hygiene Data'!G113)),NA())</f>
        <v>#N/A</v>
      </c>
      <c r="BK119" s="492" t="e">
        <f ca="1">+IF(AND(ISNUMBER(OFFSET('Hygiene Data'!$G$9,0,10*ROW('Hygiene Data'!G113))),'Data Summary'!DZ119="Yes"),OFFSET('Hygiene Data'!$G$9,0,10*ROW('Hygiene Data'!G113)),NA())</f>
        <v>#N/A</v>
      </c>
      <c r="BL119" s="492" t="e">
        <f ca="1">+IF(AND(ISNUMBER(OFFSET('Hygiene Data'!$H$5,0,10*ROW('Hygiene Data'!H113))),'Data Summary'!EA119="Yes"),OFFSET('Hygiene Data'!$H$5,0,10*ROW('Hygiene Data'!H113)),NA())</f>
        <v>#N/A</v>
      </c>
      <c r="BM119" s="492" t="e">
        <f ca="1">+IF(AND(ISNUMBER(OFFSET('Hygiene Data'!$H$7,0,10*ROW('Hygiene Data'!H113))),'Data Summary'!EB119="Yes"),OFFSET('Hygiene Data'!$H$7,0,10*ROW('Hygiene Data'!H113)),NA())</f>
        <v>#N/A</v>
      </c>
      <c r="BN119" s="492" t="e">
        <f ca="1">+IF(AND(ISNUMBER(OFFSET('Hygiene Data'!$H$9,0,10*ROW('Hygiene Data'!H113))),'Data Summary'!EC119="Yes"),OFFSET('Hygiene Data'!$H$9,0,10*ROW('Hygiene Data'!H113)),NA())</f>
        <v>#N/A</v>
      </c>
      <c r="BO119" s="492" t="e">
        <f ca="1">+IF(AND(ISNUMBER(OFFSET('Hygiene Data'!$I$5,0,10*ROW('Hygiene Data'!I113))),'Data Summary'!ED119="Yes"),OFFSET('Hygiene Data'!$I$5,0,10*ROW('Hygiene Data'!I113)),NA())</f>
        <v>#N/A</v>
      </c>
      <c r="BP119" s="492" t="e">
        <f ca="1">+IF(AND(ISNUMBER(OFFSET('Hygiene Data'!$I$7,0,10*ROW('Hygiene Data'!I113))),'Data Summary'!EE119="Yes"),OFFSET('Hygiene Data'!$I$7,0,10*ROW('Hygiene Data'!I113)),NA())</f>
        <v>#N/A</v>
      </c>
      <c r="BQ119" s="492" t="e">
        <f ca="1">+IF(AND(ISNUMBER(OFFSET('Hygiene Data'!$I$9,0,10*ROW('Hygiene Data'!I113))),'Data Summary'!EF119="Yes"),OFFSET('Hygiene Data'!$I$9,0,10*ROW('Hygiene Data'!I113)),NA())</f>
        <v>#N/A</v>
      </c>
    </row>
    <row r="120" spans="1:69" x14ac:dyDescent="0.25">
      <c r="A120" s="488" t="e">
        <f ca="1">+RIGHT('Data Summary'!A120,LEN('Data Summary'!A120)-9)</f>
        <v>#VALUE!</v>
      </c>
      <c r="B120" s="462" t="str">
        <f ca="1">+IF(ISTEXT('Data Summary'!B120),'Data Summary'!B120,"")</f>
        <v/>
      </c>
      <c r="C120" s="489" t="e">
        <f ca="1">+VALUE('Data Summary'!C120)</f>
        <v>#VALUE!</v>
      </c>
      <c r="D120" s="490" t="e">
        <f ca="1">+IF(AND(ISNUMBER(OFFSET('Water Data'!$D$4,0,10*ROW('Water Data'!D114))),'Data Summary'!BS120="Yes"),100-OFFSET('Water Data'!$D$4,0,10*ROW('Water Data'!D114)),NA())</f>
        <v>#N/A</v>
      </c>
      <c r="E120" s="490" t="e">
        <f ca="1">+IF(AND(ISNUMBER(OFFSET('Water Data'!$D$6,0,10*ROW('Water Data'!D114))),'Data Summary'!BT120="Yes"),OFFSET('Water Data'!$D$6,0,10*ROW('Water Data'!D114)),NA())</f>
        <v>#N/A</v>
      </c>
      <c r="F120" s="490" t="e">
        <f ca="1">+IF(AND(ISNUMBER(OFFSET('Water Data'!$D$9,0,10*ROW('Water Data'!D114))),'Data Summary'!BU120="Yes"),OFFSET('Water Data'!$D$9,0,10*ROW('Water Data'!D114)),NA())</f>
        <v>#N/A</v>
      </c>
      <c r="G120" s="490" t="e">
        <f ca="1">+IF(AND(ISNUMBER(OFFSET('Water Data'!$E$4,0,10*ROW('Water Data'!E114))),'Data Summary'!BV120="Yes"),100-OFFSET('Water Data'!$E$4,0,10*ROW('Water Data'!E114)),NA())</f>
        <v>#N/A</v>
      </c>
      <c r="H120" s="490" t="e">
        <f ca="1">+IF(AND(ISNUMBER(OFFSET('Water Data'!$E$6,0,10*ROW('Water Data'!E114))),'Data Summary'!BW120="Yes"),OFFSET('Water Data'!$E$6,0,10*ROW('Water Data'!E114)),NA())</f>
        <v>#N/A</v>
      </c>
      <c r="I120" s="490" t="e">
        <f ca="1">+IF(AND(ISNUMBER(OFFSET('Water Data'!$E$9,0,10*ROW('Water Data'!E114))),'Data Summary'!BX120="Yes"),OFFSET('Water Data'!$E$9,0,10*ROW('Water Data'!E114)),NA())</f>
        <v>#N/A</v>
      </c>
      <c r="J120" s="490" t="e">
        <f ca="1">+IF(AND(ISNUMBER(OFFSET('Water Data'!$F$4,0,10*ROW('Water Data'!F114))),'Data Summary'!BY120="Yes"),100-OFFSET('Water Data'!$F$4,0,10*ROW('Water Data'!F114)),NA())</f>
        <v>#N/A</v>
      </c>
      <c r="K120" s="490" t="e">
        <f ca="1">+IF(AND(ISNUMBER(OFFSET('Water Data'!$F$6,0,10*ROW('Water Data'!F114))),'Data Summary'!BZ120="Yes"),OFFSET('Water Data'!$F$6,0,10*ROW('Water Data'!F114)),NA())</f>
        <v>#N/A</v>
      </c>
      <c r="L120" s="490" t="e">
        <f ca="1">+IF(AND(ISNUMBER(OFFSET('Water Data'!$F$9,0,10*ROW('Water Data'!F114))),'Data Summary'!CA120="Yes"),OFFSET('Water Data'!$F$9,0,10*ROW('Water Data'!F114)),NA())</f>
        <v>#N/A</v>
      </c>
      <c r="M120" s="490" t="e">
        <f ca="1">+IF(AND(ISNUMBER(OFFSET('Water Data'!$G$4,0,10*ROW('Water Data'!G114))),'Data Summary'!CB120="Yes"),100-OFFSET('Water Data'!$G$4,0,10*ROW('Water Data'!G114)),NA())</f>
        <v>#N/A</v>
      </c>
      <c r="N120" s="490" t="e">
        <f ca="1">+IF(AND(ISNUMBER(OFFSET('Water Data'!$G$6,0,10*ROW('Water Data'!G114))),'Data Summary'!CC120="Yes"),OFFSET('Water Data'!$G$6,0,10*ROW('Water Data'!G114)),NA())</f>
        <v>#N/A</v>
      </c>
      <c r="O120" s="490" t="e">
        <f ca="1">+IF(AND(ISNUMBER(OFFSET('Water Data'!$G$9,0,10*ROW('Water Data'!G114))),'Data Summary'!CD120="Yes"),OFFSET('Water Data'!$G$9,0,10*ROW('Water Data'!G114)),NA())</f>
        <v>#N/A</v>
      </c>
      <c r="P120" s="490" t="e">
        <f ca="1">+IF(AND(ISNUMBER(OFFSET('Water Data'!$H$4,0,10*ROW('Water Data'!H114))),'Data Summary'!CE120="Yes"),100-OFFSET('Water Data'!$H$4,0,10*ROW('Water Data'!H114)),NA())</f>
        <v>#N/A</v>
      </c>
      <c r="Q120" s="490" t="e">
        <f ca="1">+IF(AND(ISNUMBER(OFFSET('Water Data'!$H$6,0,10*ROW('Water Data'!H114))),'Data Summary'!CF120="Yes"),OFFSET('Water Data'!$H$6,0,10*ROW('Water Data'!H114)),NA())</f>
        <v>#N/A</v>
      </c>
      <c r="R120" s="490" t="e">
        <f ca="1">+IF(AND(ISNUMBER(OFFSET('Water Data'!$H$9,0,10*ROW('Water Data'!H114))),'Data Summary'!CG120="Yes"),OFFSET('Water Data'!$H$9,0,10*ROW('Water Data'!H114)),NA())</f>
        <v>#N/A</v>
      </c>
      <c r="S120" s="490" t="e">
        <f ca="1">+IF(AND(ISNUMBER(OFFSET('Water Data'!$I$4,0,10*ROW('Water Data'!I114))),'Data Summary'!CH120="Yes"),100-OFFSET('Water Data'!$I$4,0,10*ROW('Water Data'!I114)),NA())</f>
        <v>#N/A</v>
      </c>
      <c r="T120" s="490" t="e">
        <f ca="1">+IF(AND(ISNUMBER(OFFSET('Water Data'!$I$6,0,10*ROW('Water Data'!I114))),'Data Summary'!CI120="Yes"),OFFSET('Water Data'!$I$6,0,10*ROW('Water Data'!I114)),NA())</f>
        <v>#N/A</v>
      </c>
      <c r="U120" s="490" t="e">
        <f ca="1">+IF(AND(ISNUMBER(OFFSET('Water Data'!$I$9,0,10*ROW('Water Data'!I114))),'Data Summary'!CJ120="Yes"),OFFSET('Water Data'!$I$9,0,10*ROW('Water Data'!I114)),NA())</f>
        <v>#N/A</v>
      </c>
      <c r="V120" s="491" t="e">
        <f ca="1">+IF(AND(ISNUMBER(OFFSET('Sanitation Data'!$D$4,0,10*ROW('Sanitation Data'!D114))),'Data Summary'!CK120="Yes"),100-OFFSET('Sanitation Data'!$D$4,0,10*ROW('Sanitation Data'!D114)),NA())</f>
        <v>#N/A</v>
      </c>
      <c r="W120" s="491" t="e">
        <f ca="1">+IF(AND(ISNUMBER(OFFSET('Sanitation Data'!$D$6,0,10*ROW('Sanitation Data'!D114))),'Data Summary'!CL120="Yes"),OFFSET('Sanitation Data'!$D$6,0,10*ROW('Sanitation Data'!D114)),NA())</f>
        <v>#N/A</v>
      </c>
      <c r="X120" s="491" t="e">
        <f ca="1">+IF(AND(ISNUMBER(OFFSET('Sanitation Data'!$D$10,0,10*ROW('Sanitation Data'!D114))),'Data Summary'!CM120="Yes"),OFFSET('Sanitation Data'!$D$10,0,10*ROW('Sanitation Data'!D114)),NA())</f>
        <v>#N/A</v>
      </c>
      <c r="Y120" s="491" t="e">
        <f ca="1">+IF(AND(ISNUMBER(OFFSET('Sanitation Data'!$D$11,0,10*ROW('Sanitation Data'!D114))),'Data Summary'!CN120="Yes"),OFFSET('Sanitation Data'!$D$11,0,10*ROW('Sanitation Data'!D114)),NA())</f>
        <v>#N/A</v>
      </c>
      <c r="Z120" s="491" t="e">
        <f ca="1">+IF(AND(ISNUMBER(OFFSET('Sanitation Data'!$D$12,0,10*ROW('Sanitation Data'!D114))),'Data Summary'!CO120="Yes"),OFFSET('Sanitation Data'!$D$12,0,10*ROW('Sanitation Data'!D114)),NA())</f>
        <v>#N/A</v>
      </c>
      <c r="AA120" s="491" t="e">
        <f ca="1">+IF(AND(ISNUMBER(OFFSET('Sanitation Data'!$E$4,0,10*ROW('Sanitation Data'!E114))),'Data Summary'!CP120="Yes"),100-OFFSET('Sanitation Data'!$E$4,0,10*ROW('Sanitation Data'!E114)),NA())</f>
        <v>#N/A</v>
      </c>
      <c r="AB120" s="491" t="e">
        <f ca="1">+IF(AND(ISNUMBER(OFFSET('Sanitation Data'!$E$6,0,10*ROW('Sanitation Data'!E114))),'Data Summary'!CQ120="Yes"),OFFSET('Sanitation Data'!$E$6,0,10*ROW('Sanitation Data'!E114)),NA())</f>
        <v>#N/A</v>
      </c>
      <c r="AC120" s="491" t="e">
        <f ca="1">+IF(AND(ISNUMBER(OFFSET('Sanitation Data'!$E$10,0,10*ROW('Sanitation Data'!E114))),'Data Summary'!CR120="Yes"),OFFSET('Sanitation Data'!$E$10,0,10*ROW('Sanitation Data'!E114)),NA())</f>
        <v>#N/A</v>
      </c>
      <c r="AD120" s="491" t="e">
        <f ca="1">+IF(AND(ISNUMBER(OFFSET('Sanitation Data'!$E$11,0,10*ROW('Sanitation Data'!E114))),'Data Summary'!CS120="Yes"),OFFSET('Sanitation Data'!$E$11,0,10*ROW('Sanitation Data'!E114)),NA())</f>
        <v>#N/A</v>
      </c>
      <c r="AE120" s="491" t="e">
        <f ca="1">+IF(AND(ISNUMBER(OFFSET('Sanitation Data'!$E$12,0,10*ROW('Sanitation Data'!E114))),'Data Summary'!CT120="Yes"),OFFSET('Sanitation Data'!$E$12,0,10*ROW('Sanitation Data'!E114)),NA())</f>
        <v>#N/A</v>
      </c>
      <c r="AF120" s="491" t="e">
        <f ca="1">+IF(AND(ISNUMBER(OFFSET('Sanitation Data'!$F$4,0,10*ROW('Sanitation Data'!F114))),'Data Summary'!CU120="Yes"),100-OFFSET('Sanitation Data'!$F$4,0,10*ROW('Sanitation Data'!F114)),NA())</f>
        <v>#N/A</v>
      </c>
      <c r="AG120" s="491" t="e">
        <f ca="1">+IF(AND(ISNUMBER(OFFSET('Sanitation Data'!$F$6,0,10*ROW('Sanitation Data'!F114))),'Data Summary'!CV120="Yes"),OFFSET('Sanitation Data'!$F$6,0,10*ROW('Sanitation Data'!F114)),NA())</f>
        <v>#N/A</v>
      </c>
      <c r="AH120" s="491" t="e">
        <f ca="1">+IF(AND(ISNUMBER(OFFSET('Sanitation Data'!$F$10,0,10*ROW('Sanitation Data'!F114))),'Data Summary'!CW120="Yes"),OFFSET('Sanitation Data'!$F$10,0,10*ROW('Sanitation Data'!F114)),NA())</f>
        <v>#N/A</v>
      </c>
      <c r="AI120" s="491" t="e">
        <f ca="1">+IF(AND(ISNUMBER(OFFSET('Sanitation Data'!$F$11,0,10*ROW('Sanitation Data'!F114))),'Data Summary'!CX120="Yes"),OFFSET('Sanitation Data'!$F$11,0,10*ROW('Sanitation Data'!F114)),NA())</f>
        <v>#N/A</v>
      </c>
      <c r="AJ120" s="491" t="e">
        <f ca="1">+IF(AND(ISNUMBER(OFFSET('Sanitation Data'!$F$12,0,10*ROW('Sanitation Data'!F114))),'Data Summary'!CY120="Yes"),OFFSET('Sanitation Data'!$F$12,0,10*ROW('Sanitation Data'!F114)),NA())</f>
        <v>#N/A</v>
      </c>
      <c r="AK120" s="491" t="e">
        <f ca="1">+IF(AND(ISNUMBER(OFFSET('Sanitation Data'!$G$4,0,10*ROW('Sanitation Data'!G114))),'Data Summary'!CZ120="Yes"),100-OFFSET('Sanitation Data'!$G$4,0,10*ROW('Sanitation Data'!G114)),NA())</f>
        <v>#N/A</v>
      </c>
      <c r="AL120" s="491" t="e">
        <f ca="1">+IF(AND(ISNUMBER(OFFSET('Sanitation Data'!$G$6,0,10*ROW('Sanitation Data'!G114))),'Data Summary'!DA120="Yes"),OFFSET('Sanitation Data'!$G$6,0,10*ROW('Sanitation Data'!G114)),NA())</f>
        <v>#N/A</v>
      </c>
      <c r="AM120" s="491" t="e">
        <f ca="1">+IF(AND(ISNUMBER(OFFSET('Sanitation Data'!$G$10,0,10*ROW('Sanitation Data'!G114))),'Data Summary'!DB120="Yes"),OFFSET('Sanitation Data'!$G$10,0,10*ROW('Sanitation Data'!G114)),NA())</f>
        <v>#N/A</v>
      </c>
      <c r="AN120" s="491" t="e">
        <f ca="1">+IF(AND(ISNUMBER(OFFSET('Sanitation Data'!$G$11,0,10*ROW('Sanitation Data'!G114))),'Data Summary'!DC120="Yes"),OFFSET('Sanitation Data'!$G$11,0,10*ROW('Sanitation Data'!G114)),NA())</f>
        <v>#N/A</v>
      </c>
      <c r="AO120" s="491" t="e">
        <f ca="1">+IF(AND(ISNUMBER(OFFSET('Sanitation Data'!$G$12,0,10*ROW('Sanitation Data'!G114))),'Data Summary'!DD120="Yes"),OFFSET('Sanitation Data'!$G$12,0,10*ROW('Sanitation Data'!G114)),NA())</f>
        <v>#N/A</v>
      </c>
      <c r="AP120" s="491" t="e">
        <f ca="1">+IF(AND(ISNUMBER(OFFSET('Sanitation Data'!$H$4,0,10*ROW('Sanitation Data'!H114))),'Data Summary'!DE120="Yes"),100-OFFSET('Sanitation Data'!$H$4,0,10*ROW('Sanitation Data'!H114)),NA())</f>
        <v>#N/A</v>
      </c>
      <c r="AQ120" s="491" t="e">
        <f ca="1">+IF(AND(ISNUMBER(OFFSET('Sanitation Data'!$H$6,0,10*ROW('Sanitation Data'!H114))),'Data Summary'!DF120="Yes"),OFFSET('Sanitation Data'!$H$6,0,10*ROW('Sanitation Data'!H114)),NA())</f>
        <v>#N/A</v>
      </c>
      <c r="AR120" s="491" t="e">
        <f ca="1">+IF(AND(ISNUMBER(OFFSET('Sanitation Data'!$H$10,0,10*ROW('Sanitation Data'!H114))),'Data Summary'!DG120="Yes"),OFFSET('Sanitation Data'!$H$10,0,10*ROW('Sanitation Data'!H114)),NA())</f>
        <v>#N/A</v>
      </c>
      <c r="AS120" s="491" t="e">
        <f ca="1">+IF(AND(ISNUMBER(OFFSET('Sanitation Data'!$H$11,0,10*ROW('Sanitation Data'!H114))),'Data Summary'!DH120="Yes"),OFFSET('Sanitation Data'!$H$11,0,10*ROW('Sanitation Data'!H114)),NA())</f>
        <v>#N/A</v>
      </c>
      <c r="AT120" s="491" t="e">
        <f ca="1">+IF(AND(ISNUMBER(OFFSET('Sanitation Data'!$H$12,0,10*ROW('Sanitation Data'!H114))),'Data Summary'!DI120="Yes"),OFFSET('Sanitation Data'!$H$12,0,10*ROW('Sanitation Data'!H114)),NA())</f>
        <v>#N/A</v>
      </c>
      <c r="AU120" s="491" t="e">
        <f ca="1">+IF(AND(ISNUMBER(OFFSET('Sanitation Data'!$I$4,0,10*ROW('Sanitation Data'!I114))),'Data Summary'!DJ120="Yes"),100-OFFSET('Sanitation Data'!$I$4,0,10*ROW('Sanitation Data'!I114)),NA())</f>
        <v>#N/A</v>
      </c>
      <c r="AV120" s="491" t="e">
        <f ca="1">+IF(AND(ISNUMBER(OFFSET('Sanitation Data'!$I$6,0,10*ROW('Sanitation Data'!I114))),'Data Summary'!DK120="Yes"),OFFSET('Sanitation Data'!$I$6,0,10*ROW('Sanitation Data'!I114)),NA())</f>
        <v>#N/A</v>
      </c>
      <c r="AW120" s="491" t="e">
        <f ca="1">+IF(AND(ISNUMBER(OFFSET('Sanitation Data'!$I$10,0,10*ROW('Sanitation Data'!I114))),'Data Summary'!DL120="Yes"),OFFSET('Sanitation Data'!$I$10,0,10*ROW('Sanitation Data'!I114)),NA())</f>
        <v>#N/A</v>
      </c>
      <c r="AX120" s="491" t="e">
        <f ca="1">+IF(AND(ISNUMBER(OFFSET('Sanitation Data'!$I$11,0,10*ROW('Sanitation Data'!I114))),'Data Summary'!DM120="Yes"),OFFSET('Sanitation Data'!$I$11,0,10*ROW('Sanitation Data'!I114)),NA())</f>
        <v>#N/A</v>
      </c>
      <c r="AY120" s="491" t="e">
        <f ca="1">+IF(AND(ISNUMBER(OFFSET('Sanitation Data'!$I$12,0,10*ROW('Sanitation Data'!I114))),'Data Summary'!DN120="Yes"),OFFSET('Sanitation Data'!$I$12,0,10*ROW('Sanitation Data'!I114)),NA())</f>
        <v>#N/A</v>
      </c>
      <c r="AZ120" s="492" t="e">
        <f ca="1">+IF(AND(ISNUMBER(OFFSET('Hygiene Data'!$D$5,0,10*ROW('Hygiene Data'!D114))),'Data Summary'!DO120="Yes"),OFFSET('Hygiene Data'!$D$5,0,10*ROW('Hygiene Data'!D114)),NA())</f>
        <v>#N/A</v>
      </c>
      <c r="BA120" s="492" t="e">
        <f ca="1">+IF(AND(ISNUMBER(OFFSET('Hygiene Data'!$D$7,0,10*ROW('Hygiene Data'!D114))),'Data Summary'!DP120="Yes"),OFFSET('Hygiene Data'!$D$7,0,10*ROW('Hygiene Data'!D114)),NA())</f>
        <v>#N/A</v>
      </c>
      <c r="BB120" s="492" t="e">
        <f ca="1">+IF(AND(ISNUMBER(OFFSET('Hygiene Data'!$D$9,0,10*ROW('Hygiene Data'!D114))),'Data Summary'!DQ120="Yes"),OFFSET('Hygiene Data'!$D$9,0,10*ROW('Hygiene Data'!D114)),NA())</f>
        <v>#N/A</v>
      </c>
      <c r="BC120" s="492" t="e">
        <f ca="1">+IF(AND(ISNUMBER(OFFSET('Hygiene Data'!$E$5,0,10*ROW('Hygiene Data'!E114))),'Data Summary'!DR120="Yes"),OFFSET('Hygiene Data'!$E$5,0,10*ROW('Hygiene Data'!E114)),NA())</f>
        <v>#N/A</v>
      </c>
      <c r="BD120" s="492" t="e">
        <f ca="1">+IF(AND(ISNUMBER(OFFSET('Hygiene Data'!$E$7,0,10*ROW('Hygiene Data'!E114))),'Data Summary'!DS120="Yes"),OFFSET('Hygiene Data'!$E$7,0,10*ROW('Hygiene Data'!E114)),NA())</f>
        <v>#N/A</v>
      </c>
      <c r="BE120" s="492" t="e">
        <f ca="1">+IF(AND(ISNUMBER(OFFSET('Hygiene Data'!$E$9,0,10*ROW('Hygiene Data'!E114))),'Data Summary'!DT120="Yes"),OFFSET('Hygiene Data'!$E$9,0,10*ROW('Hygiene Data'!E114)),NA())</f>
        <v>#N/A</v>
      </c>
      <c r="BF120" s="492" t="e">
        <f ca="1">+IF(AND(ISNUMBER(OFFSET('Hygiene Data'!$F$5,0,10*ROW('Hygiene Data'!F114))),'Data Summary'!DU120="Yes"),OFFSET('Hygiene Data'!$F$5,0,10*ROW('Hygiene Data'!F114)),NA())</f>
        <v>#N/A</v>
      </c>
      <c r="BG120" s="492" t="e">
        <f ca="1">+IF(AND(ISNUMBER(OFFSET('Hygiene Data'!$F$7,0,10*ROW('Hygiene Data'!F114))),'Data Summary'!DV120="Yes"),OFFSET('Hygiene Data'!$F$7,0,10*ROW('Hygiene Data'!F114)),NA())</f>
        <v>#N/A</v>
      </c>
      <c r="BH120" s="492" t="e">
        <f ca="1">+IF(AND(ISNUMBER(OFFSET('Hygiene Data'!$F$9,0,10*ROW('Hygiene Data'!F114))),'Data Summary'!DW120="Yes"),OFFSET('Hygiene Data'!$F$9,0,10*ROW('Hygiene Data'!F114)),NA())</f>
        <v>#N/A</v>
      </c>
      <c r="BI120" s="492" t="e">
        <f ca="1">+IF(AND(ISNUMBER(OFFSET('Hygiene Data'!$G$5,0,10*ROW('Hygiene Data'!G114))),'Data Summary'!DX120="Yes"),OFFSET('Hygiene Data'!$G$5,0,10*ROW('Hygiene Data'!G114)),NA())</f>
        <v>#N/A</v>
      </c>
      <c r="BJ120" s="492" t="e">
        <f ca="1">+IF(AND(ISNUMBER(OFFSET('Hygiene Data'!$G$7,0,10*ROW('Hygiene Data'!G114))),'Data Summary'!DY120="Yes"),OFFSET('Hygiene Data'!$G$7,0,10*ROW('Hygiene Data'!G114)),NA())</f>
        <v>#N/A</v>
      </c>
      <c r="BK120" s="492" t="e">
        <f ca="1">+IF(AND(ISNUMBER(OFFSET('Hygiene Data'!$G$9,0,10*ROW('Hygiene Data'!G114))),'Data Summary'!DZ120="Yes"),OFFSET('Hygiene Data'!$G$9,0,10*ROW('Hygiene Data'!G114)),NA())</f>
        <v>#N/A</v>
      </c>
      <c r="BL120" s="492" t="e">
        <f ca="1">+IF(AND(ISNUMBER(OFFSET('Hygiene Data'!$H$5,0,10*ROW('Hygiene Data'!H114))),'Data Summary'!EA120="Yes"),OFFSET('Hygiene Data'!$H$5,0,10*ROW('Hygiene Data'!H114)),NA())</f>
        <v>#N/A</v>
      </c>
      <c r="BM120" s="492" t="e">
        <f ca="1">+IF(AND(ISNUMBER(OFFSET('Hygiene Data'!$H$7,0,10*ROW('Hygiene Data'!H114))),'Data Summary'!EB120="Yes"),OFFSET('Hygiene Data'!$H$7,0,10*ROW('Hygiene Data'!H114)),NA())</f>
        <v>#N/A</v>
      </c>
      <c r="BN120" s="492" t="e">
        <f ca="1">+IF(AND(ISNUMBER(OFFSET('Hygiene Data'!$H$9,0,10*ROW('Hygiene Data'!H114))),'Data Summary'!EC120="Yes"),OFFSET('Hygiene Data'!$H$9,0,10*ROW('Hygiene Data'!H114)),NA())</f>
        <v>#N/A</v>
      </c>
      <c r="BO120" s="492" t="e">
        <f ca="1">+IF(AND(ISNUMBER(OFFSET('Hygiene Data'!$I$5,0,10*ROW('Hygiene Data'!I114))),'Data Summary'!ED120="Yes"),OFFSET('Hygiene Data'!$I$5,0,10*ROW('Hygiene Data'!I114)),NA())</f>
        <v>#N/A</v>
      </c>
      <c r="BP120" s="492" t="e">
        <f ca="1">+IF(AND(ISNUMBER(OFFSET('Hygiene Data'!$I$7,0,10*ROW('Hygiene Data'!I114))),'Data Summary'!EE120="Yes"),OFFSET('Hygiene Data'!$I$7,0,10*ROW('Hygiene Data'!I114)),NA())</f>
        <v>#N/A</v>
      </c>
      <c r="BQ120" s="492" t="e">
        <f ca="1">+IF(AND(ISNUMBER(OFFSET('Hygiene Data'!$I$9,0,10*ROW('Hygiene Data'!I114))),'Data Summary'!EF120="Yes"),OFFSET('Hygiene Data'!$I$9,0,10*ROW('Hygiene Data'!I114)),NA())</f>
        <v>#N/A</v>
      </c>
    </row>
    <row r="121" spans="1:69" x14ac:dyDescent="0.25">
      <c r="A121" s="488" t="e">
        <f ca="1">+RIGHT('Data Summary'!A121,LEN('Data Summary'!A121)-9)</f>
        <v>#VALUE!</v>
      </c>
      <c r="B121" s="462" t="str">
        <f ca="1">+IF(ISTEXT('Data Summary'!B121),'Data Summary'!B121,"")</f>
        <v/>
      </c>
      <c r="C121" s="489" t="e">
        <f ca="1">+VALUE('Data Summary'!C121)</f>
        <v>#VALUE!</v>
      </c>
      <c r="D121" s="490" t="e">
        <f ca="1">+IF(AND(ISNUMBER(OFFSET('Water Data'!$D$4,0,10*ROW('Water Data'!D115))),'Data Summary'!BS121="Yes"),100-OFFSET('Water Data'!$D$4,0,10*ROW('Water Data'!D115)),NA())</f>
        <v>#N/A</v>
      </c>
      <c r="E121" s="490" t="e">
        <f ca="1">+IF(AND(ISNUMBER(OFFSET('Water Data'!$D$6,0,10*ROW('Water Data'!D115))),'Data Summary'!BT121="Yes"),OFFSET('Water Data'!$D$6,0,10*ROW('Water Data'!D115)),NA())</f>
        <v>#N/A</v>
      </c>
      <c r="F121" s="490" t="e">
        <f ca="1">+IF(AND(ISNUMBER(OFFSET('Water Data'!$D$9,0,10*ROW('Water Data'!D115))),'Data Summary'!BU121="Yes"),OFFSET('Water Data'!$D$9,0,10*ROW('Water Data'!D115)),NA())</f>
        <v>#N/A</v>
      </c>
      <c r="G121" s="490" t="e">
        <f ca="1">+IF(AND(ISNUMBER(OFFSET('Water Data'!$E$4,0,10*ROW('Water Data'!E115))),'Data Summary'!BV121="Yes"),100-OFFSET('Water Data'!$E$4,0,10*ROW('Water Data'!E115)),NA())</f>
        <v>#N/A</v>
      </c>
      <c r="H121" s="490" t="e">
        <f ca="1">+IF(AND(ISNUMBER(OFFSET('Water Data'!$E$6,0,10*ROW('Water Data'!E115))),'Data Summary'!BW121="Yes"),OFFSET('Water Data'!$E$6,0,10*ROW('Water Data'!E115)),NA())</f>
        <v>#N/A</v>
      </c>
      <c r="I121" s="490" t="e">
        <f ca="1">+IF(AND(ISNUMBER(OFFSET('Water Data'!$E$9,0,10*ROW('Water Data'!E115))),'Data Summary'!BX121="Yes"),OFFSET('Water Data'!$E$9,0,10*ROW('Water Data'!E115)),NA())</f>
        <v>#N/A</v>
      </c>
      <c r="J121" s="490" t="e">
        <f ca="1">+IF(AND(ISNUMBER(OFFSET('Water Data'!$F$4,0,10*ROW('Water Data'!F115))),'Data Summary'!BY121="Yes"),100-OFFSET('Water Data'!$F$4,0,10*ROW('Water Data'!F115)),NA())</f>
        <v>#N/A</v>
      </c>
      <c r="K121" s="490" t="e">
        <f ca="1">+IF(AND(ISNUMBER(OFFSET('Water Data'!$F$6,0,10*ROW('Water Data'!F115))),'Data Summary'!BZ121="Yes"),OFFSET('Water Data'!$F$6,0,10*ROW('Water Data'!F115)),NA())</f>
        <v>#N/A</v>
      </c>
      <c r="L121" s="490" t="e">
        <f ca="1">+IF(AND(ISNUMBER(OFFSET('Water Data'!$F$9,0,10*ROW('Water Data'!F115))),'Data Summary'!CA121="Yes"),OFFSET('Water Data'!$F$9,0,10*ROW('Water Data'!F115)),NA())</f>
        <v>#N/A</v>
      </c>
      <c r="M121" s="490" t="e">
        <f ca="1">+IF(AND(ISNUMBER(OFFSET('Water Data'!$G$4,0,10*ROW('Water Data'!G115))),'Data Summary'!CB121="Yes"),100-OFFSET('Water Data'!$G$4,0,10*ROW('Water Data'!G115)),NA())</f>
        <v>#N/A</v>
      </c>
      <c r="N121" s="490" t="e">
        <f ca="1">+IF(AND(ISNUMBER(OFFSET('Water Data'!$G$6,0,10*ROW('Water Data'!G115))),'Data Summary'!CC121="Yes"),OFFSET('Water Data'!$G$6,0,10*ROW('Water Data'!G115)),NA())</f>
        <v>#N/A</v>
      </c>
      <c r="O121" s="490" t="e">
        <f ca="1">+IF(AND(ISNUMBER(OFFSET('Water Data'!$G$9,0,10*ROW('Water Data'!G115))),'Data Summary'!CD121="Yes"),OFFSET('Water Data'!$G$9,0,10*ROW('Water Data'!G115)),NA())</f>
        <v>#N/A</v>
      </c>
      <c r="P121" s="490" t="e">
        <f ca="1">+IF(AND(ISNUMBER(OFFSET('Water Data'!$H$4,0,10*ROW('Water Data'!H115))),'Data Summary'!CE121="Yes"),100-OFFSET('Water Data'!$H$4,0,10*ROW('Water Data'!H115)),NA())</f>
        <v>#N/A</v>
      </c>
      <c r="Q121" s="490" t="e">
        <f ca="1">+IF(AND(ISNUMBER(OFFSET('Water Data'!$H$6,0,10*ROW('Water Data'!H115))),'Data Summary'!CF121="Yes"),OFFSET('Water Data'!$H$6,0,10*ROW('Water Data'!H115)),NA())</f>
        <v>#N/A</v>
      </c>
      <c r="R121" s="490" t="e">
        <f ca="1">+IF(AND(ISNUMBER(OFFSET('Water Data'!$H$9,0,10*ROW('Water Data'!H115))),'Data Summary'!CG121="Yes"),OFFSET('Water Data'!$H$9,0,10*ROW('Water Data'!H115)),NA())</f>
        <v>#N/A</v>
      </c>
      <c r="S121" s="490" t="e">
        <f ca="1">+IF(AND(ISNUMBER(OFFSET('Water Data'!$I$4,0,10*ROW('Water Data'!I115))),'Data Summary'!CH121="Yes"),100-OFFSET('Water Data'!$I$4,0,10*ROW('Water Data'!I115)),NA())</f>
        <v>#N/A</v>
      </c>
      <c r="T121" s="490" t="e">
        <f ca="1">+IF(AND(ISNUMBER(OFFSET('Water Data'!$I$6,0,10*ROW('Water Data'!I115))),'Data Summary'!CI121="Yes"),OFFSET('Water Data'!$I$6,0,10*ROW('Water Data'!I115)),NA())</f>
        <v>#N/A</v>
      </c>
      <c r="U121" s="490" t="e">
        <f ca="1">+IF(AND(ISNUMBER(OFFSET('Water Data'!$I$9,0,10*ROW('Water Data'!I115))),'Data Summary'!CJ121="Yes"),OFFSET('Water Data'!$I$9,0,10*ROW('Water Data'!I115)),NA())</f>
        <v>#N/A</v>
      </c>
      <c r="V121" s="491" t="e">
        <f ca="1">+IF(AND(ISNUMBER(OFFSET('Sanitation Data'!$D$4,0,10*ROW('Sanitation Data'!D115))),'Data Summary'!CK121="Yes"),100-OFFSET('Sanitation Data'!$D$4,0,10*ROW('Sanitation Data'!D115)),NA())</f>
        <v>#N/A</v>
      </c>
      <c r="W121" s="491" t="e">
        <f ca="1">+IF(AND(ISNUMBER(OFFSET('Sanitation Data'!$D$6,0,10*ROW('Sanitation Data'!D115))),'Data Summary'!CL121="Yes"),OFFSET('Sanitation Data'!$D$6,0,10*ROW('Sanitation Data'!D115)),NA())</f>
        <v>#N/A</v>
      </c>
      <c r="X121" s="491" t="e">
        <f ca="1">+IF(AND(ISNUMBER(OFFSET('Sanitation Data'!$D$10,0,10*ROW('Sanitation Data'!D115))),'Data Summary'!CM121="Yes"),OFFSET('Sanitation Data'!$D$10,0,10*ROW('Sanitation Data'!D115)),NA())</f>
        <v>#N/A</v>
      </c>
      <c r="Y121" s="491" t="e">
        <f ca="1">+IF(AND(ISNUMBER(OFFSET('Sanitation Data'!$D$11,0,10*ROW('Sanitation Data'!D115))),'Data Summary'!CN121="Yes"),OFFSET('Sanitation Data'!$D$11,0,10*ROW('Sanitation Data'!D115)),NA())</f>
        <v>#N/A</v>
      </c>
      <c r="Z121" s="491" t="e">
        <f ca="1">+IF(AND(ISNUMBER(OFFSET('Sanitation Data'!$D$12,0,10*ROW('Sanitation Data'!D115))),'Data Summary'!CO121="Yes"),OFFSET('Sanitation Data'!$D$12,0,10*ROW('Sanitation Data'!D115)),NA())</f>
        <v>#N/A</v>
      </c>
      <c r="AA121" s="491" t="e">
        <f ca="1">+IF(AND(ISNUMBER(OFFSET('Sanitation Data'!$E$4,0,10*ROW('Sanitation Data'!E115))),'Data Summary'!CP121="Yes"),100-OFFSET('Sanitation Data'!$E$4,0,10*ROW('Sanitation Data'!E115)),NA())</f>
        <v>#N/A</v>
      </c>
      <c r="AB121" s="491" t="e">
        <f ca="1">+IF(AND(ISNUMBER(OFFSET('Sanitation Data'!$E$6,0,10*ROW('Sanitation Data'!E115))),'Data Summary'!CQ121="Yes"),OFFSET('Sanitation Data'!$E$6,0,10*ROW('Sanitation Data'!E115)),NA())</f>
        <v>#N/A</v>
      </c>
      <c r="AC121" s="491" t="e">
        <f ca="1">+IF(AND(ISNUMBER(OFFSET('Sanitation Data'!$E$10,0,10*ROW('Sanitation Data'!E115))),'Data Summary'!CR121="Yes"),OFFSET('Sanitation Data'!$E$10,0,10*ROW('Sanitation Data'!E115)),NA())</f>
        <v>#N/A</v>
      </c>
      <c r="AD121" s="491" t="e">
        <f ca="1">+IF(AND(ISNUMBER(OFFSET('Sanitation Data'!$E$11,0,10*ROW('Sanitation Data'!E115))),'Data Summary'!CS121="Yes"),OFFSET('Sanitation Data'!$E$11,0,10*ROW('Sanitation Data'!E115)),NA())</f>
        <v>#N/A</v>
      </c>
      <c r="AE121" s="491" t="e">
        <f ca="1">+IF(AND(ISNUMBER(OFFSET('Sanitation Data'!$E$12,0,10*ROW('Sanitation Data'!E115))),'Data Summary'!CT121="Yes"),OFFSET('Sanitation Data'!$E$12,0,10*ROW('Sanitation Data'!E115)),NA())</f>
        <v>#N/A</v>
      </c>
      <c r="AF121" s="491" t="e">
        <f ca="1">+IF(AND(ISNUMBER(OFFSET('Sanitation Data'!$F$4,0,10*ROW('Sanitation Data'!F115))),'Data Summary'!CU121="Yes"),100-OFFSET('Sanitation Data'!$F$4,0,10*ROW('Sanitation Data'!F115)),NA())</f>
        <v>#N/A</v>
      </c>
      <c r="AG121" s="491" t="e">
        <f ca="1">+IF(AND(ISNUMBER(OFFSET('Sanitation Data'!$F$6,0,10*ROW('Sanitation Data'!F115))),'Data Summary'!CV121="Yes"),OFFSET('Sanitation Data'!$F$6,0,10*ROW('Sanitation Data'!F115)),NA())</f>
        <v>#N/A</v>
      </c>
      <c r="AH121" s="491" t="e">
        <f ca="1">+IF(AND(ISNUMBER(OFFSET('Sanitation Data'!$F$10,0,10*ROW('Sanitation Data'!F115))),'Data Summary'!CW121="Yes"),OFFSET('Sanitation Data'!$F$10,0,10*ROW('Sanitation Data'!F115)),NA())</f>
        <v>#N/A</v>
      </c>
      <c r="AI121" s="491" t="e">
        <f ca="1">+IF(AND(ISNUMBER(OFFSET('Sanitation Data'!$F$11,0,10*ROW('Sanitation Data'!F115))),'Data Summary'!CX121="Yes"),OFFSET('Sanitation Data'!$F$11,0,10*ROW('Sanitation Data'!F115)),NA())</f>
        <v>#N/A</v>
      </c>
      <c r="AJ121" s="491" t="e">
        <f ca="1">+IF(AND(ISNUMBER(OFFSET('Sanitation Data'!$F$12,0,10*ROW('Sanitation Data'!F115))),'Data Summary'!CY121="Yes"),OFFSET('Sanitation Data'!$F$12,0,10*ROW('Sanitation Data'!F115)),NA())</f>
        <v>#N/A</v>
      </c>
      <c r="AK121" s="491" t="e">
        <f ca="1">+IF(AND(ISNUMBER(OFFSET('Sanitation Data'!$G$4,0,10*ROW('Sanitation Data'!G115))),'Data Summary'!CZ121="Yes"),100-OFFSET('Sanitation Data'!$G$4,0,10*ROW('Sanitation Data'!G115)),NA())</f>
        <v>#N/A</v>
      </c>
      <c r="AL121" s="491" t="e">
        <f ca="1">+IF(AND(ISNUMBER(OFFSET('Sanitation Data'!$G$6,0,10*ROW('Sanitation Data'!G115))),'Data Summary'!DA121="Yes"),OFFSET('Sanitation Data'!$G$6,0,10*ROW('Sanitation Data'!G115)),NA())</f>
        <v>#N/A</v>
      </c>
      <c r="AM121" s="491" t="e">
        <f ca="1">+IF(AND(ISNUMBER(OFFSET('Sanitation Data'!$G$10,0,10*ROW('Sanitation Data'!G115))),'Data Summary'!DB121="Yes"),OFFSET('Sanitation Data'!$G$10,0,10*ROW('Sanitation Data'!G115)),NA())</f>
        <v>#N/A</v>
      </c>
      <c r="AN121" s="491" t="e">
        <f ca="1">+IF(AND(ISNUMBER(OFFSET('Sanitation Data'!$G$11,0,10*ROW('Sanitation Data'!G115))),'Data Summary'!DC121="Yes"),OFFSET('Sanitation Data'!$G$11,0,10*ROW('Sanitation Data'!G115)),NA())</f>
        <v>#N/A</v>
      </c>
      <c r="AO121" s="491" t="e">
        <f ca="1">+IF(AND(ISNUMBER(OFFSET('Sanitation Data'!$G$12,0,10*ROW('Sanitation Data'!G115))),'Data Summary'!DD121="Yes"),OFFSET('Sanitation Data'!$G$12,0,10*ROW('Sanitation Data'!G115)),NA())</f>
        <v>#N/A</v>
      </c>
      <c r="AP121" s="491" t="e">
        <f ca="1">+IF(AND(ISNUMBER(OFFSET('Sanitation Data'!$H$4,0,10*ROW('Sanitation Data'!H115))),'Data Summary'!DE121="Yes"),100-OFFSET('Sanitation Data'!$H$4,0,10*ROW('Sanitation Data'!H115)),NA())</f>
        <v>#N/A</v>
      </c>
      <c r="AQ121" s="491" t="e">
        <f ca="1">+IF(AND(ISNUMBER(OFFSET('Sanitation Data'!$H$6,0,10*ROW('Sanitation Data'!H115))),'Data Summary'!DF121="Yes"),OFFSET('Sanitation Data'!$H$6,0,10*ROW('Sanitation Data'!H115)),NA())</f>
        <v>#N/A</v>
      </c>
      <c r="AR121" s="491" t="e">
        <f ca="1">+IF(AND(ISNUMBER(OFFSET('Sanitation Data'!$H$10,0,10*ROW('Sanitation Data'!H115))),'Data Summary'!DG121="Yes"),OFFSET('Sanitation Data'!$H$10,0,10*ROW('Sanitation Data'!H115)),NA())</f>
        <v>#N/A</v>
      </c>
      <c r="AS121" s="491" t="e">
        <f ca="1">+IF(AND(ISNUMBER(OFFSET('Sanitation Data'!$H$11,0,10*ROW('Sanitation Data'!H115))),'Data Summary'!DH121="Yes"),OFFSET('Sanitation Data'!$H$11,0,10*ROW('Sanitation Data'!H115)),NA())</f>
        <v>#N/A</v>
      </c>
      <c r="AT121" s="491" t="e">
        <f ca="1">+IF(AND(ISNUMBER(OFFSET('Sanitation Data'!$H$12,0,10*ROW('Sanitation Data'!H115))),'Data Summary'!DI121="Yes"),OFFSET('Sanitation Data'!$H$12,0,10*ROW('Sanitation Data'!H115)),NA())</f>
        <v>#N/A</v>
      </c>
      <c r="AU121" s="491" t="e">
        <f ca="1">+IF(AND(ISNUMBER(OFFSET('Sanitation Data'!$I$4,0,10*ROW('Sanitation Data'!I115))),'Data Summary'!DJ121="Yes"),100-OFFSET('Sanitation Data'!$I$4,0,10*ROW('Sanitation Data'!I115)),NA())</f>
        <v>#N/A</v>
      </c>
      <c r="AV121" s="491" t="e">
        <f ca="1">+IF(AND(ISNUMBER(OFFSET('Sanitation Data'!$I$6,0,10*ROW('Sanitation Data'!I115))),'Data Summary'!DK121="Yes"),OFFSET('Sanitation Data'!$I$6,0,10*ROW('Sanitation Data'!I115)),NA())</f>
        <v>#N/A</v>
      </c>
      <c r="AW121" s="491" t="e">
        <f ca="1">+IF(AND(ISNUMBER(OFFSET('Sanitation Data'!$I$10,0,10*ROW('Sanitation Data'!I115))),'Data Summary'!DL121="Yes"),OFFSET('Sanitation Data'!$I$10,0,10*ROW('Sanitation Data'!I115)),NA())</f>
        <v>#N/A</v>
      </c>
      <c r="AX121" s="491" t="e">
        <f ca="1">+IF(AND(ISNUMBER(OFFSET('Sanitation Data'!$I$11,0,10*ROW('Sanitation Data'!I115))),'Data Summary'!DM121="Yes"),OFFSET('Sanitation Data'!$I$11,0,10*ROW('Sanitation Data'!I115)),NA())</f>
        <v>#N/A</v>
      </c>
      <c r="AY121" s="491" t="e">
        <f ca="1">+IF(AND(ISNUMBER(OFFSET('Sanitation Data'!$I$12,0,10*ROW('Sanitation Data'!I115))),'Data Summary'!DN121="Yes"),OFFSET('Sanitation Data'!$I$12,0,10*ROW('Sanitation Data'!I115)),NA())</f>
        <v>#N/A</v>
      </c>
      <c r="AZ121" s="492" t="e">
        <f ca="1">+IF(AND(ISNUMBER(OFFSET('Hygiene Data'!$D$5,0,10*ROW('Hygiene Data'!D115))),'Data Summary'!DO121="Yes"),OFFSET('Hygiene Data'!$D$5,0,10*ROW('Hygiene Data'!D115)),NA())</f>
        <v>#N/A</v>
      </c>
      <c r="BA121" s="492" t="e">
        <f ca="1">+IF(AND(ISNUMBER(OFFSET('Hygiene Data'!$D$7,0,10*ROW('Hygiene Data'!D115))),'Data Summary'!DP121="Yes"),OFFSET('Hygiene Data'!$D$7,0,10*ROW('Hygiene Data'!D115)),NA())</f>
        <v>#N/A</v>
      </c>
      <c r="BB121" s="492" t="e">
        <f ca="1">+IF(AND(ISNUMBER(OFFSET('Hygiene Data'!$D$9,0,10*ROW('Hygiene Data'!D115))),'Data Summary'!DQ121="Yes"),OFFSET('Hygiene Data'!$D$9,0,10*ROW('Hygiene Data'!D115)),NA())</f>
        <v>#N/A</v>
      </c>
      <c r="BC121" s="492" t="e">
        <f ca="1">+IF(AND(ISNUMBER(OFFSET('Hygiene Data'!$E$5,0,10*ROW('Hygiene Data'!E115))),'Data Summary'!DR121="Yes"),OFFSET('Hygiene Data'!$E$5,0,10*ROW('Hygiene Data'!E115)),NA())</f>
        <v>#N/A</v>
      </c>
      <c r="BD121" s="492" t="e">
        <f ca="1">+IF(AND(ISNUMBER(OFFSET('Hygiene Data'!$E$7,0,10*ROW('Hygiene Data'!E115))),'Data Summary'!DS121="Yes"),OFFSET('Hygiene Data'!$E$7,0,10*ROW('Hygiene Data'!E115)),NA())</f>
        <v>#N/A</v>
      </c>
      <c r="BE121" s="492" t="e">
        <f ca="1">+IF(AND(ISNUMBER(OFFSET('Hygiene Data'!$E$9,0,10*ROW('Hygiene Data'!E115))),'Data Summary'!DT121="Yes"),OFFSET('Hygiene Data'!$E$9,0,10*ROW('Hygiene Data'!E115)),NA())</f>
        <v>#N/A</v>
      </c>
      <c r="BF121" s="492" t="e">
        <f ca="1">+IF(AND(ISNUMBER(OFFSET('Hygiene Data'!$F$5,0,10*ROW('Hygiene Data'!F115))),'Data Summary'!DU121="Yes"),OFFSET('Hygiene Data'!$F$5,0,10*ROW('Hygiene Data'!F115)),NA())</f>
        <v>#N/A</v>
      </c>
      <c r="BG121" s="492" t="e">
        <f ca="1">+IF(AND(ISNUMBER(OFFSET('Hygiene Data'!$F$7,0,10*ROW('Hygiene Data'!F115))),'Data Summary'!DV121="Yes"),OFFSET('Hygiene Data'!$F$7,0,10*ROW('Hygiene Data'!F115)),NA())</f>
        <v>#N/A</v>
      </c>
      <c r="BH121" s="492" t="e">
        <f ca="1">+IF(AND(ISNUMBER(OFFSET('Hygiene Data'!$F$9,0,10*ROW('Hygiene Data'!F115))),'Data Summary'!DW121="Yes"),OFFSET('Hygiene Data'!$F$9,0,10*ROW('Hygiene Data'!F115)),NA())</f>
        <v>#N/A</v>
      </c>
      <c r="BI121" s="492" t="e">
        <f ca="1">+IF(AND(ISNUMBER(OFFSET('Hygiene Data'!$G$5,0,10*ROW('Hygiene Data'!G115))),'Data Summary'!DX121="Yes"),OFFSET('Hygiene Data'!$G$5,0,10*ROW('Hygiene Data'!G115)),NA())</f>
        <v>#N/A</v>
      </c>
      <c r="BJ121" s="492" t="e">
        <f ca="1">+IF(AND(ISNUMBER(OFFSET('Hygiene Data'!$G$7,0,10*ROW('Hygiene Data'!G115))),'Data Summary'!DY121="Yes"),OFFSET('Hygiene Data'!$G$7,0,10*ROW('Hygiene Data'!G115)),NA())</f>
        <v>#N/A</v>
      </c>
      <c r="BK121" s="492" t="e">
        <f ca="1">+IF(AND(ISNUMBER(OFFSET('Hygiene Data'!$G$9,0,10*ROW('Hygiene Data'!G115))),'Data Summary'!DZ121="Yes"),OFFSET('Hygiene Data'!$G$9,0,10*ROW('Hygiene Data'!G115)),NA())</f>
        <v>#N/A</v>
      </c>
      <c r="BL121" s="492" t="e">
        <f ca="1">+IF(AND(ISNUMBER(OFFSET('Hygiene Data'!$H$5,0,10*ROW('Hygiene Data'!H115))),'Data Summary'!EA121="Yes"),OFFSET('Hygiene Data'!$H$5,0,10*ROW('Hygiene Data'!H115)),NA())</f>
        <v>#N/A</v>
      </c>
      <c r="BM121" s="492" t="e">
        <f ca="1">+IF(AND(ISNUMBER(OFFSET('Hygiene Data'!$H$7,0,10*ROW('Hygiene Data'!H115))),'Data Summary'!EB121="Yes"),OFFSET('Hygiene Data'!$H$7,0,10*ROW('Hygiene Data'!H115)),NA())</f>
        <v>#N/A</v>
      </c>
      <c r="BN121" s="492" t="e">
        <f ca="1">+IF(AND(ISNUMBER(OFFSET('Hygiene Data'!$H$9,0,10*ROW('Hygiene Data'!H115))),'Data Summary'!EC121="Yes"),OFFSET('Hygiene Data'!$H$9,0,10*ROW('Hygiene Data'!H115)),NA())</f>
        <v>#N/A</v>
      </c>
      <c r="BO121" s="492" t="e">
        <f ca="1">+IF(AND(ISNUMBER(OFFSET('Hygiene Data'!$I$5,0,10*ROW('Hygiene Data'!I115))),'Data Summary'!ED121="Yes"),OFFSET('Hygiene Data'!$I$5,0,10*ROW('Hygiene Data'!I115)),NA())</f>
        <v>#N/A</v>
      </c>
      <c r="BP121" s="492" t="e">
        <f ca="1">+IF(AND(ISNUMBER(OFFSET('Hygiene Data'!$I$7,0,10*ROW('Hygiene Data'!I115))),'Data Summary'!EE121="Yes"),OFFSET('Hygiene Data'!$I$7,0,10*ROW('Hygiene Data'!I115)),NA())</f>
        <v>#N/A</v>
      </c>
      <c r="BQ121" s="492" t="e">
        <f ca="1">+IF(AND(ISNUMBER(OFFSET('Hygiene Data'!$I$9,0,10*ROW('Hygiene Data'!I115))),'Data Summary'!EF121="Yes"),OFFSET('Hygiene Data'!$I$9,0,10*ROW('Hygiene Data'!I115)),NA())</f>
        <v>#N/A</v>
      </c>
    </row>
    <row r="122" spans="1:69" x14ac:dyDescent="0.25">
      <c r="A122" s="488" t="e">
        <f ca="1">+RIGHT('Data Summary'!A122,LEN('Data Summary'!A122)-9)</f>
        <v>#VALUE!</v>
      </c>
      <c r="B122" s="462" t="str">
        <f ca="1">+IF(ISTEXT('Data Summary'!B122),'Data Summary'!B122,"")</f>
        <v/>
      </c>
      <c r="C122" s="489" t="e">
        <f ca="1">+VALUE('Data Summary'!C122)</f>
        <v>#VALUE!</v>
      </c>
      <c r="D122" s="490" t="e">
        <f ca="1">+IF(AND(ISNUMBER(OFFSET('Water Data'!$D$4,0,10*ROW('Water Data'!D116))),'Data Summary'!BS122="Yes"),100-OFFSET('Water Data'!$D$4,0,10*ROW('Water Data'!D116)),NA())</f>
        <v>#N/A</v>
      </c>
      <c r="E122" s="490" t="e">
        <f ca="1">+IF(AND(ISNUMBER(OFFSET('Water Data'!$D$6,0,10*ROW('Water Data'!D116))),'Data Summary'!BT122="Yes"),OFFSET('Water Data'!$D$6,0,10*ROW('Water Data'!D116)),NA())</f>
        <v>#N/A</v>
      </c>
      <c r="F122" s="490" t="e">
        <f ca="1">+IF(AND(ISNUMBER(OFFSET('Water Data'!$D$9,0,10*ROW('Water Data'!D116))),'Data Summary'!BU122="Yes"),OFFSET('Water Data'!$D$9,0,10*ROW('Water Data'!D116)),NA())</f>
        <v>#N/A</v>
      </c>
      <c r="G122" s="490" t="e">
        <f ca="1">+IF(AND(ISNUMBER(OFFSET('Water Data'!$E$4,0,10*ROW('Water Data'!E116))),'Data Summary'!BV122="Yes"),100-OFFSET('Water Data'!$E$4,0,10*ROW('Water Data'!E116)),NA())</f>
        <v>#N/A</v>
      </c>
      <c r="H122" s="490" t="e">
        <f ca="1">+IF(AND(ISNUMBER(OFFSET('Water Data'!$E$6,0,10*ROW('Water Data'!E116))),'Data Summary'!BW122="Yes"),OFFSET('Water Data'!$E$6,0,10*ROW('Water Data'!E116)),NA())</f>
        <v>#N/A</v>
      </c>
      <c r="I122" s="490" t="e">
        <f ca="1">+IF(AND(ISNUMBER(OFFSET('Water Data'!$E$9,0,10*ROW('Water Data'!E116))),'Data Summary'!BX122="Yes"),OFFSET('Water Data'!$E$9,0,10*ROW('Water Data'!E116)),NA())</f>
        <v>#N/A</v>
      </c>
      <c r="J122" s="490" t="e">
        <f ca="1">+IF(AND(ISNUMBER(OFFSET('Water Data'!$F$4,0,10*ROW('Water Data'!F116))),'Data Summary'!BY122="Yes"),100-OFFSET('Water Data'!$F$4,0,10*ROW('Water Data'!F116)),NA())</f>
        <v>#N/A</v>
      </c>
      <c r="K122" s="490" t="e">
        <f ca="1">+IF(AND(ISNUMBER(OFFSET('Water Data'!$F$6,0,10*ROW('Water Data'!F116))),'Data Summary'!BZ122="Yes"),OFFSET('Water Data'!$F$6,0,10*ROW('Water Data'!F116)),NA())</f>
        <v>#N/A</v>
      </c>
      <c r="L122" s="490" t="e">
        <f ca="1">+IF(AND(ISNUMBER(OFFSET('Water Data'!$F$9,0,10*ROW('Water Data'!F116))),'Data Summary'!CA122="Yes"),OFFSET('Water Data'!$F$9,0,10*ROW('Water Data'!F116)),NA())</f>
        <v>#N/A</v>
      </c>
      <c r="M122" s="490" t="e">
        <f ca="1">+IF(AND(ISNUMBER(OFFSET('Water Data'!$G$4,0,10*ROW('Water Data'!G116))),'Data Summary'!CB122="Yes"),100-OFFSET('Water Data'!$G$4,0,10*ROW('Water Data'!G116)),NA())</f>
        <v>#N/A</v>
      </c>
      <c r="N122" s="490" t="e">
        <f ca="1">+IF(AND(ISNUMBER(OFFSET('Water Data'!$G$6,0,10*ROW('Water Data'!G116))),'Data Summary'!CC122="Yes"),OFFSET('Water Data'!$G$6,0,10*ROW('Water Data'!G116)),NA())</f>
        <v>#N/A</v>
      </c>
      <c r="O122" s="490" t="e">
        <f ca="1">+IF(AND(ISNUMBER(OFFSET('Water Data'!$G$9,0,10*ROW('Water Data'!G116))),'Data Summary'!CD122="Yes"),OFFSET('Water Data'!$G$9,0,10*ROW('Water Data'!G116)),NA())</f>
        <v>#N/A</v>
      </c>
      <c r="P122" s="490" t="e">
        <f ca="1">+IF(AND(ISNUMBER(OFFSET('Water Data'!$H$4,0,10*ROW('Water Data'!H116))),'Data Summary'!CE122="Yes"),100-OFFSET('Water Data'!$H$4,0,10*ROW('Water Data'!H116)),NA())</f>
        <v>#N/A</v>
      </c>
      <c r="Q122" s="490" t="e">
        <f ca="1">+IF(AND(ISNUMBER(OFFSET('Water Data'!$H$6,0,10*ROW('Water Data'!H116))),'Data Summary'!CF122="Yes"),OFFSET('Water Data'!$H$6,0,10*ROW('Water Data'!H116)),NA())</f>
        <v>#N/A</v>
      </c>
      <c r="R122" s="490" t="e">
        <f ca="1">+IF(AND(ISNUMBER(OFFSET('Water Data'!$H$9,0,10*ROW('Water Data'!H116))),'Data Summary'!CG122="Yes"),OFFSET('Water Data'!$H$9,0,10*ROW('Water Data'!H116)),NA())</f>
        <v>#N/A</v>
      </c>
      <c r="S122" s="490" t="e">
        <f ca="1">+IF(AND(ISNUMBER(OFFSET('Water Data'!$I$4,0,10*ROW('Water Data'!I116))),'Data Summary'!CH122="Yes"),100-OFFSET('Water Data'!$I$4,0,10*ROW('Water Data'!I116)),NA())</f>
        <v>#N/A</v>
      </c>
      <c r="T122" s="490" t="e">
        <f ca="1">+IF(AND(ISNUMBER(OFFSET('Water Data'!$I$6,0,10*ROW('Water Data'!I116))),'Data Summary'!CI122="Yes"),OFFSET('Water Data'!$I$6,0,10*ROW('Water Data'!I116)),NA())</f>
        <v>#N/A</v>
      </c>
      <c r="U122" s="490" t="e">
        <f ca="1">+IF(AND(ISNUMBER(OFFSET('Water Data'!$I$9,0,10*ROW('Water Data'!I116))),'Data Summary'!CJ122="Yes"),OFFSET('Water Data'!$I$9,0,10*ROW('Water Data'!I116)),NA())</f>
        <v>#N/A</v>
      </c>
      <c r="V122" s="491" t="e">
        <f ca="1">+IF(AND(ISNUMBER(OFFSET('Sanitation Data'!$D$4,0,10*ROW('Sanitation Data'!D116))),'Data Summary'!CK122="Yes"),100-OFFSET('Sanitation Data'!$D$4,0,10*ROW('Sanitation Data'!D116)),NA())</f>
        <v>#N/A</v>
      </c>
      <c r="W122" s="491" t="e">
        <f ca="1">+IF(AND(ISNUMBER(OFFSET('Sanitation Data'!$D$6,0,10*ROW('Sanitation Data'!D116))),'Data Summary'!CL122="Yes"),OFFSET('Sanitation Data'!$D$6,0,10*ROW('Sanitation Data'!D116)),NA())</f>
        <v>#N/A</v>
      </c>
      <c r="X122" s="491" t="e">
        <f ca="1">+IF(AND(ISNUMBER(OFFSET('Sanitation Data'!$D$10,0,10*ROW('Sanitation Data'!D116))),'Data Summary'!CM122="Yes"),OFFSET('Sanitation Data'!$D$10,0,10*ROW('Sanitation Data'!D116)),NA())</f>
        <v>#N/A</v>
      </c>
      <c r="Y122" s="491" t="e">
        <f ca="1">+IF(AND(ISNUMBER(OFFSET('Sanitation Data'!$D$11,0,10*ROW('Sanitation Data'!D116))),'Data Summary'!CN122="Yes"),OFFSET('Sanitation Data'!$D$11,0,10*ROW('Sanitation Data'!D116)),NA())</f>
        <v>#N/A</v>
      </c>
      <c r="Z122" s="491" t="e">
        <f ca="1">+IF(AND(ISNUMBER(OFFSET('Sanitation Data'!$D$12,0,10*ROW('Sanitation Data'!D116))),'Data Summary'!CO122="Yes"),OFFSET('Sanitation Data'!$D$12,0,10*ROW('Sanitation Data'!D116)),NA())</f>
        <v>#N/A</v>
      </c>
      <c r="AA122" s="491" t="e">
        <f ca="1">+IF(AND(ISNUMBER(OFFSET('Sanitation Data'!$E$4,0,10*ROW('Sanitation Data'!E116))),'Data Summary'!CP122="Yes"),100-OFFSET('Sanitation Data'!$E$4,0,10*ROW('Sanitation Data'!E116)),NA())</f>
        <v>#N/A</v>
      </c>
      <c r="AB122" s="491" t="e">
        <f ca="1">+IF(AND(ISNUMBER(OFFSET('Sanitation Data'!$E$6,0,10*ROW('Sanitation Data'!E116))),'Data Summary'!CQ122="Yes"),OFFSET('Sanitation Data'!$E$6,0,10*ROW('Sanitation Data'!E116)),NA())</f>
        <v>#N/A</v>
      </c>
      <c r="AC122" s="491" t="e">
        <f ca="1">+IF(AND(ISNUMBER(OFFSET('Sanitation Data'!$E$10,0,10*ROW('Sanitation Data'!E116))),'Data Summary'!CR122="Yes"),OFFSET('Sanitation Data'!$E$10,0,10*ROW('Sanitation Data'!E116)),NA())</f>
        <v>#N/A</v>
      </c>
      <c r="AD122" s="491" t="e">
        <f ca="1">+IF(AND(ISNUMBER(OFFSET('Sanitation Data'!$E$11,0,10*ROW('Sanitation Data'!E116))),'Data Summary'!CS122="Yes"),OFFSET('Sanitation Data'!$E$11,0,10*ROW('Sanitation Data'!E116)),NA())</f>
        <v>#N/A</v>
      </c>
      <c r="AE122" s="491" t="e">
        <f ca="1">+IF(AND(ISNUMBER(OFFSET('Sanitation Data'!$E$12,0,10*ROW('Sanitation Data'!E116))),'Data Summary'!CT122="Yes"),OFFSET('Sanitation Data'!$E$12,0,10*ROW('Sanitation Data'!E116)),NA())</f>
        <v>#N/A</v>
      </c>
      <c r="AF122" s="491" t="e">
        <f ca="1">+IF(AND(ISNUMBER(OFFSET('Sanitation Data'!$F$4,0,10*ROW('Sanitation Data'!F116))),'Data Summary'!CU122="Yes"),100-OFFSET('Sanitation Data'!$F$4,0,10*ROW('Sanitation Data'!F116)),NA())</f>
        <v>#N/A</v>
      </c>
      <c r="AG122" s="491" t="e">
        <f ca="1">+IF(AND(ISNUMBER(OFFSET('Sanitation Data'!$F$6,0,10*ROW('Sanitation Data'!F116))),'Data Summary'!CV122="Yes"),OFFSET('Sanitation Data'!$F$6,0,10*ROW('Sanitation Data'!F116)),NA())</f>
        <v>#N/A</v>
      </c>
      <c r="AH122" s="491" t="e">
        <f ca="1">+IF(AND(ISNUMBER(OFFSET('Sanitation Data'!$F$10,0,10*ROW('Sanitation Data'!F116))),'Data Summary'!CW122="Yes"),OFFSET('Sanitation Data'!$F$10,0,10*ROW('Sanitation Data'!F116)),NA())</f>
        <v>#N/A</v>
      </c>
      <c r="AI122" s="491" t="e">
        <f ca="1">+IF(AND(ISNUMBER(OFFSET('Sanitation Data'!$F$11,0,10*ROW('Sanitation Data'!F116))),'Data Summary'!CX122="Yes"),OFFSET('Sanitation Data'!$F$11,0,10*ROW('Sanitation Data'!F116)),NA())</f>
        <v>#N/A</v>
      </c>
      <c r="AJ122" s="491" t="e">
        <f ca="1">+IF(AND(ISNUMBER(OFFSET('Sanitation Data'!$F$12,0,10*ROW('Sanitation Data'!F116))),'Data Summary'!CY122="Yes"),OFFSET('Sanitation Data'!$F$12,0,10*ROW('Sanitation Data'!F116)),NA())</f>
        <v>#N/A</v>
      </c>
      <c r="AK122" s="491" t="e">
        <f ca="1">+IF(AND(ISNUMBER(OFFSET('Sanitation Data'!$G$4,0,10*ROW('Sanitation Data'!G116))),'Data Summary'!CZ122="Yes"),100-OFFSET('Sanitation Data'!$G$4,0,10*ROW('Sanitation Data'!G116)),NA())</f>
        <v>#N/A</v>
      </c>
      <c r="AL122" s="491" t="e">
        <f ca="1">+IF(AND(ISNUMBER(OFFSET('Sanitation Data'!$G$6,0,10*ROW('Sanitation Data'!G116))),'Data Summary'!DA122="Yes"),OFFSET('Sanitation Data'!$G$6,0,10*ROW('Sanitation Data'!G116)),NA())</f>
        <v>#N/A</v>
      </c>
      <c r="AM122" s="491" t="e">
        <f ca="1">+IF(AND(ISNUMBER(OFFSET('Sanitation Data'!$G$10,0,10*ROW('Sanitation Data'!G116))),'Data Summary'!DB122="Yes"),OFFSET('Sanitation Data'!$G$10,0,10*ROW('Sanitation Data'!G116)),NA())</f>
        <v>#N/A</v>
      </c>
      <c r="AN122" s="491" t="e">
        <f ca="1">+IF(AND(ISNUMBER(OFFSET('Sanitation Data'!$G$11,0,10*ROW('Sanitation Data'!G116))),'Data Summary'!DC122="Yes"),OFFSET('Sanitation Data'!$G$11,0,10*ROW('Sanitation Data'!G116)),NA())</f>
        <v>#N/A</v>
      </c>
      <c r="AO122" s="491" t="e">
        <f ca="1">+IF(AND(ISNUMBER(OFFSET('Sanitation Data'!$G$12,0,10*ROW('Sanitation Data'!G116))),'Data Summary'!DD122="Yes"),OFFSET('Sanitation Data'!$G$12,0,10*ROW('Sanitation Data'!G116)),NA())</f>
        <v>#N/A</v>
      </c>
      <c r="AP122" s="491" t="e">
        <f ca="1">+IF(AND(ISNUMBER(OFFSET('Sanitation Data'!$H$4,0,10*ROW('Sanitation Data'!H116))),'Data Summary'!DE122="Yes"),100-OFFSET('Sanitation Data'!$H$4,0,10*ROW('Sanitation Data'!H116)),NA())</f>
        <v>#N/A</v>
      </c>
      <c r="AQ122" s="491" t="e">
        <f ca="1">+IF(AND(ISNUMBER(OFFSET('Sanitation Data'!$H$6,0,10*ROW('Sanitation Data'!H116))),'Data Summary'!DF122="Yes"),OFFSET('Sanitation Data'!$H$6,0,10*ROW('Sanitation Data'!H116)),NA())</f>
        <v>#N/A</v>
      </c>
      <c r="AR122" s="491" t="e">
        <f ca="1">+IF(AND(ISNUMBER(OFFSET('Sanitation Data'!$H$10,0,10*ROW('Sanitation Data'!H116))),'Data Summary'!DG122="Yes"),OFFSET('Sanitation Data'!$H$10,0,10*ROW('Sanitation Data'!H116)),NA())</f>
        <v>#N/A</v>
      </c>
      <c r="AS122" s="491" t="e">
        <f ca="1">+IF(AND(ISNUMBER(OFFSET('Sanitation Data'!$H$11,0,10*ROW('Sanitation Data'!H116))),'Data Summary'!DH122="Yes"),OFFSET('Sanitation Data'!$H$11,0,10*ROW('Sanitation Data'!H116)),NA())</f>
        <v>#N/A</v>
      </c>
      <c r="AT122" s="491" t="e">
        <f ca="1">+IF(AND(ISNUMBER(OFFSET('Sanitation Data'!$H$12,0,10*ROW('Sanitation Data'!H116))),'Data Summary'!DI122="Yes"),OFFSET('Sanitation Data'!$H$12,0,10*ROW('Sanitation Data'!H116)),NA())</f>
        <v>#N/A</v>
      </c>
      <c r="AU122" s="491" t="e">
        <f ca="1">+IF(AND(ISNUMBER(OFFSET('Sanitation Data'!$I$4,0,10*ROW('Sanitation Data'!I116))),'Data Summary'!DJ122="Yes"),100-OFFSET('Sanitation Data'!$I$4,0,10*ROW('Sanitation Data'!I116)),NA())</f>
        <v>#N/A</v>
      </c>
      <c r="AV122" s="491" t="e">
        <f ca="1">+IF(AND(ISNUMBER(OFFSET('Sanitation Data'!$I$6,0,10*ROW('Sanitation Data'!I116))),'Data Summary'!DK122="Yes"),OFFSET('Sanitation Data'!$I$6,0,10*ROW('Sanitation Data'!I116)),NA())</f>
        <v>#N/A</v>
      </c>
      <c r="AW122" s="491" t="e">
        <f ca="1">+IF(AND(ISNUMBER(OFFSET('Sanitation Data'!$I$10,0,10*ROW('Sanitation Data'!I116))),'Data Summary'!DL122="Yes"),OFFSET('Sanitation Data'!$I$10,0,10*ROW('Sanitation Data'!I116)),NA())</f>
        <v>#N/A</v>
      </c>
      <c r="AX122" s="491" t="e">
        <f ca="1">+IF(AND(ISNUMBER(OFFSET('Sanitation Data'!$I$11,0,10*ROW('Sanitation Data'!I116))),'Data Summary'!DM122="Yes"),OFFSET('Sanitation Data'!$I$11,0,10*ROW('Sanitation Data'!I116)),NA())</f>
        <v>#N/A</v>
      </c>
      <c r="AY122" s="491" t="e">
        <f ca="1">+IF(AND(ISNUMBER(OFFSET('Sanitation Data'!$I$12,0,10*ROW('Sanitation Data'!I116))),'Data Summary'!DN122="Yes"),OFFSET('Sanitation Data'!$I$12,0,10*ROW('Sanitation Data'!I116)),NA())</f>
        <v>#N/A</v>
      </c>
      <c r="AZ122" s="492" t="e">
        <f ca="1">+IF(AND(ISNUMBER(OFFSET('Hygiene Data'!$D$5,0,10*ROW('Hygiene Data'!D116))),'Data Summary'!DO122="Yes"),OFFSET('Hygiene Data'!$D$5,0,10*ROW('Hygiene Data'!D116)),NA())</f>
        <v>#N/A</v>
      </c>
      <c r="BA122" s="492" t="e">
        <f ca="1">+IF(AND(ISNUMBER(OFFSET('Hygiene Data'!$D$7,0,10*ROW('Hygiene Data'!D116))),'Data Summary'!DP122="Yes"),OFFSET('Hygiene Data'!$D$7,0,10*ROW('Hygiene Data'!D116)),NA())</f>
        <v>#N/A</v>
      </c>
      <c r="BB122" s="492" t="e">
        <f ca="1">+IF(AND(ISNUMBER(OFFSET('Hygiene Data'!$D$9,0,10*ROW('Hygiene Data'!D116))),'Data Summary'!DQ122="Yes"),OFFSET('Hygiene Data'!$D$9,0,10*ROW('Hygiene Data'!D116)),NA())</f>
        <v>#N/A</v>
      </c>
      <c r="BC122" s="492" t="e">
        <f ca="1">+IF(AND(ISNUMBER(OFFSET('Hygiene Data'!$E$5,0,10*ROW('Hygiene Data'!E116))),'Data Summary'!DR122="Yes"),OFFSET('Hygiene Data'!$E$5,0,10*ROW('Hygiene Data'!E116)),NA())</f>
        <v>#N/A</v>
      </c>
      <c r="BD122" s="492" t="e">
        <f ca="1">+IF(AND(ISNUMBER(OFFSET('Hygiene Data'!$E$7,0,10*ROW('Hygiene Data'!E116))),'Data Summary'!DS122="Yes"),OFFSET('Hygiene Data'!$E$7,0,10*ROW('Hygiene Data'!E116)),NA())</f>
        <v>#N/A</v>
      </c>
      <c r="BE122" s="492" t="e">
        <f ca="1">+IF(AND(ISNUMBER(OFFSET('Hygiene Data'!$E$9,0,10*ROW('Hygiene Data'!E116))),'Data Summary'!DT122="Yes"),OFFSET('Hygiene Data'!$E$9,0,10*ROW('Hygiene Data'!E116)),NA())</f>
        <v>#N/A</v>
      </c>
      <c r="BF122" s="492" t="e">
        <f ca="1">+IF(AND(ISNUMBER(OFFSET('Hygiene Data'!$F$5,0,10*ROW('Hygiene Data'!F116))),'Data Summary'!DU122="Yes"),OFFSET('Hygiene Data'!$F$5,0,10*ROW('Hygiene Data'!F116)),NA())</f>
        <v>#N/A</v>
      </c>
      <c r="BG122" s="492" t="e">
        <f ca="1">+IF(AND(ISNUMBER(OFFSET('Hygiene Data'!$F$7,0,10*ROW('Hygiene Data'!F116))),'Data Summary'!DV122="Yes"),OFFSET('Hygiene Data'!$F$7,0,10*ROW('Hygiene Data'!F116)),NA())</f>
        <v>#N/A</v>
      </c>
      <c r="BH122" s="492" t="e">
        <f ca="1">+IF(AND(ISNUMBER(OFFSET('Hygiene Data'!$F$9,0,10*ROW('Hygiene Data'!F116))),'Data Summary'!DW122="Yes"),OFFSET('Hygiene Data'!$F$9,0,10*ROW('Hygiene Data'!F116)),NA())</f>
        <v>#N/A</v>
      </c>
      <c r="BI122" s="492" t="e">
        <f ca="1">+IF(AND(ISNUMBER(OFFSET('Hygiene Data'!$G$5,0,10*ROW('Hygiene Data'!G116))),'Data Summary'!DX122="Yes"),OFFSET('Hygiene Data'!$G$5,0,10*ROW('Hygiene Data'!G116)),NA())</f>
        <v>#N/A</v>
      </c>
      <c r="BJ122" s="492" t="e">
        <f ca="1">+IF(AND(ISNUMBER(OFFSET('Hygiene Data'!$G$7,0,10*ROW('Hygiene Data'!G116))),'Data Summary'!DY122="Yes"),OFFSET('Hygiene Data'!$G$7,0,10*ROW('Hygiene Data'!G116)),NA())</f>
        <v>#N/A</v>
      </c>
      <c r="BK122" s="492" t="e">
        <f ca="1">+IF(AND(ISNUMBER(OFFSET('Hygiene Data'!$G$9,0,10*ROW('Hygiene Data'!G116))),'Data Summary'!DZ122="Yes"),OFFSET('Hygiene Data'!$G$9,0,10*ROW('Hygiene Data'!G116)),NA())</f>
        <v>#N/A</v>
      </c>
      <c r="BL122" s="492" t="e">
        <f ca="1">+IF(AND(ISNUMBER(OFFSET('Hygiene Data'!$H$5,0,10*ROW('Hygiene Data'!H116))),'Data Summary'!EA122="Yes"),OFFSET('Hygiene Data'!$H$5,0,10*ROW('Hygiene Data'!H116)),NA())</f>
        <v>#N/A</v>
      </c>
      <c r="BM122" s="492" t="e">
        <f ca="1">+IF(AND(ISNUMBER(OFFSET('Hygiene Data'!$H$7,0,10*ROW('Hygiene Data'!H116))),'Data Summary'!EB122="Yes"),OFFSET('Hygiene Data'!$H$7,0,10*ROW('Hygiene Data'!H116)),NA())</f>
        <v>#N/A</v>
      </c>
      <c r="BN122" s="492" t="e">
        <f ca="1">+IF(AND(ISNUMBER(OFFSET('Hygiene Data'!$H$9,0,10*ROW('Hygiene Data'!H116))),'Data Summary'!EC122="Yes"),OFFSET('Hygiene Data'!$H$9,0,10*ROW('Hygiene Data'!H116)),NA())</f>
        <v>#N/A</v>
      </c>
      <c r="BO122" s="492" t="e">
        <f ca="1">+IF(AND(ISNUMBER(OFFSET('Hygiene Data'!$I$5,0,10*ROW('Hygiene Data'!I116))),'Data Summary'!ED122="Yes"),OFFSET('Hygiene Data'!$I$5,0,10*ROW('Hygiene Data'!I116)),NA())</f>
        <v>#N/A</v>
      </c>
      <c r="BP122" s="492" t="e">
        <f ca="1">+IF(AND(ISNUMBER(OFFSET('Hygiene Data'!$I$7,0,10*ROW('Hygiene Data'!I116))),'Data Summary'!EE122="Yes"),OFFSET('Hygiene Data'!$I$7,0,10*ROW('Hygiene Data'!I116)),NA())</f>
        <v>#N/A</v>
      </c>
      <c r="BQ122" s="492" t="e">
        <f ca="1">+IF(AND(ISNUMBER(OFFSET('Hygiene Data'!$I$9,0,10*ROW('Hygiene Data'!I116))),'Data Summary'!EF122="Yes"),OFFSET('Hygiene Data'!$I$9,0,10*ROW('Hygiene Data'!I116)),NA())</f>
        <v>#N/A</v>
      </c>
    </row>
    <row r="123" spans="1:69" x14ac:dyDescent="0.25">
      <c r="A123" s="488" t="e">
        <f ca="1">+RIGHT('Data Summary'!A123,LEN('Data Summary'!A123)-9)</f>
        <v>#VALUE!</v>
      </c>
      <c r="B123" s="462" t="str">
        <f ca="1">+IF(ISTEXT('Data Summary'!B123),'Data Summary'!B123,"")</f>
        <v/>
      </c>
      <c r="C123" s="489" t="e">
        <f ca="1">+VALUE('Data Summary'!C123)</f>
        <v>#VALUE!</v>
      </c>
      <c r="D123" s="490" t="e">
        <f ca="1">+IF(AND(ISNUMBER(OFFSET('Water Data'!$D$4,0,10*ROW('Water Data'!D117))),'Data Summary'!BS123="Yes"),100-OFFSET('Water Data'!$D$4,0,10*ROW('Water Data'!D117)),NA())</f>
        <v>#N/A</v>
      </c>
      <c r="E123" s="490" t="e">
        <f ca="1">+IF(AND(ISNUMBER(OFFSET('Water Data'!$D$6,0,10*ROW('Water Data'!D117))),'Data Summary'!BT123="Yes"),OFFSET('Water Data'!$D$6,0,10*ROW('Water Data'!D117)),NA())</f>
        <v>#N/A</v>
      </c>
      <c r="F123" s="490" t="e">
        <f ca="1">+IF(AND(ISNUMBER(OFFSET('Water Data'!$D$9,0,10*ROW('Water Data'!D117))),'Data Summary'!BU123="Yes"),OFFSET('Water Data'!$D$9,0,10*ROW('Water Data'!D117)),NA())</f>
        <v>#N/A</v>
      </c>
      <c r="G123" s="490" t="e">
        <f ca="1">+IF(AND(ISNUMBER(OFFSET('Water Data'!$E$4,0,10*ROW('Water Data'!E117))),'Data Summary'!BV123="Yes"),100-OFFSET('Water Data'!$E$4,0,10*ROW('Water Data'!E117)),NA())</f>
        <v>#N/A</v>
      </c>
      <c r="H123" s="490" t="e">
        <f ca="1">+IF(AND(ISNUMBER(OFFSET('Water Data'!$E$6,0,10*ROW('Water Data'!E117))),'Data Summary'!BW123="Yes"),OFFSET('Water Data'!$E$6,0,10*ROW('Water Data'!E117)),NA())</f>
        <v>#N/A</v>
      </c>
      <c r="I123" s="490" t="e">
        <f ca="1">+IF(AND(ISNUMBER(OFFSET('Water Data'!$E$9,0,10*ROW('Water Data'!E117))),'Data Summary'!BX123="Yes"),OFFSET('Water Data'!$E$9,0,10*ROW('Water Data'!E117)),NA())</f>
        <v>#N/A</v>
      </c>
      <c r="J123" s="490" t="e">
        <f ca="1">+IF(AND(ISNUMBER(OFFSET('Water Data'!$F$4,0,10*ROW('Water Data'!F117))),'Data Summary'!BY123="Yes"),100-OFFSET('Water Data'!$F$4,0,10*ROW('Water Data'!F117)),NA())</f>
        <v>#N/A</v>
      </c>
      <c r="K123" s="490" t="e">
        <f ca="1">+IF(AND(ISNUMBER(OFFSET('Water Data'!$F$6,0,10*ROW('Water Data'!F117))),'Data Summary'!BZ123="Yes"),OFFSET('Water Data'!$F$6,0,10*ROW('Water Data'!F117)),NA())</f>
        <v>#N/A</v>
      </c>
      <c r="L123" s="490" t="e">
        <f ca="1">+IF(AND(ISNUMBER(OFFSET('Water Data'!$F$9,0,10*ROW('Water Data'!F117))),'Data Summary'!CA123="Yes"),OFFSET('Water Data'!$F$9,0,10*ROW('Water Data'!F117)),NA())</f>
        <v>#N/A</v>
      </c>
      <c r="M123" s="490" t="e">
        <f ca="1">+IF(AND(ISNUMBER(OFFSET('Water Data'!$G$4,0,10*ROW('Water Data'!G117))),'Data Summary'!CB123="Yes"),100-OFFSET('Water Data'!$G$4,0,10*ROW('Water Data'!G117)),NA())</f>
        <v>#N/A</v>
      </c>
      <c r="N123" s="490" t="e">
        <f ca="1">+IF(AND(ISNUMBER(OFFSET('Water Data'!$G$6,0,10*ROW('Water Data'!G117))),'Data Summary'!CC123="Yes"),OFFSET('Water Data'!$G$6,0,10*ROW('Water Data'!G117)),NA())</f>
        <v>#N/A</v>
      </c>
      <c r="O123" s="490" t="e">
        <f ca="1">+IF(AND(ISNUMBER(OFFSET('Water Data'!$G$9,0,10*ROW('Water Data'!G117))),'Data Summary'!CD123="Yes"),OFFSET('Water Data'!$G$9,0,10*ROW('Water Data'!G117)),NA())</f>
        <v>#N/A</v>
      </c>
      <c r="P123" s="490" t="e">
        <f ca="1">+IF(AND(ISNUMBER(OFFSET('Water Data'!$H$4,0,10*ROW('Water Data'!H117))),'Data Summary'!CE123="Yes"),100-OFFSET('Water Data'!$H$4,0,10*ROW('Water Data'!H117)),NA())</f>
        <v>#N/A</v>
      </c>
      <c r="Q123" s="490" t="e">
        <f ca="1">+IF(AND(ISNUMBER(OFFSET('Water Data'!$H$6,0,10*ROW('Water Data'!H117))),'Data Summary'!CF123="Yes"),OFFSET('Water Data'!$H$6,0,10*ROW('Water Data'!H117)),NA())</f>
        <v>#N/A</v>
      </c>
      <c r="R123" s="490" t="e">
        <f ca="1">+IF(AND(ISNUMBER(OFFSET('Water Data'!$H$9,0,10*ROW('Water Data'!H117))),'Data Summary'!CG123="Yes"),OFFSET('Water Data'!$H$9,0,10*ROW('Water Data'!H117)),NA())</f>
        <v>#N/A</v>
      </c>
      <c r="S123" s="490" t="e">
        <f ca="1">+IF(AND(ISNUMBER(OFFSET('Water Data'!$I$4,0,10*ROW('Water Data'!I117))),'Data Summary'!CH123="Yes"),100-OFFSET('Water Data'!$I$4,0,10*ROW('Water Data'!I117)),NA())</f>
        <v>#N/A</v>
      </c>
      <c r="T123" s="490" t="e">
        <f ca="1">+IF(AND(ISNUMBER(OFFSET('Water Data'!$I$6,0,10*ROW('Water Data'!I117))),'Data Summary'!CI123="Yes"),OFFSET('Water Data'!$I$6,0,10*ROW('Water Data'!I117)),NA())</f>
        <v>#N/A</v>
      </c>
      <c r="U123" s="490" t="e">
        <f ca="1">+IF(AND(ISNUMBER(OFFSET('Water Data'!$I$9,0,10*ROW('Water Data'!I117))),'Data Summary'!CJ123="Yes"),OFFSET('Water Data'!$I$9,0,10*ROW('Water Data'!I117)),NA())</f>
        <v>#N/A</v>
      </c>
      <c r="V123" s="491" t="e">
        <f ca="1">+IF(AND(ISNUMBER(OFFSET('Sanitation Data'!$D$4,0,10*ROW('Sanitation Data'!D117))),'Data Summary'!CK123="Yes"),100-OFFSET('Sanitation Data'!$D$4,0,10*ROW('Sanitation Data'!D117)),NA())</f>
        <v>#N/A</v>
      </c>
      <c r="W123" s="491" t="e">
        <f ca="1">+IF(AND(ISNUMBER(OFFSET('Sanitation Data'!$D$6,0,10*ROW('Sanitation Data'!D117))),'Data Summary'!CL123="Yes"),OFFSET('Sanitation Data'!$D$6,0,10*ROW('Sanitation Data'!D117)),NA())</f>
        <v>#N/A</v>
      </c>
      <c r="X123" s="491" t="e">
        <f ca="1">+IF(AND(ISNUMBER(OFFSET('Sanitation Data'!$D$10,0,10*ROW('Sanitation Data'!D117))),'Data Summary'!CM123="Yes"),OFFSET('Sanitation Data'!$D$10,0,10*ROW('Sanitation Data'!D117)),NA())</f>
        <v>#N/A</v>
      </c>
      <c r="Y123" s="491" t="e">
        <f ca="1">+IF(AND(ISNUMBER(OFFSET('Sanitation Data'!$D$11,0,10*ROW('Sanitation Data'!D117))),'Data Summary'!CN123="Yes"),OFFSET('Sanitation Data'!$D$11,0,10*ROW('Sanitation Data'!D117)),NA())</f>
        <v>#N/A</v>
      </c>
      <c r="Z123" s="491" t="e">
        <f ca="1">+IF(AND(ISNUMBER(OFFSET('Sanitation Data'!$D$12,0,10*ROW('Sanitation Data'!D117))),'Data Summary'!CO123="Yes"),OFFSET('Sanitation Data'!$D$12,0,10*ROW('Sanitation Data'!D117)),NA())</f>
        <v>#N/A</v>
      </c>
      <c r="AA123" s="491" t="e">
        <f ca="1">+IF(AND(ISNUMBER(OFFSET('Sanitation Data'!$E$4,0,10*ROW('Sanitation Data'!E117))),'Data Summary'!CP123="Yes"),100-OFFSET('Sanitation Data'!$E$4,0,10*ROW('Sanitation Data'!E117)),NA())</f>
        <v>#N/A</v>
      </c>
      <c r="AB123" s="491" t="e">
        <f ca="1">+IF(AND(ISNUMBER(OFFSET('Sanitation Data'!$E$6,0,10*ROW('Sanitation Data'!E117))),'Data Summary'!CQ123="Yes"),OFFSET('Sanitation Data'!$E$6,0,10*ROW('Sanitation Data'!E117)),NA())</f>
        <v>#N/A</v>
      </c>
      <c r="AC123" s="491" t="e">
        <f ca="1">+IF(AND(ISNUMBER(OFFSET('Sanitation Data'!$E$10,0,10*ROW('Sanitation Data'!E117))),'Data Summary'!CR123="Yes"),OFFSET('Sanitation Data'!$E$10,0,10*ROW('Sanitation Data'!E117)),NA())</f>
        <v>#N/A</v>
      </c>
      <c r="AD123" s="491" t="e">
        <f ca="1">+IF(AND(ISNUMBER(OFFSET('Sanitation Data'!$E$11,0,10*ROW('Sanitation Data'!E117))),'Data Summary'!CS123="Yes"),OFFSET('Sanitation Data'!$E$11,0,10*ROW('Sanitation Data'!E117)),NA())</f>
        <v>#N/A</v>
      </c>
      <c r="AE123" s="491" t="e">
        <f ca="1">+IF(AND(ISNUMBER(OFFSET('Sanitation Data'!$E$12,0,10*ROW('Sanitation Data'!E117))),'Data Summary'!CT123="Yes"),OFFSET('Sanitation Data'!$E$12,0,10*ROW('Sanitation Data'!E117)),NA())</f>
        <v>#N/A</v>
      </c>
      <c r="AF123" s="491" t="e">
        <f ca="1">+IF(AND(ISNUMBER(OFFSET('Sanitation Data'!$F$4,0,10*ROW('Sanitation Data'!F117))),'Data Summary'!CU123="Yes"),100-OFFSET('Sanitation Data'!$F$4,0,10*ROW('Sanitation Data'!F117)),NA())</f>
        <v>#N/A</v>
      </c>
      <c r="AG123" s="491" t="e">
        <f ca="1">+IF(AND(ISNUMBER(OFFSET('Sanitation Data'!$F$6,0,10*ROW('Sanitation Data'!F117))),'Data Summary'!CV123="Yes"),OFFSET('Sanitation Data'!$F$6,0,10*ROW('Sanitation Data'!F117)),NA())</f>
        <v>#N/A</v>
      </c>
      <c r="AH123" s="491" t="e">
        <f ca="1">+IF(AND(ISNUMBER(OFFSET('Sanitation Data'!$F$10,0,10*ROW('Sanitation Data'!F117))),'Data Summary'!CW123="Yes"),OFFSET('Sanitation Data'!$F$10,0,10*ROW('Sanitation Data'!F117)),NA())</f>
        <v>#N/A</v>
      </c>
      <c r="AI123" s="491" t="e">
        <f ca="1">+IF(AND(ISNUMBER(OFFSET('Sanitation Data'!$F$11,0,10*ROW('Sanitation Data'!F117))),'Data Summary'!CX123="Yes"),OFFSET('Sanitation Data'!$F$11,0,10*ROW('Sanitation Data'!F117)),NA())</f>
        <v>#N/A</v>
      </c>
      <c r="AJ123" s="491" t="e">
        <f ca="1">+IF(AND(ISNUMBER(OFFSET('Sanitation Data'!$F$12,0,10*ROW('Sanitation Data'!F117))),'Data Summary'!CY123="Yes"),OFFSET('Sanitation Data'!$F$12,0,10*ROW('Sanitation Data'!F117)),NA())</f>
        <v>#N/A</v>
      </c>
      <c r="AK123" s="491" t="e">
        <f ca="1">+IF(AND(ISNUMBER(OFFSET('Sanitation Data'!$G$4,0,10*ROW('Sanitation Data'!G117))),'Data Summary'!CZ123="Yes"),100-OFFSET('Sanitation Data'!$G$4,0,10*ROW('Sanitation Data'!G117)),NA())</f>
        <v>#N/A</v>
      </c>
      <c r="AL123" s="491" t="e">
        <f ca="1">+IF(AND(ISNUMBER(OFFSET('Sanitation Data'!$G$6,0,10*ROW('Sanitation Data'!G117))),'Data Summary'!DA123="Yes"),OFFSET('Sanitation Data'!$G$6,0,10*ROW('Sanitation Data'!G117)),NA())</f>
        <v>#N/A</v>
      </c>
      <c r="AM123" s="491" t="e">
        <f ca="1">+IF(AND(ISNUMBER(OFFSET('Sanitation Data'!$G$10,0,10*ROW('Sanitation Data'!G117))),'Data Summary'!DB123="Yes"),OFFSET('Sanitation Data'!$G$10,0,10*ROW('Sanitation Data'!G117)),NA())</f>
        <v>#N/A</v>
      </c>
      <c r="AN123" s="491" t="e">
        <f ca="1">+IF(AND(ISNUMBER(OFFSET('Sanitation Data'!$G$11,0,10*ROW('Sanitation Data'!G117))),'Data Summary'!DC123="Yes"),OFFSET('Sanitation Data'!$G$11,0,10*ROW('Sanitation Data'!G117)),NA())</f>
        <v>#N/A</v>
      </c>
      <c r="AO123" s="491" t="e">
        <f ca="1">+IF(AND(ISNUMBER(OFFSET('Sanitation Data'!$G$12,0,10*ROW('Sanitation Data'!G117))),'Data Summary'!DD123="Yes"),OFFSET('Sanitation Data'!$G$12,0,10*ROW('Sanitation Data'!G117)),NA())</f>
        <v>#N/A</v>
      </c>
      <c r="AP123" s="491" t="e">
        <f ca="1">+IF(AND(ISNUMBER(OFFSET('Sanitation Data'!$H$4,0,10*ROW('Sanitation Data'!H117))),'Data Summary'!DE123="Yes"),100-OFFSET('Sanitation Data'!$H$4,0,10*ROW('Sanitation Data'!H117)),NA())</f>
        <v>#N/A</v>
      </c>
      <c r="AQ123" s="491" t="e">
        <f ca="1">+IF(AND(ISNUMBER(OFFSET('Sanitation Data'!$H$6,0,10*ROW('Sanitation Data'!H117))),'Data Summary'!DF123="Yes"),OFFSET('Sanitation Data'!$H$6,0,10*ROW('Sanitation Data'!H117)),NA())</f>
        <v>#N/A</v>
      </c>
      <c r="AR123" s="491" t="e">
        <f ca="1">+IF(AND(ISNUMBER(OFFSET('Sanitation Data'!$H$10,0,10*ROW('Sanitation Data'!H117))),'Data Summary'!DG123="Yes"),OFFSET('Sanitation Data'!$H$10,0,10*ROW('Sanitation Data'!H117)),NA())</f>
        <v>#N/A</v>
      </c>
      <c r="AS123" s="491" t="e">
        <f ca="1">+IF(AND(ISNUMBER(OFFSET('Sanitation Data'!$H$11,0,10*ROW('Sanitation Data'!H117))),'Data Summary'!DH123="Yes"),OFFSET('Sanitation Data'!$H$11,0,10*ROW('Sanitation Data'!H117)),NA())</f>
        <v>#N/A</v>
      </c>
      <c r="AT123" s="491" t="e">
        <f ca="1">+IF(AND(ISNUMBER(OFFSET('Sanitation Data'!$H$12,0,10*ROW('Sanitation Data'!H117))),'Data Summary'!DI123="Yes"),OFFSET('Sanitation Data'!$H$12,0,10*ROW('Sanitation Data'!H117)),NA())</f>
        <v>#N/A</v>
      </c>
      <c r="AU123" s="491" t="e">
        <f ca="1">+IF(AND(ISNUMBER(OFFSET('Sanitation Data'!$I$4,0,10*ROW('Sanitation Data'!I117))),'Data Summary'!DJ123="Yes"),100-OFFSET('Sanitation Data'!$I$4,0,10*ROW('Sanitation Data'!I117)),NA())</f>
        <v>#N/A</v>
      </c>
      <c r="AV123" s="491" t="e">
        <f ca="1">+IF(AND(ISNUMBER(OFFSET('Sanitation Data'!$I$6,0,10*ROW('Sanitation Data'!I117))),'Data Summary'!DK123="Yes"),OFFSET('Sanitation Data'!$I$6,0,10*ROW('Sanitation Data'!I117)),NA())</f>
        <v>#N/A</v>
      </c>
      <c r="AW123" s="491" t="e">
        <f ca="1">+IF(AND(ISNUMBER(OFFSET('Sanitation Data'!$I$10,0,10*ROW('Sanitation Data'!I117))),'Data Summary'!DL123="Yes"),OFFSET('Sanitation Data'!$I$10,0,10*ROW('Sanitation Data'!I117)),NA())</f>
        <v>#N/A</v>
      </c>
      <c r="AX123" s="491" t="e">
        <f ca="1">+IF(AND(ISNUMBER(OFFSET('Sanitation Data'!$I$11,0,10*ROW('Sanitation Data'!I117))),'Data Summary'!DM123="Yes"),OFFSET('Sanitation Data'!$I$11,0,10*ROW('Sanitation Data'!I117)),NA())</f>
        <v>#N/A</v>
      </c>
      <c r="AY123" s="491" t="e">
        <f ca="1">+IF(AND(ISNUMBER(OFFSET('Sanitation Data'!$I$12,0,10*ROW('Sanitation Data'!I117))),'Data Summary'!DN123="Yes"),OFFSET('Sanitation Data'!$I$12,0,10*ROW('Sanitation Data'!I117)),NA())</f>
        <v>#N/A</v>
      </c>
      <c r="AZ123" s="492" t="e">
        <f ca="1">+IF(AND(ISNUMBER(OFFSET('Hygiene Data'!$D$5,0,10*ROW('Hygiene Data'!D117))),'Data Summary'!DO123="Yes"),OFFSET('Hygiene Data'!$D$5,0,10*ROW('Hygiene Data'!D117)),NA())</f>
        <v>#N/A</v>
      </c>
      <c r="BA123" s="492" t="e">
        <f ca="1">+IF(AND(ISNUMBER(OFFSET('Hygiene Data'!$D$7,0,10*ROW('Hygiene Data'!D117))),'Data Summary'!DP123="Yes"),OFFSET('Hygiene Data'!$D$7,0,10*ROW('Hygiene Data'!D117)),NA())</f>
        <v>#N/A</v>
      </c>
      <c r="BB123" s="492" t="e">
        <f ca="1">+IF(AND(ISNUMBER(OFFSET('Hygiene Data'!$D$9,0,10*ROW('Hygiene Data'!D117))),'Data Summary'!DQ123="Yes"),OFFSET('Hygiene Data'!$D$9,0,10*ROW('Hygiene Data'!D117)),NA())</f>
        <v>#N/A</v>
      </c>
      <c r="BC123" s="492" t="e">
        <f ca="1">+IF(AND(ISNUMBER(OFFSET('Hygiene Data'!$E$5,0,10*ROW('Hygiene Data'!E117))),'Data Summary'!DR123="Yes"),OFFSET('Hygiene Data'!$E$5,0,10*ROW('Hygiene Data'!E117)),NA())</f>
        <v>#N/A</v>
      </c>
      <c r="BD123" s="492" t="e">
        <f ca="1">+IF(AND(ISNUMBER(OFFSET('Hygiene Data'!$E$7,0,10*ROW('Hygiene Data'!E117))),'Data Summary'!DS123="Yes"),OFFSET('Hygiene Data'!$E$7,0,10*ROW('Hygiene Data'!E117)),NA())</f>
        <v>#N/A</v>
      </c>
      <c r="BE123" s="492" t="e">
        <f ca="1">+IF(AND(ISNUMBER(OFFSET('Hygiene Data'!$E$9,0,10*ROW('Hygiene Data'!E117))),'Data Summary'!DT123="Yes"),OFFSET('Hygiene Data'!$E$9,0,10*ROW('Hygiene Data'!E117)),NA())</f>
        <v>#N/A</v>
      </c>
      <c r="BF123" s="492" t="e">
        <f ca="1">+IF(AND(ISNUMBER(OFFSET('Hygiene Data'!$F$5,0,10*ROW('Hygiene Data'!F117))),'Data Summary'!DU123="Yes"),OFFSET('Hygiene Data'!$F$5,0,10*ROW('Hygiene Data'!F117)),NA())</f>
        <v>#N/A</v>
      </c>
      <c r="BG123" s="492" t="e">
        <f ca="1">+IF(AND(ISNUMBER(OFFSET('Hygiene Data'!$F$7,0,10*ROW('Hygiene Data'!F117))),'Data Summary'!DV123="Yes"),OFFSET('Hygiene Data'!$F$7,0,10*ROW('Hygiene Data'!F117)),NA())</f>
        <v>#N/A</v>
      </c>
      <c r="BH123" s="492" t="e">
        <f ca="1">+IF(AND(ISNUMBER(OFFSET('Hygiene Data'!$F$9,0,10*ROW('Hygiene Data'!F117))),'Data Summary'!DW123="Yes"),OFFSET('Hygiene Data'!$F$9,0,10*ROW('Hygiene Data'!F117)),NA())</f>
        <v>#N/A</v>
      </c>
      <c r="BI123" s="492" t="e">
        <f ca="1">+IF(AND(ISNUMBER(OFFSET('Hygiene Data'!$G$5,0,10*ROW('Hygiene Data'!G117))),'Data Summary'!DX123="Yes"),OFFSET('Hygiene Data'!$G$5,0,10*ROW('Hygiene Data'!G117)),NA())</f>
        <v>#N/A</v>
      </c>
      <c r="BJ123" s="492" t="e">
        <f ca="1">+IF(AND(ISNUMBER(OFFSET('Hygiene Data'!$G$7,0,10*ROW('Hygiene Data'!G117))),'Data Summary'!DY123="Yes"),OFFSET('Hygiene Data'!$G$7,0,10*ROW('Hygiene Data'!G117)),NA())</f>
        <v>#N/A</v>
      </c>
      <c r="BK123" s="492" t="e">
        <f ca="1">+IF(AND(ISNUMBER(OFFSET('Hygiene Data'!$G$9,0,10*ROW('Hygiene Data'!G117))),'Data Summary'!DZ123="Yes"),OFFSET('Hygiene Data'!$G$9,0,10*ROW('Hygiene Data'!G117)),NA())</f>
        <v>#N/A</v>
      </c>
      <c r="BL123" s="492" t="e">
        <f ca="1">+IF(AND(ISNUMBER(OFFSET('Hygiene Data'!$H$5,0,10*ROW('Hygiene Data'!H117))),'Data Summary'!EA123="Yes"),OFFSET('Hygiene Data'!$H$5,0,10*ROW('Hygiene Data'!H117)),NA())</f>
        <v>#N/A</v>
      </c>
      <c r="BM123" s="492" t="e">
        <f ca="1">+IF(AND(ISNUMBER(OFFSET('Hygiene Data'!$H$7,0,10*ROW('Hygiene Data'!H117))),'Data Summary'!EB123="Yes"),OFFSET('Hygiene Data'!$H$7,0,10*ROW('Hygiene Data'!H117)),NA())</f>
        <v>#N/A</v>
      </c>
      <c r="BN123" s="492" t="e">
        <f ca="1">+IF(AND(ISNUMBER(OFFSET('Hygiene Data'!$H$9,0,10*ROW('Hygiene Data'!H117))),'Data Summary'!EC123="Yes"),OFFSET('Hygiene Data'!$H$9,0,10*ROW('Hygiene Data'!H117)),NA())</f>
        <v>#N/A</v>
      </c>
      <c r="BO123" s="492" t="e">
        <f ca="1">+IF(AND(ISNUMBER(OFFSET('Hygiene Data'!$I$5,0,10*ROW('Hygiene Data'!I117))),'Data Summary'!ED123="Yes"),OFFSET('Hygiene Data'!$I$5,0,10*ROW('Hygiene Data'!I117)),NA())</f>
        <v>#N/A</v>
      </c>
      <c r="BP123" s="492" t="e">
        <f ca="1">+IF(AND(ISNUMBER(OFFSET('Hygiene Data'!$I$7,0,10*ROW('Hygiene Data'!I117))),'Data Summary'!EE123="Yes"),OFFSET('Hygiene Data'!$I$7,0,10*ROW('Hygiene Data'!I117)),NA())</f>
        <v>#N/A</v>
      </c>
      <c r="BQ123" s="492" t="e">
        <f ca="1">+IF(AND(ISNUMBER(OFFSET('Hygiene Data'!$I$9,0,10*ROW('Hygiene Data'!I117))),'Data Summary'!EF123="Yes"),OFFSET('Hygiene Data'!$I$9,0,10*ROW('Hygiene Data'!I117)),NA())</f>
        <v>#N/A</v>
      </c>
    </row>
    <row r="124" spans="1:69" x14ac:dyDescent="0.25">
      <c r="A124" s="488" t="e">
        <f ca="1">+RIGHT('Data Summary'!A124,LEN('Data Summary'!A124)-9)</f>
        <v>#VALUE!</v>
      </c>
      <c r="B124" s="462" t="str">
        <f ca="1">+IF(ISTEXT('Data Summary'!B124),'Data Summary'!B124,"")</f>
        <v/>
      </c>
      <c r="C124" s="489" t="e">
        <f ca="1">+VALUE('Data Summary'!C124)</f>
        <v>#VALUE!</v>
      </c>
      <c r="D124" s="490" t="e">
        <f ca="1">+IF(AND(ISNUMBER(OFFSET('Water Data'!$D$4,0,10*ROW('Water Data'!D118))),'Data Summary'!BS124="Yes"),100-OFFSET('Water Data'!$D$4,0,10*ROW('Water Data'!D118)),NA())</f>
        <v>#N/A</v>
      </c>
      <c r="E124" s="490" t="e">
        <f ca="1">+IF(AND(ISNUMBER(OFFSET('Water Data'!$D$6,0,10*ROW('Water Data'!D118))),'Data Summary'!BT124="Yes"),OFFSET('Water Data'!$D$6,0,10*ROW('Water Data'!D118)),NA())</f>
        <v>#N/A</v>
      </c>
      <c r="F124" s="490" t="e">
        <f ca="1">+IF(AND(ISNUMBER(OFFSET('Water Data'!$D$9,0,10*ROW('Water Data'!D118))),'Data Summary'!BU124="Yes"),OFFSET('Water Data'!$D$9,0,10*ROW('Water Data'!D118)),NA())</f>
        <v>#N/A</v>
      </c>
      <c r="G124" s="490" t="e">
        <f ca="1">+IF(AND(ISNUMBER(OFFSET('Water Data'!$E$4,0,10*ROW('Water Data'!E118))),'Data Summary'!BV124="Yes"),100-OFFSET('Water Data'!$E$4,0,10*ROW('Water Data'!E118)),NA())</f>
        <v>#N/A</v>
      </c>
      <c r="H124" s="490" t="e">
        <f ca="1">+IF(AND(ISNUMBER(OFFSET('Water Data'!$E$6,0,10*ROW('Water Data'!E118))),'Data Summary'!BW124="Yes"),OFFSET('Water Data'!$E$6,0,10*ROW('Water Data'!E118)),NA())</f>
        <v>#N/A</v>
      </c>
      <c r="I124" s="490" t="e">
        <f ca="1">+IF(AND(ISNUMBER(OFFSET('Water Data'!$E$9,0,10*ROW('Water Data'!E118))),'Data Summary'!BX124="Yes"),OFFSET('Water Data'!$E$9,0,10*ROW('Water Data'!E118)),NA())</f>
        <v>#N/A</v>
      </c>
      <c r="J124" s="490" t="e">
        <f ca="1">+IF(AND(ISNUMBER(OFFSET('Water Data'!$F$4,0,10*ROW('Water Data'!F118))),'Data Summary'!BY124="Yes"),100-OFFSET('Water Data'!$F$4,0,10*ROW('Water Data'!F118)),NA())</f>
        <v>#N/A</v>
      </c>
      <c r="K124" s="490" t="e">
        <f ca="1">+IF(AND(ISNUMBER(OFFSET('Water Data'!$F$6,0,10*ROW('Water Data'!F118))),'Data Summary'!BZ124="Yes"),OFFSET('Water Data'!$F$6,0,10*ROW('Water Data'!F118)),NA())</f>
        <v>#N/A</v>
      </c>
      <c r="L124" s="490" t="e">
        <f ca="1">+IF(AND(ISNUMBER(OFFSET('Water Data'!$F$9,0,10*ROW('Water Data'!F118))),'Data Summary'!CA124="Yes"),OFFSET('Water Data'!$F$9,0,10*ROW('Water Data'!F118)),NA())</f>
        <v>#N/A</v>
      </c>
      <c r="M124" s="490" t="e">
        <f ca="1">+IF(AND(ISNUMBER(OFFSET('Water Data'!$G$4,0,10*ROW('Water Data'!G118))),'Data Summary'!CB124="Yes"),100-OFFSET('Water Data'!$G$4,0,10*ROW('Water Data'!G118)),NA())</f>
        <v>#N/A</v>
      </c>
      <c r="N124" s="490" t="e">
        <f ca="1">+IF(AND(ISNUMBER(OFFSET('Water Data'!$G$6,0,10*ROW('Water Data'!G118))),'Data Summary'!CC124="Yes"),OFFSET('Water Data'!$G$6,0,10*ROW('Water Data'!G118)),NA())</f>
        <v>#N/A</v>
      </c>
      <c r="O124" s="490" t="e">
        <f ca="1">+IF(AND(ISNUMBER(OFFSET('Water Data'!$G$9,0,10*ROW('Water Data'!G118))),'Data Summary'!CD124="Yes"),OFFSET('Water Data'!$G$9,0,10*ROW('Water Data'!G118)),NA())</f>
        <v>#N/A</v>
      </c>
      <c r="P124" s="490" t="e">
        <f ca="1">+IF(AND(ISNUMBER(OFFSET('Water Data'!$H$4,0,10*ROW('Water Data'!H118))),'Data Summary'!CE124="Yes"),100-OFFSET('Water Data'!$H$4,0,10*ROW('Water Data'!H118)),NA())</f>
        <v>#N/A</v>
      </c>
      <c r="Q124" s="490" t="e">
        <f ca="1">+IF(AND(ISNUMBER(OFFSET('Water Data'!$H$6,0,10*ROW('Water Data'!H118))),'Data Summary'!CF124="Yes"),OFFSET('Water Data'!$H$6,0,10*ROW('Water Data'!H118)),NA())</f>
        <v>#N/A</v>
      </c>
      <c r="R124" s="490" t="e">
        <f ca="1">+IF(AND(ISNUMBER(OFFSET('Water Data'!$H$9,0,10*ROW('Water Data'!H118))),'Data Summary'!CG124="Yes"),OFFSET('Water Data'!$H$9,0,10*ROW('Water Data'!H118)),NA())</f>
        <v>#N/A</v>
      </c>
      <c r="S124" s="490" t="e">
        <f ca="1">+IF(AND(ISNUMBER(OFFSET('Water Data'!$I$4,0,10*ROW('Water Data'!I118))),'Data Summary'!CH124="Yes"),100-OFFSET('Water Data'!$I$4,0,10*ROW('Water Data'!I118)),NA())</f>
        <v>#N/A</v>
      </c>
      <c r="T124" s="490" t="e">
        <f ca="1">+IF(AND(ISNUMBER(OFFSET('Water Data'!$I$6,0,10*ROW('Water Data'!I118))),'Data Summary'!CI124="Yes"),OFFSET('Water Data'!$I$6,0,10*ROW('Water Data'!I118)),NA())</f>
        <v>#N/A</v>
      </c>
      <c r="U124" s="490" t="e">
        <f ca="1">+IF(AND(ISNUMBER(OFFSET('Water Data'!$I$9,0,10*ROW('Water Data'!I118))),'Data Summary'!CJ124="Yes"),OFFSET('Water Data'!$I$9,0,10*ROW('Water Data'!I118)),NA())</f>
        <v>#N/A</v>
      </c>
      <c r="V124" s="491" t="e">
        <f ca="1">+IF(AND(ISNUMBER(OFFSET('Sanitation Data'!$D$4,0,10*ROW('Sanitation Data'!D118))),'Data Summary'!CK124="Yes"),100-OFFSET('Sanitation Data'!$D$4,0,10*ROW('Sanitation Data'!D118)),NA())</f>
        <v>#N/A</v>
      </c>
      <c r="W124" s="491" t="e">
        <f ca="1">+IF(AND(ISNUMBER(OFFSET('Sanitation Data'!$D$6,0,10*ROW('Sanitation Data'!D118))),'Data Summary'!CL124="Yes"),OFFSET('Sanitation Data'!$D$6,0,10*ROW('Sanitation Data'!D118)),NA())</f>
        <v>#N/A</v>
      </c>
      <c r="X124" s="491" t="e">
        <f ca="1">+IF(AND(ISNUMBER(OFFSET('Sanitation Data'!$D$10,0,10*ROW('Sanitation Data'!D118))),'Data Summary'!CM124="Yes"),OFFSET('Sanitation Data'!$D$10,0,10*ROW('Sanitation Data'!D118)),NA())</f>
        <v>#N/A</v>
      </c>
      <c r="Y124" s="491" t="e">
        <f ca="1">+IF(AND(ISNUMBER(OFFSET('Sanitation Data'!$D$11,0,10*ROW('Sanitation Data'!D118))),'Data Summary'!CN124="Yes"),OFFSET('Sanitation Data'!$D$11,0,10*ROW('Sanitation Data'!D118)),NA())</f>
        <v>#N/A</v>
      </c>
      <c r="Z124" s="491" t="e">
        <f ca="1">+IF(AND(ISNUMBER(OFFSET('Sanitation Data'!$D$12,0,10*ROW('Sanitation Data'!D118))),'Data Summary'!CO124="Yes"),OFFSET('Sanitation Data'!$D$12,0,10*ROW('Sanitation Data'!D118)),NA())</f>
        <v>#N/A</v>
      </c>
      <c r="AA124" s="491" t="e">
        <f ca="1">+IF(AND(ISNUMBER(OFFSET('Sanitation Data'!$E$4,0,10*ROW('Sanitation Data'!E118))),'Data Summary'!CP124="Yes"),100-OFFSET('Sanitation Data'!$E$4,0,10*ROW('Sanitation Data'!E118)),NA())</f>
        <v>#N/A</v>
      </c>
      <c r="AB124" s="491" t="e">
        <f ca="1">+IF(AND(ISNUMBER(OFFSET('Sanitation Data'!$E$6,0,10*ROW('Sanitation Data'!E118))),'Data Summary'!CQ124="Yes"),OFFSET('Sanitation Data'!$E$6,0,10*ROW('Sanitation Data'!E118)),NA())</f>
        <v>#N/A</v>
      </c>
      <c r="AC124" s="491" t="e">
        <f ca="1">+IF(AND(ISNUMBER(OFFSET('Sanitation Data'!$E$10,0,10*ROW('Sanitation Data'!E118))),'Data Summary'!CR124="Yes"),OFFSET('Sanitation Data'!$E$10,0,10*ROW('Sanitation Data'!E118)),NA())</f>
        <v>#N/A</v>
      </c>
      <c r="AD124" s="491" t="e">
        <f ca="1">+IF(AND(ISNUMBER(OFFSET('Sanitation Data'!$E$11,0,10*ROW('Sanitation Data'!E118))),'Data Summary'!CS124="Yes"),OFFSET('Sanitation Data'!$E$11,0,10*ROW('Sanitation Data'!E118)),NA())</f>
        <v>#N/A</v>
      </c>
      <c r="AE124" s="491" t="e">
        <f ca="1">+IF(AND(ISNUMBER(OFFSET('Sanitation Data'!$E$12,0,10*ROW('Sanitation Data'!E118))),'Data Summary'!CT124="Yes"),OFFSET('Sanitation Data'!$E$12,0,10*ROW('Sanitation Data'!E118)),NA())</f>
        <v>#N/A</v>
      </c>
      <c r="AF124" s="491" t="e">
        <f ca="1">+IF(AND(ISNUMBER(OFFSET('Sanitation Data'!$F$4,0,10*ROW('Sanitation Data'!F118))),'Data Summary'!CU124="Yes"),100-OFFSET('Sanitation Data'!$F$4,0,10*ROW('Sanitation Data'!F118)),NA())</f>
        <v>#N/A</v>
      </c>
      <c r="AG124" s="491" t="e">
        <f ca="1">+IF(AND(ISNUMBER(OFFSET('Sanitation Data'!$F$6,0,10*ROW('Sanitation Data'!F118))),'Data Summary'!CV124="Yes"),OFFSET('Sanitation Data'!$F$6,0,10*ROW('Sanitation Data'!F118)),NA())</f>
        <v>#N/A</v>
      </c>
      <c r="AH124" s="491" t="e">
        <f ca="1">+IF(AND(ISNUMBER(OFFSET('Sanitation Data'!$F$10,0,10*ROW('Sanitation Data'!F118))),'Data Summary'!CW124="Yes"),OFFSET('Sanitation Data'!$F$10,0,10*ROW('Sanitation Data'!F118)),NA())</f>
        <v>#N/A</v>
      </c>
      <c r="AI124" s="491" t="e">
        <f ca="1">+IF(AND(ISNUMBER(OFFSET('Sanitation Data'!$F$11,0,10*ROW('Sanitation Data'!F118))),'Data Summary'!CX124="Yes"),OFFSET('Sanitation Data'!$F$11,0,10*ROW('Sanitation Data'!F118)),NA())</f>
        <v>#N/A</v>
      </c>
      <c r="AJ124" s="491" t="e">
        <f ca="1">+IF(AND(ISNUMBER(OFFSET('Sanitation Data'!$F$12,0,10*ROW('Sanitation Data'!F118))),'Data Summary'!CY124="Yes"),OFFSET('Sanitation Data'!$F$12,0,10*ROW('Sanitation Data'!F118)),NA())</f>
        <v>#N/A</v>
      </c>
      <c r="AK124" s="491" t="e">
        <f ca="1">+IF(AND(ISNUMBER(OFFSET('Sanitation Data'!$G$4,0,10*ROW('Sanitation Data'!G118))),'Data Summary'!CZ124="Yes"),100-OFFSET('Sanitation Data'!$G$4,0,10*ROW('Sanitation Data'!G118)),NA())</f>
        <v>#N/A</v>
      </c>
      <c r="AL124" s="491" t="e">
        <f ca="1">+IF(AND(ISNUMBER(OFFSET('Sanitation Data'!$G$6,0,10*ROW('Sanitation Data'!G118))),'Data Summary'!DA124="Yes"),OFFSET('Sanitation Data'!$G$6,0,10*ROW('Sanitation Data'!G118)),NA())</f>
        <v>#N/A</v>
      </c>
      <c r="AM124" s="491" t="e">
        <f ca="1">+IF(AND(ISNUMBER(OFFSET('Sanitation Data'!$G$10,0,10*ROW('Sanitation Data'!G118))),'Data Summary'!DB124="Yes"),OFFSET('Sanitation Data'!$G$10,0,10*ROW('Sanitation Data'!G118)),NA())</f>
        <v>#N/A</v>
      </c>
      <c r="AN124" s="491" t="e">
        <f ca="1">+IF(AND(ISNUMBER(OFFSET('Sanitation Data'!$G$11,0,10*ROW('Sanitation Data'!G118))),'Data Summary'!DC124="Yes"),OFFSET('Sanitation Data'!$G$11,0,10*ROW('Sanitation Data'!G118)),NA())</f>
        <v>#N/A</v>
      </c>
      <c r="AO124" s="491" t="e">
        <f ca="1">+IF(AND(ISNUMBER(OFFSET('Sanitation Data'!$G$12,0,10*ROW('Sanitation Data'!G118))),'Data Summary'!DD124="Yes"),OFFSET('Sanitation Data'!$G$12,0,10*ROW('Sanitation Data'!G118)),NA())</f>
        <v>#N/A</v>
      </c>
      <c r="AP124" s="491" t="e">
        <f ca="1">+IF(AND(ISNUMBER(OFFSET('Sanitation Data'!$H$4,0,10*ROW('Sanitation Data'!H118))),'Data Summary'!DE124="Yes"),100-OFFSET('Sanitation Data'!$H$4,0,10*ROW('Sanitation Data'!H118)),NA())</f>
        <v>#N/A</v>
      </c>
      <c r="AQ124" s="491" t="e">
        <f ca="1">+IF(AND(ISNUMBER(OFFSET('Sanitation Data'!$H$6,0,10*ROW('Sanitation Data'!H118))),'Data Summary'!DF124="Yes"),OFFSET('Sanitation Data'!$H$6,0,10*ROW('Sanitation Data'!H118)),NA())</f>
        <v>#N/A</v>
      </c>
      <c r="AR124" s="491" t="e">
        <f ca="1">+IF(AND(ISNUMBER(OFFSET('Sanitation Data'!$H$10,0,10*ROW('Sanitation Data'!H118))),'Data Summary'!DG124="Yes"),OFFSET('Sanitation Data'!$H$10,0,10*ROW('Sanitation Data'!H118)),NA())</f>
        <v>#N/A</v>
      </c>
      <c r="AS124" s="491" t="e">
        <f ca="1">+IF(AND(ISNUMBER(OFFSET('Sanitation Data'!$H$11,0,10*ROW('Sanitation Data'!H118))),'Data Summary'!DH124="Yes"),OFFSET('Sanitation Data'!$H$11,0,10*ROW('Sanitation Data'!H118)),NA())</f>
        <v>#N/A</v>
      </c>
      <c r="AT124" s="491" t="e">
        <f ca="1">+IF(AND(ISNUMBER(OFFSET('Sanitation Data'!$H$12,0,10*ROW('Sanitation Data'!H118))),'Data Summary'!DI124="Yes"),OFFSET('Sanitation Data'!$H$12,0,10*ROW('Sanitation Data'!H118)),NA())</f>
        <v>#N/A</v>
      </c>
      <c r="AU124" s="491" t="e">
        <f ca="1">+IF(AND(ISNUMBER(OFFSET('Sanitation Data'!$I$4,0,10*ROW('Sanitation Data'!I118))),'Data Summary'!DJ124="Yes"),100-OFFSET('Sanitation Data'!$I$4,0,10*ROW('Sanitation Data'!I118)),NA())</f>
        <v>#N/A</v>
      </c>
      <c r="AV124" s="491" t="e">
        <f ca="1">+IF(AND(ISNUMBER(OFFSET('Sanitation Data'!$I$6,0,10*ROW('Sanitation Data'!I118))),'Data Summary'!DK124="Yes"),OFFSET('Sanitation Data'!$I$6,0,10*ROW('Sanitation Data'!I118)),NA())</f>
        <v>#N/A</v>
      </c>
      <c r="AW124" s="491" t="e">
        <f ca="1">+IF(AND(ISNUMBER(OFFSET('Sanitation Data'!$I$10,0,10*ROW('Sanitation Data'!I118))),'Data Summary'!DL124="Yes"),OFFSET('Sanitation Data'!$I$10,0,10*ROW('Sanitation Data'!I118)),NA())</f>
        <v>#N/A</v>
      </c>
      <c r="AX124" s="491" t="e">
        <f ca="1">+IF(AND(ISNUMBER(OFFSET('Sanitation Data'!$I$11,0,10*ROW('Sanitation Data'!I118))),'Data Summary'!DM124="Yes"),OFFSET('Sanitation Data'!$I$11,0,10*ROW('Sanitation Data'!I118)),NA())</f>
        <v>#N/A</v>
      </c>
      <c r="AY124" s="491" t="e">
        <f ca="1">+IF(AND(ISNUMBER(OFFSET('Sanitation Data'!$I$12,0,10*ROW('Sanitation Data'!I118))),'Data Summary'!DN124="Yes"),OFFSET('Sanitation Data'!$I$12,0,10*ROW('Sanitation Data'!I118)),NA())</f>
        <v>#N/A</v>
      </c>
      <c r="AZ124" s="492" t="e">
        <f ca="1">+IF(AND(ISNUMBER(OFFSET('Hygiene Data'!$D$5,0,10*ROW('Hygiene Data'!D118))),'Data Summary'!DO124="Yes"),OFFSET('Hygiene Data'!$D$5,0,10*ROW('Hygiene Data'!D118)),NA())</f>
        <v>#N/A</v>
      </c>
      <c r="BA124" s="492" t="e">
        <f ca="1">+IF(AND(ISNUMBER(OFFSET('Hygiene Data'!$D$7,0,10*ROW('Hygiene Data'!D118))),'Data Summary'!DP124="Yes"),OFFSET('Hygiene Data'!$D$7,0,10*ROW('Hygiene Data'!D118)),NA())</f>
        <v>#N/A</v>
      </c>
      <c r="BB124" s="492" t="e">
        <f ca="1">+IF(AND(ISNUMBER(OFFSET('Hygiene Data'!$D$9,0,10*ROW('Hygiene Data'!D118))),'Data Summary'!DQ124="Yes"),OFFSET('Hygiene Data'!$D$9,0,10*ROW('Hygiene Data'!D118)),NA())</f>
        <v>#N/A</v>
      </c>
      <c r="BC124" s="492" t="e">
        <f ca="1">+IF(AND(ISNUMBER(OFFSET('Hygiene Data'!$E$5,0,10*ROW('Hygiene Data'!E118))),'Data Summary'!DR124="Yes"),OFFSET('Hygiene Data'!$E$5,0,10*ROW('Hygiene Data'!E118)),NA())</f>
        <v>#N/A</v>
      </c>
      <c r="BD124" s="492" t="e">
        <f ca="1">+IF(AND(ISNUMBER(OFFSET('Hygiene Data'!$E$7,0,10*ROW('Hygiene Data'!E118))),'Data Summary'!DS124="Yes"),OFFSET('Hygiene Data'!$E$7,0,10*ROW('Hygiene Data'!E118)),NA())</f>
        <v>#N/A</v>
      </c>
      <c r="BE124" s="492" t="e">
        <f ca="1">+IF(AND(ISNUMBER(OFFSET('Hygiene Data'!$E$9,0,10*ROW('Hygiene Data'!E118))),'Data Summary'!DT124="Yes"),OFFSET('Hygiene Data'!$E$9,0,10*ROW('Hygiene Data'!E118)),NA())</f>
        <v>#N/A</v>
      </c>
      <c r="BF124" s="492" t="e">
        <f ca="1">+IF(AND(ISNUMBER(OFFSET('Hygiene Data'!$F$5,0,10*ROW('Hygiene Data'!F118))),'Data Summary'!DU124="Yes"),OFFSET('Hygiene Data'!$F$5,0,10*ROW('Hygiene Data'!F118)),NA())</f>
        <v>#N/A</v>
      </c>
      <c r="BG124" s="492" t="e">
        <f ca="1">+IF(AND(ISNUMBER(OFFSET('Hygiene Data'!$F$7,0,10*ROW('Hygiene Data'!F118))),'Data Summary'!DV124="Yes"),OFFSET('Hygiene Data'!$F$7,0,10*ROW('Hygiene Data'!F118)),NA())</f>
        <v>#N/A</v>
      </c>
      <c r="BH124" s="492" t="e">
        <f ca="1">+IF(AND(ISNUMBER(OFFSET('Hygiene Data'!$F$9,0,10*ROW('Hygiene Data'!F118))),'Data Summary'!DW124="Yes"),OFFSET('Hygiene Data'!$F$9,0,10*ROW('Hygiene Data'!F118)),NA())</f>
        <v>#N/A</v>
      </c>
      <c r="BI124" s="492" t="e">
        <f ca="1">+IF(AND(ISNUMBER(OFFSET('Hygiene Data'!$G$5,0,10*ROW('Hygiene Data'!G118))),'Data Summary'!DX124="Yes"),OFFSET('Hygiene Data'!$G$5,0,10*ROW('Hygiene Data'!G118)),NA())</f>
        <v>#N/A</v>
      </c>
      <c r="BJ124" s="492" t="e">
        <f ca="1">+IF(AND(ISNUMBER(OFFSET('Hygiene Data'!$G$7,0,10*ROW('Hygiene Data'!G118))),'Data Summary'!DY124="Yes"),OFFSET('Hygiene Data'!$G$7,0,10*ROW('Hygiene Data'!G118)),NA())</f>
        <v>#N/A</v>
      </c>
      <c r="BK124" s="492" t="e">
        <f ca="1">+IF(AND(ISNUMBER(OFFSET('Hygiene Data'!$G$9,0,10*ROW('Hygiene Data'!G118))),'Data Summary'!DZ124="Yes"),OFFSET('Hygiene Data'!$G$9,0,10*ROW('Hygiene Data'!G118)),NA())</f>
        <v>#N/A</v>
      </c>
      <c r="BL124" s="492" t="e">
        <f ca="1">+IF(AND(ISNUMBER(OFFSET('Hygiene Data'!$H$5,0,10*ROW('Hygiene Data'!H118))),'Data Summary'!EA124="Yes"),OFFSET('Hygiene Data'!$H$5,0,10*ROW('Hygiene Data'!H118)),NA())</f>
        <v>#N/A</v>
      </c>
      <c r="BM124" s="492" t="e">
        <f ca="1">+IF(AND(ISNUMBER(OFFSET('Hygiene Data'!$H$7,0,10*ROW('Hygiene Data'!H118))),'Data Summary'!EB124="Yes"),OFFSET('Hygiene Data'!$H$7,0,10*ROW('Hygiene Data'!H118)),NA())</f>
        <v>#N/A</v>
      </c>
      <c r="BN124" s="492" t="e">
        <f ca="1">+IF(AND(ISNUMBER(OFFSET('Hygiene Data'!$H$9,0,10*ROW('Hygiene Data'!H118))),'Data Summary'!EC124="Yes"),OFFSET('Hygiene Data'!$H$9,0,10*ROW('Hygiene Data'!H118)),NA())</f>
        <v>#N/A</v>
      </c>
      <c r="BO124" s="492" t="e">
        <f ca="1">+IF(AND(ISNUMBER(OFFSET('Hygiene Data'!$I$5,0,10*ROW('Hygiene Data'!I118))),'Data Summary'!ED124="Yes"),OFFSET('Hygiene Data'!$I$5,0,10*ROW('Hygiene Data'!I118)),NA())</f>
        <v>#N/A</v>
      </c>
      <c r="BP124" s="492" t="e">
        <f ca="1">+IF(AND(ISNUMBER(OFFSET('Hygiene Data'!$I$7,0,10*ROW('Hygiene Data'!I118))),'Data Summary'!EE124="Yes"),OFFSET('Hygiene Data'!$I$7,0,10*ROW('Hygiene Data'!I118)),NA())</f>
        <v>#N/A</v>
      </c>
      <c r="BQ124" s="492" t="e">
        <f ca="1">+IF(AND(ISNUMBER(OFFSET('Hygiene Data'!$I$9,0,10*ROW('Hygiene Data'!I118))),'Data Summary'!EF124="Yes"),OFFSET('Hygiene Data'!$I$9,0,10*ROW('Hygiene Data'!I118)),NA())</f>
        <v>#N/A</v>
      </c>
    </row>
    <row r="125" spans="1:69" x14ac:dyDescent="0.25">
      <c r="A125" s="488" t="e">
        <f ca="1">+RIGHT('Data Summary'!A125,LEN('Data Summary'!A125)-9)</f>
        <v>#VALUE!</v>
      </c>
      <c r="B125" s="462" t="str">
        <f ca="1">+IF(ISTEXT('Data Summary'!B125),'Data Summary'!B125,"")</f>
        <v/>
      </c>
      <c r="C125" s="489" t="e">
        <f ca="1">+VALUE('Data Summary'!C125)</f>
        <v>#VALUE!</v>
      </c>
      <c r="D125" s="490" t="e">
        <f ca="1">+IF(AND(ISNUMBER(OFFSET('Water Data'!$D$4,0,10*ROW('Water Data'!D119))),'Data Summary'!BS125="Yes"),100-OFFSET('Water Data'!$D$4,0,10*ROW('Water Data'!D119)),NA())</f>
        <v>#N/A</v>
      </c>
      <c r="E125" s="490" t="e">
        <f ca="1">+IF(AND(ISNUMBER(OFFSET('Water Data'!$D$6,0,10*ROW('Water Data'!D119))),'Data Summary'!BT125="Yes"),OFFSET('Water Data'!$D$6,0,10*ROW('Water Data'!D119)),NA())</f>
        <v>#N/A</v>
      </c>
      <c r="F125" s="490" t="e">
        <f ca="1">+IF(AND(ISNUMBER(OFFSET('Water Data'!$D$9,0,10*ROW('Water Data'!D119))),'Data Summary'!BU125="Yes"),OFFSET('Water Data'!$D$9,0,10*ROW('Water Data'!D119)),NA())</f>
        <v>#N/A</v>
      </c>
      <c r="G125" s="490" t="e">
        <f ca="1">+IF(AND(ISNUMBER(OFFSET('Water Data'!$E$4,0,10*ROW('Water Data'!E119))),'Data Summary'!BV125="Yes"),100-OFFSET('Water Data'!$E$4,0,10*ROW('Water Data'!E119)),NA())</f>
        <v>#N/A</v>
      </c>
      <c r="H125" s="490" t="e">
        <f ca="1">+IF(AND(ISNUMBER(OFFSET('Water Data'!$E$6,0,10*ROW('Water Data'!E119))),'Data Summary'!BW125="Yes"),OFFSET('Water Data'!$E$6,0,10*ROW('Water Data'!E119)),NA())</f>
        <v>#N/A</v>
      </c>
      <c r="I125" s="490" t="e">
        <f ca="1">+IF(AND(ISNUMBER(OFFSET('Water Data'!$E$9,0,10*ROW('Water Data'!E119))),'Data Summary'!BX125="Yes"),OFFSET('Water Data'!$E$9,0,10*ROW('Water Data'!E119)),NA())</f>
        <v>#N/A</v>
      </c>
      <c r="J125" s="490" t="e">
        <f ca="1">+IF(AND(ISNUMBER(OFFSET('Water Data'!$F$4,0,10*ROW('Water Data'!F119))),'Data Summary'!BY125="Yes"),100-OFFSET('Water Data'!$F$4,0,10*ROW('Water Data'!F119)),NA())</f>
        <v>#N/A</v>
      </c>
      <c r="K125" s="490" t="e">
        <f ca="1">+IF(AND(ISNUMBER(OFFSET('Water Data'!$F$6,0,10*ROW('Water Data'!F119))),'Data Summary'!BZ125="Yes"),OFFSET('Water Data'!$F$6,0,10*ROW('Water Data'!F119)),NA())</f>
        <v>#N/A</v>
      </c>
      <c r="L125" s="490" t="e">
        <f ca="1">+IF(AND(ISNUMBER(OFFSET('Water Data'!$F$9,0,10*ROW('Water Data'!F119))),'Data Summary'!CA125="Yes"),OFFSET('Water Data'!$F$9,0,10*ROW('Water Data'!F119)),NA())</f>
        <v>#N/A</v>
      </c>
      <c r="M125" s="490" t="e">
        <f ca="1">+IF(AND(ISNUMBER(OFFSET('Water Data'!$G$4,0,10*ROW('Water Data'!G119))),'Data Summary'!CB125="Yes"),100-OFFSET('Water Data'!$G$4,0,10*ROW('Water Data'!G119)),NA())</f>
        <v>#N/A</v>
      </c>
      <c r="N125" s="490" t="e">
        <f ca="1">+IF(AND(ISNUMBER(OFFSET('Water Data'!$G$6,0,10*ROW('Water Data'!G119))),'Data Summary'!CC125="Yes"),OFFSET('Water Data'!$G$6,0,10*ROW('Water Data'!G119)),NA())</f>
        <v>#N/A</v>
      </c>
      <c r="O125" s="490" t="e">
        <f ca="1">+IF(AND(ISNUMBER(OFFSET('Water Data'!$G$9,0,10*ROW('Water Data'!G119))),'Data Summary'!CD125="Yes"),OFFSET('Water Data'!$G$9,0,10*ROW('Water Data'!G119)),NA())</f>
        <v>#N/A</v>
      </c>
      <c r="P125" s="490" t="e">
        <f ca="1">+IF(AND(ISNUMBER(OFFSET('Water Data'!$H$4,0,10*ROW('Water Data'!H119))),'Data Summary'!CE125="Yes"),100-OFFSET('Water Data'!$H$4,0,10*ROW('Water Data'!H119)),NA())</f>
        <v>#N/A</v>
      </c>
      <c r="Q125" s="490" t="e">
        <f ca="1">+IF(AND(ISNUMBER(OFFSET('Water Data'!$H$6,0,10*ROW('Water Data'!H119))),'Data Summary'!CF125="Yes"),OFFSET('Water Data'!$H$6,0,10*ROW('Water Data'!H119)),NA())</f>
        <v>#N/A</v>
      </c>
      <c r="R125" s="490" t="e">
        <f ca="1">+IF(AND(ISNUMBER(OFFSET('Water Data'!$H$9,0,10*ROW('Water Data'!H119))),'Data Summary'!CG125="Yes"),OFFSET('Water Data'!$H$9,0,10*ROW('Water Data'!H119)),NA())</f>
        <v>#N/A</v>
      </c>
      <c r="S125" s="490" t="e">
        <f ca="1">+IF(AND(ISNUMBER(OFFSET('Water Data'!$I$4,0,10*ROW('Water Data'!I119))),'Data Summary'!CH125="Yes"),100-OFFSET('Water Data'!$I$4,0,10*ROW('Water Data'!I119)),NA())</f>
        <v>#N/A</v>
      </c>
      <c r="T125" s="490" t="e">
        <f ca="1">+IF(AND(ISNUMBER(OFFSET('Water Data'!$I$6,0,10*ROW('Water Data'!I119))),'Data Summary'!CI125="Yes"),OFFSET('Water Data'!$I$6,0,10*ROW('Water Data'!I119)),NA())</f>
        <v>#N/A</v>
      </c>
      <c r="U125" s="490" t="e">
        <f ca="1">+IF(AND(ISNUMBER(OFFSET('Water Data'!$I$9,0,10*ROW('Water Data'!I119))),'Data Summary'!CJ125="Yes"),OFFSET('Water Data'!$I$9,0,10*ROW('Water Data'!I119)),NA())</f>
        <v>#N/A</v>
      </c>
      <c r="V125" s="491" t="e">
        <f ca="1">+IF(AND(ISNUMBER(OFFSET('Sanitation Data'!$D$4,0,10*ROW('Sanitation Data'!D119))),'Data Summary'!CK125="Yes"),100-OFFSET('Sanitation Data'!$D$4,0,10*ROW('Sanitation Data'!D119)),NA())</f>
        <v>#N/A</v>
      </c>
      <c r="W125" s="491" t="e">
        <f ca="1">+IF(AND(ISNUMBER(OFFSET('Sanitation Data'!$D$6,0,10*ROW('Sanitation Data'!D119))),'Data Summary'!CL125="Yes"),OFFSET('Sanitation Data'!$D$6,0,10*ROW('Sanitation Data'!D119)),NA())</f>
        <v>#N/A</v>
      </c>
      <c r="X125" s="491" t="e">
        <f ca="1">+IF(AND(ISNUMBER(OFFSET('Sanitation Data'!$D$10,0,10*ROW('Sanitation Data'!D119))),'Data Summary'!CM125="Yes"),OFFSET('Sanitation Data'!$D$10,0,10*ROW('Sanitation Data'!D119)),NA())</f>
        <v>#N/A</v>
      </c>
      <c r="Y125" s="491" t="e">
        <f ca="1">+IF(AND(ISNUMBER(OFFSET('Sanitation Data'!$D$11,0,10*ROW('Sanitation Data'!D119))),'Data Summary'!CN125="Yes"),OFFSET('Sanitation Data'!$D$11,0,10*ROW('Sanitation Data'!D119)),NA())</f>
        <v>#N/A</v>
      </c>
      <c r="Z125" s="491" t="e">
        <f ca="1">+IF(AND(ISNUMBER(OFFSET('Sanitation Data'!$D$12,0,10*ROW('Sanitation Data'!D119))),'Data Summary'!CO125="Yes"),OFFSET('Sanitation Data'!$D$12,0,10*ROW('Sanitation Data'!D119)),NA())</f>
        <v>#N/A</v>
      </c>
      <c r="AA125" s="491" t="e">
        <f ca="1">+IF(AND(ISNUMBER(OFFSET('Sanitation Data'!$E$4,0,10*ROW('Sanitation Data'!E119))),'Data Summary'!CP125="Yes"),100-OFFSET('Sanitation Data'!$E$4,0,10*ROW('Sanitation Data'!E119)),NA())</f>
        <v>#N/A</v>
      </c>
      <c r="AB125" s="491" t="e">
        <f ca="1">+IF(AND(ISNUMBER(OFFSET('Sanitation Data'!$E$6,0,10*ROW('Sanitation Data'!E119))),'Data Summary'!CQ125="Yes"),OFFSET('Sanitation Data'!$E$6,0,10*ROW('Sanitation Data'!E119)),NA())</f>
        <v>#N/A</v>
      </c>
      <c r="AC125" s="491" t="e">
        <f ca="1">+IF(AND(ISNUMBER(OFFSET('Sanitation Data'!$E$10,0,10*ROW('Sanitation Data'!E119))),'Data Summary'!CR125="Yes"),OFFSET('Sanitation Data'!$E$10,0,10*ROW('Sanitation Data'!E119)),NA())</f>
        <v>#N/A</v>
      </c>
      <c r="AD125" s="491" t="e">
        <f ca="1">+IF(AND(ISNUMBER(OFFSET('Sanitation Data'!$E$11,0,10*ROW('Sanitation Data'!E119))),'Data Summary'!CS125="Yes"),OFFSET('Sanitation Data'!$E$11,0,10*ROW('Sanitation Data'!E119)),NA())</f>
        <v>#N/A</v>
      </c>
      <c r="AE125" s="491" t="e">
        <f ca="1">+IF(AND(ISNUMBER(OFFSET('Sanitation Data'!$E$12,0,10*ROW('Sanitation Data'!E119))),'Data Summary'!CT125="Yes"),OFFSET('Sanitation Data'!$E$12,0,10*ROW('Sanitation Data'!E119)),NA())</f>
        <v>#N/A</v>
      </c>
      <c r="AF125" s="491" t="e">
        <f ca="1">+IF(AND(ISNUMBER(OFFSET('Sanitation Data'!$F$4,0,10*ROW('Sanitation Data'!F119))),'Data Summary'!CU125="Yes"),100-OFFSET('Sanitation Data'!$F$4,0,10*ROW('Sanitation Data'!F119)),NA())</f>
        <v>#N/A</v>
      </c>
      <c r="AG125" s="491" t="e">
        <f ca="1">+IF(AND(ISNUMBER(OFFSET('Sanitation Data'!$F$6,0,10*ROW('Sanitation Data'!F119))),'Data Summary'!CV125="Yes"),OFFSET('Sanitation Data'!$F$6,0,10*ROW('Sanitation Data'!F119)),NA())</f>
        <v>#N/A</v>
      </c>
      <c r="AH125" s="491" t="e">
        <f ca="1">+IF(AND(ISNUMBER(OFFSET('Sanitation Data'!$F$10,0,10*ROW('Sanitation Data'!F119))),'Data Summary'!CW125="Yes"),OFFSET('Sanitation Data'!$F$10,0,10*ROW('Sanitation Data'!F119)),NA())</f>
        <v>#N/A</v>
      </c>
      <c r="AI125" s="491" t="e">
        <f ca="1">+IF(AND(ISNUMBER(OFFSET('Sanitation Data'!$F$11,0,10*ROW('Sanitation Data'!F119))),'Data Summary'!CX125="Yes"),OFFSET('Sanitation Data'!$F$11,0,10*ROW('Sanitation Data'!F119)),NA())</f>
        <v>#N/A</v>
      </c>
      <c r="AJ125" s="491" t="e">
        <f ca="1">+IF(AND(ISNUMBER(OFFSET('Sanitation Data'!$F$12,0,10*ROW('Sanitation Data'!F119))),'Data Summary'!CY125="Yes"),OFFSET('Sanitation Data'!$F$12,0,10*ROW('Sanitation Data'!F119)),NA())</f>
        <v>#N/A</v>
      </c>
      <c r="AK125" s="491" t="e">
        <f ca="1">+IF(AND(ISNUMBER(OFFSET('Sanitation Data'!$G$4,0,10*ROW('Sanitation Data'!G119))),'Data Summary'!CZ125="Yes"),100-OFFSET('Sanitation Data'!$G$4,0,10*ROW('Sanitation Data'!G119)),NA())</f>
        <v>#N/A</v>
      </c>
      <c r="AL125" s="491" t="e">
        <f ca="1">+IF(AND(ISNUMBER(OFFSET('Sanitation Data'!$G$6,0,10*ROW('Sanitation Data'!G119))),'Data Summary'!DA125="Yes"),OFFSET('Sanitation Data'!$G$6,0,10*ROW('Sanitation Data'!G119)),NA())</f>
        <v>#N/A</v>
      </c>
      <c r="AM125" s="491" t="e">
        <f ca="1">+IF(AND(ISNUMBER(OFFSET('Sanitation Data'!$G$10,0,10*ROW('Sanitation Data'!G119))),'Data Summary'!DB125="Yes"),OFFSET('Sanitation Data'!$G$10,0,10*ROW('Sanitation Data'!G119)),NA())</f>
        <v>#N/A</v>
      </c>
      <c r="AN125" s="491" t="e">
        <f ca="1">+IF(AND(ISNUMBER(OFFSET('Sanitation Data'!$G$11,0,10*ROW('Sanitation Data'!G119))),'Data Summary'!DC125="Yes"),OFFSET('Sanitation Data'!$G$11,0,10*ROW('Sanitation Data'!G119)),NA())</f>
        <v>#N/A</v>
      </c>
      <c r="AO125" s="491" t="e">
        <f ca="1">+IF(AND(ISNUMBER(OFFSET('Sanitation Data'!$G$12,0,10*ROW('Sanitation Data'!G119))),'Data Summary'!DD125="Yes"),OFFSET('Sanitation Data'!$G$12,0,10*ROW('Sanitation Data'!G119)),NA())</f>
        <v>#N/A</v>
      </c>
      <c r="AP125" s="491" t="e">
        <f ca="1">+IF(AND(ISNUMBER(OFFSET('Sanitation Data'!$H$4,0,10*ROW('Sanitation Data'!H119))),'Data Summary'!DE125="Yes"),100-OFFSET('Sanitation Data'!$H$4,0,10*ROW('Sanitation Data'!H119)),NA())</f>
        <v>#N/A</v>
      </c>
      <c r="AQ125" s="491" t="e">
        <f ca="1">+IF(AND(ISNUMBER(OFFSET('Sanitation Data'!$H$6,0,10*ROW('Sanitation Data'!H119))),'Data Summary'!DF125="Yes"),OFFSET('Sanitation Data'!$H$6,0,10*ROW('Sanitation Data'!H119)),NA())</f>
        <v>#N/A</v>
      </c>
      <c r="AR125" s="491" t="e">
        <f ca="1">+IF(AND(ISNUMBER(OFFSET('Sanitation Data'!$H$10,0,10*ROW('Sanitation Data'!H119))),'Data Summary'!DG125="Yes"),OFFSET('Sanitation Data'!$H$10,0,10*ROW('Sanitation Data'!H119)),NA())</f>
        <v>#N/A</v>
      </c>
      <c r="AS125" s="491" t="e">
        <f ca="1">+IF(AND(ISNUMBER(OFFSET('Sanitation Data'!$H$11,0,10*ROW('Sanitation Data'!H119))),'Data Summary'!DH125="Yes"),OFFSET('Sanitation Data'!$H$11,0,10*ROW('Sanitation Data'!H119)),NA())</f>
        <v>#N/A</v>
      </c>
      <c r="AT125" s="491" t="e">
        <f ca="1">+IF(AND(ISNUMBER(OFFSET('Sanitation Data'!$H$12,0,10*ROW('Sanitation Data'!H119))),'Data Summary'!DI125="Yes"),OFFSET('Sanitation Data'!$H$12,0,10*ROW('Sanitation Data'!H119)),NA())</f>
        <v>#N/A</v>
      </c>
      <c r="AU125" s="491" t="e">
        <f ca="1">+IF(AND(ISNUMBER(OFFSET('Sanitation Data'!$I$4,0,10*ROW('Sanitation Data'!I119))),'Data Summary'!DJ125="Yes"),100-OFFSET('Sanitation Data'!$I$4,0,10*ROW('Sanitation Data'!I119)),NA())</f>
        <v>#N/A</v>
      </c>
      <c r="AV125" s="491" t="e">
        <f ca="1">+IF(AND(ISNUMBER(OFFSET('Sanitation Data'!$I$6,0,10*ROW('Sanitation Data'!I119))),'Data Summary'!DK125="Yes"),OFFSET('Sanitation Data'!$I$6,0,10*ROW('Sanitation Data'!I119)),NA())</f>
        <v>#N/A</v>
      </c>
      <c r="AW125" s="491" t="e">
        <f ca="1">+IF(AND(ISNUMBER(OFFSET('Sanitation Data'!$I$10,0,10*ROW('Sanitation Data'!I119))),'Data Summary'!DL125="Yes"),OFFSET('Sanitation Data'!$I$10,0,10*ROW('Sanitation Data'!I119)),NA())</f>
        <v>#N/A</v>
      </c>
      <c r="AX125" s="491" t="e">
        <f ca="1">+IF(AND(ISNUMBER(OFFSET('Sanitation Data'!$I$11,0,10*ROW('Sanitation Data'!I119))),'Data Summary'!DM125="Yes"),OFFSET('Sanitation Data'!$I$11,0,10*ROW('Sanitation Data'!I119)),NA())</f>
        <v>#N/A</v>
      </c>
      <c r="AY125" s="491" t="e">
        <f ca="1">+IF(AND(ISNUMBER(OFFSET('Sanitation Data'!$I$12,0,10*ROW('Sanitation Data'!I119))),'Data Summary'!DN125="Yes"),OFFSET('Sanitation Data'!$I$12,0,10*ROW('Sanitation Data'!I119)),NA())</f>
        <v>#N/A</v>
      </c>
      <c r="AZ125" s="492" t="e">
        <f ca="1">+IF(AND(ISNUMBER(OFFSET('Hygiene Data'!$D$5,0,10*ROW('Hygiene Data'!D119))),'Data Summary'!DO125="Yes"),OFFSET('Hygiene Data'!$D$5,0,10*ROW('Hygiene Data'!D119)),NA())</f>
        <v>#N/A</v>
      </c>
      <c r="BA125" s="492" t="e">
        <f ca="1">+IF(AND(ISNUMBER(OFFSET('Hygiene Data'!$D$7,0,10*ROW('Hygiene Data'!D119))),'Data Summary'!DP125="Yes"),OFFSET('Hygiene Data'!$D$7,0,10*ROW('Hygiene Data'!D119)),NA())</f>
        <v>#N/A</v>
      </c>
      <c r="BB125" s="492" t="e">
        <f ca="1">+IF(AND(ISNUMBER(OFFSET('Hygiene Data'!$D$9,0,10*ROW('Hygiene Data'!D119))),'Data Summary'!DQ125="Yes"),OFFSET('Hygiene Data'!$D$9,0,10*ROW('Hygiene Data'!D119)),NA())</f>
        <v>#N/A</v>
      </c>
      <c r="BC125" s="492" t="e">
        <f ca="1">+IF(AND(ISNUMBER(OFFSET('Hygiene Data'!$E$5,0,10*ROW('Hygiene Data'!E119))),'Data Summary'!DR125="Yes"),OFFSET('Hygiene Data'!$E$5,0,10*ROW('Hygiene Data'!E119)),NA())</f>
        <v>#N/A</v>
      </c>
      <c r="BD125" s="492" t="e">
        <f ca="1">+IF(AND(ISNUMBER(OFFSET('Hygiene Data'!$E$7,0,10*ROW('Hygiene Data'!E119))),'Data Summary'!DS125="Yes"),OFFSET('Hygiene Data'!$E$7,0,10*ROW('Hygiene Data'!E119)),NA())</f>
        <v>#N/A</v>
      </c>
      <c r="BE125" s="492" t="e">
        <f ca="1">+IF(AND(ISNUMBER(OFFSET('Hygiene Data'!$E$9,0,10*ROW('Hygiene Data'!E119))),'Data Summary'!DT125="Yes"),OFFSET('Hygiene Data'!$E$9,0,10*ROW('Hygiene Data'!E119)),NA())</f>
        <v>#N/A</v>
      </c>
      <c r="BF125" s="492" t="e">
        <f ca="1">+IF(AND(ISNUMBER(OFFSET('Hygiene Data'!$F$5,0,10*ROW('Hygiene Data'!F119))),'Data Summary'!DU125="Yes"),OFFSET('Hygiene Data'!$F$5,0,10*ROW('Hygiene Data'!F119)),NA())</f>
        <v>#N/A</v>
      </c>
      <c r="BG125" s="492" t="e">
        <f ca="1">+IF(AND(ISNUMBER(OFFSET('Hygiene Data'!$F$7,0,10*ROW('Hygiene Data'!F119))),'Data Summary'!DV125="Yes"),OFFSET('Hygiene Data'!$F$7,0,10*ROW('Hygiene Data'!F119)),NA())</f>
        <v>#N/A</v>
      </c>
      <c r="BH125" s="492" t="e">
        <f ca="1">+IF(AND(ISNUMBER(OFFSET('Hygiene Data'!$F$9,0,10*ROW('Hygiene Data'!F119))),'Data Summary'!DW125="Yes"),OFFSET('Hygiene Data'!$F$9,0,10*ROW('Hygiene Data'!F119)),NA())</f>
        <v>#N/A</v>
      </c>
      <c r="BI125" s="492" t="e">
        <f ca="1">+IF(AND(ISNUMBER(OFFSET('Hygiene Data'!$G$5,0,10*ROW('Hygiene Data'!G119))),'Data Summary'!DX125="Yes"),OFFSET('Hygiene Data'!$G$5,0,10*ROW('Hygiene Data'!G119)),NA())</f>
        <v>#N/A</v>
      </c>
      <c r="BJ125" s="492" t="e">
        <f ca="1">+IF(AND(ISNUMBER(OFFSET('Hygiene Data'!$G$7,0,10*ROW('Hygiene Data'!G119))),'Data Summary'!DY125="Yes"),OFFSET('Hygiene Data'!$G$7,0,10*ROW('Hygiene Data'!G119)),NA())</f>
        <v>#N/A</v>
      </c>
      <c r="BK125" s="492" t="e">
        <f ca="1">+IF(AND(ISNUMBER(OFFSET('Hygiene Data'!$G$9,0,10*ROW('Hygiene Data'!G119))),'Data Summary'!DZ125="Yes"),OFFSET('Hygiene Data'!$G$9,0,10*ROW('Hygiene Data'!G119)),NA())</f>
        <v>#N/A</v>
      </c>
      <c r="BL125" s="492" t="e">
        <f ca="1">+IF(AND(ISNUMBER(OFFSET('Hygiene Data'!$H$5,0,10*ROW('Hygiene Data'!H119))),'Data Summary'!EA125="Yes"),OFFSET('Hygiene Data'!$H$5,0,10*ROW('Hygiene Data'!H119)),NA())</f>
        <v>#N/A</v>
      </c>
      <c r="BM125" s="492" t="e">
        <f ca="1">+IF(AND(ISNUMBER(OFFSET('Hygiene Data'!$H$7,0,10*ROW('Hygiene Data'!H119))),'Data Summary'!EB125="Yes"),OFFSET('Hygiene Data'!$H$7,0,10*ROW('Hygiene Data'!H119)),NA())</f>
        <v>#N/A</v>
      </c>
      <c r="BN125" s="492" t="e">
        <f ca="1">+IF(AND(ISNUMBER(OFFSET('Hygiene Data'!$H$9,0,10*ROW('Hygiene Data'!H119))),'Data Summary'!EC125="Yes"),OFFSET('Hygiene Data'!$H$9,0,10*ROW('Hygiene Data'!H119)),NA())</f>
        <v>#N/A</v>
      </c>
      <c r="BO125" s="492" t="e">
        <f ca="1">+IF(AND(ISNUMBER(OFFSET('Hygiene Data'!$I$5,0,10*ROW('Hygiene Data'!I119))),'Data Summary'!ED125="Yes"),OFFSET('Hygiene Data'!$I$5,0,10*ROW('Hygiene Data'!I119)),NA())</f>
        <v>#N/A</v>
      </c>
      <c r="BP125" s="492" t="e">
        <f ca="1">+IF(AND(ISNUMBER(OFFSET('Hygiene Data'!$I$7,0,10*ROW('Hygiene Data'!I119))),'Data Summary'!EE125="Yes"),OFFSET('Hygiene Data'!$I$7,0,10*ROW('Hygiene Data'!I119)),NA())</f>
        <v>#N/A</v>
      </c>
      <c r="BQ125" s="492" t="e">
        <f ca="1">+IF(AND(ISNUMBER(OFFSET('Hygiene Data'!$I$9,0,10*ROW('Hygiene Data'!I119))),'Data Summary'!EF125="Yes"),OFFSET('Hygiene Data'!$I$9,0,10*ROW('Hygiene Data'!I119)),NA())</f>
        <v>#N/A</v>
      </c>
    </row>
    <row r="126" spans="1:69" x14ac:dyDescent="0.25">
      <c r="A126" s="488" t="e">
        <f ca="1">+RIGHT('Data Summary'!A126,LEN('Data Summary'!A126)-9)</f>
        <v>#VALUE!</v>
      </c>
      <c r="B126" s="462" t="str">
        <f ca="1">+IF(ISTEXT('Data Summary'!B126),'Data Summary'!B126,"")</f>
        <v/>
      </c>
      <c r="C126" s="489" t="e">
        <f ca="1">+VALUE('Data Summary'!C126)</f>
        <v>#VALUE!</v>
      </c>
      <c r="D126" s="490" t="e">
        <f ca="1">+IF(AND(ISNUMBER(OFFSET('Water Data'!$D$4,0,10*ROW('Water Data'!D120))),'Data Summary'!BS126="Yes"),100-OFFSET('Water Data'!$D$4,0,10*ROW('Water Data'!D120)),NA())</f>
        <v>#N/A</v>
      </c>
      <c r="E126" s="490" t="e">
        <f ca="1">+IF(AND(ISNUMBER(OFFSET('Water Data'!$D$6,0,10*ROW('Water Data'!D120))),'Data Summary'!BT126="Yes"),OFFSET('Water Data'!$D$6,0,10*ROW('Water Data'!D120)),NA())</f>
        <v>#N/A</v>
      </c>
      <c r="F126" s="490" t="e">
        <f ca="1">+IF(AND(ISNUMBER(OFFSET('Water Data'!$D$9,0,10*ROW('Water Data'!D120))),'Data Summary'!BU126="Yes"),OFFSET('Water Data'!$D$9,0,10*ROW('Water Data'!D120)),NA())</f>
        <v>#N/A</v>
      </c>
      <c r="G126" s="490" t="e">
        <f ca="1">+IF(AND(ISNUMBER(OFFSET('Water Data'!$E$4,0,10*ROW('Water Data'!E120))),'Data Summary'!BV126="Yes"),100-OFFSET('Water Data'!$E$4,0,10*ROW('Water Data'!E120)),NA())</f>
        <v>#N/A</v>
      </c>
      <c r="H126" s="490" t="e">
        <f ca="1">+IF(AND(ISNUMBER(OFFSET('Water Data'!$E$6,0,10*ROW('Water Data'!E120))),'Data Summary'!BW126="Yes"),OFFSET('Water Data'!$E$6,0,10*ROW('Water Data'!E120)),NA())</f>
        <v>#N/A</v>
      </c>
      <c r="I126" s="490" t="e">
        <f ca="1">+IF(AND(ISNUMBER(OFFSET('Water Data'!$E$9,0,10*ROW('Water Data'!E120))),'Data Summary'!BX126="Yes"),OFFSET('Water Data'!$E$9,0,10*ROW('Water Data'!E120)),NA())</f>
        <v>#N/A</v>
      </c>
      <c r="J126" s="490" t="e">
        <f ca="1">+IF(AND(ISNUMBER(OFFSET('Water Data'!$F$4,0,10*ROW('Water Data'!F120))),'Data Summary'!BY126="Yes"),100-OFFSET('Water Data'!$F$4,0,10*ROW('Water Data'!F120)),NA())</f>
        <v>#N/A</v>
      </c>
      <c r="K126" s="490" t="e">
        <f ca="1">+IF(AND(ISNUMBER(OFFSET('Water Data'!$F$6,0,10*ROW('Water Data'!F120))),'Data Summary'!BZ126="Yes"),OFFSET('Water Data'!$F$6,0,10*ROW('Water Data'!F120)),NA())</f>
        <v>#N/A</v>
      </c>
      <c r="L126" s="490" t="e">
        <f ca="1">+IF(AND(ISNUMBER(OFFSET('Water Data'!$F$9,0,10*ROW('Water Data'!F120))),'Data Summary'!CA126="Yes"),OFFSET('Water Data'!$F$9,0,10*ROW('Water Data'!F120)),NA())</f>
        <v>#N/A</v>
      </c>
      <c r="M126" s="490" t="e">
        <f ca="1">+IF(AND(ISNUMBER(OFFSET('Water Data'!$G$4,0,10*ROW('Water Data'!G120))),'Data Summary'!CB126="Yes"),100-OFFSET('Water Data'!$G$4,0,10*ROW('Water Data'!G120)),NA())</f>
        <v>#N/A</v>
      </c>
      <c r="N126" s="490" t="e">
        <f ca="1">+IF(AND(ISNUMBER(OFFSET('Water Data'!$G$6,0,10*ROW('Water Data'!G120))),'Data Summary'!CC126="Yes"),OFFSET('Water Data'!$G$6,0,10*ROW('Water Data'!G120)),NA())</f>
        <v>#N/A</v>
      </c>
      <c r="O126" s="490" t="e">
        <f ca="1">+IF(AND(ISNUMBER(OFFSET('Water Data'!$G$9,0,10*ROW('Water Data'!G120))),'Data Summary'!CD126="Yes"),OFFSET('Water Data'!$G$9,0,10*ROW('Water Data'!G120)),NA())</f>
        <v>#N/A</v>
      </c>
      <c r="P126" s="490" t="e">
        <f ca="1">+IF(AND(ISNUMBER(OFFSET('Water Data'!$H$4,0,10*ROW('Water Data'!H120))),'Data Summary'!CE126="Yes"),100-OFFSET('Water Data'!$H$4,0,10*ROW('Water Data'!H120)),NA())</f>
        <v>#N/A</v>
      </c>
      <c r="Q126" s="490" t="e">
        <f ca="1">+IF(AND(ISNUMBER(OFFSET('Water Data'!$H$6,0,10*ROW('Water Data'!H120))),'Data Summary'!CF126="Yes"),OFFSET('Water Data'!$H$6,0,10*ROW('Water Data'!H120)),NA())</f>
        <v>#N/A</v>
      </c>
      <c r="R126" s="490" t="e">
        <f ca="1">+IF(AND(ISNUMBER(OFFSET('Water Data'!$H$9,0,10*ROW('Water Data'!H120))),'Data Summary'!CG126="Yes"),OFFSET('Water Data'!$H$9,0,10*ROW('Water Data'!H120)),NA())</f>
        <v>#N/A</v>
      </c>
      <c r="S126" s="490" t="e">
        <f ca="1">+IF(AND(ISNUMBER(OFFSET('Water Data'!$I$4,0,10*ROW('Water Data'!I120))),'Data Summary'!CH126="Yes"),100-OFFSET('Water Data'!$I$4,0,10*ROW('Water Data'!I120)),NA())</f>
        <v>#N/A</v>
      </c>
      <c r="T126" s="490" t="e">
        <f ca="1">+IF(AND(ISNUMBER(OFFSET('Water Data'!$I$6,0,10*ROW('Water Data'!I120))),'Data Summary'!CI126="Yes"),OFFSET('Water Data'!$I$6,0,10*ROW('Water Data'!I120)),NA())</f>
        <v>#N/A</v>
      </c>
      <c r="U126" s="490" t="e">
        <f ca="1">+IF(AND(ISNUMBER(OFFSET('Water Data'!$I$9,0,10*ROW('Water Data'!I120))),'Data Summary'!CJ126="Yes"),OFFSET('Water Data'!$I$9,0,10*ROW('Water Data'!I120)),NA())</f>
        <v>#N/A</v>
      </c>
      <c r="V126" s="491" t="e">
        <f ca="1">+IF(AND(ISNUMBER(OFFSET('Sanitation Data'!$D$4,0,10*ROW('Sanitation Data'!D120))),'Data Summary'!CK126="Yes"),100-OFFSET('Sanitation Data'!$D$4,0,10*ROW('Sanitation Data'!D120)),NA())</f>
        <v>#N/A</v>
      </c>
      <c r="W126" s="491" t="e">
        <f ca="1">+IF(AND(ISNUMBER(OFFSET('Sanitation Data'!$D$6,0,10*ROW('Sanitation Data'!D120))),'Data Summary'!CL126="Yes"),OFFSET('Sanitation Data'!$D$6,0,10*ROW('Sanitation Data'!D120)),NA())</f>
        <v>#N/A</v>
      </c>
      <c r="X126" s="491" t="e">
        <f ca="1">+IF(AND(ISNUMBER(OFFSET('Sanitation Data'!$D$10,0,10*ROW('Sanitation Data'!D120))),'Data Summary'!CM126="Yes"),OFFSET('Sanitation Data'!$D$10,0,10*ROW('Sanitation Data'!D120)),NA())</f>
        <v>#N/A</v>
      </c>
      <c r="Y126" s="491" t="e">
        <f ca="1">+IF(AND(ISNUMBER(OFFSET('Sanitation Data'!$D$11,0,10*ROW('Sanitation Data'!D120))),'Data Summary'!CN126="Yes"),OFFSET('Sanitation Data'!$D$11,0,10*ROW('Sanitation Data'!D120)),NA())</f>
        <v>#N/A</v>
      </c>
      <c r="Z126" s="491" t="e">
        <f ca="1">+IF(AND(ISNUMBER(OFFSET('Sanitation Data'!$D$12,0,10*ROW('Sanitation Data'!D120))),'Data Summary'!CO126="Yes"),OFFSET('Sanitation Data'!$D$12,0,10*ROW('Sanitation Data'!D120)),NA())</f>
        <v>#N/A</v>
      </c>
      <c r="AA126" s="491" t="e">
        <f ca="1">+IF(AND(ISNUMBER(OFFSET('Sanitation Data'!$E$4,0,10*ROW('Sanitation Data'!E120))),'Data Summary'!CP126="Yes"),100-OFFSET('Sanitation Data'!$E$4,0,10*ROW('Sanitation Data'!E120)),NA())</f>
        <v>#N/A</v>
      </c>
      <c r="AB126" s="491" t="e">
        <f ca="1">+IF(AND(ISNUMBER(OFFSET('Sanitation Data'!$E$6,0,10*ROW('Sanitation Data'!E120))),'Data Summary'!CQ126="Yes"),OFFSET('Sanitation Data'!$E$6,0,10*ROW('Sanitation Data'!E120)),NA())</f>
        <v>#N/A</v>
      </c>
      <c r="AC126" s="491" t="e">
        <f ca="1">+IF(AND(ISNUMBER(OFFSET('Sanitation Data'!$E$10,0,10*ROW('Sanitation Data'!E120))),'Data Summary'!CR126="Yes"),OFFSET('Sanitation Data'!$E$10,0,10*ROW('Sanitation Data'!E120)),NA())</f>
        <v>#N/A</v>
      </c>
      <c r="AD126" s="491" t="e">
        <f ca="1">+IF(AND(ISNUMBER(OFFSET('Sanitation Data'!$E$11,0,10*ROW('Sanitation Data'!E120))),'Data Summary'!CS126="Yes"),OFFSET('Sanitation Data'!$E$11,0,10*ROW('Sanitation Data'!E120)),NA())</f>
        <v>#N/A</v>
      </c>
      <c r="AE126" s="491" t="e">
        <f ca="1">+IF(AND(ISNUMBER(OFFSET('Sanitation Data'!$E$12,0,10*ROW('Sanitation Data'!E120))),'Data Summary'!CT126="Yes"),OFFSET('Sanitation Data'!$E$12,0,10*ROW('Sanitation Data'!E120)),NA())</f>
        <v>#N/A</v>
      </c>
      <c r="AF126" s="491" t="e">
        <f ca="1">+IF(AND(ISNUMBER(OFFSET('Sanitation Data'!$F$4,0,10*ROW('Sanitation Data'!F120))),'Data Summary'!CU126="Yes"),100-OFFSET('Sanitation Data'!$F$4,0,10*ROW('Sanitation Data'!F120)),NA())</f>
        <v>#N/A</v>
      </c>
      <c r="AG126" s="491" t="e">
        <f ca="1">+IF(AND(ISNUMBER(OFFSET('Sanitation Data'!$F$6,0,10*ROW('Sanitation Data'!F120))),'Data Summary'!CV126="Yes"),OFFSET('Sanitation Data'!$F$6,0,10*ROW('Sanitation Data'!F120)),NA())</f>
        <v>#N/A</v>
      </c>
      <c r="AH126" s="491" t="e">
        <f ca="1">+IF(AND(ISNUMBER(OFFSET('Sanitation Data'!$F$10,0,10*ROW('Sanitation Data'!F120))),'Data Summary'!CW126="Yes"),OFFSET('Sanitation Data'!$F$10,0,10*ROW('Sanitation Data'!F120)),NA())</f>
        <v>#N/A</v>
      </c>
      <c r="AI126" s="491" t="e">
        <f ca="1">+IF(AND(ISNUMBER(OFFSET('Sanitation Data'!$F$11,0,10*ROW('Sanitation Data'!F120))),'Data Summary'!CX126="Yes"),OFFSET('Sanitation Data'!$F$11,0,10*ROW('Sanitation Data'!F120)),NA())</f>
        <v>#N/A</v>
      </c>
      <c r="AJ126" s="491" t="e">
        <f ca="1">+IF(AND(ISNUMBER(OFFSET('Sanitation Data'!$F$12,0,10*ROW('Sanitation Data'!F120))),'Data Summary'!CY126="Yes"),OFFSET('Sanitation Data'!$F$12,0,10*ROW('Sanitation Data'!F120)),NA())</f>
        <v>#N/A</v>
      </c>
      <c r="AK126" s="491" t="e">
        <f ca="1">+IF(AND(ISNUMBER(OFFSET('Sanitation Data'!$G$4,0,10*ROW('Sanitation Data'!G120))),'Data Summary'!CZ126="Yes"),100-OFFSET('Sanitation Data'!$G$4,0,10*ROW('Sanitation Data'!G120)),NA())</f>
        <v>#N/A</v>
      </c>
      <c r="AL126" s="491" t="e">
        <f ca="1">+IF(AND(ISNUMBER(OFFSET('Sanitation Data'!$G$6,0,10*ROW('Sanitation Data'!G120))),'Data Summary'!DA126="Yes"),OFFSET('Sanitation Data'!$G$6,0,10*ROW('Sanitation Data'!G120)),NA())</f>
        <v>#N/A</v>
      </c>
      <c r="AM126" s="491" t="e">
        <f ca="1">+IF(AND(ISNUMBER(OFFSET('Sanitation Data'!$G$10,0,10*ROW('Sanitation Data'!G120))),'Data Summary'!DB126="Yes"),OFFSET('Sanitation Data'!$G$10,0,10*ROW('Sanitation Data'!G120)),NA())</f>
        <v>#N/A</v>
      </c>
      <c r="AN126" s="491" t="e">
        <f ca="1">+IF(AND(ISNUMBER(OFFSET('Sanitation Data'!$G$11,0,10*ROW('Sanitation Data'!G120))),'Data Summary'!DC126="Yes"),OFFSET('Sanitation Data'!$G$11,0,10*ROW('Sanitation Data'!G120)),NA())</f>
        <v>#N/A</v>
      </c>
      <c r="AO126" s="491" t="e">
        <f ca="1">+IF(AND(ISNUMBER(OFFSET('Sanitation Data'!$G$12,0,10*ROW('Sanitation Data'!G120))),'Data Summary'!DD126="Yes"),OFFSET('Sanitation Data'!$G$12,0,10*ROW('Sanitation Data'!G120)),NA())</f>
        <v>#N/A</v>
      </c>
      <c r="AP126" s="491" t="e">
        <f ca="1">+IF(AND(ISNUMBER(OFFSET('Sanitation Data'!$H$4,0,10*ROW('Sanitation Data'!H120))),'Data Summary'!DE126="Yes"),100-OFFSET('Sanitation Data'!$H$4,0,10*ROW('Sanitation Data'!H120)),NA())</f>
        <v>#N/A</v>
      </c>
      <c r="AQ126" s="491" t="e">
        <f ca="1">+IF(AND(ISNUMBER(OFFSET('Sanitation Data'!$H$6,0,10*ROW('Sanitation Data'!H120))),'Data Summary'!DF126="Yes"),OFFSET('Sanitation Data'!$H$6,0,10*ROW('Sanitation Data'!H120)),NA())</f>
        <v>#N/A</v>
      </c>
      <c r="AR126" s="491" t="e">
        <f ca="1">+IF(AND(ISNUMBER(OFFSET('Sanitation Data'!$H$10,0,10*ROW('Sanitation Data'!H120))),'Data Summary'!DG126="Yes"),OFFSET('Sanitation Data'!$H$10,0,10*ROW('Sanitation Data'!H120)),NA())</f>
        <v>#N/A</v>
      </c>
      <c r="AS126" s="491" t="e">
        <f ca="1">+IF(AND(ISNUMBER(OFFSET('Sanitation Data'!$H$11,0,10*ROW('Sanitation Data'!H120))),'Data Summary'!DH126="Yes"),OFFSET('Sanitation Data'!$H$11,0,10*ROW('Sanitation Data'!H120)),NA())</f>
        <v>#N/A</v>
      </c>
      <c r="AT126" s="491" t="e">
        <f ca="1">+IF(AND(ISNUMBER(OFFSET('Sanitation Data'!$H$12,0,10*ROW('Sanitation Data'!H120))),'Data Summary'!DI126="Yes"),OFFSET('Sanitation Data'!$H$12,0,10*ROW('Sanitation Data'!H120)),NA())</f>
        <v>#N/A</v>
      </c>
      <c r="AU126" s="491" t="e">
        <f ca="1">+IF(AND(ISNUMBER(OFFSET('Sanitation Data'!$I$4,0,10*ROW('Sanitation Data'!I120))),'Data Summary'!DJ126="Yes"),100-OFFSET('Sanitation Data'!$I$4,0,10*ROW('Sanitation Data'!I120)),NA())</f>
        <v>#N/A</v>
      </c>
      <c r="AV126" s="491" t="e">
        <f ca="1">+IF(AND(ISNUMBER(OFFSET('Sanitation Data'!$I$6,0,10*ROW('Sanitation Data'!I120))),'Data Summary'!DK126="Yes"),OFFSET('Sanitation Data'!$I$6,0,10*ROW('Sanitation Data'!I120)),NA())</f>
        <v>#N/A</v>
      </c>
      <c r="AW126" s="491" t="e">
        <f ca="1">+IF(AND(ISNUMBER(OFFSET('Sanitation Data'!$I$10,0,10*ROW('Sanitation Data'!I120))),'Data Summary'!DL126="Yes"),OFFSET('Sanitation Data'!$I$10,0,10*ROW('Sanitation Data'!I120)),NA())</f>
        <v>#N/A</v>
      </c>
      <c r="AX126" s="491" t="e">
        <f ca="1">+IF(AND(ISNUMBER(OFFSET('Sanitation Data'!$I$11,0,10*ROW('Sanitation Data'!I120))),'Data Summary'!DM126="Yes"),OFFSET('Sanitation Data'!$I$11,0,10*ROW('Sanitation Data'!I120)),NA())</f>
        <v>#N/A</v>
      </c>
      <c r="AY126" s="491" t="e">
        <f ca="1">+IF(AND(ISNUMBER(OFFSET('Sanitation Data'!$I$12,0,10*ROW('Sanitation Data'!I120))),'Data Summary'!DN126="Yes"),OFFSET('Sanitation Data'!$I$12,0,10*ROW('Sanitation Data'!I120)),NA())</f>
        <v>#N/A</v>
      </c>
      <c r="AZ126" s="492" t="e">
        <f ca="1">+IF(AND(ISNUMBER(OFFSET('Hygiene Data'!$D$5,0,10*ROW('Hygiene Data'!D120))),'Data Summary'!DO126="Yes"),OFFSET('Hygiene Data'!$D$5,0,10*ROW('Hygiene Data'!D120)),NA())</f>
        <v>#N/A</v>
      </c>
      <c r="BA126" s="492" t="e">
        <f ca="1">+IF(AND(ISNUMBER(OFFSET('Hygiene Data'!$D$7,0,10*ROW('Hygiene Data'!D120))),'Data Summary'!DP126="Yes"),OFFSET('Hygiene Data'!$D$7,0,10*ROW('Hygiene Data'!D120)),NA())</f>
        <v>#N/A</v>
      </c>
      <c r="BB126" s="492" t="e">
        <f ca="1">+IF(AND(ISNUMBER(OFFSET('Hygiene Data'!$D$9,0,10*ROW('Hygiene Data'!D120))),'Data Summary'!DQ126="Yes"),OFFSET('Hygiene Data'!$D$9,0,10*ROW('Hygiene Data'!D120)),NA())</f>
        <v>#N/A</v>
      </c>
      <c r="BC126" s="492" t="e">
        <f ca="1">+IF(AND(ISNUMBER(OFFSET('Hygiene Data'!$E$5,0,10*ROW('Hygiene Data'!E120))),'Data Summary'!DR126="Yes"),OFFSET('Hygiene Data'!$E$5,0,10*ROW('Hygiene Data'!E120)),NA())</f>
        <v>#N/A</v>
      </c>
      <c r="BD126" s="492" t="e">
        <f ca="1">+IF(AND(ISNUMBER(OFFSET('Hygiene Data'!$E$7,0,10*ROW('Hygiene Data'!E120))),'Data Summary'!DS126="Yes"),OFFSET('Hygiene Data'!$E$7,0,10*ROW('Hygiene Data'!E120)),NA())</f>
        <v>#N/A</v>
      </c>
      <c r="BE126" s="492" t="e">
        <f ca="1">+IF(AND(ISNUMBER(OFFSET('Hygiene Data'!$E$9,0,10*ROW('Hygiene Data'!E120))),'Data Summary'!DT126="Yes"),OFFSET('Hygiene Data'!$E$9,0,10*ROW('Hygiene Data'!E120)),NA())</f>
        <v>#N/A</v>
      </c>
      <c r="BF126" s="492" t="e">
        <f ca="1">+IF(AND(ISNUMBER(OFFSET('Hygiene Data'!$F$5,0,10*ROW('Hygiene Data'!F120))),'Data Summary'!DU126="Yes"),OFFSET('Hygiene Data'!$F$5,0,10*ROW('Hygiene Data'!F120)),NA())</f>
        <v>#N/A</v>
      </c>
      <c r="BG126" s="492" t="e">
        <f ca="1">+IF(AND(ISNUMBER(OFFSET('Hygiene Data'!$F$7,0,10*ROW('Hygiene Data'!F120))),'Data Summary'!DV126="Yes"),OFFSET('Hygiene Data'!$F$7,0,10*ROW('Hygiene Data'!F120)),NA())</f>
        <v>#N/A</v>
      </c>
      <c r="BH126" s="492" t="e">
        <f ca="1">+IF(AND(ISNUMBER(OFFSET('Hygiene Data'!$F$9,0,10*ROW('Hygiene Data'!F120))),'Data Summary'!DW126="Yes"),OFFSET('Hygiene Data'!$F$9,0,10*ROW('Hygiene Data'!F120)),NA())</f>
        <v>#N/A</v>
      </c>
      <c r="BI126" s="492" t="e">
        <f ca="1">+IF(AND(ISNUMBER(OFFSET('Hygiene Data'!$G$5,0,10*ROW('Hygiene Data'!G120))),'Data Summary'!DX126="Yes"),OFFSET('Hygiene Data'!$G$5,0,10*ROW('Hygiene Data'!G120)),NA())</f>
        <v>#N/A</v>
      </c>
      <c r="BJ126" s="492" t="e">
        <f ca="1">+IF(AND(ISNUMBER(OFFSET('Hygiene Data'!$G$7,0,10*ROW('Hygiene Data'!G120))),'Data Summary'!DY126="Yes"),OFFSET('Hygiene Data'!$G$7,0,10*ROW('Hygiene Data'!G120)),NA())</f>
        <v>#N/A</v>
      </c>
      <c r="BK126" s="492" t="e">
        <f ca="1">+IF(AND(ISNUMBER(OFFSET('Hygiene Data'!$G$9,0,10*ROW('Hygiene Data'!G120))),'Data Summary'!DZ126="Yes"),OFFSET('Hygiene Data'!$G$9,0,10*ROW('Hygiene Data'!G120)),NA())</f>
        <v>#N/A</v>
      </c>
      <c r="BL126" s="492" t="e">
        <f ca="1">+IF(AND(ISNUMBER(OFFSET('Hygiene Data'!$H$5,0,10*ROW('Hygiene Data'!H120))),'Data Summary'!EA126="Yes"),OFFSET('Hygiene Data'!$H$5,0,10*ROW('Hygiene Data'!H120)),NA())</f>
        <v>#N/A</v>
      </c>
      <c r="BM126" s="492" t="e">
        <f ca="1">+IF(AND(ISNUMBER(OFFSET('Hygiene Data'!$H$7,0,10*ROW('Hygiene Data'!H120))),'Data Summary'!EB126="Yes"),OFFSET('Hygiene Data'!$H$7,0,10*ROW('Hygiene Data'!H120)),NA())</f>
        <v>#N/A</v>
      </c>
      <c r="BN126" s="492" t="e">
        <f ca="1">+IF(AND(ISNUMBER(OFFSET('Hygiene Data'!$H$9,0,10*ROW('Hygiene Data'!H120))),'Data Summary'!EC126="Yes"),OFFSET('Hygiene Data'!$H$9,0,10*ROW('Hygiene Data'!H120)),NA())</f>
        <v>#N/A</v>
      </c>
      <c r="BO126" s="492" t="e">
        <f ca="1">+IF(AND(ISNUMBER(OFFSET('Hygiene Data'!$I$5,0,10*ROW('Hygiene Data'!I120))),'Data Summary'!ED126="Yes"),OFFSET('Hygiene Data'!$I$5,0,10*ROW('Hygiene Data'!I120)),NA())</f>
        <v>#N/A</v>
      </c>
      <c r="BP126" s="492" t="e">
        <f ca="1">+IF(AND(ISNUMBER(OFFSET('Hygiene Data'!$I$7,0,10*ROW('Hygiene Data'!I120))),'Data Summary'!EE126="Yes"),OFFSET('Hygiene Data'!$I$7,0,10*ROW('Hygiene Data'!I120)),NA())</f>
        <v>#N/A</v>
      </c>
      <c r="BQ126" s="492" t="e">
        <f ca="1">+IF(AND(ISNUMBER(OFFSET('Hygiene Data'!$I$9,0,10*ROW('Hygiene Data'!I120))),'Data Summary'!EF126="Yes"),OFFSET('Hygiene Data'!$I$9,0,10*ROW('Hygiene Data'!I120)),NA())</f>
        <v>#N/A</v>
      </c>
    </row>
    <row r="127" spans="1:69" x14ac:dyDescent="0.25">
      <c r="A127" s="488" t="e">
        <f ca="1">+RIGHT('Data Summary'!A127,LEN('Data Summary'!A127)-9)</f>
        <v>#VALUE!</v>
      </c>
      <c r="B127" s="462" t="str">
        <f ca="1">+IF(ISTEXT('Data Summary'!B127),'Data Summary'!B127,"")</f>
        <v/>
      </c>
      <c r="C127" s="489" t="e">
        <f ca="1">+VALUE('Data Summary'!C127)</f>
        <v>#VALUE!</v>
      </c>
      <c r="D127" s="490" t="e">
        <f ca="1">+IF(AND(ISNUMBER(OFFSET('Water Data'!$D$4,0,10*ROW('Water Data'!D121))),'Data Summary'!BS127="Yes"),100-OFFSET('Water Data'!$D$4,0,10*ROW('Water Data'!D121)),NA())</f>
        <v>#N/A</v>
      </c>
      <c r="E127" s="490" t="e">
        <f ca="1">+IF(AND(ISNUMBER(OFFSET('Water Data'!$D$6,0,10*ROW('Water Data'!D121))),'Data Summary'!BT127="Yes"),OFFSET('Water Data'!$D$6,0,10*ROW('Water Data'!D121)),NA())</f>
        <v>#N/A</v>
      </c>
      <c r="F127" s="490" t="e">
        <f ca="1">+IF(AND(ISNUMBER(OFFSET('Water Data'!$D$9,0,10*ROW('Water Data'!D121))),'Data Summary'!BU127="Yes"),OFFSET('Water Data'!$D$9,0,10*ROW('Water Data'!D121)),NA())</f>
        <v>#N/A</v>
      </c>
      <c r="G127" s="490" t="e">
        <f ca="1">+IF(AND(ISNUMBER(OFFSET('Water Data'!$E$4,0,10*ROW('Water Data'!E121))),'Data Summary'!BV127="Yes"),100-OFFSET('Water Data'!$E$4,0,10*ROW('Water Data'!E121)),NA())</f>
        <v>#N/A</v>
      </c>
      <c r="H127" s="490" t="e">
        <f ca="1">+IF(AND(ISNUMBER(OFFSET('Water Data'!$E$6,0,10*ROW('Water Data'!E121))),'Data Summary'!BW127="Yes"),OFFSET('Water Data'!$E$6,0,10*ROW('Water Data'!E121)),NA())</f>
        <v>#N/A</v>
      </c>
      <c r="I127" s="490" t="e">
        <f ca="1">+IF(AND(ISNUMBER(OFFSET('Water Data'!$E$9,0,10*ROW('Water Data'!E121))),'Data Summary'!BX127="Yes"),OFFSET('Water Data'!$E$9,0,10*ROW('Water Data'!E121)),NA())</f>
        <v>#N/A</v>
      </c>
      <c r="J127" s="490" t="e">
        <f ca="1">+IF(AND(ISNUMBER(OFFSET('Water Data'!$F$4,0,10*ROW('Water Data'!F121))),'Data Summary'!BY127="Yes"),100-OFFSET('Water Data'!$F$4,0,10*ROW('Water Data'!F121)),NA())</f>
        <v>#N/A</v>
      </c>
      <c r="K127" s="490" t="e">
        <f ca="1">+IF(AND(ISNUMBER(OFFSET('Water Data'!$F$6,0,10*ROW('Water Data'!F121))),'Data Summary'!BZ127="Yes"),OFFSET('Water Data'!$F$6,0,10*ROW('Water Data'!F121)),NA())</f>
        <v>#N/A</v>
      </c>
      <c r="L127" s="490" t="e">
        <f ca="1">+IF(AND(ISNUMBER(OFFSET('Water Data'!$F$9,0,10*ROW('Water Data'!F121))),'Data Summary'!CA127="Yes"),OFFSET('Water Data'!$F$9,0,10*ROW('Water Data'!F121)),NA())</f>
        <v>#N/A</v>
      </c>
      <c r="M127" s="490" t="e">
        <f ca="1">+IF(AND(ISNUMBER(OFFSET('Water Data'!$G$4,0,10*ROW('Water Data'!G121))),'Data Summary'!CB127="Yes"),100-OFFSET('Water Data'!$G$4,0,10*ROW('Water Data'!G121)),NA())</f>
        <v>#N/A</v>
      </c>
      <c r="N127" s="490" t="e">
        <f ca="1">+IF(AND(ISNUMBER(OFFSET('Water Data'!$G$6,0,10*ROW('Water Data'!G121))),'Data Summary'!CC127="Yes"),OFFSET('Water Data'!$G$6,0,10*ROW('Water Data'!G121)),NA())</f>
        <v>#N/A</v>
      </c>
      <c r="O127" s="490" t="e">
        <f ca="1">+IF(AND(ISNUMBER(OFFSET('Water Data'!$G$9,0,10*ROW('Water Data'!G121))),'Data Summary'!CD127="Yes"),OFFSET('Water Data'!$G$9,0,10*ROW('Water Data'!G121)),NA())</f>
        <v>#N/A</v>
      </c>
      <c r="P127" s="490" t="e">
        <f ca="1">+IF(AND(ISNUMBER(OFFSET('Water Data'!$H$4,0,10*ROW('Water Data'!H121))),'Data Summary'!CE127="Yes"),100-OFFSET('Water Data'!$H$4,0,10*ROW('Water Data'!H121)),NA())</f>
        <v>#N/A</v>
      </c>
      <c r="Q127" s="490" t="e">
        <f ca="1">+IF(AND(ISNUMBER(OFFSET('Water Data'!$H$6,0,10*ROW('Water Data'!H121))),'Data Summary'!CF127="Yes"),OFFSET('Water Data'!$H$6,0,10*ROW('Water Data'!H121)),NA())</f>
        <v>#N/A</v>
      </c>
      <c r="R127" s="490" t="e">
        <f ca="1">+IF(AND(ISNUMBER(OFFSET('Water Data'!$H$9,0,10*ROW('Water Data'!H121))),'Data Summary'!CG127="Yes"),OFFSET('Water Data'!$H$9,0,10*ROW('Water Data'!H121)),NA())</f>
        <v>#N/A</v>
      </c>
      <c r="S127" s="490" t="e">
        <f ca="1">+IF(AND(ISNUMBER(OFFSET('Water Data'!$I$4,0,10*ROW('Water Data'!I121))),'Data Summary'!CH127="Yes"),100-OFFSET('Water Data'!$I$4,0,10*ROW('Water Data'!I121)),NA())</f>
        <v>#N/A</v>
      </c>
      <c r="T127" s="490" t="e">
        <f ca="1">+IF(AND(ISNUMBER(OFFSET('Water Data'!$I$6,0,10*ROW('Water Data'!I121))),'Data Summary'!CI127="Yes"),OFFSET('Water Data'!$I$6,0,10*ROW('Water Data'!I121)),NA())</f>
        <v>#N/A</v>
      </c>
      <c r="U127" s="490" t="e">
        <f ca="1">+IF(AND(ISNUMBER(OFFSET('Water Data'!$I$9,0,10*ROW('Water Data'!I121))),'Data Summary'!CJ127="Yes"),OFFSET('Water Data'!$I$9,0,10*ROW('Water Data'!I121)),NA())</f>
        <v>#N/A</v>
      </c>
      <c r="V127" s="491" t="e">
        <f ca="1">+IF(AND(ISNUMBER(OFFSET('Sanitation Data'!$D$4,0,10*ROW('Sanitation Data'!D121))),'Data Summary'!CK127="Yes"),100-OFFSET('Sanitation Data'!$D$4,0,10*ROW('Sanitation Data'!D121)),NA())</f>
        <v>#N/A</v>
      </c>
      <c r="W127" s="491" t="e">
        <f ca="1">+IF(AND(ISNUMBER(OFFSET('Sanitation Data'!$D$6,0,10*ROW('Sanitation Data'!D121))),'Data Summary'!CL127="Yes"),OFFSET('Sanitation Data'!$D$6,0,10*ROW('Sanitation Data'!D121)),NA())</f>
        <v>#N/A</v>
      </c>
      <c r="X127" s="491" t="e">
        <f ca="1">+IF(AND(ISNUMBER(OFFSET('Sanitation Data'!$D$10,0,10*ROW('Sanitation Data'!D121))),'Data Summary'!CM127="Yes"),OFFSET('Sanitation Data'!$D$10,0,10*ROW('Sanitation Data'!D121)),NA())</f>
        <v>#N/A</v>
      </c>
      <c r="Y127" s="491" t="e">
        <f ca="1">+IF(AND(ISNUMBER(OFFSET('Sanitation Data'!$D$11,0,10*ROW('Sanitation Data'!D121))),'Data Summary'!CN127="Yes"),OFFSET('Sanitation Data'!$D$11,0,10*ROW('Sanitation Data'!D121)),NA())</f>
        <v>#N/A</v>
      </c>
      <c r="Z127" s="491" t="e">
        <f ca="1">+IF(AND(ISNUMBER(OFFSET('Sanitation Data'!$D$12,0,10*ROW('Sanitation Data'!D121))),'Data Summary'!CO127="Yes"),OFFSET('Sanitation Data'!$D$12,0,10*ROW('Sanitation Data'!D121)),NA())</f>
        <v>#N/A</v>
      </c>
      <c r="AA127" s="491" t="e">
        <f ca="1">+IF(AND(ISNUMBER(OFFSET('Sanitation Data'!$E$4,0,10*ROW('Sanitation Data'!E121))),'Data Summary'!CP127="Yes"),100-OFFSET('Sanitation Data'!$E$4,0,10*ROW('Sanitation Data'!E121)),NA())</f>
        <v>#N/A</v>
      </c>
      <c r="AB127" s="491" t="e">
        <f ca="1">+IF(AND(ISNUMBER(OFFSET('Sanitation Data'!$E$6,0,10*ROW('Sanitation Data'!E121))),'Data Summary'!CQ127="Yes"),OFFSET('Sanitation Data'!$E$6,0,10*ROW('Sanitation Data'!E121)),NA())</f>
        <v>#N/A</v>
      </c>
      <c r="AC127" s="491" t="e">
        <f ca="1">+IF(AND(ISNUMBER(OFFSET('Sanitation Data'!$E$10,0,10*ROW('Sanitation Data'!E121))),'Data Summary'!CR127="Yes"),OFFSET('Sanitation Data'!$E$10,0,10*ROW('Sanitation Data'!E121)),NA())</f>
        <v>#N/A</v>
      </c>
      <c r="AD127" s="491" t="e">
        <f ca="1">+IF(AND(ISNUMBER(OFFSET('Sanitation Data'!$E$11,0,10*ROW('Sanitation Data'!E121))),'Data Summary'!CS127="Yes"),OFFSET('Sanitation Data'!$E$11,0,10*ROW('Sanitation Data'!E121)),NA())</f>
        <v>#N/A</v>
      </c>
      <c r="AE127" s="491" t="e">
        <f ca="1">+IF(AND(ISNUMBER(OFFSET('Sanitation Data'!$E$12,0,10*ROW('Sanitation Data'!E121))),'Data Summary'!CT127="Yes"),OFFSET('Sanitation Data'!$E$12,0,10*ROW('Sanitation Data'!E121)),NA())</f>
        <v>#N/A</v>
      </c>
      <c r="AF127" s="491" t="e">
        <f ca="1">+IF(AND(ISNUMBER(OFFSET('Sanitation Data'!$F$4,0,10*ROW('Sanitation Data'!F121))),'Data Summary'!CU127="Yes"),100-OFFSET('Sanitation Data'!$F$4,0,10*ROW('Sanitation Data'!F121)),NA())</f>
        <v>#N/A</v>
      </c>
      <c r="AG127" s="491" t="e">
        <f ca="1">+IF(AND(ISNUMBER(OFFSET('Sanitation Data'!$F$6,0,10*ROW('Sanitation Data'!F121))),'Data Summary'!CV127="Yes"),OFFSET('Sanitation Data'!$F$6,0,10*ROW('Sanitation Data'!F121)),NA())</f>
        <v>#N/A</v>
      </c>
      <c r="AH127" s="491" t="e">
        <f ca="1">+IF(AND(ISNUMBER(OFFSET('Sanitation Data'!$F$10,0,10*ROW('Sanitation Data'!F121))),'Data Summary'!CW127="Yes"),OFFSET('Sanitation Data'!$F$10,0,10*ROW('Sanitation Data'!F121)),NA())</f>
        <v>#N/A</v>
      </c>
      <c r="AI127" s="491" t="e">
        <f ca="1">+IF(AND(ISNUMBER(OFFSET('Sanitation Data'!$F$11,0,10*ROW('Sanitation Data'!F121))),'Data Summary'!CX127="Yes"),OFFSET('Sanitation Data'!$F$11,0,10*ROW('Sanitation Data'!F121)),NA())</f>
        <v>#N/A</v>
      </c>
      <c r="AJ127" s="491" t="e">
        <f ca="1">+IF(AND(ISNUMBER(OFFSET('Sanitation Data'!$F$12,0,10*ROW('Sanitation Data'!F121))),'Data Summary'!CY127="Yes"),OFFSET('Sanitation Data'!$F$12,0,10*ROW('Sanitation Data'!F121)),NA())</f>
        <v>#N/A</v>
      </c>
      <c r="AK127" s="491" t="e">
        <f ca="1">+IF(AND(ISNUMBER(OFFSET('Sanitation Data'!$G$4,0,10*ROW('Sanitation Data'!G121))),'Data Summary'!CZ127="Yes"),100-OFFSET('Sanitation Data'!$G$4,0,10*ROW('Sanitation Data'!G121)),NA())</f>
        <v>#N/A</v>
      </c>
      <c r="AL127" s="491" t="e">
        <f ca="1">+IF(AND(ISNUMBER(OFFSET('Sanitation Data'!$G$6,0,10*ROW('Sanitation Data'!G121))),'Data Summary'!DA127="Yes"),OFFSET('Sanitation Data'!$G$6,0,10*ROW('Sanitation Data'!G121)),NA())</f>
        <v>#N/A</v>
      </c>
      <c r="AM127" s="491" t="e">
        <f ca="1">+IF(AND(ISNUMBER(OFFSET('Sanitation Data'!$G$10,0,10*ROW('Sanitation Data'!G121))),'Data Summary'!DB127="Yes"),OFFSET('Sanitation Data'!$G$10,0,10*ROW('Sanitation Data'!G121)),NA())</f>
        <v>#N/A</v>
      </c>
      <c r="AN127" s="491" t="e">
        <f ca="1">+IF(AND(ISNUMBER(OFFSET('Sanitation Data'!$G$11,0,10*ROW('Sanitation Data'!G121))),'Data Summary'!DC127="Yes"),OFFSET('Sanitation Data'!$G$11,0,10*ROW('Sanitation Data'!G121)),NA())</f>
        <v>#N/A</v>
      </c>
      <c r="AO127" s="491" t="e">
        <f ca="1">+IF(AND(ISNUMBER(OFFSET('Sanitation Data'!$G$12,0,10*ROW('Sanitation Data'!G121))),'Data Summary'!DD127="Yes"),OFFSET('Sanitation Data'!$G$12,0,10*ROW('Sanitation Data'!G121)),NA())</f>
        <v>#N/A</v>
      </c>
      <c r="AP127" s="491" t="e">
        <f ca="1">+IF(AND(ISNUMBER(OFFSET('Sanitation Data'!$H$4,0,10*ROW('Sanitation Data'!H121))),'Data Summary'!DE127="Yes"),100-OFFSET('Sanitation Data'!$H$4,0,10*ROW('Sanitation Data'!H121)),NA())</f>
        <v>#N/A</v>
      </c>
      <c r="AQ127" s="491" t="e">
        <f ca="1">+IF(AND(ISNUMBER(OFFSET('Sanitation Data'!$H$6,0,10*ROW('Sanitation Data'!H121))),'Data Summary'!DF127="Yes"),OFFSET('Sanitation Data'!$H$6,0,10*ROW('Sanitation Data'!H121)),NA())</f>
        <v>#N/A</v>
      </c>
      <c r="AR127" s="491" t="e">
        <f ca="1">+IF(AND(ISNUMBER(OFFSET('Sanitation Data'!$H$10,0,10*ROW('Sanitation Data'!H121))),'Data Summary'!DG127="Yes"),OFFSET('Sanitation Data'!$H$10,0,10*ROW('Sanitation Data'!H121)),NA())</f>
        <v>#N/A</v>
      </c>
      <c r="AS127" s="491" t="e">
        <f ca="1">+IF(AND(ISNUMBER(OFFSET('Sanitation Data'!$H$11,0,10*ROW('Sanitation Data'!H121))),'Data Summary'!DH127="Yes"),OFFSET('Sanitation Data'!$H$11,0,10*ROW('Sanitation Data'!H121)),NA())</f>
        <v>#N/A</v>
      </c>
      <c r="AT127" s="491" t="e">
        <f ca="1">+IF(AND(ISNUMBER(OFFSET('Sanitation Data'!$H$12,0,10*ROW('Sanitation Data'!H121))),'Data Summary'!DI127="Yes"),OFFSET('Sanitation Data'!$H$12,0,10*ROW('Sanitation Data'!H121)),NA())</f>
        <v>#N/A</v>
      </c>
      <c r="AU127" s="491" t="e">
        <f ca="1">+IF(AND(ISNUMBER(OFFSET('Sanitation Data'!$I$4,0,10*ROW('Sanitation Data'!I121))),'Data Summary'!DJ127="Yes"),100-OFFSET('Sanitation Data'!$I$4,0,10*ROW('Sanitation Data'!I121)),NA())</f>
        <v>#N/A</v>
      </c>
      <c r="AV127" s="491" t="e">
        <f ca="1">+IF(AND(ISNUMBER(OFFSET('Sanitation Data'!$I$6,0,10*ROW('Sanitation Data'!I121))),'Data Summary'!DK127="Yes"),OFFSET('Sanitation Data'!$I$6,0,10*ROW('Sanitation Data'!I121)),NA())</f>
        <v>#N/A</v>
      </c>
      <c r="AW127" s="491" t="e">
        <f ca="1">+IF(AND(ISNUMBER(OFFSET('Sanitation Data'!$I$10,0,10*ROW('Sanitation Data'!I121))),'Data Summary'!DL127="Yes"),OFFSET('Sanitation Data'!$I$10,0,10*ROW('Sanitation Data'!I121)),NA())</f>
        <v>#N/A</v>
      </c>
      <c r="AX127" s="491" t="e">
        <f ca="1">+IF(AND(ISNUMBER(OFFSET('Sanitation Data'!$I$11,0,10*ROW('Sanitation Data'!I121))),'Data Summary'!DM127="Yes"),OFFSET('Sanitation Data'!$I$11,0,10*ROW('Sanitation Data'!I121)),NA())</f>
        <v>#N/A</v>
      </c>
      <c r="AY127" s="491" t="e">
        <f ca="1">+IF(AND(ISNUMBER(OFFSET('Sanitation Data'!$I$12,0,10*ROW('Sanitation Data'!I121))),'Data Summary'!DN127="Yes"),OFFSET('Sanitation Data'!$I$12,0,10*ROW('Sanitation Data'!I121)),NA())</f>
        <v>#N/A</v>
      </c>
      <c r="AZ127" s="492" t="e">
        <f ca="1">+IF(AND(ISNUMBER(OFFSET('Hygiene Data'!$D$5,0,10*ROW('Hygiene Data'!D121))),'Data Summary'!DO127="Yes"),OFFSET('Hygiene Data'!$D$5,0,10*ROW('Hygiene Data'!D121)),NA())</f>
        <v>#N/A</v>
      </c>
      <c r="BA127" s="492" t="e">
        <f ca="1">+IF(AND(ISNUMBER(OFFSET('Hygiene Data'!$D$7,0,10*ROW('Hygiene Data'!D121))),'Data Summary'!DP127="Yes"),OFFSET('Hygiene Data'!$D$7,0,10*ROW('Hygiene Data'!D121)),NA())</f>
        <v>#N/A</v>
      </c>
      <c r="BB127" s="492" t="e">
        <f ca="1">+IF(AND(ISNUMBER(OFFSET('Hygiene Data'!$D$9,0,10*ROW('Hygiene Data'!D121))),'Data Summary'!DQ127="Yes"),OFFSET('Hygiene Data'!$D$9,0,10*ROW('Hygiene Data'!D121)),NA())</f>
        <v>#N/A</v>
      </c>
      <c r="BC127" s="492" t="e">
        <f ca="1">+IF(AND(ISNUMBER(OFFSET('Hygiene Data'!$E$5,0,10*ROW('Hygiene Data'!E121))),'Data Summary'!DR127="Yes"),OFFSET('Hygiene Data'!$E$5,0,10*ROW('Hygiene Data'!E121)),NA())</f>
        <v>#N/A</v>
      </c>
      <c r="BD127" s="492" t="e">
        <f ca="1">+IF(AND(ISNUMBER(OFFSET('Hygiene Data'!$E$7,0,10*ROW('Hygiene Data'!E121))),'Data Summary'!DS127="Yes"),OFFSET('Hygiene Data'!$E$7,0,10*ROW('Hygiene Data'!E121)),NA())</f>
        <v>#N/A</v>
      </c>
      <c r="BE127" s="492" t="e">
        <f ca="1">+IF(AND(ISNUMBER(OFFSET('Hygiene Data'!$E$9,0,10*ROW('Hygiene Data'!E121))),'Data Summary'!DT127="Yes"),OFFSET('Hygiene Data'!$E$9,0,10*ROW('Hygiene Data'!E121)),NA())</f>
        <v>#N/A</v>
      </c>
      <c r="BF127" s="492" t="e">
        <f ca="1">+IF(AND(ISNUMBER(OFFSET('Hygiene Data'!$F$5,0,10*ROW('Hygiene Data'!F121))),'Data Summary'!DU127="Yes"),OFFSET('Hygiene Data'!$F$5,0,10*ROW('Hygiene Data'!F121)),NA())</f>
        <v>#N/A</v>
      </c>
      <c r="BG127" s="492" t="e">
        <f ca="1">+IF(AND(ISNUMBER(OFFSET('Hygiene Data'!$F$7,0,10*ROW('Hygiene Data'!F121))),'Data Summary'!DV127="Yes"),OFFSET('Hygiene Data'!$F$7,0,10*ROW('Hygiene Data'!F121)),NA())</f>
        <v>#N/A</v>
      </c>
      <c r="BH127" s="492" t="e">
        <f ca="1">+IF(AND(ISNUMBER(OFFSET('Hygiene Data'!$F$9,0,10*ROW('Hygiene Data'!F121))),'Data Summary'!DW127="Yes"),OFFSET('Hygiene Data'!$F$9,0,10*ROW('Hygiene Data'!F121)),NA())</f>
        <v>#N/A</v>
      </c>
      <c r="BI127" s="492" t="e">
        <f ca="1">+IF(AND(ISNUMBER(OFFSET('Hygiene Data'!$G$5,0,10*ROW('Hygiene Data'!G121))),'Data Summary'!DX127="Yes"),OFFSET('Hygiene Data'!$G$5,0,10*ROW('Hygiene Data'!G121)),NA())</f>
        <v>#N/A</v>
      </c>
      <c r="BJ127" s="492" t="e">
        <f ca="1">+IF(AND(ISNUMBER(OFFSET('Hygiene Data'!$G$7,0,10*ROW('Hygiene Data'!G121))),'Data Summary'!DY127="Yes"),OFFSET('Hygiene Data'!$G$7,0,10*ROW('Hygiene Data'!G121)),NA())</f>
        <v>#N/A</v>
      </c>
      <c r="BK127" s="492" t="e">
        <f ca="1">+IF(AND(ISNUMBER(OFFSET('Hygiene Data'!$G$9,0,10*ROW('Hygiene Data'!G121))),'Data Summary'!DZ127="Yes"),OFFSET('Hygiene Data'!$G$9,0,10*ROW('Hygiene Data'!G121)),NA())</f>
        <v>#N/A</v>
      </c>
      <c r="BL127" s="492" t="e">
        <f ca="1">+IF(AND(ISNUMBER(OFFSET('Hygiene Data'!$H$5,0,10*ROW('Hygiene Data'!H121))),'Data Summary'!EA127="Yes"),OFFSET('Hygiene Data'!$H$5,0,10*ROW('Hygiene Data'!H121)),NA())</f>
        <v>#N/A</v>
      </c>
      <c r="BM127" s="492" t="e">
        <f ca="1">+IF(AND(ISNUMBER(OFFSET('Hygiene Data'!$H$7,0,10*ROW('Hygiene Data'!H121))),'Data Summary'!EB127="Yes"),OFFSET('Hygiene Data'!$H$7,0,10*ROW('Hygiene Data'!H121)),NA())</f>
        <v>#N/A</v>
      </c>
      <c r="BN127" s="492" t="e">
        <f ca="1">+IF(AND(ISNUMBER(OFFSET('Hygiene Data'!$H$9,0,10*ROW('Hygiene Data'!H121))),'Data Summary'!EC127="Yes"),OFFSET('Hygiene Data'!$H$9,0,10*ROW('Hygiene Data'!H121)),NA())</f>
        <v>#N/A</v>
      </c>
      <c r="BO127" s="492" t="e">
        <f ca="1">+IF(AND(ISNUMBER(OFFSET('Hygiene Data'!$I$5,0,10*ROW('Hygiene Data'!I121))),'Data Summary'!ED127="Yes"),OFFSET('Hygiene Data'!$I$5,0,10*ROW('Hygiene Data'!I121)),NA())</f>
        <v>#N/A</v>
      </c>
      <c r="BP127" s="492" t="e">
        <f ca="1">+IF(AND(ISNUMBER(OFFSET('Hygiene Data'!$I$7,0,10*ROW('Hygiene Data'!I121))),'Data Summary'!EE127="Yes"),OFFSET('Hygiene Data'!$I$7,0,10*ROW('Hygiene Data'!I121)),NA())</f>
        <v>#N/A</v>
      </c>
      <c r="BQ127" s="492" t="e">
        <f ca="1">+IF(AND(ISNUMBER(OFFSET('Hygiene Data'!$I$9,0,10*ROW('Hygiene Data'!I121))),'Data Summary'!EF127="Yes"),OFFSET('Hygiene Data'!$I$9,0,10*ROW('Hygiene Data'!I121)),NA())</f>
        <v>#N/A</v>
      </c>
    </row>
    <row r="128" spans="1:69" x14ac:dyDescent="0.25">
      <c r="A128" s="488" t="e">
        <f ca="1">+RIGHT('Data Summary'!A128,LEN('Data Summary'!A128)-9)</f>
        <v>#VALUE!</v>
      </c>
      <c r="B128" s="462" t="str">
        <f ca="1">+IF(ISTEXT('Data Summary'!B128),'Data Summary'!B128,"")</f>
        <v/>
      </c>
      <c r="C128" s="489" t="e">
        <f ca="1">+VALUE('Data Summary'!C128)</f>
        <v>#VALUE!</v>
      </c>
      <c r="D128" s="490" t="e">
        <f ca="1">+IF(AND(ISNUMBER(OFFSET('Water Data'!$D$4,0,10*ROW('Water Data'!D122))),'Data Summary'!BS128="Yes"),100-OFFSET('Water Data'!$D$4,0,10*ROW('Water Data'!D122)),NA())</f>
        <v>#N/A</v>
      </c>
      <c r="E128" s="490" t="e">
        <f ca="1">+IF(AND(ISNUMBER(OFFSET('Water Data'!$D$6,0,10*ROW('Water Data'!D122))),'Data Summary'!BT128="Yes"),OFFSET('Water Data'!$D$6,0,10*ROW('Water Data'!D122)),NA())</f>
        <v>#N/A</v>
      </c>
      <c r="F128" s="490" t="e">
        <f ca="1">+IF(AND(ISNUMBER(OFFSET('Water Data'!$D$9,0,10*ROW('Water Data'!D122))),'Data Summary'!BU128="Yes"),OFFSET('Water Data'!$D$9,0,10*ROW('Water Data'!D122)),NA())</f>
        <v>#N/A</v>
      </c>
      <c r="G128" s="490" t="e">
        <f ca="1">+IF(AND(ISNUMBER(OFFSET('Water Data'!$E$4,0,10*ROW('Water Data'!E122))),'Data Summary'!BV128="Yes"),100-OFFSET('Water Data'!$E$4,0,10*ROW('Water Data'!E122)),NA())</f>
        <v>#N/A</v>
      </c>
      <c r="H128" s="490" t="e">
        <f ca="1">+IF(AND(ISNUMBER(OFFSET('Water Data'!$E$6,0,10*ROW('Water Data'!E122))),'Data Summary'!BW128="Yes"),OFFSET('Water Data'!$E$6,0,10*ROW('Water Data'!E122)),NA())</f>
        <v>#N/A</v>
      </c>
      <c r="I128" s="490" t="e">
        <f ca="1">+IF(AND(ISNUMBER(OFFSET('Water Data'!$E$9,0,10*ROW('Water Data'!E122))),'Data Summary'!BX128="Yes"),OFFSET('Water Data'!$E$9,0,10*ROW('Water Data'!E122)),NA())</f>
        <v>#N/A</v>
      </c>
      <c r="J128" s="490" t="e">
        <f ca="1">+IF(AND(ISNUMBER(OFFSET('Water Data'!$F$4,0,10*ROW('Water Data'!F122))),'Data Summary'!BY128="Yes"),100-OFFSET('Water Data'!$F$4,0,10*ROW('Water Data'!F122)),NA())</f>
        <v>#N/A</v>
      </c>
      <c r="K128" s="490" t="e">
        <f ca="1">+IF(AND(ISNUMBER(OFFSET('Water Data'!$F$6,0,10*ROW('Water Data'!F122))),'Data Summary'!BZ128="Yes"),OFFSET('Water Data'!$F$6,0,10*ROW('Water Data'!F122)),NA())</f>
        <v>#N/A</v>
      </c>
      <c r="L128" s="490" t="e">
        <f ca="1">+IF(AND(ISNUMBER(OFFSET('Water Data'!$F$9,0,10*ROW('Water Data'!F122))),'Data Summary'!CA128="Yes"),OFFSET('Water Data'!$F$9,0,10*ROW('Water Data'!F122)),NA())</f>
        <v>#N/A</v>
      </c>
      <c r="M128" s="490" t="e">
        <f ca="1">+IF(AND(ISNUMBER(OFFSET('Water Data'!$G$4,0,10*ROW('Water Data'!G122))),'Data Summary'!CB128="Yes"),100-OFFSET('Water Data'!$G$4,0,10*ROW('Water Data'!G122)),NA())</f>
        <v>#N/A</v>
      </c>
      <c r="N128" s="490" t="e">
        <f ca="1">+IF(AND(ISNUMBER(OFFSET('Water Data'!$G$6,0,10*ROW('Water Data'!G122))),'Data Summary'!CC128="Yes"),OFFSET('Water Data'!$G$6,0,10*ROW('Water Data'!G122)),NA())</f>
        <v>#N/A</v>
      </c>
      <c r="O128" s="490" t="e">
        <f ca="1">+IF(AND(ISNUMBER(OFFSET('Water Data'!$G$9,0,10*ROW('Water Data'!G122))),'Data Summary'!CD128="Yes"),OFFSET('Water Data'!$G$9,0,10*ROW('Water Data'!G122)),NA())</f>
        <v>#N/A</v>
      </c>
      <c r="P128" s="490" t="e">
        <f ca="1">+IF(AND(ISNUMBER(OFFSET('Water Data'!$H$4,0,10*ROW('Water Data'!H122))),'Data Summary'!CE128="Yes"),100-OFFSET('Water Data'!$H$4,0,10*ROW('Water Data'!H122)),NA())</f>
        <v>#N/A</v>
      </c>
      <c r="Q128" s="490" t="e">
        <f ca="1">+IF(AND(ISNUMBER(OFFSET('Water Data'!$H$6,0,10*ROW('Water Data'!H122))),'Data Summary'!CF128="Yes"),OFFSET('Water Data'!$H$6,0,10*ROW('Water Data'!H122)),NA())</f>
        <v>#N/A</v>
      </c>
      <c r="R128" s="490" t="e">
        <f ca="1">+IF(AND(ISNUMBER(OFFSET('Water Data'!$H$9,0,10*ROW('Water Data'!H122))),'Data Summary'!CG128="Yes"),OFFSET('Water Data'!$H$9,0,10*ROW('Water Data'!H122)),NA())</f>
        <v>#N/A</v>
      </c>
      <c r="S128" s="490" t="e">
        <f ca="1">+IF(AND(ISNUMBER(OFFSET('Water Data'!$I$4,0,10*ROW('Water Data'!I122))),'Data Summary'!CH128="Yes"),100-OFFSET('Water Data'!$I$4,0,10*ROW('Water Data'!I122)),NA())</f>
        <v>#N/A</v>
      </c>
      <c r="T128" s="490" t="e">
        <f ca="1">+IF(AND(ISNUMBER(OFFSET('Water Data'!$I$6,0,10*ROW('Water Data'!I122))),'Data Summary'!CI128="Yes"),OFFSET('Water Data'!$I$6,0,10*ROW('Water Data'!I122)),NA())</f>
        <v>#N/A</v>
      </c>
      <c r="U128" s="490" t="e">
        <f ca="1">+IF(AND(ISNUMBER(OFFSET('Water Data'!$I$9,0,10*ROW('Water Data'!I122))),'Data Summary'!CJ128="Yes"),OFFSET('Water Data'!$I$9,0,10*ROW('Water Data'!I122)),NA())</f>
        <v>#N/A</v>
      </c>
      <c r="V128" s="491" t="e">
        <f ca="1">+IF(AND(ISNUMBER(OFFSET('Sanitation Data'!$D$4,0,10*ROW('Sanitation Data'!D122))),'Data Summary'!CK128="Yes"),100-OFFSET('Sanitation Data'!$D$4,0,10*ROW('Sanitation Data'!D122)),NA())</f>
        <v>#N/A</v>
      </c>
      <c r="W128" s="491" t="e">
        <f ca="1">+IF(AND(ISNUMBER(OFFSET('Sanitation Data'!$D$6,0,10*ROW('Sanitation Data'!D122))),'Data Summary'!CL128="Yes"),OFFSET('Sanitation Data'!$D$6,0,10*ROW('Sanitation Data'!D122)),NA())</f>
        <v>#N/A</v>
      </c>
      <c r="X128" s="491" t="e">
        <f ca="1">+IF(AND(ISNUMBER(OFFSET('Sanitation Data'!$D$10,0,10*ROW('Sanitation Data'!D122))),'Data Summary'!CM128="Yes"),OFFSET('Sanitation Data'!$D$10,0,10*ROW('Sanitation Data'!D122)),NA())</f>
        <v>#N/A</v>
      </c>
      <c r="Y128" s="491" t="e">
        <f ca="1">+IF(AND(ISNUMBER(OFFSET('Sanitation Data'!$D$11,0,10*ROW('Sanitation Data'!D122))),'Data Summary'!CN128="Yes"),OFFSET('Sanitation Data'!$D$11,0,10*ROW('Sanitation Data'!D122)),NA())</f>
        <v>#N/A</v>
      </c>
      <c r="Z128" s="491" t="e">
        <f ca="1">+IF(AND(ISNUMBER(OFFSET('Sanitation Data'!$D$12,0,10*ROW('Sanitation Data'!D122))),'Data Summary'!CO128="Yes"),OFFSET('Sanitation Data'!$D$12,0,10*ROW('Sanitation Data'!D122)),NA())</f>
        <v>#N/A</v>
      </c>
      <c r="AA128" s="491" t="e">
        <f ca="1">+IF(AND(ISNUMBER(OFFSET('Sanitation Data'!$E$4,0,10*ROW('Sanitation Data'!E122))),'Data Summary'!CP128="Yes"),100-OFFSET('Sanitation Data'!$E$4,0,10*ROW('Sanitation Data'!E122)),NA())</f>
        <v>#N/A</v>
      </c>
      <c r="AB128" s="491" t="e">
        <f ca="1">+IF(AND(ISNUMBER(OFFSET('Sanitation Data'!$E$6,0,10*ROW('Sanitation Data'!E122))),'Data Summary'!CQ128="Yes"),OFFSET('Sanitation Data'!$E$6,0,10*ROW('Sanitation Data'!E122)),NA())</f>
        <v>#N/A</v>
      </c>
      <c r="AC128" s="491" t="e">
        <f ca="1">+IF(AND(ISNUMBER(OFFSET('Sanitation Data'!$E$10,0,10*ROW('Sanitation Data'!E122))),'Data Summary'!CR128="Yes"),OFFSET('Sanitation Data'!$E$10,0,10*ROW('Sanitation Data'!E122)),NA())</f>
        <v>#N/A</v>
      </c>
      <c r="AD128" s="491" t="e">
        <f ca="1">+IF(AND(ISNUMBER(OFFSET('Sanitation Data'!$E$11,0,10*ROW('Sanitation Data'!E122))),'Data Summary'!CS128="Yes"),OFFSET('Sanitation Data'!$E$11,0,10*ROW('Sanitation Data'!E122)),NA())</f>
        <v>#N/A</v>
      </c>
      <c r="AE128" s="491" t="e">
        <f ca="1">+IF(AND(ISNUMBER(OFFSET('Sanitation Data'!$E$12,0,10*ROW('Sanitation Data'!E122))),'Data Summary'!CT128="Yes"),OFFSET('Sanitation Data'!$E$12,0,10*ROW('Sanitation Data'!E122)),NA())</f>
        <v>#N/A</v>
      </c>
      <c r="AF128" s="491" t="e">
        <f ca="1">+IF(AND(ISNUMBER(OFFSET('Sanitation Data'!$F$4,0,10*ROW('Sanitation Data'!F122))),'Data Summary'!CU128="Yes"),100-OFFSET('Sanitation Data'!$F$4,0,10*ROW('Sanitation Data'!F122)),NA())</f>
        <v>#N/A</v>
      </c>
      <c r="AG128" s="491" t="e">
        <f ca="1">+IF(AND(ISNUMBER(OFFSET('Sanitation Data'!$F$6,0,10*ROW('Sanitation Data'!F122))),'Data Summary'!CV128="Yes"),OFFSET('Sanitation Data'!$F$6,0,10*ROW('Sanitation Data'!F122)),NA())</f>
        <v>#N/A</v>
      </c>
      <c r="AH128" s="491" t="e">
        <f ca="1">+IF(AND(ISNUMBER(OFFSET('Sanitation Data'!$F$10,0,10*ROW('Sanitation Data'!F122))),'Data Summary'!CW128="Yes"),OFFSET('Sanitation Data'!$F$10,0,10*ROW('Sanitation Data'!F122)),NA())</f>
        <v>#N/A</v>
      </c>
      <c r="AI128" s="491" t="e">
        <f ca="1">+IF(AND(ISNUMBER(OFFSET('Sanitation Data'!$F$11,0,10*ROW('Sanitation Data'!F122))),'Data Summary'!CX128="Yes"),OFFSET('Sanitation Data'!$F$11,0,10*ROW('Sanitation Data'!F122)),NA())</f>
        <v>#N/A</v>
      </c>
      <c r="AJ128" s="491" t="e">
        <f ca="1">+IF(AND(ISNUMBER(OFFSET('Sanitation Data'!$F$12,0,10*ROW('Sanitation Data'!F122))),'Data Summary'!CY128="Yes"),OFFSET('Sanitation Data'!$F$12,0,10*ROW('Sanitation Data'!F122)),NA())</f>
        <v>#N/A</v>
      </c>
      <c r="AK128" s="491" t="e">
        <f ca="1">+IF(AND(ISNUMBER(OFFSET('Sanitation Data'!$G$4,0,10*ROW('Sanitation Data'!G122))),'Data Summary'!CZ128="Yes"),100-OFFSET('Sanitation Data'!$G$4,0,10*ROW('Sanitation Data'!G122)),NA())</f>
        <v>#N/A</v>
      </c>
      <c r="AL128" s="491" t="e">
        <f ca="1">+IF(AND(ISNUMBER(OFFSET('Sanitation Data'!$G$6,0,10*ROW('Sanitation Data'!G122))),'Data Summary'!DA128="Yes"),OFFSET('Sanitation Data'!$G$6,0,10*ROW('Sanitation Data'!G122)),NA())</f>
        <v>#N/A</v>
      </c>
      <c r="AM128" s="491" t="e">
        <f ca="1">+IF(AND(ISNUMBER(OFFSET('Sanitation Data'!$G$10,0,10*ROW('Sanitation Data'!G122))),'Data Summary'!DB128="Yes"),OFFSET('Sanitation Data'!$G$10,0,10*ROW('Sanitation Data'!G122)),NA())</f>
        <v>#N/A</v>
      </c>
      <c r="AN128" s="491" t="e">
        <f ca="1">+IF(AND(ISNUMBER(OFFSET('Sanitation Data'!$G$11,0,10*ROW('Sanitation Data'!G122))),'Data Summary'!DC128="Yes"),OFFSET('Sanitation Data'!$G$11,0,10*ROW('Sanitation Data'!G122)),NA())</f>
        <v>#N/A</v>
      </c>
      <c r="AO128" s="491" t="e">
        <f ca="1">+IF(AND(ISNUMBER(OFFSET('Sanitation Data'!$G$12,0,10*ROW('Sanitation Data'!G122))),'Data Summary'!DD128="Yes"),OFFSET('Sanitation Data'!$G$12,0,10*ROW('Sanitation Data'!G122)),NA())</f>
        <v>#N/A</v>
      </c>
      <c r="AP128" s="491" t="e">
        <f ca="1">+IF(AND(ISNUMBER(OFFSET('Sanitation Data'!$H$4,0,10*ROW('Sanitation Data'!H122))),'Data Summary'!DE128="Yes"),100-OFFSET('Sanitation Data'!$H$4,0,10*ROW('Sanitation Data'!H122)),NA())</f>
        <v>#N/A</v>
      </c>
      <c r="AQ128" s="491" t="e">
        <f ca="1">+IF(AND(ISNUMBER(OFFSET('Sanitation Data'!$H$6,0,10*ROW('Sanitation Data'!H122))),'Data Summary'!DF128="Yes"),OFFSET('Sanitation Data'!$H$6,0,10*ROW('Sanitation Data'!H122)),NA())</f>
        <v>#N/A</v>
      </c>
      <c r="AR128" s="491" t="e">
        <f ca="1">+IF(AND(ISNUMBER(OFFSET('Sanitation Data'!$H$10,0,10*ROW('Sanitation Data'!H122))),'Data Summary'!DG128="Yes"),OFFSET('Sanitation Data'!$H$10,0,10*ROW('Sanitation Data'!H122)),NA())</f>
        <v>#N/A</v>
      </c>
      <c r="AS128" s="491" t="e">
        <f ca="1">+IF(AND(ISNUMBER(OFFSET('Sanitation Data'!$H$11,0,10*ROW('Sanitation Data'!H122))),'Data Summary'!DH128="Yes"),OFFSET('Sanitation Data'!$H$11,0,10*ROW('Sanitation Data'!H122)),NA())</f>
        <v>#N/A</v>
      </c>
      <c r="AT128" s="491" t="e">
        <f ca="1">+IF(AND(ISNUMBER(OFFSET('Sanitation Data'!$H$12,0,10*ROW('Sanitation Data'!H122))),'Data Summary'!DI128="Yes"),OFFSET('Sanitation Data'!$H$12,0,10*ROW('Sanitation Data'!H122)),NA())</f>
        <v>#N/A</v>
      </c>
      <c r="AU128" s="491" t="e">
        <f ca="1">+IF(AND(ISNUMBER(OFFSET('Sanitation Data'!$I$4,0,10*ROW('Sanitation Data'!I122))),'Data Summary'!DJ128="Yes"),100-OFFSET('Sanitation Data'!$I$4,0,10*ROW('Sanitation Data'!I122)),NA())</f>
        <v>#N/A</v>
      </c>
      <c r="AV128" s="491" t="e">
        <f ca="1">+IF(AND(ISNUMBER(OFFSET('Sanitation Data'!$I$6,0,10*ROW('Sanitation Data'!I122))),'Data Summary'!DK128="Yes"),OFFSET('Sanitation Data'!$I$6,0,10*ROW('Sanitation Data'!I122)),NA())</f>
        <v>#N/A</v>
      </c>
      <c r="AW128" s="491" t="e">
        <f ca="1">+IF(AND(ISNUMBER(OFFSET('Sanitation Data'!$I$10,0,10*ROW('Sanitation Data'!I122))),'Data Summary'!DL128="Yes"),OFFSET('Sanitation Data'!$I$10,0,10*ROW('Sanitation Data'!I122)),NA())</f>
        <v>#N/A</v>
      </c>
      <c r="AX128" s="491" t="e">
        <f ca="1">+IF(AND(ISNUMBER(OFFSET('Sanitation Data'!$I$11,0,10*ROW('Sanitation Data'!I122))),'Data Summary'!DM128="Yes"),OFFSET('Sanitation Data'!$I$11,0,10*ROW('Sanitation Data'!I122)),NA())</f>
        <v>#N/A</v>
      </c>
      <c r="AY128" s="491" t="e">
        <f ca="1">+IF(AND(ISNUMBER(OFFSET('Sanitation Data'!$I$12,0,10*ROW('Sanitation Data'!I122))),'Data Summary'!DN128="Yes"),OFFSET('Sanitation Data'!$I$12,0,10*ROW('Sanitation Data'!I122)),NA())</f>
        <v>#N/A</v>
      </c>
      <c r="AZ128" s="492" t="e">
        <f ca="1">+IF(AND(ISNUMBER(OFFSET('Hygiene Data'!$D$5,0,10*ROW('Hygiene Data'!D122))),'Data Summary'!DO128="Yes"),OFFSET('Hygiene Data'!$D$5,0,10*ROW('Hygiene Data'!D122)),NA())</f>
        <v>#N/A</v>
      </c>
      <c r="BA128" s="492" t="e">
        <f ca="1">+IF(AND(ISNUMBER(OFFSET('Hygiene Data'!$D$7,0,10*ROW('Hygiene Data'!D122))),'Data Summary'!DP128="Yes"),OFFSET('Hygiene Data'!$D$7,0,10*ROW('Hygiene Data'!D122)),NA())</f>
        <v>#N/A</v>
      </c>
      <c r="BB128" s="492" t="e">
        <f ca="1">+IF(AND(ISNUMBER(OFFSET('Hygiene Data'!$D$9,0,10*ROW('Hygiene Data'!D122))),'Data Summary'!DQ128="Yes"),OFFSET('Hygiene Data'!$D$9,0,10*ROW('Hygiene Data'!D122)),NA())</f>
        <v>#N/A</v>
      </c>
      <c r="BC128" s="492" t="e">
        <f ca="1">+IF(AND(ISNUMBER(OFFSET('Hygiene Data'!$E$5,0,10*ROW('Hygiene Data'!E122))),'Data Summary'!DR128="Yes"),OFFSET('Hygiene Data'!$E$5,0,10*ROW('Hygiene Data'!E122)),NA())</f>
        <v>#N/A</v>
      </c>
      <c r="BD128" s="492" t="e">
        <f ca="1">+IF(AND(ISNUMBER(OFFSET('Hygiene Data'!$E$7,0,10*ROW('Hygiene Data'!E122))),'Data Summary'!DS128="Yes"),OFFSET('Hygiene Data'!$E$7,0,10*ROW('Hygiene Data'!E122)),NA())</f>
        <v>#N/A</v>
      </c>
      <c r="BE128" s="492" t="e">
        <f ca="1">+IF(AND(ISNUMBER(OFFSET('Hygiene Data'!$E$9,0,10*ROW('Hygiene Data'!E122))),'Data Summary'!DT128="Yes"),OFFSET('Hygiene Data'!$E$9,0,10*ROW('Hygiene Data'!E122)),NA())</f>
        <v>#N/A</v>
      </c>
      <c r="BF128" s="492" t="e">
        <f ca="1">+IF(AND(ISNUMBER(OFFSET('Hygiene Data'!$F$5,0,10*ROW('Hygiene Data'!F122))),'Data Summary'!DU128="Yes"),OFFSET('Hygiene Data'!$F$5,0,10*ROW('Hygiene Data'!F122)),NA())</f>
        <v>#N/A</v>
      </c>
      <c r="BG128" s="492" t="e">
        <f ca="1">+IF(AND(ISNUMBER(OFFSET('Hygiene Data'!$F$7,0,10*ROW('Hygiene Data'!F122))),'Data Summary'!DV128="Yes"),OFFSET('Hygiene Data'!$F$7,0,10*ROW('Hygiene Data'!F122)),NA())</f>
        <v>#N/A</v>
      </c>
      <c r="BH128" s="492" t="e">
        <f ca="1">+IF(AND(ISNUMBER(OFFSET('Hygiene Data'!$F$9,0,10*ROW('Hygiene Data'!F122))),'Data Summary'!DW128="Yes"),OFFSET('Hygiene Data'!$F$9,0,10*ROW('Hygiene Data'!F122)),NA())</f>
        <v>#N/A</v>
      </c>
      <c r="BI128" s="492" t="e">
        <f ca="1">+IF(AND(ISNUMBER(OFFSET('Hygiene Data'!$G$5,0,10*ROW('Hygiene Data'!G122))),'Data Summary'!DX128="Yes"),OFFSET('Hygiene Data'!$G$5,0,10*ROW('Hygiene Data'!G122)),NA())</f>
        <v>#N/A</v>
      </c>
      <c r="BJ128" s="492" t="e">
        <f ca="1">+IF(AND(ISNUMBER(OFFSET('Hygiene Data'!$G$7,0,10*ROW('Hygiene Data'!G122))),'Data Summary'!DY128="Yes"),OFFSET('Hygiene Data'!$G$7,0,10*ROW('Hygiene Data'!G122)),NA())</f>
        <v>#N/A</v>
      </c>
      <c r="BK128" s="492" t="e">
        <f ca="1">+IF(AND(ISNUMBER(OFFSET('Hygiene Data'!$G$9,0,10*ROW('Hygiene Data'!G122))),'Data Summary'!DZ128="Yes"),OFFSET('Hygiene Data'!$G$9,0,10*ROW('Hygiene Data'!G122)),NA())</f>
        <v>#N/A</v>
      </c>
      <c r="BL128" s="492" t="e">
        <f ca="1">+IF(AND(ISNUMBER(OFFSET('Hygiene Data'!$H$5,0,10*ROW('Hygiene Data'!H122))),'Data Summary'!EA128="Yes"),OFFSET('Hygiene Data'!$H$5,0,10*ROW('Hygiene Data'!H122)),NA())</f>
        <v>#N/A</v>
      </c>
      <c r="BM128" s="492" t="e">
        <f ca="1">+IF(AND(ISNUMBER(OFFSET('Hygiene Data'!$H$7,0,10*ROW('Hygiene Data'!H122))),'Data Summary'!EB128="Yes"),OFFSET('Hygiene Data'!$H$7,0,10*ROW('Hygiene Data'!H122)),NA())</f>
        <v>#N/A</v>
      </c>
      <c r="BN128" s="492" t="e">
        <f ca="1">+IF(AND(ISNUMBER(OFFSET('Hygiene Data'!$H$9,0,10*ROW('Hygiene Data'!H122))),'Data Summary'!EC128="Yes"),OFFSET('Hygiene Data'!$H$9,0,10*ROW('Hygiene Data'!H122)),NA())</f>
        <v>#N/A</v>
      </c>
      <c r="BO128" s="492" t="e">
        <f ca="1">+IF(AND(ISNUMBER(OFFSET('Hygiene Data'!$I$5,0,10*ROW('Hygiene Data'!I122))),'Data Summary'!ED128="Yes"),OFFSET('Hygiene Data'!$I$5,0,10*ROW('Hygiene Data'!I122)),NA())</f>
        <v>#N/A</v>
      </c>
      <c r="BP128" s="492" t="e">
        <f ca="1">+IF(AND(ISNUMBER(OFFSET('Hygiene Data'!$I$7,0,10*ROW('Hygiene Data'!I122))),'Data Summary'!EE128="Yes"),OFFSET('Hygiene Data'!$I$7,0,10*ROW('Hygiene Data'!I122)),NA())</f>
        <v>#N/A</v>
      </c>
      <c r="BQ128" s="492" t="e">
        <f ca="1">+IF(AND(ISNUMBER(OFFSET('Hygiene Data'!$I$9,0,10*ROW('Hygiene Data'!I122))),'Data Summary'!EF128="Yes"),OFFSET('Hygiene Data'!$I$9,0,10*ROW('Hygiene Data'!I122)),NA())</f>
        <v>#N/A</v>
      </c>
    </row>
    <row r="129" spans="1:69" x14ac:dyDescent="0.25">
      <c r="A129" s="488" t="e">
        <f ca="1">+RIGHT('Data Summary'!A129,LEN('Data Summary'!A129)-9)</f>
        <v>#VALUE!</v>
      </c>
      <c r="B129" s="462" t="str">
        <f ca="1">+IF(ISTEXT('Data Summary'!B129),'Data Summary'!B129,"")</f>
        <v/>
      </c>
      <c r="C129" s="489" t="e">
        <f ca="1">+VALUE('Data Summary'!C129)</f>
        <v>#VALUE!</v>
      </c>
      <c r="D129" s="490" t="e">
        <f ca="1">+IF(AND(ISNUMBER(OFFSET('Water Data'!$D$4,0,10*ROW('Water Data'!D123))),'Data Summary'!BS129="Yes"),100-OFFSET('Water Data'!$D$4,0,10*ROW('Water Data'!D123)),NA())</f>
        <v>#N/A</v>
      </c>
      <c r="E129" s="490" t="e">
        <f ca="1">+IF(AND(ISNUMBER(OFFSET('Water Data'!$D$6,0,10*ROW('Water Data'!D123))),'Data Summary'!BT129="Yes"),OFFSET('Water Data'!$D$6,0,10*ROW('Water Data'!D123)),NA())</f>
        <v>#N/A</v>
      </c>
      <c r="F129" s="490" t="e">
        <f ca="1">+IF(AND(ISNUMBER(OFFSET('Water Data'!$D$9,0,10*ROW('Water Data'!D123))),'Data Summary'!BU129="Yes"),OFFSET('Water Data'!$D$9,0,10*ROW('Water Data'!D123)),NA())</f>
        <v>#N/A</v>
      </c>
      <c r="G129" s="490" t="e">
        <f ca="1">+IF(AND(ISNUMBER(OFFSET('Water Data'!$E$4,0,10*ROW('Water Data'!E123))),'Data Summary'!BV129="Yes"),100-OFFSET('Water Data'!$E$4,0,10*ROW('Water Data'!E123)),NA())</f>
        <v>#N/A</v>
      </c>
      <c r="H129" s="490" t="e">
        <f ca="1">+IF(AND(ISNUMBER(OFFSET('Water Data'!$E$6,0,10*ROW('Water Data'!E123))),'Data Summary'!BW129="Yes"),OFFSET('Water Data'!$E$6,0,10*ROW('Water Data'!E123)),NA())</f>
        <v>#N/A</v>
      </c>
      <c r="I129" s="490" t="e">
        <f ca="1">+IF(AND(ISNUMBER(OFFSET('Water Data'!$E$9,0,10*ROW('Water Data'!E123))),'Data Summary'!BX129="Yes"),OFFSET('Water Data'!$E$9,0,10*ROW('Water Data'!E123)),NA())</f>
        <v>#N/A</v>
      </c>
      <c r="J129" s="490" t="e">
        <f ca="1">+IF(AND(ISNUMBER(OFFSET('Water Data'!$F$4,0,10*ROW('Water Data'!F123))),'Data Summary'!BY129="Yes"),100-OFFSET('Water Data'!$F$4,0,10*ROW('Water Data'!F123)),NA())</f>
        <v>#N/A</v>
      </c>
      <c r="K129" s="490" t="e">
        <f ca="1">+IF(AND(ISNUMBER(OFFSET('Water Data'!$F$6,0,10*ROW('Water Data'!F123))),'Data Summary'!BZ129="Yes"),OFFSET('Water Data'!$F$6,0,10*ROW('Water Data'!F123)),NA())</f>
        <v>#N/A</v>
      </c>
      <c r="L129" s="490" t="e">
        <f ca="1">+IF(AND(ISNUMBER(OFFSET('Water Data'!$F$9,0,10*ROW('Water Data'!F123))),'Data Summary'!CA129="Yes"),OFFSET('Water Data'!$F$9,0,10*ROW('Water Data'!F123)),NA())</f>
        <v>#N/A</v>
      </c>
      <c r="M129" s="490" t="e">
        <f ca="1">+IF(AND(ISNUMBER(OFFSET('Water Data'!$G$4,0,10*ROW('Water Data'!G123))),'Data Summary'!CB129="Yes"),100-OFFSET('Water Data'!$G$4,0,10*ROW('Water Data'!G123)),NA())</f>
        <v>#N/A</v>
      </c>
      <c r="N129" s="490" t="e">
        <f ca="1">+IF(AND(ISNUMBER(OFFSET('Water Data'!$G$6,0,10*ROW('Water Data'!G123))),'Data Summary'!CC129="Yes"),OFFSET('Water Data'!$G$6,0,10*ROW('Water Data'!G123)),NA())</f>
        <v>#N/A</v>
      </c>
      <c r="O129" s="490" t="e">
        <f ca="1">+IF(AND(ISNUMBER(OFFSET('Water Data'!$G$9,0,10*ROW('Water Data'!G123))),'Data Summary'!CD129="Yes"),OFFSET('Water Data'!$G$9,0,10*ROW('Water Data'!G123)),NA())</f>
        <v>#N/A</v>
      </c>
      <c r="P129" s="490" t="e">
        <f ca="1">+IF(AND(ISNUMBER(OFFSET('Water Data'!$H$4,0,10*ROW('Water Data'!H123))),'Data Summary'!CE129="Yes"),100-OFFSET('Water Data'!$H$4,0,10*ROW('Water Data'!H123)),NA())</f>
        <v>#N/A</v>
      </c>
      <c r="Q129" s="490" t="e">
        <f ca="1">+IF(AND(ISNUMBER(OFFSET('Water Data'!$H$6,0,10*ROW('Water Data'!H123))),'Data Summary'!CF129="Yes"),OFFSET('Water Data'!$H$6,0,10*ROW('Water Data'!H123)),NA())</f>
        <v>#N/A</v>
      </c>
      <c r="R129" s="490" t="e">
        <f ca="1">+IF(AND(ISNUMBER(OFFSET('Water Data'!$H$9,0,10*ROW('Water Data'!H123))),'Data Summary'!CG129="Yes"),OFFSET('Water Data'!$H$9,0,10*ROW('Water Data'!H123)),NA())</f>
        <v>#N/A</v>
      </c>
      <c r="S129" s="490" t="e">
        <f ca="1">+IF(AND(ISNUMBER(OFFSET('Water Data'!$I$4,0,10*ROW('Water Data'!I123))),'Data Summary'!CH129="Yes"),100-OFFSET('Water Data'!$I$4,0,10*ROW('Water Data'!I123)),NA())</f>
        <v>#N/A</v>
      </c>
      <c r="T129" s="490" t="e">
        <f ca="1">+IF(AND(ISNUMBER(OFFSET('Water Data'!$I$6,0,10*ROW('Water Data'!I123))),'Data Summary'!CI129="Yes"),OFFSET('Water Data'!$I$6,0,10*ROW('Water Data'!I123)),NA())</f>
        <v>#N/A</v>
      </c>
      <c r="U129" s="490" t="e">
        <f ca="1">+IF(AND(ISNUMBER(OFFSET('Water Data'!$I$9,0,10*ROW('Water Data'!I123))),'Data Summary'!CJ129="Yes"),OFFSET('Water Data'!$I$9,0,10*ROW('Water Data'!I123)),NA())</f>
        <v>#N/A</v>
      </c>
      <c r="V129" s="491" t="e">
        <f ca="1">+IF(AND(ISNUMBER(OFFSET('Sanitation Data'!$D$4,0,10*ROW('Sanitation Data'!D123))),'Data Summary'!CK129="Yes"),100-OFFSET('Sanitation Data'!$D$4,0,10*ROW('Sanitation Data'!D123)),NA())</f>
        <v>#N/A</v>
      </c>
      <c r="W129" s="491" t="e">
        <f ca="1">+IF(AND(ISNUMBER(OFFSET('Sanitation Data'!$D$6,0,10*ROW('Sanitation Data'!D123))),'Data Summary'!CL129="Yes"),OFFSET('Sanitation Data'!$D$6,0,10*ROW('Sanitation Data'!D123)),NA())</f>
        <v>#N/A</v>
      </c>
      <c r="X129" s="491" t="e">
        <f ca="1">+IF(AND(ISNUMBER(OFFSET('Sanitation Data'!$D$10,0,10*ROW('Sanitation Data'!D123))),'Data Summary'!CM129="Yes"),OFFSET('Sanitation Data'!$D$10,0,10*ROW('Sanitation Data'!D123)),NA())</f>
        <v>#N/A</v>
      </c>
      <c r="Y129" s="491" t="e">
        <f ca="1">+IF(AND(ISNUMBER(OFFSET('Sanitation Data'!$D$11,0,10*ROW('Sanitation Data'!D123))),'Data Summary'!CN129="Yes"),OFFSET('Sanitation Data'!$D$11,0,10*ROW('Sanitation Data'!D123)),NA())</f>
        <v>#N/A</v>
      </c>
      <c r="Z129" s="491" t="e">
        <f ca="1">+IF(AND(ISNUMBER(OFFSET('Sanitation Data'!$D$12,0,10*ROW('Sanitation Data'!D123))),'Data Summary'!CO129="Yes"),OFFSET('Sanitation Data'!$D$12,0,10*ROW('Sanitation Data'!D123)),NA())</f>
        <v>#N/A</v>
      </c>
      <c r="AA129" s="491" t="e">
        <f ca="1">+IF(AND(ISNUMBER(OFFSET('Sanitation Data'!$E$4,0,10*ROW('Sanitation Data'!E123))),'Data Summary'!CP129="Yes"),100-OFFSET('Sanitation Data'!$E$4,0,10*ROW('Sanitation Data'!E123)),NA())</f>
        <v>#N/A</v>
      </c>
      <c r="AB129" s="491" t="e">
        <f ca="1">+IF(AND(ISNUMBER(OFFSET('Sanitation Data'!$E$6,0,10*ROW('Sanitation Data'!E123))),'Data Summary'!CQ129="Yes"),OFFSET('Sanitation Data'!$E$6,0,10*ROW('Sanitation Data'!E123)),NA())</f>
        <v>#N/A</v>
      </c>
      <c r="AC129" s="491" t="e">
        <f ca="1">+IF(AND(ISNUMBER(OFFSET('Sanitation Data'!$E$10,0,10*ROW('Sanitation Data'!E123))),'Data Summary'!CR129="Yes"),OFFSET('Sanitation Data'!$E$10,0,10*ROW('Sanitation Data'!E123)),NA())</f>
        <v>#N/A</v>
      </c>
      <c r="AD129" s="491" t="e">
        <f ca="1">+IF(AND(ISNUMBER(OFFSET('Sanitation Data'!$E$11,0,10*ROW('Sanitation Data'!E123))),'Data Summary'!CS129="Yes"),OFFSET('Sanitation Data'!$E$11,0,10*ROW('Sanitation Data'!E123)),NA())</f>
        <v>#N/A</v>
      </c>
      <c r="AE129" s="491" t="e">
        <f ca="1">+IF(AND(ISNUMBER(OFFSET('Sanitation Data'!$E$12,0,10*ROW('Sanitation Data'!E123))),'Data Summary'!CT129="Yes"),OFFSET('Sanitation Data'!$E$12,0,10*ROW('Sanitation Data'!E123)),NA())</f>
        <v>#N/A</v>
      </c>
      <c r="AF129" s="491" t="e">
        <f ca="1">+IF(AND(ISNUMBER(OFFSET('Sanitation Data'!$F$4,0,10*ROW('Sanitation Data'!F123))),'Data Summary'!CU129="Yes"),100-OFFSET('Sanitation Data'!$F$4,0,10*ROW('Sanitation Data'!F123)),NA())</f>
        <v>#N/A</v>
      </c>
      <c r="AG129" s="491" t="e">
        <f ca="1">+IF(AND(ISNUMBER(OFFSET('Sanitation Data'!$F$6,0,10*ROW('Sanitation Data'!F123))),'Data Summary'!CV129="Yes"),OFFSET('Sanitation Data'!$F$6,0,10*ROW('Sanitation Data'!F123)),NA())</f>
        <v>#N/A</v>
      </c>
      <c r="AH129" s="491" t="e">
        <f ca="1">+IF(AND(ISNUMBER(OFFSET('Sanitation Data'!$F$10,0,10*ROW('Sanitation Data'!F123))),'Data Summary'!CW129="Yes"),OFFSET('Sanitation Data'!$F$10,0,10*ROW('Sanitation Data'!F123)),NA())</f>
        <v>#N/A</v>
      </c>
      <c r="AI129" s="491" t="e">
        <f ca="1">+IF(AND(ISNUMBER(OFFSET('Sanitation Data'!$F$11,0,10*ROW('Sanitation Data'!F123))),'Data Summary'!CX129="Yes"),OFFSET('Sanitation Data'!$F$11,0,10*ROW('Sanitation Data'!F123)),NA())</f>
        <v>#N/A</v>
      </c>
      <c r="AJ129" s="491" t="e">
        <f ca="1">+IF(AND(ISNUMBER(OFFSET('Sanitation Data'!$F$12,0,10*ROW('Sanitation Data'!F123))),'Data Summary'!CY129="Yes"),OFFSET('Sanitation Data'!$F$12,0,10*ROW('Sanitation Data'!F123)),NA())</f>
        <v>#N/A</v>
      </c>
      <c r="AK129" s="491" t="e">
        <f ca="1">+IF(AND(ISNUMBER(OFFSET('Sanitation Data'!$G$4,0,10*ROW('Sanitation Data'!G123))),'Data Summary'!CZ129="Yes"),100-OFFSET('Sanitation Data'!$G$4,0,10*ROW('Sanitation Data'!G123)),NA())</f>
        <v>#N/A</v>
      </c>
      <c r="AL129" s="491" t="e">
        <f ca="1">+IF(AND(ISNUMBER(OFFSET('Sanitation Data'!$G$6,0,10*ROW('Sanitation Data'!G123))),'Data Summary'!DA129="Yes"),OFFSET('Sanitation Data'!$G$6,0,10*ROW('Sanitation Data'!G123)),NA())</f>
        <v>#N/A</v>
      </c>
      <c r="AM129" s="491" t="e">
        <f ca="1">+IF(AND(ISNUMBER(OFFSET('Sanitation Data'!$G$10,0,10*ROW('Sanitation Data'!G123))),'Data Summary'!DB129="Yes"),OFFSET('Sanitation Data'!$G$10,0,10*ROW('Sanitation Data'!G123)),NA())</f>
        <v>#N/A</v>
      </c>
      <c r="AN129" s="491" t="e">
        <f ca="1">+IF(AND(ISNUMBER(OFFSET('Sanitation Data'!$G$11,0,10*ROW('Sanitation Data'!G123))),'Data Summary'!DC129="Yes"),OFFSET('Sanitation Data'!$G$11,0,10*ROW('Sanitation Data'!G123)),NA())</f>
        <v>#N/A</v>
      </c>
      <c r="AO129" s="491" t="e">
        <f ca="1">+IF(AND(ISNUMBER(OFFSET('Sanitation Data'!$G$12,0,10*ROW('Sanitation Data'!G123))),'Data Summary'!DD129="Yes"),OFFSET('Sanitation Data'!$G$12,0,10*ROW('Sanitation Data'!G123)),NA())</f>
        <v>#N/A</v>
      </c>
      <c r="AP129" s="491" t="e">
        <f ca="1">+IF(AND(ISNUMBER(OFFSET('Sanitation Data'!$H$4,0,10*ROW('Sanitation Data'!H123))),'Data Summary'!DE129="Yes"),100-OFFSET('Sanitation Data'!$H$4,0,10*ROW('Sanitation Data'!H123)),NA())</f>
        <v>#N/A</v>
      </c>
      <c r="AQ129" s="491" t="e">
        <f ca="1">+IF(AND(ISNUMBER(OFFSET('Sanitation Data'!$H$6,0,10*ROW('Sanitation Data'!H123))),'Data Summary'!DF129="Yes"),OFFSET('Sanitation Data'!$H$6,0,10*ROW('Sanitation Data'!H123)),NA())</f>
        <v>#N/A</v>
      </c>
      <c r="AR129" s="491" t="e">
        <f ca="1">+IF(AND(ISNUMBER(OFFSET('Sanitation Data'!$H$10,0,10*ROW('Sanitation Data'!H123))),'Data Summary'!DG129="Yes"),OFFSET('Sanitation Data'!$H$10,0,10*ROW('Sanitation Data'!H123)),NA())</f>
        <v>#N/A</v>
      </c>
      <c r="AS129" s="491" t="e">
        <f ca="1">+IF(AND(ISNUMBER(OFFSET('Sanitation Data'!$H$11,0,10*ROW('Sanitation Data'!H123))),'Data Summary'!DH129="Yes"),OFFSET('Sanitation Data'!$H$11,0,10*ROW('Sanitation Data'!H123)),NA())</f>
        <v>#N/A</v>
      </c>
      <c r="AT129" s="491" t="e">
        <f ca="1">+IF(AND(ISNUMBER(OFFSET('Sanitation Data'!$H$12,0,10*ROW('Sanitation Data'!H123))),'Data Summary'!DI129="Yes"),OFFSET('Sanitation Data'!$H$12,0,10*ROW('Sanitation Data'!H123)),NA())</f>
        <v>#N/A</v>
      </c>
      <c r="AU129" s="491" t="e">
        <f ca="1">+IF(AND(ISNUMBER(OFFSET('Sanitation Data'!$I$4,0,10*ROW('Sanitation Data'!I123))),'Data Summary'!DJ129="Yes"),100-OFFSET('Sanitation Data'!$I$4,0,10*ROW('Sanitation Data'!I123)),NA())</f>
        <v>#N/A</v>
      </c>
      <c r="AV129" s="491" t="e">
        <f ca="1">+IF(AND(ISNUMBER(OFFSET('Sanitation Data'!$I$6,0,10*ROW('Sanitation Data'!I123))),'Data Summary'!DK129="Yes"),OFFSET('Sanitation Data'!$I$6,0,10*ROW('Sanitation Data'!I123)),NA())</f>
        <v>#N/A</v>
      </c>
      <c r="AW129" s="491" t="e">
        <f ca="1">+IF(AND(ISNUMBER(OFFSET('Sanitation Data'!$I$10,0,10*ROW('Sanitation Data'!I123))),'Data Summary'!DL129="Yes"),OFFSET('Sanitation Data'!$I$10,0,10*ROW('Sanitation Data'!I123)),NA())</f>
        <v>#N/A</v>
      </c>
      <c r="AX129" s="491" t="e">
        <f ca="1">+IF(AND(ISNUMBER(OFFSET('Sanitation Data'!$I$11,0,10*ROW('Sanitation Data'!I123))),'Data Summary'!DM129="Yes"),OFFSET('Sanitation Data'!$I$11,0,10*ROW('Sanitation Data'!I123)),NA())</f>
        <v>#N/A</v>
      </c>
      <c r="AY129" s="491" t="e">
        <f ca="1">+IF(AND(ISNUMBER(OFFSET('Sanitation Data'!$I$12,0,10*ROW('Sanitation Data'!I123))),'Data Summary'!DN129="Yes"),OFFSET('Sanitation Data'!$I$12,0,10*ROW('Sanitation Data'!I123)),NA())</f>
        <v>#N/A</v>
      </c>
      <c r="AZ129" s="492" t="e">
        <f ca="1">+IF(AND(ISNUMBER(OFFSET('Hygiene Data'!$D$5,0,10*ROW('Hygiene Data'!D123))),'Data Summary'!DO129="Yes"),OFFSET('Hygiene Data'!$D$5,0,10*ROW('Hygiene Data'!D123)),NA())</f>
        <v>#N/A</v>
      </c>
      <c r="BA129" s="492" t="e">
        <f ca="1">+IF(AND(ISNUMBER(OFFSET('Hygiene Data'!$D$7,0,10*ROW('Hygiene Data'!D123))),'Data Summary'!DP129="Yes"),OFFSET('Hygiene Data'!$D$7,0,10*ROW('Hygiene Data'!D123)),NA())</f>
        <v>#N/A</v>
      </c>
      <c r="BB129" s="492" t="e">
        <f ca="1">+IF(AND(ISNUMBER(OFFSET('Hygiene Data'!$D$9,0,10*ROW('Hygiene Data'!D123))),'Data Summary'!DQ129="Yes"),OFFSET('Hygiene Data'!$D$9,0,10*ROW('Hygiene Data'!D123)),NA())</f>
        <v>#N/A</v>
      </c>
      <c r="BC129" s="492" t="e">
        <f ca="1">+IF(AND(ISNUMBER(OFFSET('Hygiene Data'!$E$5,0,10*ROW('Hygiene Data'!E123))),'Data Summary'!DR129="Yes"),OFFSET('Hygiene Data'!$E$5,0,10*ROW('Hygiene Data'!E123)),NA())</f>
        <v>#N/A</v>
      </c>
      <c r="BD129" s="492" t="e">
        <f ca="1">+IF(AND(ISNUMBER(OFFSET('Hygiene Data'!$E$7,0,10*ROW('Hygiene Data'!E123))),'Data Summary'!DS129="Yes"),OFFSET('Hygiene Data'!$E$7,0,10*ROW('Hygiene Data'!E123)),NA())</f>
        <v>#N/A</v>
      </c>
      <c r="BE129" s="492" t="e">
        <f ca="1">+IF(AND(ISNUMBER(OFFSET('Hygiene Data'!$E$9,0,10*ROW('Hygiene Data'!E123))),'Data Summary'!DT129="Yes"),OFFSET('Hygiene Data'!$E$9,0,10*ROW('Hygiene Data'!E123)),NA())</f>
        <v>#N/A</v>
      </c>
      <c r="BF129" s="492" t="e">
        <f ca="1">+IF(AND(ISNUMBER(OFFSET('Hygiene Data'!$F$5,0,10*ROW('Hygiene Data'!F123))),'Data Summary'!DU129="Yes"),OFFSET('Hygiene Data'!$F$5,0,10*ROW('Hygiene Data'!F123)),NA())</f>
        <v>#N/A</v>
      </c>
      <c r="BG129" s="492" t="e">
        <f ca="1">+IF(AND(ISNUMBER(OFFSET('Hygiene Data'!$F$7,0,10*ROW('Hygiene Data'!F123))),'Data Summary'!DV129="Yes"),OFFSET('Hygiene Data'!$F$7,0,10*ROW('Hygiene Data'!F123)),NA())</f>
        <v>#N/A</v>
      </c>
      <c r="BH129" s="492" t="e">
        <f ca="1">+IF(AND(ISNUMBER(OFFSET('Hygiene Data'!$F$9,0,10*ROW('Hygiene Data'!F123))),'Data Summary'!DW129="Yes"),OFFSET('Hygiene Data'!$F$9,0,10*ROW('Hygiene Data'!F123)),NA())</f>
        <v>#N/A</v>
      </c>
      <c r="BI129" s="492" t="e">
        <f ca="1">+IF(AND(ISNUMBER(OFFSET('Hygiene Data'!$G$5,0,10*ROW('Hygiene Data'!G123))),'Data Summary'!DX129="Yes"),OFFSET('Hygiene Data'!$G$5,0,10*ROW('Hygiene Data'!G123)),NA())</f>
        <v>#N/A</v>
      </c>
      <c r="BJ129" s="492" t="e">
        <f ca="1">+IF(AND(ISNUMBER(OFFSET('Hygiene Data'!$G$7,0,10*ROW('Hygiene Data'!G123))),'Data Summary'!DY129="Yes"),OFFSET('Hygiene Data'!$G$7,0,10*ROW('Hygiene Data'!G123)),NA())</f>
        <v>#N/A</v>
      </c>
      <c r="BK129" s="492" t="e">
        <f ca="1">+IF(AND(ISNUMBER(OFFSET('Hygiene Data'!$G$9,0,10*ROW('Hygiene Data'!G123))),'Data Summary'!DZ129="Yes"),OFFSET('Hygiene Data'!$G$9,0,10*ROW('Hygiene Data'!G123)),NA())</f>
        <v>#N/A</v>
      </c>
      <c r="BL129" s="492" t="e">
        <f ca="1">+IF(AND(ISNUMBER(OFFSET('Hygiene Data'!$H$5,0,10*ROW('Hygiene Data'!H123))),'Data Summary'!EA129="Yes"),OFFSET('Hygiene Data'!$H$5,0,10*ROW('Hygiene Data'!H123)),NA())</f>
        <v>#N/A</v>
      </c>
      <c r="BM129" s="492" t="e">
        <f ca="1">+IF(AND(ISNUMBER(OFFSET('Hygiene Data'!$H$7,0,10*ROW('Hygiene Data'!H123))),'Data Summary'!EB129="Yes"),OFFSET('Hygiene Data'!$H$7,0,10*ROW('Hygiene Data'!H123)),NA())</f>
        <v>#N/A</v>
      </c>
      <c r="BN129" s="492" t="e">
        <f ca="1">+IF(AND(ISNUMBER(OFFSET('Hygiene Data'!$H$9,0,10*ROW('Hygiene Data'!H123))),'Data Summary'!EC129="Yes"),OFFSET('Hygiene Data'!$H$9,0,10*ROW('Hygiene Data'!H123)),NA())</f>
        <v>#N/A</v>
      </c>
      <c r="BO129" s="492" t="e">
        <f ca="1">+IF(AND(ISNUMBER(OFFSET('Hygiene Data'!$I$5,0,10*ROW('Hygiene Data'!I123))),'Data Summary'!ED129="Yes"),OFFSET('Hygiene Data'!$I$5,0,10*ROW('Hygiene Data'!I123)),NA())</f>
        <v>#N/A</v>
      </c>
      <c r="BP129" s="492" t="e">
        <f ca="1">+IF(AND(ISNUMBER(OFFSET('Hygiene Data'!$I$7,0,10*ROW('Hygiene Data'!I123))),'Data Summary'!EE129="Yes"),OFFSET('Hygiene Data'!$I$7,0,10*ROW('Hygiene Data'!I123)),NA())</f>
        <v>#N/A</v>
      </c>
      <c r="BQ129" s="492" t="e">
        <f ca="1">+IF(AND(ISNUMBER(OFFSET('Hygiene Data'!$I$9,0,10*ROW('Hygiene Data'!I123))),'Data Summary'!EF129="Yes"),OFFSET('Hygiene Data'!$I$9,0,10*ROW('Hygiene Data'!I123)),NA())</f>
        <v>#N/A</v>
      </c>
    </row>
    <row r="130" spans="1:69" x14ac:dyDescent="0.25">
      <c r="A130" s="488" t="e">
        <f ca="1">+RIGHT('Data Summary'!A130,LEN('Data Summary'!A130)-9)</f>
        <v>#VALUE!</v>
      </c>
      <c r="B130" s="462" t="str">
        <f ca="1">+IF(ISTEXT('Data Summary'!B130),'Data Summary'!B130,"")</f>
        <v/>
      </c>
      <c r="C130" s="489" t="e">
        <f ca="1">+VALUE('Data Summary'!C130)</f>
        <v>#VALUE!</v>
      </c>
      <c r="D130" s="490" t="e">
        <f ca="1">+IF(AND(ISNUMBER(OFFSET('Water Data'!$D$4,0,10*ROW('Water Data'!D124))),'Data Summary'!BS130="Yes"),100-OFFSET('Water Data'!$D$4,0,10*ROW('Water Data'!D124)),NA())</f>
        <v>#N/A</v>
      </c>
      <c r="E130" s="490" t="e">
        <f ca="1">+IF(AND(ISNUMBER(OFFSET('Water Data'!$D$6,0,10*ROW('Water Data'!D124))),'Data Summary'!BT130="Yes"),OFFSET('Water Data'!$D$6,0,10*ROW('Water Data'!D124)),NA())</f>
        <v>#N/A</v>
      </c>
      <c r="F130" s="490" t="e">
        <f ca="1">+IF(AND(ISNUMBER(OFFSET('Water Data'!$D$9,0,10*ROW('Water Data'!D124))),'Data Summary'!BU130="Yes"),OFFSET('Water Data'!$D$9,0,10*ROW('Water Data'!D124)),NA())</f>
        <v>#N/A</v>
      </c>
      <c r="G130" s="490" t="e">
        <f ca="1">+IF(AND(ISNUMBER(OFFSET('Water Data'!$E$4,0,10*ROW('Water Data'!E124))),'Data Summary'!BV130="Yes"),100-OFFSET('Water Data'!$E$4,0,10*ROW('Water Data'!E124)),NA())</f>
        <v>#N/A</v>
      </c>
      <c r="H130" s="490" t="e">
        <f ca="1">+IF(AND(ISNUMBER(OFFSET('Water Data'!$E$6,0,10*ROW('Water Data'!E124))),'Data Summary'!BW130="Yes"),OFFSET('Water Data'!$E$6,0,10*ROW('Water Data'!E124)),NA())</f>
        <v>#N/A</v>
      </c>
      <c r="I130" s="490" t="e">
        <f ca="1">+IF(AND(ISNUMBER(OFFSET('Water Data'!$E$9,0,10*ROW('Water Data'!E124))),'Data Summary'!BX130="Yes"),OFFSET('Water Data'!$E$9,0,10*ROW('Water Data'!E124)),NA())</f>
        <v>#N/A</v>
      </c>
      <c r="J130" s="490" t="e">
        <f ca="1">+IF(AND(ISNUMBER(OFFSET('Water Data'!$F$4,0,10*ROW('Water Data'!F124))),'Data Summary'!BY130="Yes"),100-OFFSET('Water Data'!$F$4,0,10*ROW('Water Data'!F124)),NA())</f>
        <v>#N/A</v>
      </c>
      <c r="K130" s="490" t="e">
        <f ca="1">+IF(AND(ISNUMBER(OFFSET('Water Data'!$F$6,0,10*ROW('Water Data'!F124))),'Data Summary'!BZ130="Yes"),OFFSET('Water Data'!$F$6,0,10*ROW('Water Data'!F124)),NA())</f>
        <v>#N/A</v>
      </c>
      <c r="L130" s="490" t="e">
        <f ca="1">+IF(AND(ISNUMBER(OFFSET('Water Data'!$F$9,0,10*ROW('Water Data'!F124))),'Data Summary'!CA130="Yes"),OFFSET('Water Data'!$F$9,0,10*ROW('Water Data'!F124)),NA())</f>
        <v>#N/A</v>
      </c>
      <c r="M130" s="490" t="e">
        <f ca="1">+IF(AND(ISNUMBER(OFFSET('Water Data'!$G$4,0,10*ROW('Water Data'!G124))),'Data Summary'!CB130="Yes"),100-OFFSET('Water Data'!$G$4,0,10*ROW('Water Data'!G124)),NA())</f>
        <v>#N/A</v>
      </c>
      <c r="N130" s="490" t="e">
        <f ca="1">+IF(AND(ISNUMBER(OFFSET('Water Data'!$G$6,0,10*ROW('Water Data'!G124))),'Data Summary'!CC130="Yes"),OFFSET('Water Data'!$G$6,0,10*ROW('Water Data'!G124)),NA())</f>
        <v>#N/A</v>
      </c>
      <c r="O130" s="490" t="e">
        <f ca="1">+IF(AND(ISNUMBER(OFFSET('Water Data'!$G$9,0,10*ROW('Water Data'!G124))),'Data Summary'!CD130="Yes"),OFFSET('Water Data'!$G$9,0,10*ROW('Water Data'!G124)),NA())</f>
        <v>#N/A</v>
      </c>
      <c r="P130" s="490" t="e">
        <f ca="1">+IF(AND(ISNUMBER(OFFSET('Water Data'!$H$4,0,10*ROW('Water Data'!H124))),'Data Summary'!CE130="Yes"),100-OFFSET('Water Data'!$H$4,0,10*ROW('Water Data'!H124)),NA())</f>
        <v>#N/A</v>
      </c>
      <c r="Q130" s="490" t="e">
        <f ca="1">+IF(AND(ISNUMBER(OFFSET('Water Data'!$H$6,0,10*ROW('Water Data'!H124))),'Data Summary'!CF130="Yes"),OFFSET('Water Data'!$H$6,0,10*ROW('Water Data'!H124)),NA())</f>
        <v>#N/A</v>
      </c>
      <c r="R130" s="490" t="e">
        <f ca="1">+IF(AND(ISNUMBER(OFFSET('Water Data'!$H$9,0,10*ROW('Water Data'!H124))),'Data Summary'!CG130="Yes"),OFFSET('Water Data'!$H$9,0,10*ROW('Water Data'!H124)),NA())</f>
        <v>#N/A</v>
      </c>
      <c r="S130" s="490" t="e">
        <f ca="1">+IF(AND(ISNUMBER(OFFSET('Water Data'!$I$4,0,10*ROW('Water Data'!I124))),'Data Summary'!CH130="Yes"),100-OFFSET('Water Data'!$I$4,0,10*ROW('Water Data'!I124)),NA())</f>
        <v>#N/A</v>
      </c>
      <c r="T130" s="490" t="e">
        <f ca="1">+IF(AND(ISNUMBER(OFFSET('Water Data'!$I$6,0,10*ROW('Water Data'!I124))),'Data Summary'!CI130="Yes"),OFFSET('Water Data'!$I$6,0,10*ROW('Water Data'!I124)),NA())</f>
        <v>#N/A</v>
      </c>
      <c r="U130" s="490" t="e">
        <f ca="1">+IF(AND(ISNUMBER(OFFSET('Water Data'!$I$9,0,10*ROW('Water Data'!I124))),'Data Summary'!CJ130="Yes"),OFFSET('Water Data'!$I$9,0,10*ROW('Water Data'!I124)),NA())</f>
        <v>#N/A</v>
      </c>
      <c r="V130" s="491" t="e">
        <f ca="1">+IF(AND(ISNUMBER(OFFSET('Sanitation Data'!$D$4,0,10*ROW('Sanitation Data'!D124))),'Data Summary'!CK130="Yes"),100-OFFSET('Sanitation Data'!$D$4,0,10*ROW('Sanitation Data'!D124)),NA())</f>
        <v>#N/A</v>
      </c>
      <c r="W130" s="491" t="e">
        <f ca="1">+IF(AND(ISNUMBER(OFFSET('Sanitation Data'!$D$6,0,10*ROW('Sanitation Data'!D124))),'Data Summary'!CL130="Yes"),OFFSET('Sanitation Data'!$D$6,0,10*ROW('Sanitation Data'!D124)),NA())</f>
        <v>#N/A</v>
      </c>
      <c r="X130" s="491" t="e">
        <f ca="1">+IF(AND(ISNUMBER(OFFSET('Sanitation Data'!$D$10,0,10*ROW('Sanitation Data'!D124))),'Data Summary'!CM130="Yes"),OFFSET('Sanitation Data'!$D$10,0,10*ROW('Sanitation Data'!D124)),NA())</f>
        <v>#N/A</v>
      </c>
      <c r="Y130" s="491" t="e">
        <f ca="1">+IF(AND(ISNUMBER(OFFSET('Sanitation Data'!$D$11,0,10*ROW('Sanitation Data'!D124))),'Data Summary'!CN130="Yes"),OFFSET('Sanitation Data'!$D$11,0,10*ROW('Sanitation Data'!D124)),NA())</f>
        <v>#N/A</v>
      </c>
      <c r="Z130" s="491" t="e">
        <f ca="1">+IF(AND(ISNUMBER(OFFSET('Sanitation Data'!$D$12,0,10*ROW('Sanitation Data'!D124))),'Data Summary'!CO130="Yes"),OFFSET('Sanitation Data'!$D$12,0,10*ROW('Sanitation Data'!D124)),NA())</f>
        <v>#N/A</v>
      </c>
      <c r="AA130" s="491" t="e">
        <f ca="1">+IF(AND(ISNUMBER(OFFSET('Sanitation Data'!$E$4,0,10*ROW('Sanitation Data'!E124))),'Data Summary'!CP130="Yes"),100-OFFSET('Sanitation Data'!$E$4,0,10*ROW('Sanitation Data'!E124)),NA())</f>
        <v>#N/A</v>
      </c>
      <c r="AB130" s="491" t="e">
        <f ca="1">+IF(AND(ISNUMBER(OFFSET('Sanitation Data'!$E$6,0,10*ROW('Sanitation Data'!E124))),'Data Summary'!CQ130="Yes"),OFFSET('Sanitation Data'!$E$6,0,10*ROW('Sanitation Data'!E124)),NA())</f>
        <v>#N/A</v>
      </c>
      <c r="AC130" s="491" t="e">
        <f ca="1">+IF(AND(ISNUMBER(OFFSET('Sanitation Data'!$E$10,0,10*ROW('Sanitation Data'!E124))),'Data Summary'!CR130="Yes"),OFFSET('Sanitation Data'!$E$10,0,10*ROW('Sanitation Data'!E124)),NA())</f>
        <v>#N/A</v>
      </c>
      <c r="AD130" s="491" t="e">
        <f ca="1">+IF(AND(ISNUMBER(OFFSET('Sanitation Data'!$E$11,0,10*ROW('Sanitation Data'!E124))),'Data Summary'!CS130="Yes"),OFFSET('Sanitation Data'!$E$11,0,10*ROW('Sanitation Data'!E124)),NA())</f>
        <v>#N/A</v>
      </c>
      <c r="AE130" s="491" t="e">
        <f ca="1">+IF(AND(ISNUMBER(OFFSET('Sanitation Data'!$E$12,0,10*ROW('Sanitation Data'!E124))),'Data Summary'!CT130="Yes"),OFFSET('Sanitation Data'!$E$12,0,10*ROW('Sanitation Data'!E124)),NA())</f>
        <v>#N/A</v>
      </c>
      <c r="AF130" s="491" t="e">
        <f ca="1">+IF(AND(ISNUMBER(OFFSET('Sanitation Data'!$F$4,0,10*ROW('Sanitation Data'!F124))),'Data Summary'!CU130="Yes"),100-OFFSET('Sanitation Data'!$F$4,0,10*ROW('Sanitation Data'!F124)),NA())</f>
        <v>#N/A</v>
      </c>
      <c r="AG130" s="491" t="e">
        <f ca="1">+IF(AND(ISNUMBER(OFFSET('Sanitation Data'!$F$6,0,10*ROW('Sanitation Data'!F124))),'Data Summary'!CV130="Yes"),OFFSET('Sanitation Data'!$F$6,0,10*ROW('Sanitation Data'!F124)),NA())</f>
        <v>#N/A</v>
      </c>
      <c r="AH130" s="491" t="e">
        <f ca="1">+IF(AND(ISNUMBER(OFFSET('Sanitation Data'!$F$10,0,10*ROW('Sanitation Data'!F124))),'Data Summary'!CW130="Yes"),OFFSET('Sanitation Data'!$F$10,0,10*ROW('Sanitation Data'!F124)),NA())</f>
        <v>#N/A</v>
      </c>
      <c r="AI130" s="491" t="e">
        <f ca="1">+IF(AND(ISNUMBER(OFFSET('Sanitation Data'!$F$11,0,10*ROW('Sanitation Data'!F124))),'Data Summary'!CX130="Yes"),OFFSET('Sanitation Data'!$F$11,0,10*ROW('Sanitation Data'!F124)),NA())</f>
        <v>#N/A</v>
      </c>
      <c r="AJ130" s="491" t="e">
        <f ca="1">+IF(AND(ISNUMBER(OFFSET('Sanitation Data'!$F$12,0,10*ROW('Sanitation Data'!F124))),'Data Summary'!CY130="Yes"),OFFSET('Sanitation Data'!$F$12,0,10*ROW('Sanitation Data'!F124)),NA())</f>
        <v>#N/A</v>
      </c>
      <c r="AK130" s="491" t="e">
        <f ca="1">+IF(AND(ISNUMBER(OFFSET('Sanitation Data'!$G$4,0,10*ROW('Sanitation Data'!G124))),'Data Summary'!CZ130="Yes"),100-OFFSET('Sanitation Data'!$G$4,0,10*ROW('Sanitation Data'!G124)),NA())</f>
        <v>#N/A</v>
      </c>
      <c r="AL130" s="491" t="e">
        <f ca="1">+IF(AND(ISNUMBER(OFFSET('Sanitation Data'!$G$6,0,10*ROW('Sanitation Data'!G124))),'Data Summary'!DA130="Yes"),OFFSET('Sanitation Data'!$G$6,0,10*ROW('Sanitation Data'!G124)),NA())</f>
        <v>#N/A</v>
      </c>
      <c r="AM130" s="491" t="e">
        <f ca="1">+IF(AND(ISNUMBER(OFFSET('Sanitation Data'!$G$10,0,10*ROW('Sanitation Data'!G124))),'Data Summary'!DB130="Yes"),OFFSET('Sanitation Data'!$G$10,0,10*ROW('Sanitation Data'!G124)),NA())</f>
        <v>#N/A</v>
      </c>
      <c r="AN130" s="491" t="e">
        <f ca="1">+IF(AND(ISNUMBER(OFFSET('Sanitation Data'!$G$11,0,10*ROW('Sanitation Data'!G124))),'Data Summary'!DC130="Yes"),OFFSET('Sanitation Data'!$G$11,0,10*ROW('Sanitation Data'!G124)),NA())</f>
        <v>#N/A</v>
      </c>
      <c r="AO130" s="491" t="e">
        <f ca="1">+IF(AND(ISNUMBER(OFFSET('Sanitation Data'!$G$12,0,10*ROW('Sanitation Data'!G124))),'Data Summary'!DD130="Yes"),OFFSET('Sanitation Data'!$G$12,0,10*ROW('Sanitation Data'!G124)),NA())</f>
        <v>#N/A</v>
      </c>
      <c r="AP130" s="491" t="e">
        <f ca="1">+IF(AND(ISNUMBER(OFFSET('Sanitation Data'!$H$4,0,10*ROW('Sanitation Data'!H124))),'Data Summary'!DE130="Yes"),100-OFFSET('Sanitation Data'!$H$4,0,10*ROW('Sanitation Data'!H124)),NA())</f>
        <v>#N/A</v>
      </c>
      <c r="AQ130" s="491" t="e">
        <f ca="1">+IF(AND(ISNUMBER(OFFSET('Sanitation Data'!$H$6,0,10*ROW('Sanitation Data'!H124))),'Data Summary'!DF130="Yes"),OFFSET('Sanitation Data'!$H$6,0,10*ROW('Sanitation Data'!H124)),NA())</f>
        <v>#N/A</v>
      </c>
      <c r="AR130" s="491" t="e">
        <f ca="1">+IF(AND(ISNUMBER(OFFSET('Sanitation Data'!$H$10,0,10*ROW('Sanitation Data'!H124))),'Data Summary'!DG130="Yes"),OFFSET('Sanitation Data'!$H$10,0,10*ROW('Sanitation Data'!H124)),NA())</f>
        <v>#N/A</v>
      </c>
      <c r="AS130" s="491" t="e">
        <f ca="1">+IF(AND(ISNUMBER(OFFSET('Sanitation Data'!$H$11,0,10*ROW('Sanitation Data'!H124))),'Data Summary'!DH130="Yes"),OFFSET('Sanitation Data'!$H$11,0,10*ROW('Sanitation Data'!H124)),NA())</f>
        <v>#N/A</v>
      </c>
      <c r="AT130" s="491" t="e">
        <f ca="1">+IF(AND(ISNUMBER(OFFSET('Sanitation Data'!$H$12,0,10*ROW('Sanitation Data'!H124))),'Data Summary'!DI130="Yes"),OFFSET('Sanitation Data'!$H$12,0,10*ROW('Sanitation Data'!H124)),NA())</f>
        <v>#N/A</v>
      </c>
      <c r="AU130" s="491" t="e">
        <f ca="1">+IF(AND(ISNUMBER(OFFSET('Sanitation Data'!$I$4,0,10*ROW('Sanitation Data'!I124))),'Data Summary'!DJ130="Yes"),100-OFFSET('Sanitation Data'!$I$4,0,10*ROW('Sanitation Data'!I124)),NA())</f>
        <v>#N/A</v>
      </c>
      <c r="AV130" s="491" t="e">
        <f ca="1">+IF(AND(ISNUMBER(OFFSET('Sanitation Data'!$I$6,0,10*ROW('Sanitation Data'!I124))),'Data Summary'!DK130="Yes"),OFFSET('Sanitation Data'!$I$6,0,10*ROW('Sanitation Data'!I124)),NA())</f>
        <v>#N/A</v>
      </c>
      <c r="AW130" s="491" t="e">
        <f ca="1">+IF(AND(ISNUMBER(OFFSET('Sanitation Data'!$I$10,0,10*ROW('Sanitation Data'!I124))),'Data Summary'!DL130="Yes"),OFFSET('Sanitation Data'!$I$10,0,10*ROW('Sanitation Data'!I124)),NA())</f>
        <v>#N/A</v>
      </c>
      <c r="AX130" s="491" t="e">
        <f ca="1">+IF(AND(ISNUMBER(OFFSET('Sanitation Data'!$I$11,0,10*ROW('Sanitation Data'!I124))),'Data Summary'!DM130="Yes"),OFFSET('Sanitation Data'!$I$11,0,10*ROW('Sanitation Data'!I124)),NA())</f>
        <v>#N/A</v>
      </c>
      <c r="AY130" s="491" t="e">
        <f ca="1">+IF(AND(ISNUMBER(OFFSET('Sanitation Data'!$I$12,0,10*ROW('Sanitation Data'!I124))),'Data Summary'!DN130="Yes"),OFFSET('Sanitation Data'!$I$12,0,10*ROW('Sanitation Data'!I124)),NA())</f>
        <v>#N/A</v>
      </c>
      <c r="AZ130" s="492" t="e">
        <f ca="1">+IF(AND(ISNUMBER(OFFSET('Hygiene Data'!$D$5,0,10*ROW('Hygiene Data'!D124))),'Data Summary'!DO130="Yes"),OFFSET('Hygiene Data'!$D$5,0,10*ROW('Hygiene Data'!D124)),NA())</f>
        <v>#N/A</v>
      </c>
      <c r="BA130" s="492" t="e">
        <f ca="1">+IF(AND(ISNUMBER(OFFSET('Hygiene Data'!$D$7,0,10*ROW('Hygiene Data'!D124))),'Data Summary'!DP130="Yes"),OFFSET('Hygiene Data'!$D$7,0,10*ROW('Hygiene Data'!D124)),NA())</f>
        <v>#N/A</v>
      </c>
      <c r="BB130" s="492" t="e">
        <f ca="1">+IF(AND(ISNUMBER(OFFSET('Hygiene Data'!$D$9,0,10*ROW('Hygiene Data'!D124))),'Data Summary'!DQ130="Yes"),OFFSET('Hygiene Data'!$D$9,0,10*ROW('Hygiene Data'!D124)),NA())</f>
        <v>#N/A</v>
      </c>
      <c r="BC130" s="492" t="e">
        <f ca="1">+IF(AND(ISNUMBER(OFFSET('Hygiene Data'!$E$5,0,10*ROW('Hygiene Data'!E124))),'Data Summary'!DR130="Yes"),OFFSET('Hygiene Data'!$E$5,0,10*ROW('Hygiene Data'!E124)),NA())</f>
        <v>#N/A</v>
      </c>
      <c r="BD130" s="492" t="e">
        <f ca="1">+IF(AND(ISNUMBER(OFFSET('Hygiene Data'!$E$7,0,10*ROW('Hygiene Data'!E124))),'Data Summary'!DS130="Yes"),OFFSET('Hygiene Data'!$E$7,0,10*ROW('Hygiene Data'!E124)),NA())</f>
        <v>#N/A</v>
      </c>
      <c r="BE130" s="492" t="e">
        <f ca="1">+IF(AND(ISNUMBER(OFFSET('Hygiene Data'!$E$9,0,10*ROW('Hygiene Data'!E124))),'Data Summary'!DT130="Yes"),OFFSET('Hygiene Data'!$E$9,0,10*ROW('Hygiene Data'!E124)),NA())</f>
        <v>#N/A</v>
      </c>
      <c r="BF130" s="492" t="e">
        <f ca="1">+IF(AND(ISNUMBER(OFFSET('Hygiene Data'!$F$5,0,10*ROW('Hygiene Data'!F124))),'Data Summary'!DU130="Yes"),OFFSET('Hygiene Data'!$F$5,0,10*ROW('Hygiene Data'!F124)),NA())</f>
        <v>#N/A</v>
      </c>
      <c r="BG130" s="492" t="e">
        <f ca="1">+IF(AND(ISNUMBER(OFFSET('Hygiene Data'!$F$7,0,10*ROW('Hygiene Data'!F124))),'Data Summary'!DV130="Yes"),OFFSET('Hygiene Data'!$F$7,0,10*ROW('Hygiene Data'!F124)),NA())</f>
        <v>#N/A</v>
      </c>
      <c r="BH130" s="492" t="e">
        <f ca="1">+IF(AND(ISNUMBER(OFFSET('Hygiene Data'!$F$9,0,10*ROW('Hygiene Data'!F124))),'Data Summary'!DW130="Yes"),OFFSET('Hygiene Data'!$F$9,0,10*ROW('Hygiene Data'!F124)),NA())</f>
        <v>#N/A</v>
      </c>
      <c r="BI130" s="492" t="e">
        <f ca="1">+IF(AND(ISNUMBER(OFFSET('Hygiene Data'!$G$5,0,10*ROW('Hygiene Data'!G124))),'Data Summary'!DX130="Yes"),OFFSET('Hygiene Data'!$G$5,0,10*ROW('Hygiene Data'!G124)),NA())</f>
        <v>#N/A</v>
      </c>
      <c r="BJ130" s="492" t="e">
        <f ca="1">+IF(AND(ISNUMBER(OFFSET('Hygiene Data'!$G$7,0,10*ROW('Hygiene Data'!G124))),'Data Summary'!DY130="Yes"),OFFSET('Hygiene Data'!$G$7,0,10*ROW('Hygiene Data'!G124)),NA())</f>
        <v>#N/A</v>
      </c>
      <c r="BK130" s="492" t="e">
        <f ca="1">+IF(AND(ISNUMBER(OFFSET('Hygiene Data'!$G$9,0,10*ROW('Hygiene Data'!G124))),'Data Summary'!DZ130="Yes"),OFFSET('Hygiene Data'!$G$9,0,10*ROW('Hygiene Data'!G124)),NA())</f>
        <v>#N/A</v>
      </c>
      <c r="BL130" s="492" t="e">
        <f ca="1">+IF(AND(ISNUMBER(OFFSET('Hygiene Data'!$H$5,0,10*ROW('Hygiene Data'!H124))),'Data Summary'!EA130="Yes"),OFFSET('Hygiene Data'!$H$5,0,10*ROW('Hygiene Data'!H124)),NA())</f>
        <v>#N/A</v>
      </c>
      <c r="BM130" s="492" t="e">
        <f ca="1">+IF(AND(ISNUMBER(OFFSET('Hygiene Data'!$H$7,0,10*ROW('Hygiene Data'!H124))),'Data Summary'!EB130="Yes"),OFFSET('Hygiene Data'!$H$7,0,10*ROW('Hygiene Data'!H124)),NA())</f>
        <v>#N/A</v>
      </c>
      <c r="BN130" s="492" t="e">
        <f ca="1">+IF(AND(ISNUMBER(OFFSET('Hygiene Data'!$H$9,0,10*ROW('Hygiene Data'!H124))),'Data Summary'!EC130="Yes"),OFFSET('Hygiene Data'!$H$9,0,10*ROW('Hygiene Data'!H124)),NA())</f>
        <v>#N/A</v>
      </c>
      <c r="BO130" s="492" t="e">
        <f ca="1">+IF(AND(ISNUMBER(OFFSET('Hygiene Data'!$I$5,0,10*ROW('Hygiene Data'!I124))),'Data Summary'!ED130="Yes"),OFFSET('Hygiene Data'!$I$5,0,10*ROW('Hygiene Data'!I124)),NA())</f>
        <v>#N/A</v>
      </c>
      <c r="BP130" s="492" t="e">
        <f ca="1">+IF(AND(ISNUMBER(OFFSET('Hygiene Data'!$I$7,0,10*ROW('Hygiene Data'!I124))),'Data Summary'!EE130="Yes"),OFFSET('Hygiene Data'!$I$7,0,10*ROW('Hygiene Data'!I124)),NA())</f>
        <v>#N/A</v>
      </c>
      <c r="BQ130" s="492" t="e">
        <f ca="1">+IF(AND(ISNUMBER(OFFSET('Hygiene Data'!$I$9,0,10*ROW('Hygiene Data'!I124))),'Data Summary'!EF130="Yes"),OFFSET('Hygiene Data'!$I$9,0,10*ROW('Hygiene Data'!I124)),NA())</f>
        <v>#N/A</v>
      </c>
    </row>
    <row r="131" spans="1:69" x14ac:dyDescent="0.25">
      <c r="A131" s="488" t="e">
        <f ca="1">+RIGHT('Data Summary'!A131,LEN('Data Summary'!A131)-9)</f>
        <v>#VALUE!</v>
      </c>
      <c r="B131" s="462" t="str">
        <f ca="1">+IF(ISTEXT('Data Summary'!B131),'Data Summary'!B131,"")</f>
        <v/>
      </c>
      <c r="C131" s="489" t="e">
        <f ca="1">+VALUE('Data Summary'!C131)</f>
        <v>#VALUE!</v>
      </c>
      <c r="D131" s="490" t="e">
        <f ca="1">+IF(AND(ISNUMBER(OFFSET('Water Data'!$D$4,0,10*ROW('Water Data'!D125))),'Data Summary'!BS131="Yes"),100-OFFSET('Water Data'!$D$4,0,10*ROW('Water Data'!D125)),NA())</f>
        <v>#N/A</v>
      </c>
      <c r="E131" s="490" t="e">
        <f ca="1">+IF(AND(ISNUMBER(OFFSET('Water Data'!$D$6,0,10*ROW('Water Data'!D125))),'Data Summary'!BT131="Yes"),OFFSET('Water Data'!$D$6,0,10*ROW('Water Data'!D125)),NA())</f>
        <v>#N/A</v>
      </c>
      <c r="F131" s="490" t="e">
        <f ca="1">+IF(AND(ISNUMBER(OFFSET('Water Data'!$D$9,0,10*ROW('Water Data'!D125))),'Data Summary'!BU131="Yes"),OFFSET('Water Data'!$D$9,0,10*ROW('Water Data'!D125)),NA())</f>
        <v>#N/A</v>
      </c>
      <c r="G131" s="490" t="e">
        <f ca="1">+IF(AND(ISNUMBER(OFFSET('Water Data'!$E$4,0,10*ROW('Water Data'!E125))),'Data Summary'!BV131="Yes"),100-OFFSET('Water Data'!$E$4,0,10*ROW('Water Data'!E125)),NA())</f>
        <v>#N/A</v>
      </c>
      <c r="H131" s="490" t="e">
        <f ca="1">+IF(AND(ISNUMBER(OFFSET('Water Data'!$E$6,0,10*ROW('Water Data'!E125))),'Data Summary'!BW131="Yes"),OFFSET('Water Data'!$E$6,0,10*ROW('Water Data'!E125)),NA())</f>
        <v>#N/A</v>
      </c>
      <c r="I131" s="490" t="e">
        <f ca="1">+IF(AND(ISNUMBER(OFFSET('Water Data'!$E$9,0,10*ROW('Water Data'!E125))),'Data Summary'!BX131="Yes"),OFFSET('Water Data'!$E$9,0,10*ROW('Water Data'!E125)),NA())</f>
        <v>#N/A</v>
      </c>
      <c r="J131" s="490" t="e">
        <f ca="1">+IF(AND(ISNUMBER(OFFSET('Water Data'!$F$4,0,10*ROW('Water Data'!F125))),'Data Summary'!BY131="Yes"),100-OFFSET('Water Data'!$F$4,0,10*ROW('Water Data'!F125)),NA())</f>
        <v>#N/A</v>
      </c>
      <c r="K131" s="490" t="e">
        <f ca="1">+IF(AND(ISNUMBER(OFFSET('Water Data'!$F$6,0,10*ROW('Water Data'!F125))),'Data Summary'!BZ131="Yes"),OFFSET('Water Data'!$F$6,0,10*ROW('Water Data'!F125)),NA())</f>
        <v>#N/A</v>
      </c>
      <c r="L131" s="490" t="e">
        <f ca="1">+IF(AND(ISNUMBER(OFFSET('Water Data'!$F$9,0,10*ROW('Water Data'!F125))),'Data Summary'!CA131="Yes"),OFFSET('Water Data'!$F$9,0,10*ROW('Water Data'!F125)),NA())</f>
        <v>#N/A</v>
      </c>
      <c r="M131" s="490" t="e">
        <f ca="1">+IF(AND(ISNUMBER(OFFSET('Water Data'!$G$4,0,10*ROW('Water Data'!G125))),'Data Summary'!CB131="Yes"),100-OFFSET('Water Data'!$G$4,0,10*ROW('Water Data'!G125)),NA())</f>
        <v>#N/A</v>
      </c>
      <c r="N131" s="490" t="e">
        <f ca="1">+IF(AND(ISNUMBER(OFFSET('Water Data'!$G$6,0,10*ROW('Water Data'!G125))),'Data Summary'!CC131="Yes"),OFFSET('Water Data'!$G$6,0,10*ROW('Water Data'!G125)),NA())</f>
        <v>#N/A</v>
      </c>
      <c r="O131" s="490" t="e">
        <f ca="1">+IF(AND(ISNUMBER(OFFSET('Water Data'!$G$9,0,10*ROW('Water Data'!G125))),'Data Summary'!CD131="Yes"),OFFSET('Water Data'!$G$9,0,10*ROW('Water Data'!G125)),NA())</f>
        <v>#N/A</v>
      </c>
      <c r="P131" s="490" t="e">
        <f ca="1">+IF(AND(ISNUMBER(OFFSET('Water Data'!$H$4,0,10*ROW('Water Data'!H125))),'Data Summary'!CE131="Yes"),100-OFFSET('Water Data'!$H$4,0,10*ROW('Water Data'!H125)),NA())</f>
        <v>#N/A</v>
      </c>
      <c r="Q131" s="490" t="e">
        <f ca="1">+IF(AND(ISNUMBER(OFFSET('Water Data'!$H$6,0,10*ROW('Water Data'!H125))),'Data Summary'!CF131="Yes"),OFFSET('Water Data'!$H$6,0,10*ROW('Water Data'!H125)),NA())</f>
        <v>#N/A</v>
      </c>
      <c r="R131" s="490" t="e">
        <f ca="1">+IF(AND(ISNUMBER(OFFSET('Water Data'!$H$9,0,10*ROW('Water Data'!H125))),'Data Summary'!CG131="Yes"),OFFSET('Water Data'!$H$9,0,10*ROW('Water Data'!H125)),NA())</f>
        <v>#N/A</v>
      </c>
      <c r="S131" s="490" t="e">
        <f ca="1">+IF(AND(ISNUMBER(OFFSET('Water Data'!$I$4,0,10*ROW('Water Data'!I125))),'Data Summary'!CH131="Yes"),100-OFFSET('Water Data'!$I$4,0,10*ROW('Water Data'!I125)),NA())</f>
        <v>#N/A</v>
      </c>
      <c r="T131" s="490" t="e">
        <f ca="1">+IF(AND(ISNUMBER(OFFSET('Water Data'!$I$6,0,10*ROW('Water Data'!I125))),'Data Summary'!CI131="Yes"),OFFSET('Water Data'!$I$6,0,10*ROW('Water Data'!I125)),NA())</f>
        <v>#N/A</v>
      </c>
      <c r="U131" s="490" t="e">
        <f ca="1">+IF(AND(ISNUMBER(OFFSET('Water Data'!$I$9,0,10*ROW('Water Data'!I125))),'Data Summary'!CJ131="Yes"),OFFSET('Water Data'!$I$9,0,10*ROW('Water Data'!I125)),NA())</f>
        <v>#N/A</v>
      </c>
      <c r="V131" s="491" t="e">
        <f ca="1">+IF(AND(ISNUMBER(OFFSET('Sanitation Data'!$D$4,0,10*ROW('Sanitation Data'!D125))),'Data Summary'!CK131="Yes"),100-OFFSET('Sanitation Data'!$D$4,0,10*ROW('Sanitation Data'!D125)),NA())</f>
        <v>#N/A</v>
      </c>
      <c r="W131" s="491" t="e">
        <f ca="1">+IF(AND(ISNUMBER(OFFSET('Sanitation Data'!$D$6,0,10*ROW('Sanitation Data'!D125))),'Data Summary'!CL131="Yes"),OFFSET('Sanitation Data'!$D$6,0,10*ROW('Sanitation Data'!D125)),NA())</f>
        <v>#N/A</v>
      </c>
      <c r="X131" s="491" t="e">
        <f ca="1">+IF(AND(ISNUMBER(OFFSET('Sanitation Data'!$D$10,0,10*ROW('Sanitation Data'!D125))),'Data Summary'!CM131="Yes"),OFFSET('Sanitation Data'!$D$10,0,10*ROW('Sanitation Data'!D125)),NA())</f>
        <v>#N/A</v>
      </c>
      <c r="Y131" s="491" t="e">
        <f ca="1">+IF(AND(ISNUMBER(OFFSET('Sanitation Data'!$D$11,0,10*ROW('Sanitation Data'!D125))),'Data Summary'!CN131="Yes"),OFFSET('Sanitation Data'!$D$11,0,10*ROW('Sanitation Data'!D125)),NA())</f>
        <v>#N/A</v>
      </c>
      <c r="Z131" s="491" t="e">
        <f ca="1">+IF(AND(ISNUMBER(OFFSET('Sanitation Data'!$D$12,0,10*ROW('Sanitation Data'!D125))),'Data Summary'!CO131="Yes"),OFFSET('Sanitation Data'!$D$12,0,10*ROW('Sanitation Data'!D125)),NA())</f>
        <v>#N/A</v>
      </c>
      <c r="AA131" s="491" t="e">
        <f ca="1">+IF(AND(ISNUMBER(OFFSET('Sanitation Data'!$E$4,0,10*ROW('Sanitation Data'!E125))),'Data Summary'!CP131="Yes"),100-OFFSET('Sanitation Data'!$E$4,0,10*ROW('Sanitation Data'!E125)),NA())</f>
        <v>#N/A</v>
      </c>
      <c r="AB131" s="491" t="e">
        <f ca="1">+IF(AND(ISNUMBER(OFFSET('Sanitation Data'!$E$6,0,10*ROW('Sanitation Data'!E125))),'Data Summary'!CQ131="Yes"),OFFSET('Sanitation Data'!$E$6,0,10*ROW('Sanitation Data'!E125)),NA())</f>
        <v>#N/A</v>
      </c>
      <c r="AC131" s="491" t="e">
        <f ca="1">+IF(AND(ISNUMBER(OFFSET('Sanitation Data'!$E$10,0,10*ROW('Sanitation Data'!E125))),'Data Summary'!CR131="Yes"),OFFSET('Sanitation Data'!$E$10,0,10*ROW('Sanitation Data'!E125)),NA())</f>
        <v>#N/A</v>
      </c>
      <c r="AD131" s="491" t="e">
        <f ca="1">+IF(AND(ISNUMBER(OFFSET('Sanitation Data'!$E$11,0,10*ROW('Sanitation Data'!E125))),'Data Summary'!CS131="Yes"),OFFSET('Sanitation Data'!$E$11,0,10*ROW('Sanitation Data'!E125)),NA())</f>
        <v>#N/A</v>
      </c>
      <c r="AE131" s="491" t="e">
        <f ca="1">+IF(AND(ISNUMBER(OFFSET('Sanitation Data'!$E$12,0,10*ROW('Sanitation Data'!E125))),'Data Summary'!CT131="Yes"),OFFSET('Sanitation Data'!$E$12,0,10*ROW('Sanitation Data'!E125)),NA())</f>
        <v>#N/A</v>
      </c>
      <c r="AF131" s="491" t="e">
        <f ca="1">+IF(AND(ISNUMBER(OFFSET('Sanitation Data'!$F$4,0,10*ROW('Sanitation Data'!F125))),'Data Summary'!CU131="Yes"),100-OFFSET('Sanitation Data'!$F$4,0,10*ROW('Sanitation Data'!F125)),NA())</f>
        <v>#N/A</v>
      </c>
      <c r="AG131" s="491" t="e">
        <f ca="1">+IF(AND(ISNUMBER(OFFSET('Sanitation Data'!$F$6,0,10*ROW('Sanitation Data'!F125))),'Data Summary'!CV131="Yes"),OFFSET('Sanitation Data'!$F$6,0,10*ROW('Sanitation Data'!F125)),NA())</f>
        <v>#N/A</v>
      </c>
      <c r="AH131" s="491" t="e">
        <f ca="1">+IF(AND(ISNUMBER(OFFSET('Sanitation Data'!$F$10,0,10*ROW('Sanitation Data'!F125))),'Data Summary'!CW131="Yes"),OFFSET('Sanitation Data'!$F$10,0,10*ROW('Sanitation Data'!F125)),NA())</f>
        <v>#N/A</v>
      </c>
      <c r="AI131" s="491" t="e">
        <f ca="1">+IF(AND(ISNUMBER(OFFSET('Sanitation Data'!$F$11,0,10*ROW('Sanitation Data'!F125))),'Data Summary'!CX131="Yes"),OFFSET('Sanitation Data'!$F$11,0,10*ROW('Sanitation Data'!F125)),NA())</f>
        <v>#N/A</v>
      </c>
      <c r="AJ131" s="491" t="e">
        <f ca="1">+IF(AND(ISNUMBER(OFFSET('Sanitation Data'!$F$12,0,10*ROW('Sanitation Data'!F125))),'Data Summary'!CY131="Yes"),OFFSET('Sanitation Data'!$F$12,0,10*ROW('Sanitation Data'!F125)),NA())</f>
        <v>#N/A</v>
      </c>
      <c r="AK131" s="491" t="e">
        <f ca="1">+IF(AND(ISNUMBER(OFFSET('Sanitation Data'!$G$4,0,10*ROW('Sanitation Data'!G125))),'Data Summary'!CZ131="Yes"),100-OFFSET('Sanitation Data'!$G$4,0,10*ROW('Sanitation Data'!G125)),NA())</f>
        <v>#N/A</v>
      </c>
      <c r="AL131" s="491" t="e">
        <f ca="1">+IF(AND(ISNUMBER(OFFSET('Sanitation Data'!$G$6,0,10*ROW('Sanitation Data'!G125))),'Data Summary'!DA131="Yes"),OFFSET('Sanitation Data'!$G$6,0,10*ROW('Sanitation Data'!G125)),NA())</f>
        <v>#N/A</v>
      </c>
      <c r="AM131" s="491" t="e">
        <f ca="1">+IF(AND(ISNUMBER(OFFSET('Sanitation Data'!$G$10,0,10*ROW('Sanitation Data'!G125))),'Data Summary'!DB131="Yes"),OFFSET('Sanitation Data'!$G$10,0,10*ROW('Sanitation Data'!G125)),NA())</f>
        <v>#N/A</v>
      </c>
      <c r="AN131" s="491" t="e">
        <f ca="1">+IF(AND(ISNUMBER(OFFSET('Sanitation Data'!$G$11,0,10*ROW('Sanitation Data'!G125))),'Data Summary'!DC131="Yes"),OFFSET('Sanitation Data'!$G$11,0,10*ROW('Sanitation Data'!G125)),NA())</f>
        <v>#N/A</v>
      </c>
      <c r="AO131" s="491" t="e">
        <f ca="1">+IF(AND(ISNUMBER(OFFSET('Sanitation Data'!$G$12,0,10*ROW('Sanitation Data'!G125))),'Data Summary'!DD131="Yes"),OFFSET('Sanitation Data'!$G$12,0,10*ROW('Sanitation Data'!G125)),NA())</f>
        <v>#N/A</v>
      </c>
      <c r="AP131" s="491" t="e">
        <f ca="1">+IF(AND(ISNUMBER(OFFSET('Sanitation Data'!$H$4,0,10*ROW('Sanitation Data'!H125))),'Data Summary'!DE131="Yes"),100-OFFSET('Sanitation Data'!$H$4,0,10*ROW('Sanitation Data'!H125)),NA())</f>
        <v>#N/A</v>
      </c>
      <c r="AQ131" s="491" t="e">
        <f ca="1">+IF(AND(ISNUMBER(OFFSET('Sanitation Data'!$H$6,0,10*ROW('Sanitation Data'!H125))),'Data Summary'!DF131="Yes"),OFFSET('Sanitation Data'!$H$6,0,10*ROW('Sanitation Data'!H125)),NA())</f>
        <v>#N/A</v>
      </c>
      <c r="AR131" s="491" t="e">
        <f ca="1">+IF(AND(ISNUMBER(OFFSET('Sanitation Data'!$H$10,0,10*ROW('Sanitation Data'!H125))),'Data Summary'!DG131="Yes"),OFFSET('Sanitation Data'!$H$10,0,10*ROW('Sanitation Data'!H125)),NA())</f>
        <v>#N/A</v>
      </c>
      <c r="AS131" s="491" t="e">
        <f ca="1">+IF(AND(ISNUMBER(OFFSET('Sanitation Data'!$H$11,0,10*ROW('Sanitation Data'!H125))),'Data Summary'!DH131="Yes"),OFFSET('Sanitation Data'!$H$11,0,10*ROW('Sanitation Data'!H125)),NA())</f>
        <v>#N/A</v>
      </c>
      <c r="AT131" s="491" t="e">
        <f ca="1">+IF(AND(ISNUMBER(OFFSET('Sanitation Data'!$H$12,0,10*ROW('Sanitation Data'!H125))),'Data Summary'!DI131="Yes"),OFFSET('Sanitation Data'!$H$12,0,10*ROW('Sanitation Data'!H125)),NA())</f>
        <v>#N/A</v>
      </c>
      <c r="AU131" s="491" t="e">
        <f ca="1">+IF(AND(ISNUMBER(OFFSET('Sanitation Data'!$I$4,0,10*ROW('Sanitation Data'!I125))),'Data Summary'!DJ131="Yes"),100-OFFSET('Sanitation Data'!$I$4,0,10*ROW('Sanitation Data'!I125)),NA())</f>
        <v>#N/A</v>
      </c>
      <c r="AV131" s="491" t="e">
        <f ca="1">+IF(AND(ISNUMBER(OFFSET('Sanitation Data'!$I$6,0,10*ROW('Sanitation Data'!I125))),'Data Summary'!DK131="Yes"),OFFSET('Sanitation Data'!$I$6,0,10*ROW('Sanitation Data'!I125)),NA())</f>
        <v>#N/A</v>
      </c>
      <c r="AW131" s="491" t="e">
        <f ca="1">+IF(AND(ISNUMBER(OFFSET('Sanitation Data'!$I$10,0,10*ROW('Sanitation Data'!I125))),'Data Summary'!DL131="Yes"),OFFSET('Sanitation Data'!$I$10,0,10*ROW('Sanitation Data'!I125)),NA())</f>
        <v>#N/A</v>
      </c>
      <c r="AX131" s="491" t="e">
        <f ca="1">+IF(AND(ISNUMBER(OFFSET('Sanitation Data'!$I$11,0,10*ROW('Sanitation Data'!I125))),'Data Summary'!DM131="Yes"),OFFSET('Sanitation Data'!$I$11,0,10*ROW('Sanitation Data'!I125)),NA())</f>
        <v>#N/A</v>
      </c>
      <c r="AY131" s="491" t="e">
        <f ca="1">+IF(AND(ISNUMBER(OFFSET('Sanitation Data'!$I$12,0,10*ROW('Sanitation Data'!I125))),'Data Summary'!DN131="Yes"),OFFSET('Sanitation Data'!$I$12,0,10*ROW('Sanitation Data'!I125)),NA())</f>
        <v>#N/A</v>
      </c>
      <c r="AZ131" s="492" t="e">
        <f ca="1">+IF(AND(ISNUMBER(OFFSET('Hygiene Data'!$D$5,0,10*ROW('Hygiene Data'!D125))),'Data Summary'!DO131="Yes"),OFFSET('Hygiene Data'!$D$5,0,10*ROW('Hygiene Data'!D125)),NA())</f>
        <v>#N/A</v>
      </c>
      <c r="BA131" s="492" t="e">
        <f ca="1">+IF(AND(ISNUMBER(OFFSET('Hygiene Data'!$D$7,0,10*ROW('Hygiene Data'!D125))),'Data Summary'!DP131="Yes"),OFFSET('Hygiene Data'!$D$7,0,10*ROW('Hygiene Data'!D125)),NA())</f>
        <v>#N/A</v>
      </c>
      <c r="BB131" s="492" t="e">
        <f ca="1">+IF(AND(ISNUMBER(OFFSET('Hygiene Data'!$D$9,0,10*ROW('Hygiene Data'!D125))),'Data Summary'!DQ131="Yes"),OFFSET('Hygiene Data'!$D$9,0,10*ROW('Hygiene Data'!D125)),NA())</f>
        <v>#N/A</v>
      </c>
      <c r="BC131" s="492" t="e">
        <f ca="1">+IF(AND(ISNUMBER(OFFSET('Hygiene Data'!$E$5,0,10*ROW('Hygiene Data'!E125))),'Data Summary'!DR131="Yes"),OFFSET('Hygiene Data'!$E$5,0,10*ROW('Hygiene Data'!E125)),NA())</f>
        <v>#N/A</v>
      </c>
      <c r="BD131" s="492" t="e">
        <f ca="1">+IF(AND(ISNUMBER(OFFSET('Hygiene Data'!$E$7,0,10*ROW('Hygiene Data'!E125))),'Data Summary'!DS131="Yes"),OFFSET('Hygiene Data'!$E$7,0,10*ROW('Hygiene Data'!E125)),NA())</f>
        <v>#N/A</v>
      </c>
      <c r="BE131" s="492" t="e">
        <f ca="1">+IF(AND(ISNUMBER(OFFSET('Hygiene Data'!$E$9,0,10*ROW('Hygiene Data'!E125))),'Data Summary'!DT131="Yes"),OFFSET('Hygiene Data'!$E$9,0,10*ROW('Hygiene Data'!E125)),NA())</f>
        <v>#N/A</v>
      </c>
      <c r="BF131" s="492" t="e">
        <f ca="1">+IF(AND(ISNUMBER(OFFSET('Hygiene Data'!$F$5,0,10*ROW('Hygiene Data'!F125))),'Data Summary'!DU131="Yes"),OFFSET('Hygiene Data'!$F$5,0,10*ROW('Hygiene Data'!F125)),NA())</f>
        <v>#N/A</v>
      </c>
      <c r="BG131" s="492" t="e">
        <f ca="1">+IF(AND(ISNUMBER(OFFSET('Hygiene Data'!$F$7,0,10*ROW('Hygiene Data'!F125))),'Data Summary'!DV131="Yes"),OFFSET('Hygiene Data'!$F$7,0,10*ROW('Hygiene Data'!F125)),NA())</f>
        <v>#N/A</v>
      </c>
      <c r="BH131" s="492" t="e">
        <f ca="1">+IF(AND(ISNUMBER(OFFSET('Hygiene Data'!$F$9,0,10*ROW('Hygiene Data'!F125))),'Data Summary'!DW131="Yes"),OFFSET('Hygiene Data'!$F$9,0,10*ROW('Hygiene Data'!F125)),NA())</f>
        <v>#N/A</v>
      </c>
      <c r="BI131" s="492" t="e">
        <f ca="1">+IF(AND(ISNUMBER(OFFSET('Hygiene Data'!$G$5,0,10*ROW('Hygiene Data'!G125))),'Data Summary'!DX131="Yes"),OFFSET('Hygiene Data'!$G$5,0,10*ROW('Hygiene Data'!G125)),NA())</f>
        <v>#N/A</v>
      </c>
      <c r="BJ131" s="492" t="e">
        <f ca="1">+IF(AND(ISNUMBER(OFFSET('Hygiene Data'!$G$7,0,10*ROW('Hygiene Data'!G125))),'Data Summary'!DY131="Yes"),OFFSET('Hygiene Data'!$G$7,0,10*ROW('Hygiene Data'!G125)),NA())</f>
        <v>#N/A</v>
      </c>
      <c r="BK131" s="492" t="e">
        <f ca="1">+IF(AND(ISNUMBER(OFFSET('Hygiene Data'!$G$9,0,10*ROW('Hygiene Data'!G125))),'Data Summary'!DZ131="Yes"),OFFSET('Hygiene Data'!$G$9,0,10*ROW('Hygiene Data'!G125)),NA())</f>
        <v>#N/A</v>
      </c>
      <c r="BL131" s="492" t="e">
        <f ca="1">+IF(AND(ISNUMBER(OFFSET('Hygiene Data'!$H$5,0,10*ROW('Hygiene Data'!H125))),'Data Summary'!EA131="Yes"),OFFSET('Hygiene Data'!$H$5,0,10*ROW('Hygiene Data'!H125)),NA())</f>
        <v>#N/A</v>
      </c>
      <c r="BM131" s="492" t="e">
        <f ca="1">+IF(AND(ISNUMBER(OFFSET('Hygiene Data'!$H$7,0,10*ROW('Hygiene Data'!H125))),'Data Summary'!EB131="Yes"),OFFSET('Hygiene Data'!$H$7,0,10*ROW('Hygiene Data'!H125)),NA())</f>
        <v>#N/A</v>
      </c>
      <c r="BN131" s="492" t="e">
        <f ca="1">+IF(AND(ISNUMBER(OFFSET('Hygiene Data'!$H$9,0,10*ROW('Hygiene Data'!H125))),'Data Summary'!EC131="Yes"),OFFSET('Hygiene Data'!$H$9,0,10*ROW('Hygiene Data'!H125)),NA())</f>
        <v>#N/A</v>
      </c>
      <c r="BO131" s="492" t="e">
        <f ca="1">+IF(AND(ISNUMBER(OFFSET('Hygiene Data'!$I$5,0,10*ROW('Hygiene Data'!I125))),'Data Summary'!ED131="Yes"),OFFSET('Hygiene Data'!$I$5,0,10*ROW('Hygiene Data'!I125)),NA())</f>
        <v>#N/A</v>
      </c>
      <c r="BP131" s="492" t="e">
        <f ca="1">+IF(AND(ISNUMBER(OFFSET('Hygiene Data'!$I$7,0,10*ROW('Hygiene Data'!I125))),'Data Summary'!EE131="Yes"),OFFSET('Hygiene Data'!$I$7,0,10*ROW('Hygiene Data'!I125)),NA())</f>
        <v>#N/A</v>
      </c>
      <c r="BQ131" s="492" t="e">
        <f ca="1">+IF(AND(ISNUMBER(OFFSET('Hygiene Data'!$I$9,0,10*ROW('Hygiene Data'!I125))),'Data Summary'!EF131="Yes"),OFFSET('Hygiene Data'!$I$9,0,10*ROW('Hygiene Data'!I125)),NA())</f>
        <v>#N/A</v>
      </c>
    </row>
    <row r="132" spans="1:69" x14ac:dyDescent="0.25">
      <c r="A132" s="488" t="e">
        <f ca="1">+RIGHT('Data Summary'!A132,LEN('Data Summary'!A132)-9)</f>
        <v>#VALUE!</v>
      </c>
      <c r="B132" s="462" t="str">
        <f ca="1">+IF(ISTEXT('Data Summary'!B132),'Data Summary'!B132,"")</f>
        <v/>
      </c>
      <c r="C132" s="489" t="e">
        <f ca="1">+VALUE('Data Summary'!C132)</f>
        <v>#VALUE!</v>
      </c>
      <c r="D132" s="490" t="e">
        <f ca="1">+IF(AND(ISNUMBER(OFFSET('Water Data'!$D$4,0,10*ROW('Water Data'!D126))),'Data Summary'!BS132="Yes"),100-OFFSET('Water Data'!$D$4,0,10*ROW('Water Data'!D126)),NA())</f>
        <v>#N/A</v>
      </c>
      <c r="E132" s="490" t="e">
        <f ca="1">+IF(AND(ISNUMBER(OFFSET('Water Data'!$D$6,0,10*ROW('Water Data'!D126))),'Data Summary'!BT132="Yes"),OFFSET('Water Data'!$D$6,0,10*ROW('Water Data'!D126)),NA())</f>
        <v>#N/A</v>
      </c>
      <c r="F132" s="490" t="e">
        <f ca="1">+IF(AND(ISNUMBER(OFFSET('Water Data'!$D$9,0,10*ROW('Water Data'!D126))),'Data Summary'!BU132="Yes"),OFFSET('Water Data'!$D$9,0,10*ROW('Water Data'!D126)),NA())</f>
        <v>#N/A</v>
      </c>
      <c r="G132" s="490" t="e">
        <f ca="1">+IF(AND(ISNUMBER(OFFSET('Water Data'!$E$4,0,10*ROW('Water Data'!E126))),'Data Summary'!BV132="Yes"),100-OFFSET('Water Data'!$E$4,0,10*ROW('Water Data'!E126)),NA())</f>
        <v>#N/A</v>
      </c>
      <c r="H132" s="490" t="e">
        <f ca="1">+IF(AND(ISNUMBER(OFFSET('Water Data'!$E$6,0,10*ROW('Water Data'!E126))),'Data Summary'!BW132="Yes"),OFFSET('Water Data'!$E$6,0,10*ROW('Water Data'!E126)),NA())</f>
        <v>#N/A</v>
      </c>
      <c r="I132" s="490" t="e">
        <f ca="1">+IF(AND(ISNUMBER(OFFSET('Water Data'!$E$9,0,10*ROW('Water Data'!E126))),'Data Summary'!BX132="Yes"),OFFSET('Water Data'!$E$9,0,10*ROW('Water Data'!E126)),NA())</f>
        <v>#N/A</v>
      </c>
      <c r="J132" s="490" t="e">
        <f ca="1">+IF(AND(ISNUMBER(OFFSET('Water Data'!$F$4,0,10*ROW('Water Data'!F126))),'Data Summary'!BY132="Yes"),100-OFFSET('Water Data'!$F$4,0,10*ROW('Water Data'!F126)),NA())</f>
        <v>#N/A</v>
      </c>
      <c r="K132" s="490" t="e">
        <f ca="1">+IF(AND(ISNUMBER(OFFSET('Water Data'!$F$6,0,10*ROW('Water Data'!F126))),'Data Summary'!BZ132="Yes"),OFFSET('Water Data'!$F$6,0,10*ROW('Water Data'!F126)),NA())</f>
        <v>#N/A</v>
      </c>
      <c r="L132" s="490" t="e">
        <f ca="1">+IF(AND(ISNUMBER(OFFSET('Water Data'!$F$9,0,10*ROW('Water Data'!F126))),'Data Summary'!CA132="Yes"),OFFSET('Water Data'!$F$9,0,10*ROW('Water Data'!F126)),NA())</f>
        <v>#N/A</v>
      </c>
      <c r="M132" s="490" t="e">
        <f ca="1">+IF(AND(ISNUMBER(OFFSET('Water Data'!$G$4,0,10*ROW('Water Data'!G126))),'Data Summary'!CB132="Yes"),100-OFFSET('Water Data'!$G$4,0,10*ROW('Water Data'!G126)),NA())</f>
        <v>#N/A</v>
      </c>
      <c r="N132" s="490" t="e">
        <f ca="1">+IF(AND(ISNUMBER(OFFSET('Water Data'!$G$6,0,10*ROW('Water Data'!G126))),'Data Summary'!CC132="Yes"),OFFSET('Water Data'!$G$6,0,10*ROW('Water Data'!G126)),NA())</f>
        <v>#N/A</v>
      </c>
      <c r="O132" s="490" t="e">
        <f ca="1">+IF(AND(ISNUMBER(OFFSET('Water Data'!$G$9,0,10*ROW('Water Data'!G126))),'Data Summary'!CD132="Yes"),OFFSET('Water Data'!$G$9,0,10*ROW('Water Data'!G126)),NA())</f>
        <v>#N/A</v>
      </c>
      <c r="P132" s="490" t="e">
        <f ca="1">+IF(AND(ISNUMBER(OFFSET('Water Data'!$H$4,0,10*ROW('Water Data'!H126))),'Data Summary'!CE132="Yes"),100-OFFSET('Water Data'!$H$4,0,10*ROW('Water Data'!H126)),NA())</f>
        <v>#N/A</v>
      </c>
      <c r="Q132" s="490" t="e">
        <f ca="1">+IF(AND(ISNUMBER(OFFSET('Water Data'!$H$6,0,10*ROW('Water Data'!H126))),'Data Summary'!CF132="Yes"),OFFSET('Water Data'!$H$6,0,10*ROW('Water Data'!H126)),NA())</f>
        <v>#N/A</v>
      </c>
      <c r="R132" s="490" t="e">
        <f ca="1">+IF(AND(ISNUMBER(OFFSET('Water Data'!$H$9,0,10*ROW('Water Data'!H126))),'Data Summary'!CG132="Yes"),OFFSET('Water Data'!$H$9,0,10*ROW('Water Data'!H126)),NA())</f>
        <v>#N/A</v>
      </c>
      <c r="S132" s="490" t="e">
        <f ca="1">+IF(AND(ISNUMBER(OFFSET('Water Data'!$I$4,0,10*ROW('Water Data'!I126))),'Data Summary'!CH132="Yes"),100-OFFSET('Water Data'!$I$4,0,10*ROW('Water Data'!I126)),NA())</f>
        <v>#N/A</v>
      </c>
      <c r="T132" s="490" t="e">
        <f ca="1">+IF(AND(ISNUMBER(OFFSET('Water Data'!$I$6,0,10*ROW('Water Data'!I126))),'Data Summary'!CI132="Yes"),OFFSET('Water Data'!$I$6,0,10*ROW('Water Data'!I126)),NA())</f>
        <v>#N/A</v>
      </c>
      <c r="U132" s="490" t="e">
        <f ca="1">+IF(AND(ISNUMBER(OFFSET('Water Data'!$I$9,0,10*ROW('Water Data'!I126))),'Data Summary'!CJ132="Yes"),OFFSET('Water Data'!$I$9,0,10*ROW('Water Data'!I126)),NA())</f>
        <v>#N/A</v>
      </c>
      <c r="V132" s="491" t="e">
        <f ca="1">+IF(AND(ISNUMBER(OFFSET('Sanitation Data'!$D$4,0,10*ROW('Sanitation Data'!D126))),'Data Summary'!CK132="Yes"),100-OFFSET('Sanitation Data'!$D$4,0,10*ROW('Sanitation Data'!D126)),NA())</f>
        <v>#N/A</v>
      </c>
      <c r="W132" s="491" t="e">
        <f ca="1">+IF(AND(ISNUMBER(OFFSET('Sanitation Data'!$D$6,0,10*ROW('Sanitation Data'!D126))),'Data Summary'!CL132="Yes"),OFFSET('Sanitation Data'!$D$6,0,10*ROW('Sanitation Data'!D126)),NA())</f>
        <v>#N/A</v>
      </c>
      <c r="X132" s="491" t="e">
        <f ca="1">+IF(AND(ISNUMBER(OFFSET('Sanitation Data'!$D$10,0,10*ROW('Sanitation Data'!D126))),'Data Summary'!CM132="Yes"),OFFSET('Sanitation Data'!$D$10,0,10*ROW('Sanitation Data'!D126)),NA())</f>
        <v>#N/A</v>
      </c>
      <c r="Y132" s="491" t="e">
        <f ca="1">+IF(AND(ISNUMBER(OFFSET('Sanitation Data'!$D$11,0,10*ROW('Sanitation Data'!D126))),'Data Summary'!CN132="Yes"),OFFSET('Sanitation Data'!$D$11,0,10*ROW('Sanitation Data'!D126)),NA())</f>
        <v>#N/A</v>
      </c>
      <c r="Z132" s="491" t="e">
        <f ca="1">+IF(AND(ISNUMBER(OFFSET('Sanitation Data'!$D$12,0,10*ROW('Sanitation Data'!D126))),'Data Summary'!CO132="Yes"),OFFSET('Sanitation Data'!$D$12,0,10*ROW('Sanitation Data'!D126)),NA())</f>
        <v>#N/A</v>
      </c>
      <c r="AA132" s="491" t="e">
        <f ca="1">+IF(AND(ISNUMBER(OFFSET('Sanitation Data'!$E$4,0,10*ROW('Sanitation Data'!E126))),'Data Summary'!CP132="Yes"),100-OFFSET('Sanitation Data'!$E$4,0,10*ROW('Sanitation Data'!E126)),NA())</f>
        <v>#N/A</v>
      </c>
      <c r="AB132" s="491" t="e">
        <f ca="1">+IF(AND(ISNUMBER(OFFSET('Sanitation Data'!$E$6,0,10*ROW('Sanitation Data'!E126))),'Data Summary'!CQ132="Yes"),OFFSET('Sanitation Data'!$E$6,0,10*ROW('Sanitation Data'!E126)),NA())</f>
        <v>#N/A</v>
      </c>
      <c r="AC132" s="491" t="e">
        <f ca="1">+IF(AND(ISNUMBER(OFFSET('Sanitation Data'!$E$10,0,10*ROW('Sanitation Data'!E126))),'Data Summary'!CR132="Yes"),OFFSET('Sanitation Data'!$E$10,0,10*ROW('Sanitation Data'!E126)),NA())</f>
        <v>#N/A</v>
      </c>
      <c r="AD132" s="491" t="e">
        <f ca="1">+IF(AND(ISNUMBER(OFFSET('Sanitation Data'!$E$11,0,10*ROW('Sanitation Data'!E126))),'Data Summary'!CS132="Yes"),OFFSET('Sanitation Data'!$E$11,0,10*ROW('Sanitation Data'!E126)),NA())</f>
        <v>#N/A</v>
      </c>
      <c r="AE132" s="491" t="e">
        <f ca="1">+IF(AND(ISNUMBER(OFFSET('Sanitation Data'!$E$12,0,10*ROW('Sanitation Data'!E126))),'Data Summary'!CT132="Yes"),OFFSET('Sanitation Data'!$E$12,0,10*ROW('Sanitation Data'!E126)),NA())</f>
        <v>#N/A</v>
      </c>
      <c r="AF132" s="491" t="e">
        <f ca="1">+IF(AND(ISNUMBER(OFFSET('Sanitation Data'!$F$4,0,10*ROW('Sanitation Data'!F126))),'Data Summary'!CU132="Yes"),100-OFFSET('Sanitation Data'!$F$4,0,10*ROW('Sanitation Data'!F126)),NA())</f>
        <v>#N/A</v>
      </c>
      <c r="AG132" s="491" t="e">
        <f ca="1">+IF(AND(ISNUMBER(OFFSET('Sanitation Data'!$F$6,0,10*ROW('Sanitation Data'!F126))),'Data Summary'!CV132="Yes"),OFFSET('Sanitation Data'!$F$6,0,10*ROW('Sanitation Data'!F126)),NA())</f>
        <v>#N/A</v>
      </c>
      <c r="AH132" s="491" t="e">
        <f ca="1">+IF(AND(ISNUMBER(OFFSET('Sanitation Data'!$F$10,0,10*ROW('Sanitation Data'!F126))),'Data Summary'!CW132="Yes"),OFFSET('Sanitation Data'!$F$10,0,10*ROW('Sanitation Data'!F126)),NA())</f>
        <v>#N/A</v>
      </c>
      <c r="AI132" s="491" t="e">
        <f ca="1">+IF(AND(ISNUMBER(OFFSET('Sanitation Data'!$F$11,0,10*ROW('Sanitation Data'!F126))),'Data Summary'!CX132="Yes"),OFFSET('Sanitation Data'!$F$11,0,10*ROW('Sanitation Data'!F126)),NA())</f>
        <v>#N/A</v>
      </c>
      <c r="AJ132" s="491" t="e">
        <f ca="1">+IF(AND(ISNUMBER(OFFSET('Sanitation Data'!$F$12,0,10*ROW('Sanitation Data'!F126))),'Data Summary'!CY132="Yes"),OFFSET('Sanitation Data'!$F$12,0,10*ROW('Sanitation Data'!F126)),NA())</f>
        <v>#N/A</v>
      </c>
      <c r="AK132" s="491" t="e">
        <f ca="1">+IF(AND(ISNUMBER(OFFSET('Sanitation Data'!$G$4,0,10*ROW('Sanitation Data'!G126))),'Data Summary'!CZ132="Yes"),100-OFFSET('Sanitation Data'!$G$4,0,10*ROW('Sanitation Data'!G126)),NA())</f>
        <v>#N/A</v>
      </c>
      <c r="AL132" s="491" t="e">
        <f ca="1">+IF(AND(ISNUMBER(OFFSET('Sanitation Data'!$G$6,0,10*ROW('Sanitation Data'!G126))),'Data Summary'!DA132="Yes"),OFFSET('Sanitation Data'!$G$6,0,10*ROW('Sanitation Data'!G126)),NA())</f>
        <v>#N/A</v>
      </c>
      <c r="AM132" s="491" t="e">
        <f ca="1">+IF(AND(ISNUMBER(OFFSET('Sanitation Data'!$G$10,0,10*ROW('Sanitation Data'!G126))),'Data Summary'!DB132="Yes"),OFFSET('Sanitation Data'!$G$10,0,10*ROW('Sanitation Data'!G126)),NA())</f>
        <v>#N/A</v>
      </c>
      <c r="AN132" s="491" t="e">
        <f ca="1">+IF(AND(ISNUMBER(OFFSET('Sanitation Data'!$G$11,0,10*ROW('Sanitation Data'!G126))),'Data Summary'!DC132="Yes"),OFFSET('Sanitation Data'!$G$11,0,10*ROW('Sanitation Data'!G126)),NA())</f>
        <v>#N/A</v>
      </c>
      <c r="AO132" s="491" t="e">
        <f ca="1">+IF(AND(ISNUMBER(OFFSET('Sanitation Data'!$G$12,0,10*ROW('Sanitation Data'!G126))),'Data Summary'!DD132="Yes"),OFFSET('Sanitation Data'!$G$12,0,10*ROW('Sanitation Data'!G126)),NA())</f>
        <v>#N/A</v>
      </c>
      <c r="AP132" s="491" t="e">
        <f ca="1">+IF(AND(ISNUMBER(OFFSET('Sanitation Data'!$H$4,0,10*ROW('Sanitation Data'!H126))),'Data Summary'!DE132="Yes"),100-OFFSET('Sanitation Data'!$H$4,0,10*ROW('Sanitation Data'!H126)),NA())</f>
        <v>#N/A</v>
      </c>
      <c r="AQ132" s="491" t="e">
        <f ca="1">+IF(AND(ISNUMBER(OFFSET('Sanitation Data'!$H$6,0,10*ROW('Sanitation Data'!H126))),'Data Summary'!DF132="Yes"),OFFSET('Sanitation Data'!$H$6,0,10*ROW('Sanitation Data'!H126)),NA())</f>
        <v>#N/A</v>
      </c>
      <c r="AR132" s="491" t="e">
        <f ca="1">+IF(AND(ISNUMBER(OFFSET('Sanitation Data'!$H$10,0,10*ROW('Sanitation Data'!H126))),'Data Summary'!DG132="Yes"),OFFSET('Sanitation Data'!$H$10,0,10*ROW('Sanitation Data'!H126)),NA())</f>
        <v>#N/A</v>
      </c>
      <c r="AS132" s="491" t="e">
        <f ca="1">+IF(AND(ISNUMBER(OFFSET('Sanitation Data'!$H$11,0,10*ROW('Sanitation Data'!H126))),'Data Summary'!DH132="Yes"),OFFSET('Sanitation Data'!$H$11,0,10*ROW('Sanitation Data'!H126)),NA())</f>
        <v>#N/A</v>
      </c>
      <c r="AT132" s="491" t="e">
        <f ca="1">+IF(AND(ISNUMBER(OFFSET('Sanitation Data'!$H$12,0,10*ROW('Sanitation Data'!H126))),'Data Summary'!DI132="Yes"),OFFSET('Sanitation Data'!$H$12,0,10*ROW('Sanitation Data'!H126)),NA())</f>
        <v>#N/A</v>
      </c>
      <c r="AU132" s="491" t="e">
        <f ca="1">+IF(AND(ISNUMBER(OFFSET('Sanitation Data'!$I$4,0,10*ROW('Sanitation Data'!I126))),'Data Summary'!DJ132="Yes"),100-OFFSET('Sanitation Data'!$I$4,0,10*ROW('Sanitation Data'!I126)),NA())</f>
        <v>#N/A</v>
      </c>
      <c r="AV132" s="491" t="e">
        <f ca="1">+IF(AND(ISNUMBER(OFFSET('Sanitation Data'!$I$6,0,10*ROW('Sanitation Data'!I126))),'Data Summary'!DK132="Yes"),OFFSET('Sanitation Data'!$I$6,0,10*ROW('Sanitation Data'!I126)),NA())</f>
        <v>#N/A</v>
      </c>
      <c r="AW132" s="491" t="e">
        <f ca="1">+IF(AND(ISNUMBER(OFFSET('Sanitation Data'!$I$10,0,10*ROW('Sanitation Data'!I126))),'Data Summary'!DL132="Yes"),OFFSET('Sanitation Data'!$I$10,0,10*ROW('Sanitation Data'!I126)),NA())</f>
        <v>#N/A</v>
      </c>
      <c r="AX132" s="491" t="e">
        <f ca="1">+IF(AND(ISNUMBER(OFFSET('Sanitation Data'!$I$11,0,10*ROW('Sanitation Data'!I126))),'Data Summary'!DM132="Yes"),OFFSET('Sanitation Data'!$I$11,0,10*ROW('Sanitation Data'!I126)),NA())</f>
        <v>#N/A</v>
      </c>
      <c r="AY132" s="491" t="e">
        <f ca="1">+IF(AND(ISNUMBER(OFFSET('Sanitation Data'!$I$12,0,10*ROW('Sanitation Data'!I126))),'Data Summary'!DN132="Yes"),OFFSET('Sanitation Data'!$I$12,0,10*ROW('Sanitation Data'!I126)),NA())</f>
        <v>#N/A</v>
      </c>
      <c r="AZ132" s="492" t="e">
        <f ca="1">+IF(AND(ISNUMBER(OFFSET('Hygiene Data'!$D$5,0,10*ROW('Hygiene Data'!D126))),'Data Summary'!DO132="Yes"),OFFSET('Hygiene Data'!$D$5,0,10*ROW('Hygiene Data'!D126)),NA())</f>
        <v>#N/A</v>
      </c>
      <c r="BA132" s="492" t="e">
        <f ca="1">+IF(AND(ISNUMBER(OFFSET('Hygiene Data'!$D$7,0,10*ROW('Hygiene Data'!D126))),'Data Summary'!DP132="Yes"),OFFSET('Hygiene Data'!$D$7,0,10*ROW('Hygiene Data'!D126)),NA())</f>
        <v>#N/A</v>
      </c>
      <c r="BB132" s="492" t="e">
        <f ca="1">+IF(AND(ISNUMBER(OFFSET('Hygiene Data'!$D$9,0,10*ROW('Hygiene Data'!D126))),'Data Summary'!DQ132="Yes"),OFFSET('Hygiene Data'!$D$9,0,10*ROW('Hygiene Data'!D126)),NA())</f>
        <v>#N/A</v>
      </c>
      <c r="BC132" s="492" t="e">
        <f ca="1">+IF(AND(ISNUMBER(OFFSET('Hygiene Data'!$E$5,0,10*ROW('Hygiene Data'!E126))),'Data Summary'!DR132="Yes"),OFFSET('Hygiene Data'!$E$5,0,10*ROW('Hygiene Data'!E126)),NA())</f>
        <v>#N/A</v>
      </c>
      <c r="BD132" s="492" t="e">
        <f ca="1">+IF(AND(ISNUMBER(OFFSET('Hygiene Data'!$E$7,0,10*ROW('Hygiene Data'!E126))),'Data Summary'!DS132="Yes"),OFFSET('Hygiene Data'!$E$7,0,10*ROW('Hygiene Data'!E126)),NA())</f>
        <v>#N/A</v>
      </c>
      <c r="BE132" s="492" t="e">
        <f ca="1">+IF(AND(ISNUMBER(OFFSET('Hygiene Data'!$E$9,0,10*ROW('Hygiene Data'!E126))),'Data Summary'!DT132="Yes"),OFFSET('Hygiene Data'!$E$9,0,10*ROW('Hygiene Data'!E126)),NA())</f>
        <v>#N/A</v>
      </c>
      <c r="BF132" s="492" t="e">
        <f ca="1">+IF(AND(ISNUMBER(OFFSET('Hygiene Data'!$F$5,0,10*ROW('Hygiene Data'!F126))),'Data Summary'!DU132="Yes"),OFFSET('Hygiene Data'!$F$5,0,10*ROW('Hygiene Data'!F126)),NA())</f>
        <v>#N/A</v>
      </c>
      <c r="BG132" s="492" t="e">
        <f ca="1">+IF(AND(ISNUMBER(OFFSET('Hygiene Data'!$F$7,0,10*ROW('Hygiene Data'!F126))),'Data Summary'!DV132="Yes"),OFFSET('Hygiene Data'!$F$7,0,10*ROW('Hygiene Data'!F126)),NA())</f>
        <v>#N/A</v>
      </c>
      <c r="BH132" s="492" t="e">
        <f ca="1">+IF(AND(ISNUMBER(OFFSET('Hygiene Data'!$F$9,0,10*ROW('Hygiene Data'!F126))),'Data Summary'!DW132="Yes"),OFFSET('Hygiene Data'!$F$9,0,10*ROW('Hygiene Data'!F126)),NA())</f>
        <v>#N/A</v>
      </c>
      <c r="BI132" s="492" t="e">
        <f ca="1">+IF(AND(ISNUMBER(OFFSET('Hygiene Data'!$G$5,0,10*ROW('Hygiene Data'!G126))),'Data Summary'!DX132="Yes"),OFFSET('Hygiene Data'!$G$5,0,10*ROW('Hygiene Data'!G126)),NA())</f>
        <v>#N/A</v>
      </c>
      <c r="BJ132" s="492" t="e">
        <f ca="1">+IF(AND(ISNUMBER(OFFSET('Hygiene Data'!$G$7,0,10*ROW('Hygiene Data'!G126))),'Data Summary'!DY132="Yes"),OFFSET('Hygiene Data'!$G$7,0,10*ROW('Hygiene Data'!G126)),NA())</f>
        <v>#N/A</v>
      </c>
      <c r="BK132" s="492" t="e">
        <f ca="1">+IF(AND(ISNUMBER(OFFSET('Hygiene Data'!$G$9,0,10*ROW('Hygiene Data'!G126))),'Data Summary'!DZ132="Yes"),OFFSET('Hygiene Data'!$G$9,0,10*ROW('Hygiene Data'!G126)),NA())</f>
        <v>#N/A</v>
      </c>
      <c r="BL132" s="492" t="e">
        <f ca="1">+IF(AND(ISNUMBER(OFFSET('Hygiene Data'!$H$5,0,10*ROW('Hygiene Data'!H126))),'Data Summary'!EA132="Yes"),OFFSET('Hygiene Data'!$H$5,0,10*ROW('Hygiene Data'!H126)),NA())</f>
        <v>#N/A</v>
      </c>
      <c r="BM132" s="492" t="e">
        <f ca="1">+IF(AND(ISNUMBER(OFFSET('Hygiene Data'!$H$7,0,10*ROW('Hygiene Data'!H126))),'Data Summary'!EB132="Yes"),OFFSET('Hygiene Data'!$H$7,0,10*ROW('Hygiene Data'!H126)),NA())</f>
        <v>#N/A</v>
      </c>
      <c r="BN132" s="492" t="e">
        <f ca="1">+IF(AND(ISNUMBER(OFFSET('Hygiene Data'!$H$9,0,10*ROW('Hygiene Data'!H126))),'Data Summary'!EC132="Yes"),OFFSET('Hygiene Data'!$H$9,0,10*ROW('Hygiene Data'!H126)),NA())</f>
        <v>#N/A</v>
      </c>
      <c r="BO132" s="492" t="e">
        <f ca="1">+IF(AND(ISNUMBER(OFFSET('Hygiene Data'!$I$5,0,10*ROW('Hygiene Data'!I126))),'Data Summary'!ED132="Yes"),OFFSET('Hygiene Data'!$I$5,0,10*ROW('Hygiene Data'!I126)),NA())</f>
        <v>#N/A</v>
      </c>
      <c r="BP132" s="492" t="e">
        <f ca="1">+IF(AND(ISNUMBER(OFFSET('Hygiene Data'!$I$7,0,10*ROW('Hygiene Data'!I126))),'Data Summary'!EE132="Yes"),OFFSET('Hygiene Data'!$I$7,0,10*ROW('Hygiene Data'!I126)),NA())</f>
        <v>#N/A</v>
      </c>
      <c r="BQ132" s="492" t="e">
        <f ca="1">+IF(AND(ISNUMBER(OFFSET('Hygiene Data'!$I$9,0,10*ROW('Hygiene Data'!I126))),'Data Summary'!EF132="Yes"),OFFSET('Hygiene Data'!$I$9,0,10*ROW('Hygiene Data'!I126)),NA())</f>
        <v>#N/A</v>
      </c>
    </row>
    <row r="133" spans="1:69" x14ac:dyDescent="0.25">
      <c r="A133" s="488" t="e">
        <f ca="1">+RIGHT('Data Summary'!A133,LEN('Data Summary'!A133)-9)</f>
        <v>#VALUE!</v>
      </c>
      <c r="B133" s="462" t="str">
        <f ca="1">+IF(ISTEXT('Data Summary'!B133),'Data Summary'!B133,"")</f>
        <v/>
      </c>
      <c r="C133" s="489" t="e">
        <f ca="1">+VALUE('Data Summary'!C133)</f>
        <v>#VALUE!</v>
      </c>
      <c r="D133" s="490" t="e">
        <f ca="1">+IF(AND(ISNUMBER(OFFSET('Water Data'!$D$4,0,10*ROW('Water Data'!D127))),'Data Summary'!BS133="Yes"),100-OFFSET('Water Data'!$D$4,0,10*ROW('Water Data'!D127)),NA())</f>
        <v>#N/A</v>
      </c>
      <c r="E133" s="490" t="e">
        <f ca="1">+IF(AND(ISNUMBER(OFFSET('Water Data'!$D$6,0,10*ROW('Water Data'!D127))),'Data Summary'!BT133="Yes"),OFFSET('Water Data'!$D$6,0,10*ROW('Water Data'!D127)),NA())</f>
        <v>#N/A</v>
      </c>
      <c r="F133" s="490" t="e">
        <f ca="1">+IF(AND(ISNUMBER(OFFSET('Water Data'!$D$9,0,10*ROW('Water Data'!D127))),'Data Summary'!BU133="Yes"),OFFSET('Water Data'!$D$9,0,10*ROW('Water Data'!D127)),NA())</f>
        <v>#N/A</v>
      </c>
      <c r="G133" s="490" t="e">
        <f ca="1">+IF(AND(ISNUMBER(OFFSET('Water Data'!$E$4,0,10*ROW('Water Data'!E127))),'Data Summary'!BV133="Yes"),100-OFFSET('Water Data'!$E$4,0,10*ROW('Water Data'!E127)),NA())</f>
        <v>#N/A</v>
      </c>
      <c r="H133" s="490" t="e">
        <f ca="1">+IF(AND(ISNUMBER(OFFSET('Water Data'!$E$6,0,10*ROW('Water Data'!E127))),'Data Summary'!BW133="Yes"),OFFSET('Water Data'!$E$6,0,10*ROW('Water Data'!E127)),NA())</f>
        <v>#N/A</v>
      </c>
      <c r="I133" s="490" t="e">
        <f ca="1">+IF(AND(ISNUMBER(OFFSET('Water Data'!$E$9,0,10*ROW('Water Data'!E127))),'Data Summary'!BX133="Yes"),OFFSET('Water Data'!$E$9,0,10*ROW('Water Data'!E127)),NA())</f>
        <v>#N/A</v>
      </c>
      <c r="J133" s="490" t="e">
        <f ca="1">+IF(AND(ISNUMBER(OFFSET('Water Data'!$F$4,0,10*ROW('Water Data'!F127))),'Data Summary'!BY133="Yes"),100-OFFSET('Water Data'!$F$4,0,10*ROW('Water Data'!F127)),NA())</f>
        <v>#N/A</v>
      </c>
      <c r="K133" s="490" t="e">
        <f ca="1">+IF(AND(ISNUMBER(OFFSET('Water Data'!$F$6,0,10*ROW('Water Data'!F127))),'Data Summary'!BZ133="Yes"),OFFSET('Water Data'!$F$6,0,10*ROW('Water Data'!F127)),NA())</f>
        <v>#N/A</v>
      </c>
      <c r="L133" s="490" t="e">
        <f ca="1">+IF(AND(ISNUMBER(OFFSET('Water Data'!$F$9,0,10*ROW('Water Data'!F127))),'Data Summary'!CA133="Yes"),OFFSET('Water Data'!$F$9,0,10*ROW('Water Data'!F127)),NA())</f>
        <v>#N/A</v>
      </c>
      <c r="M133" s="490" t="e">
        <f ca="1">+IF(AND(ISNUMBER(OFFSET('Water Data'!$G$4,0,10*ROW('Water Data'!G127))),'Data Summary'!CB133="Yes"),100-OFFSET('Water Data'!$G$4,0,10*ROW('Water Data'!G127)),NA())</f>
        <v>#N/A</v>
      </c>
      <c r="N133" s="490" t="e">
        <f ca="1">+IF(AND(ISNUMBER(OFFSET('Water Data'!$G$6,0,10*ROW('Water Data'!G127))),'Data Summary'!CC133="Yes"),OFFSET('Water Data'!$G$6,0,10*ROW('Water Data'!G127)),NA())</f>
        <v>#N/A</v>
      </c>
      <c r="O133" s="490" t="e">
        <f ca="1">+IF(AND(ISNUMBER(OFFSET('Water Data'!$G$9,0,10*ROW('Water Data'!G127))),'Data Summary'!CD133="Yes"),OFFSET('Water Data'!$G$9,0,10*ROW('Water Data'!G127)),NA())</f>
        <v>#N/A</v>
      </c>
      <c r="P133" s="490" t="e">
        <f ca="1">+IF(AND(ISNUMBER(OFFSET('Water Data'!$H$4,0,10*ROW('Water Data'!H127))),'Data Summary'!CE133="Yes"),100-OFFSET('Water Data'!$H$4,0,10*ROW('Water Data'!H127)),NA())</f>
        <v>#N/A</v>
      </c>
      <c r="Q133" s="490" t="e">
        <f ca="1">+IF(AND(ISNUMBER(OFFSET('Water Data'!$H$6,0,10*ROW('Water Data'!H127))),'Data Summary'!CF133="Yes"),OFFSET('Water Data'!$H$6,0,10*ROW('Water Data'!H127)),NA())</f>
        <v>#N/A</v>
      </c>
      <c r="R133" s="490" t="e">
        <f ca="1">+IF(AND(ISNUMBER(OFFSET('Water Data'!$H$9,0,10*ROW('Water Data'!H127))),'Data Summary'!CG133="Yes"),OFFSET('Water Data'!$H$9,0,10*ROW('Water Data'!H127)),NA())</f>
        <v>#N/A</v>
      </c>
      <c r="S133" s="490" t="e">
        <f ca="1">+IF(AND(ISNUMBER(OFFSET('Water Data'!$I$4,0,10*ROW('Water Data'!I127))),'Data Summary'!CH133="Yes"),100-OFFSET('Water Data'!$I$4,0,10*ROW('Water Data'!I127)),NA())</f>
        <v>#N/A</v>
      </c>
      <c r="T133" s="490" t="e">
        <f ca="1">+IF(AND(ISNUMBER(OFFSET('Water Data'!$I$6,0,10*ROW('Water Data'!I127))),'Data Summary'!CI133="Yes"),OFFSET('Water Data'!$I$6,0,10*ROW('Water Data'!I127)),NA())</f>
        <v>#N/A</v>
      </c>
      <c r="U133" s="490" t="e">
        <f ca="1">+IF(AND(ISNUMBER(OFFSET('Water Data'!$I$9,0,10*ROW('Water Data'!I127))),'Data Summary'!CJ133="Yes"),OFFSET('Water Data'!$I$9,0,10*ROW('Water Data'!I127)),NA())</f>
        <v>#N/A</v>
      </c>
      <c r="V133" s="491" t="e">
        <f ca="1">+IF(AND(ISNUMBER(OFFSET('Sanitation Data'!$D$4,0,10*ROW('Sanitation Data'!D127))),'Data Summary'!CK133="Yes"),100-OFFSET('Sanitation Data'!$D$4,0,10*ROW('Sanitation Data'!D127)),NA())</f>
        <v>#N/A</v>
      </c>
      <c r="W133" s="491" t="e">
        <f ca="1">+IF(AND(ISNUMBER(OFFSET('Sanitation Data'!$D$6,0,10*ROW('Sanitation Data'!D127))),'Data Summary'!CL133="Yes"),OFFSET('Sanitation Data'!$D$6,0,10*ROW('Sanitation Data'!D127)),NA())</f>
        <v>#N/A</v>
      </c>
      <c r="X133" s="491" t="e">
        <f ca="1">+IF(AND(ISNUMBER(OFFSET('Sanitation Data'!$D$10,0,10*ROW('Sanitation Data'!D127))),'Data Summary'!CM133="Yes"),OFFSET('Sanitation Data'!$D$10,0,10*ROW('Sanitation Data'!D127)),NA())</f>
        <v>#N/A</v>
      </c>
      <c r="Y133" s="491" t="e">
        <f ca="1">+IF(AND(ISNUMBER(OFFSET('Sanitation Data'!$D$11,0,10*ROW('Sanitation Data'!D127))),'Data Summary'!CN133="Yes"),OFFSET('Sanitation Data'!$D$11,0,10*ROW('Sanitation Data'!D127)),NA())</f>
        <v>#N/A</v>
      </c>
      <c r="Z133" s="491" t="e">
        <f ca="1">+IF(AND(ISNUMBER(OFFSET('Sanitation Data'!$D$12,0,10*ROW('Sanitation Data'!D127))),'Data Summary'!CO133="Yes"),OFFSET('Sanitation Data'!$D$12,0,10*ROW('Sanitation Data'!D127)),NA())</f>
        <v>#N/A</v>
      </c>
      <c r="AA133" s="491" t="e">
        <f ca="1">+IF(AND(ISNUMBER(OFFSET('Sanitation Data'!$E$4,0,10*ROW('Sanitation Data'!E127))),'Data Summary'!CP133="Yes"),100-OFFSET('Sanitation Data'!$E$4,0,10*ROW('Sanitation Data'!E127)),NA())</f>
        <v>#N/A</v>
      </c>
      <c r="AB133" s="491" t="e">
        <f ca="1">+IF(AND(ISNUMBER(OFFSET('Sanitation Data'!$E$6,0,10*ROW('Sanitation Data'!E127))),'Data Summary'!CQ133="Yes"),OFFSET('Sanitation Data'!$E$6,0,10*ROW('Sanitation Data'!E127)),NA())</f>
        <v>#N/A</v>
      </c>
      <c r="AC133" s="491" t="e">
        <f ca="1">+IF(AND(ISNUMBER(OFFSET('Sanitation Data'!$E$10,0,10*ROW('Sanitation Data'!E127))),'Data Summary'!CR133="Yes"),OFFSET('Sanitation Data'!$E$10,0,10*ROW('Sanitation Data'!E127)),NA())</f>
        <v>#N/A</v>
      </c>
      <c r="AD133" s="491" t="e">
        <f ca="1">+IF(AND(ISNUMBER(OFFSET('Sanitation Data'!$E$11,0,10*ROW('Sanitation Data'!E127))),'Data Summary'!CS133="Yes"),OFFSET('Sanitation Data'!$E$11,0,10*ROW('Sanitation Data'!E127)),NA())</f>
        <v>#N/A</v>
      </c>
      <c r="AE133" s="491" t="e">
        <f ca="1">+IF(AND(ISNUMBER(OFFSET('Sanitation Data'!$E$12,0,10*ROW('Sanitation Data'!E127))),'Data Summary'!CT133="Yes"),OFFSET('Sanitation Data'!$E$12,0,10*ROW('Sanitation Data'!E127)),NA())</f>
        <v>#N/A</v>
      </c>
      <c r="AF133" s="491" t="e">
        <f ca="1">+IF(AND(ISNUMBER(OFFSET('Sanitation Data'!$F$4,0,10*ROW('Sanitation Data'!F127))),'Data Summary'!CU133="Yes"),100-OFFSET('Sanitation Data'!$F$4,0,10*ROW('Sanitation Data'!F127)),NA())</f>
        <v>#N/A</v>
      </c>
      <c r="AG133" s="491" t="e">
        <f ca="1">+IF(AND(ISNUMBER(OFFSET('Sanitation Data'!$F$6,0,10*ROW('Sanitation Data'!F127))),'Data Summary'!CV133="Yes"),OFFSET('Sanitation Data'!$F$6,0,10*ROW('Sanitation Data'!F127)),NA())</f>
        <v>#N/A</v>
      </c>
      <c r="AH133" s="491" t="e">
        <f ca="1">+IF(AND(ISNUMBER(OFFSET('Sanitation Data'!$F$10,0,10*ROW('Sanitation Data'!F127))),'Data Summary'!CW133="Yes"),OFFSET('Sanitation Data'!$F$10,0,10*ROW('Sanitation Data'!F127)),NA())</f>
        <v>#N/A</v>
      </c>
      <c r="AI133" s="491" t="e">
        <f ca="1">+IF(AND(ISNUMBER(OFFSET('Sanitation Data'!$F$11,0,10*ROW('Sanitation Data'!F127))),'Data Summary'!CX133="Yes"),OFFSET('Sanitation Data'!$F$11,0,10*ROW('Sanitation Data'!F127)),NA())</f>
        <v>#N/A</v>
      </c>
      <c r="AJ133" s="491" t="e">
        <f ca="1">+IF(AND(ISNUMBER(OFFSET('Sanitation Data'!$F$12,0,10*ROW('Sanitation Data'!F127))),'Data Summary'!CY133="Yes"),OFFSET('Sanitation Data'!$F$12,0,10*ROW('Sanitation Data'!F127)),NA())</f>
        <v>#N/A</v>
      </c>
      <c r="AK133" s="491" t="e">
        <f ca="1">+IF(AND(ISNUMBER(OFFSET('Sanitation Data'!$G$4,0,10*ROW('Sanitation Data'!G127))),'Data Summary'!CZ133="Yes"),100-OFFSET('Sanitation Data'!$G$4,0,10*ROW('Sanitation Data'!G127)),NA())</f>
        <v>#N/A</v>
      </c>
      <c r="AL133" s="491" t="e">
        <f ca="1">+IF(AND(ISNUMBER(OFFSET('Sanitation Data'!$G$6,0,10*ROW('Sanitation Data'!G127))),'Data Summary'!DA133="Yes"),OFFSET('Sanitation Data'!$G$6,0,10*ROW('Sanitation Data'!G127)),NA())</f>
        <v>#N/A</v>
      </c>
      <c r="AM133" s="491" t="e">
        <f ca="1">+IF(AND(ISNUMBER(OFFSET('Sanitation Data'!$G$10,0,10*ROW('Sanitation Data'!G127))),'Data Summary'!DB133="Yes"),OFFSET('Sanitation Data'!$G$10,0,10*ROW('Sanitation Data'!G127)),NA())</f>
        <v>#N/A</v>
      </c>
      <c r="AN133" s="491" t="e">
        <f ca="1">+IF(AND(ISNUMBER(OFFSET('Sanitation Data'!$G$11,0,10*ROW('Sanitation Data'!G127))),'Data Summary'!DC133="Yes"),OFFSET('Sanitation Data'!$G$11,0,10*ROW('Sanitation Data'!G127)),NA())</f>
        <v>#N/A</v>
      </c>
      <c r="AO133" s="491" t="e">
        <f ca="1">+IF(AND(ISNUMBER(OFFSET('Sanitation Data'!$G$12,0,10*ROW('Sanitation Data'!G127))),'Data Summary'!DD133="Yes"),OFFSET('Sanitation Data'!$G$12,0,10*ROW('Sanitation Data'!G127)),NA())</f>
        <v>#N/A</v>
      </c>
      <c r="AP133" s="491" t="e">
        <f ca="1">+IF(AND(ISNUMBER(OFFSET('Sanitation Data'!$H$4,0,10*ROW('Sanitation Data'!H127))),'Data Summary'!DE133="Yes"),100-OFFSET('Sanitation Data'!$H$4,0,10*ROW('Sanitation Data'!H127)),NA())</f>
        <v>#N/A</v>
      </c>
      <c r="AQ133" s="491" t="e">
        <f ca="1">+IF(AND(ISNUMBER(OFFSET('Sanitation Data'!$H$6,0,10*ROW('Sanitation Data'!H127))),'Data Summary'!DF133="Yes"),OFFSET('Sanitation Data'!$H$6,0,10*ROW('Sanitation Data'!H127)),NA())</f>
        <v>#N/A</v>
      </c>
      <c r="AR133" s="491" t="e">
        <f ca="1">+IF(AND(ISNUMBER(OFFSET('Sanitation Data'!$H$10,0,10*ROW('Sanitation Data'!H127))),'Data Summary'!DG133="Yes"),OFFSET('Sanitation Data'!$H$10,0,10*ROW('Sanitation Data'!H127)),NA())</f>
        <v>#N/A</v>
      </c>
      <c r="AS133" s="491" t="e">
        <f ca="1">+IF(AND(ISNUMBER(OFFSET('Sanitation Data'!$H$11,0,10*ROW('Sanitation Data'!H127))),'Data Summary'!DH133="Yes"),OFFSET('Sanitation Data'!$H$11,0,10*ROW('Sanitation Data'!H127)),NA())</f>
        <v>#N/A</v>
      </c>
      <c r="AT133" s="491" t="e">
        <f ca="1">+IF(AND(ISNUMBER(OFFSET('Sanitation Data'!$H$12,0,10*ROW('Sanitation Data'!H127))),'Data Summary'!DI133="Yes"),OFFSET('Sanitation Data'!$H$12,0,10*ROW('Sanitation Data'!H127)),NA())</f>
        <v>#N/A</v>
      </c>
      <c r="AU133" s="491" t="e">
        <f ca="1">+IF(AND(ISNUMBER(OFFSET('Sanitation Data'!$I$4,0,10*ROW('Sanitation Data'!I127))),'Data Summary'!DJ133="Yes"),100-OFFSET('Sanitation Data'!$I$4,0,10*ROW('Sanitation Data'!I127)),NA())</f>
        <v>#N/A</v>
      </c>
      <c r="AV133" s="491" t="e">
        <f ca="1">+IF(AND(ISNUMBER(OFFSET('Sanitation Data'!$I$6,0,10*ROW('Sanitation Data'!I127))),'Data Summary'!DK133="Yes"),OFFSET('Sanitation Data'!$I$6,0,10*ROW('Sanitation Data'!I127)),NA())</f>
        <v>#N/A</v>
      </c>
      <c r="AW133" s="491" t="e">
        <f ca="1">+IF(AND(ISNUMBER(OFFSET('Sanitation Data'!$I$10,0,10*ROW('Sanitation Data'!I127))),'Data Summary'!DL133="Yes"),OFFSET('Sanitation Data'!$I$10,0,10*ROW('Sanitation Data'!I127)),NA())</f>
        <v>#N/A</v>
      </c>
      <c r="AX133" s="491" t="e">
        <f ca="1">+IF(AND(ISNUMBER(OFFSET('Sanitation Data'!$I$11,0,10*ROW('Sanitation Data'!I127))),'Data Summary'!DM133="Yes"),OFFSET('Sanitation Data'!$I$11,0,10*ROW('Sanitation Data'!I127)),NA())</f>
        <v>#N/A</v>
      </c>
      <c r="AY133" s="491" t="e">
        <f ca="1">+IF(AND(ISNUMBER(OFFSET('Sanitation Data'!$I$12,0,10*ROW('Sanitation Data'!I127))),'Data Summary'!DN133="Yes"),OFFSET('Sanitation Data'!$I$12,0,10*ROW('Sanitation Data'!I127)),NA())</f>
        <v>#N/A</v>
      </c>
      <c r="AZ133" s="492" t="e">
        <f ca="1">+IF(AND(ISNUMBER(OFFSET('Hygiene Data'!$D$5,0,10*ROW('Hygiene Data'!D127))),'Data Summary'!DO133="Yes"),OFFSET('Hygiene Data'!$D$5,0,10*ROW('Hygiene Data'!D127)),NA())</f>
        <v>#N/A</v>
      </c>
      <c r="BA133" s="492" t="e">
        <f ca="1">+IF(AND(ISNUMBER(OFFSET('Hygiene Data'!$D$7,0,10*ROW('Hygiene Data'!D127))),'Data Summary'!DP133="Yes"),OFFSET('Hygiene Data'!$D$7,0,10*ROW('Hygiene Data'!D127)),NA())</f>
        <v>#N/A</v>
      </c>
      <c r="BB133" s="492" t="e">
        <f ca="1">+IF(AND(ISNUMBER(OFFSET('Hygiene Data'!$D$9,0,10*ROW('Hygiene Data'!D127))),'Data Summary'!DQ133="Yes"),OFFSET('Hygiene Data'!$D$9,0,10*ROW('Hygiene Data'!D127)),NA())</f>
        <v>#N/A</v>
      </c>
      <c r="BC133" s="492" t="e">
        <f ca="1">+IF(AND(ISNUMBER(OFFSET('Hygiene Data'!$E$5,0,10*ROW('Hygiene Data'!E127))),'Data Summary'!DR133="Yes"),OFFSET('Hygiene Data'!$E$5,0,10*ROW('Hygiene Data'!E127)),NA())</f>
        <v>#N/A</v>
      </c>
      <c r="BD133" s="492" t="e">
        <f ca="1">+IF(AND(ISNUMBER(OFFSET('Hygiene Data'!$E$7,0,10*ROW('Hygiene Data'!E127))),'Data Summary'!DS133="Yes"),OFFSET('Hygiene Data'!$E$7,0,10*ROW('Hygiene Data'!E127)),NA())</f>
        <v>#N/A</v>
      </c>
      <c r="BE133" s="492" t="e">
        <f ca="1">+IF(AND(ISNUMBER(OFFSET('Hygiene Data'!$E$9,0,10*ROW('Hygiene Data'!E127))),'Data Summary'!DT133="Yes"),OFFSET('Hygiene Data'!$E$9,0,10*ROW('Hygiene Data'!E127)),NA())</f>
        <v>#N/A</v>
      </c>
      <c r="BF133" s="492" t="e">
        <f ca="1">+IF(AND(ISNUMBER(OFFSET('Hygiene Data'!$F$5,0,10*ROW('Hygiene Data'!F127))),'Data Summary'!DU133="Yes"),OFFSET('Hygiene Data'!$F$5,0,10*ROW('Hygiene Data'!F127)),NA())</f>
        <v>#N/A</v>
      </c>
      <c r="BG133" s="492" t="e">
        <f ca="1">+IF(AND(ISNUMBER(OFFSET('Hygiene Data'!$F$7,0,10*ROW('Hygiene Data'!F127))),'Data Summary'!DV133="Yes"),OFFSET('Hygiene Data'!$F$7,0,10*ROW('Hygiene Data'!F127)),NA())</f>
        <v>#N/A</v>
      </c>
      <c r="BH133" s="492" t="e">
        <f ca="1">+IF(AND(ISNUMBER(OFFSET('Hygiene Data'!$F$9,0,10*ROW('Hygiene Data'!F127))),'Data Summary'!DW133="Yes"),OFFSET('Hygiene Data'!$F$9,0,10*ROW('Hygiene Data'!F127)),NA())</f>
        <v>#N/A</v>
      </c>
      <c r="BI133" s="492" t="e">
        <f ca="1">+IF(AND(ISNUMBER(OFFSET('Hygiene Data'!$G$5,0,10*ROW('Hygiene Data'!G127))),'Data Summary'!DX133="Yes"),OFFSET('Hygiene Data'!$G$5,0,10*ROW('Hygiene Data'!G127)),NA())</f>
        <v>#N/A</v>
      </c>
      <c r="BJ133" s="492" t="e">
        <f ca="1">+IF(AND(ISNUMBER(OFFSET('Hygiene Data'!$G$7,0,10*ROW('Hygiene Data'!G127))),'Data Summary'!DY133="Yes"),OFFSET('Hygiene Data'!$G$7,0,10*ROW('Hygiene Data'!G127)),NA())</f>
        <v>#N/A</v>
      </c>
      <c r="BK133" s="492" t="e">
        <f ca="1">+IF(AND(ISNUMBER(OFFSET('Hygiene Data'!$G$9,0,10*ROW('Hygiene Data'!G127))),'Data Summary'!DZ133="Yes"),OFFSET('Hygiene Data'!$G$9,0,10*ROW('Hygiene Data'!G127)),NA())</f>
        <v>#N/A</v>
      </c>
      <c r="BL133" s="492" t="e">
        <f ca="1">+IF(AND(ISNUMBER(OFFSET('Hygiene Data'!$H$5,0,10*ROW('Hygiene Data'!H127))),'Data Summary'!EA133="Yes"),OFFSET('Hygiene Data'!$H$5,0,10*ROW('Hygiene Data'!H127)),NA())</f>
        <v>#N/A</v>
      </c>
      <c r="BM133" s="492" t="e">
        <f ca="1">+IF(AND(ISNUMBER(OFFSET('Hygiene Data'!$H$7,0,10*ROW('Hygiene Data'!H127))),'Data Summary'!EB133="Yes"),OFFSET('Hygiene Data'!$H$7,0,10*ROW('Hygiene Data'!H127)),NA())</f>
        <v>#N/A</v>
      </c>
      <c r="BN133" s="492" t="e">
        <f ca="1">+IF(AND(ISNUMBER(OFFSET('Hygiene Data'!$H$9,0,10*ROW('Hygiene Data'!H127))),'Data Summary'!EC133="Yes"),OFFSET('Hygiene Data'!$H$9,0,10*ROW('Hygiene Data'!H127)),NA())</f>
        <v>#N/A</v>
      </c>
      <c r="BO133" s="492" t="e">
        <f ca="1">+IF(AND(ISNUMBER(OFFSET('Hygiene Data'!$I$5,0,10*ROW('Hygiene Data'!I127))),'Data Summary'!ED133="Yes"),OFFSET('Hygiene Data'!$I$5,0,10*ROW('Hygiene Data'!I127)),NA())</f>
        <v>#N/A</v>
      </c>
      <c r="BP133" s="492" t="e">
        <f ca="1">+IF(AND(ISNUMBER(OFFSET('Hygiene Data'!$I$7,0,10*ROW('Hygiene Data'!I127))),'Data Summary'!EE133="Yes"),OFFSET('Hygiene Data'!$I$7,0,10*ROW('Hygiene Data'!I127)),NA())</f>
        <v>#N/A</v>
      </c>
      <c r="BQ133" s="492" t="e">
        <f ca="1">+IF(AND(ISNUMBER(OFFSET('Hygiene Data'!$I$9,0,10*ROW('Hygiene Data'!I127))),'Data Summary'!EF133="Yes"),OFFSET('Hygiene Data'!$I$9,0,10*ROW('Hygiene Data'!I127)),NA())</f>
        <v>#N/A</v>
      </c>
    </row>
    <row r="134" spans="1:69" x14ac:dyDescent="0.25">
      <c r="A134" s="488" t="e">
        <f ca="1">+RIGHT('Data Summary'!A134,LEN('Data Summary'!A134)-9)</f>
        <v>#VALUE!</v>
      </c>
      <c r="B134" s="462" t="str">
        <f ca="1">+IF(ISTEXT('Data Summary'!B134),'Data Summary'!B134,"")</f>
        <v/>
      </c>
      <c r="C134" s="489" t="e">
        <f ca="1">+VALUE('Data Summary'!C134)</f>
        <v>#VALUE!</v>
      </c>
      <c r="D134" s="490" t="e">
        <f ca="1">+IF(AND(ISNUMBER(OFFSET('Water Data'!$D$4,0,10*ROW('Water Data'!D128))),'Data Summary'!BS134="Yes"),100-OFFSET('Water Data'!$D$4,0,10*ROW('Water Data'!D128)),NA())</f>
        <v>#N/A</v>
      </c>
      <c r="E134" s="490" t="e">
        <f ca="1">+IF(AND(ISNUMBER(OFFSET('Water Data'!$D$6,0,10*ROW('Water Data'!D128))),'Data Summary'!BT134="Yes"),OFFSET('Water Data'!$D$6,0,10*ROW('Water Data'!D128)),NA())</f>
        <v>#N/A</v>
      </c>
      <c r="F134" s="490" t="e">
        <f ca="1">+IF(AND(ISNUMBER(OFFSET('Water Data'!$D$9,0,10*ROW('Water Data'!D128))),'Data Summary'!BU134="Yes"),OFFSET('Water Data'!$D$9,0,10*ROW('Water Data'!D128)),NA())</f>
        <v>#N/A</v>
      </c>
      <c r="G134" s="490" t="e">
        <f ca="1">+IF(AND(ISNUMBER(OFFSET('Water Data'!$E$4,0,10*ROW('Water Data'!E128))),'Data Summary'!BV134="Yes"),100-OFFSET('Water Data'!$E$4,0,10*ROW('Water Data'!E128)),NA())</f>
        <v>#N/A</v>
      </c>
      <c r="H134" s="490" t="e">
        <f ca="1">+IF(AND(ISNUMBER(OFFSET('Water Data'!$E$6,0,10*ROW('Water Data'!E128))),'Data Summary'!BW134="Yes"),OFFSET('Water Data'!$E$6,0,10*ROW('Water Data'!E128)),NA())</f>
        <v>#N/A</v>
      </c>
      <c r="I134" s="490" t="e">
        <f ca="1">+IF(AND(ISNUMBER(OFFSET('Water Data'!$E$9,0,10*ROW('Water Data'!E128))),'Data Summary'!BX134="Yes"),OFFSET('Water Data'!$E$9,0,10*ROW('Water Data'!E128)),NA())</f>
        <v>#N/A</v>
      </c>
      <c r="J134" s="490" t="e">
        <f ca="1">+IF(AND(ISNUMBER(OFFSET('Water Data'!$F$4,0,10*ROW('Water Data'!F128))),'Data Summary'!BY134="Yes"),100-OFFSET('Water Data'!$F$4,0,10*ROW('Water Data'!F128)),NA())</f>
        <v>#N/A</v>
      </c>
      <c r="K134" s="490" t="e">
        <f ca="1">+IF(AND(ISNUMBER(OFFSET('Water Data'!$F$6,0,10*ROW('Water Data'!F128))),'Data Summary'!BZ134="Yes"),OFFSET('Water Data'!$F$6,0,10*ROW('Water Data'!F128)),NA())</f>
        <v>#N/A</v>
      </c>
      <c r="L134" s="490" t="e">
        <f ca="1">+IF(AND(ISNUMBER(OFFSET('Water Data'!$F$9,0,10*ROW('Water Data'!F128))),'Data Summary'!CA134="Yes"),OFFSET('Water Data'!$F$9,0,10*ROW('Water Data'!F128)),NA())</f>
        <v>#N/A</v>
      </c>
      <c r="M134" s="490" t="e">
        <f ca="1">+IF(AND(ISNUMBER(OFFSET('Water Data'!$G$4,0,10*ROW('Water Data'!G128))),'Data Summary'!CB134="Yes"),100-OFFSET('Water Data'!$G$4,0,10*ROW('Water Data'!G128)),NA())</f>
        <v>#N/A</v>
      </c>
      <c r="N134" s="490" t="e">
        <f ca="1">+IF(AND(ISNUMBER(OFFSET('Water Data'!$G$6,0,10*ROW('Water Data'!G128))),'Data Summary'!CC134="Yes"),OFFSET('Water Data'!$G$6,0,10*ROW('Water Data'!G128)),NA())</f>
        <v>#N/A</v>
      </c>
      <c r="O134" s="490" t="e">
        <f ca="1">+IF(AND(ISNUMBER(OFFSET('Water Data'!$G$9,0,10*ROW('Water Data'!G128))),'Data Summary'!CD134="Yes"),OFFSET('Water Data'!$G$9,0,10*ROW('Water Data'!G128)),NA())</f>
        <v>#N/A</v>
      </c>
      <c r="P134" s="490" t="e">
        <f ca="1">+IF(AND(ISNUMBER(OFFSET('Water Data'!$H$4,0,10*ROW('Water Data'!H128))),'Data Summary'!CE134="Yes"),100-OFFSET('Water Data'!$H$4,0,10*ROW('Water Data'!H128)),NA())</f>
        <v>#N/A</v>
      </c>
      <c r="Q134" s="490" t="e">
        <f ca="1">+IF(AND(ISNUMBER(OFFSET('Water Data'!$H$6,0,10*ROW('Water Data'!H128))),'Data Summary'!CF134="Yes"),OFFSET('Water Data'!$H$6,0,10*ROW('Water Data'!H128)),NA())</f>
        <v>#N/A</v>
      </c>
      <c r="R134" s="490" t="e">
        <f ca="1">+IF(AND(ISNUMBER(OFFSET('Water Data'!$H$9,0,10*ROW('Water Data'!H128))),'Data Summary'!CG134="Yes"),OFFSET('Water Data'!$H$9,0,10*ROW('Water Data'!H128)),NA())</f>
        <v>#N/A</v>
      </c>
      <c r="S134" s="490" t="e">
        <f ca="1">+IF(AND(ISNUMBER(OFFSET('Water Data'!$I$4,0,10*ROW('Water Data'!I128))),'Data Summary'!CH134="Yes"),100-OFFSET('Water Data'!$I$4,0,10*ROW('Water Data'!I128)),NA())</f>
        <v>#N/A</v>
      </c>
      <c r="T134" s="490" t="e">
        <f ca="1">+IF(AND(ISNUMBER(OFFSET('Water Data'!$I$6,0,10*ROW('Water Data'!I128))),'Data Summary'!CI134="Yes"),OFFSET('Water Data'!$I$6,0,10*ROW('Water Data'!I128)),NA())</f>
        <v>#N/A</v>
      </c>
      <c r="U134" s="490" t="e">
        <f ca="1">+IF(AND(ISNUMBER(OFFSET('Water Data'!$I$9,0,10*ROW('Water Data'!I128))),'Data Summary'!CJ134="Yes"),OFFSET('Water Data'!$I$9,0,10*ROW('Water Data'!I128)),NA())</f>
        <v>#N/A</v>
      </c>
      <c r="V134" s="491" t="e">
        <f ca="1">+IF(AND(ISNUMBER(OFFSET('Sanitation Data'!$D$4,0,10*ROW('Sanitation Data'!D128))),'Data Summary'!CK134="Yes"),100-OFFSET('Sanitation Data'!$D$4,0,10*ROW('Sanitation Data'!D128)),NA())</f>
        <v>#N/A</v>
      </c>
      <c r="W134" s="491" t="e">
        <f ca="1">+IF(AND(ISNUMBER(OFFSET('Sanitation Data'!$D$6,0,10*ROW('Sanitation Data'!D128))),'Data Summary'!CL134="Yes"),OFFSET('Sanitation Data'!$D$6,0,10*ROW('Sanitation Data'!D128)),NA())</f>
        <v>#N/A</v>
      </c>
      <c r="X134" s="491" t="e">
        <f ca="1">+IF(AND(ISNUMBER(OFFSET('Sanitation Data'!$D$10,0,10*ROW('Sanitation Data'!D128))),'Data Summary'!CM134="Yes"),OFFSET('Sanitation Data'!$D$10,0,10*ROW('Sanitation Data'!D128)),NA())</f>
        <v>#N/A</v>
      </c>
      <c r="Y134" s="491" t="e">
        <f ca="1">+IF(AND(ISNUMBER(OFFSET('Sanitation Data'!$D$11,0,10*ROW('Sanitation Data'!D128))),'Data Summary'!CN134="Yes"),OFFSET('Sanitation Data'!$D$11,0,10*ROW('Sanitation Data'!D128)),NA())</f>
        <v>#N/A</v>
      </c>
      <c r="Z134" s="491" t="e">
        <f ca="1">+IF(AND(ISNUMBER(OFFSET('Sanitation Data'!$D$12,0,10*ROW('Sanitation Data'!D128))),'Data Summary'!CO134="Yes"),OFFSET('Sanitation Data'!$D$12,0,10*ROW('Sanitation Data'!D128)),NA())</f>
        <v>#N/A</v>
      </c>
      <c r="AA134" s="491" t="e">
        <f ca="1">+IF(AND(ISNUMBER(OFFSET('Sanitation Data'!$E$4,0,10*ROW('Sanitation Data'!E128))),'Data Summary'!CP134="Yes"),100-OFFSET('Sanitation Data'!$E$4,0,10*ROW('Sanitation Data'!E128)),NA())</f>
        <v>#N/A</v>
      </c>
      <c r="AB134" s="491" t="e">
        <f ca="1">+IF(AND(ISNUMBER(OFFSET('Sanitation Data'!$E$6,0,10*ROW('Sanitation Data'!E128))),'Data Summary'!CQ134="Yes"),OFFSET('Sanitation Data'!$E$6,0,10*ROW('Sanitation Data'!E128)),NA())</f>
        <v>#N/A</v>
      </c>
      <c r="AC134" s="491" t="e">
        <f ca="1">+IF(AND(ISNUMBER(OFFSET('Sanitation Data'!$E$10,0,10*ROW('Sanitation Data'!E128))),'Data Summary'!CR134="Yes"),OFFSET('Sanitation Data'!$E$10,0,10*ROW('Sanitation Data'!E128)),NA())</f>
        <v>#N/A</v>
      </c>
      <c r="AD134" s="491" t="e">
        <f ca="1">+IF(AND(ISNUMBER(OFFSET('Sanitation Data'!$E$11,0,10*ROW('Sanitation Data'!E128))),'Data Summary'!CS134="Yes"),OFFSET('Sanitation Data'!$E$11,0,10*ROW('Sanitation Data'!E128)),NA())</f>
        <v>#N/A</v>
      </c>
      <c r="AE134" s="491" t="e">
        <f ca="1">+IF(AND(ISNUMBER(OFFSET('Sanitation Data'!$E$12,0,10*ROW('Sanitation Data'!E128))),'Data Summary'!CT134="Yes"),OFFSET('Sanitation Data'!$E$12,0,10*ROW('Sanitation Data'!E128)),NA())</f>
        <v>#N/A</v>
      </c>
      <c r="AF134" s="491" t="e">
        <f ca="1">+IF(AND(ISNUMBER(OFFSET('Sanitation Data'!$F$4,0,10*ROW('Sanitation Data'!F128))),'Data Summary'!CU134="Yes"),100-OFFSET('Sanitation Data'!$F$4,0,10*ROW('Sanitation Data'!F128)),NA())</f>
        <v>#N/A</v>
      </c>
      <c r="AG134" s="491" t="e">
        <f ca="1">+IF(AND(ISNUMBER(OFFSET('Sanitation Data'!$F$6,0,10*ROW('Sanitation Data'!F128))),'Data Summary'!CV134="Yes"),OFFSET('Sanitation Data'!$F$6,0,10*ROW('Sanitation Data'!F128)),NA())</f>
        <v>#N/A</v>
      </c>
      <c r="AH134" s="491" t="e">
        <f ca="1">+IF(AND(ISNUMBER(OFFSET('Sanitation Data'!$F$10,0,10*ROW('Sanitation Data'!F128))),'Data Summary'!CW134="Yes"),OFFSET('Sanitation Data'!$F$10,0,10*ROW('Sanitation Data'!F128)),NA())</f>
        <v>#N/A</v>
      </c>
      <c r="AI134" s="491" t="e">
        <f ca="1">+IF(AND(ISNUMBER(OFFSET('Sanitation Data'!$F$11,0,10*ROW('Sanitation Data'!F128))),'Data Summary'!CX134="Yes"),OFFSET('Sanitation Data'!$F$11,0,10*ROW('Sanitation Data'!F128)),NA())</f>
        <v>#N/A</v>
      </c>
      <c r="AJ134" s="491" t="e">
        <f ca="1">+IF(AND(ISNUMBER(OFFSET('Sanitation Data'!$F$12,0,10*ROW('Sanitation Data'!F128))),'Data Summary'!CY134="Yes"),OFFSET('Sanitation Data'!$F$12,0,10*ROW('Sanitation Data'!F128)),NA())</f>
        <v>#N/A</v>
      </c>
      <c r="AK134" s="491" t="e">
        <f ca="1">+IF(AND(ISNUMBER(OFFSET('Sanitation Data'!$G$4,0,10*ROW('Sanitation Data'!G128))),'Data Summary'!CZ134="Yes"),100-OFFSET('Sanitation Data'!$G$4,0,10*ROW('Sanitation Data'!G128)),NA())</f>
        <v>#N/A</v>
      </c>
      <c r="AL134" s="491" t="e">
        <f ca="1">+IF(AND(ISNUMBER(OFFSET('Sanitation Data'!$G$6,0,10*ROW('Sanitation Data'!G128))),'Data Summary'!DA134="Yes"),OFFSET('Sanitation Data'!$G$6,0,10*ROW('Sanitation Data'!G128)),NA())</f>
        <v>#N/A</v>
      </c>
      <c r="AM134" s="491" t="e">
        <f ca="1">+IF(AND(ISNUMBER(OFFSET('Sanitation Data'!$G$10,0,10*ROW('Sanitation Data'!G128))),'Data Summary'!DB134="Yes"),OFFSET('Sanitation Data'!$G$10,0,10*ROW('Sanitation Data'!G128)),NA())</f>
        <v>#N/A</v>
      </c>
      <c r="AN134" s="491" t="e">
        <f ca="1">+IF(AND(ISNUMBER(OFFSET('Sanitation Data'!$G$11,0,10*ROW('Sanitation Data'!G128))),'Data Summary'!DC134="Yes"),OFFSET('Sanitation Data'!$G$11,0,10*ROW('Sanitation Data'!G128)),NA())</f>
        <v>#N/A</v>
      </c>
      <c r="AO134" s="491" t="e">
        <f ca="1">+IF(AND(ISNUMBER(OFFSET('Sanitation Data'!$G$12,0,10*ROW('Sanitation Data'!G128))),'Data Summary'!DD134="Yes"),OFFSET('Sanitation Data'!$G$12,0,10*ROW('Sanitation Data'!G128)),NA())</f>
        <v>#N/A</v>
      </c>
      <c r="AP134" s="491" t="e">
        <f ca="1">+IF(AND(ISNUMBER(OFFSET('Sanitation Data'!$H$4,0,10*ROW('Sanitation Data'!H128))),'Data Summary'!DE134="Yes"),100-OFFSET('Sanitation Data'!$H$4,0,10*ROW('Sanitation Data'!H128)),NA())</f>
        <v>#N/A</v>
      </c>
      <c r="AQ134" s="491" t="e">
        <f ca="1">+IF(AND(ISNUMBER(OFFSET('Sanitation Data'!$H$6,0,10*ROW('Sanitation Data'!H128))),'Data Summary'!DF134="Yes"),OFFSET('Sanitation Data'!$H$6,0,10*ROW('Sanitation Data'!H128)),NA())</f>
        <v>#N/A</v>
      </c>
      <c r="AR134" s="491" t="e">
        <f ca="1">+IF(AND(ISNUMBER(OFFSET('Sanitation Data'!$H$10,0,10*ROW('Sanitation Data'!H128))),'Data Summary'!DG134="Yes"),OFFSET('Sanitation Data'!$H$10,0,10*ROW('Sanitation Data'!H128)),NA())</f>
        <v>#N/A</v>
      </c>
      <c r="AS134" s="491" t="e">
        <f ca="1">+IF(AND(ISNUMBER(OFFSET('Sanitation Data'!$H$11,0,10*ROW('Sanitation Data'!H128))),'Data Summary'!DH134="Yes"),OFFSET('Sanitation Data'!$H$11,0,10*ROW('Sanitation Data'!H128)),NA())</f>
        <v>#N/A</v>
      </c>
      <c r="AT134" s="491" t="e">
        <f ca="1">+IF(AND(ISNUMBER(OFFSET('Sanitation Data'!$H$12,0,10*ROW('Sanitation Data'!H128))),'Data Summary'!DI134="Yes"),OFFSET('Sanitation Data'!$H$12,0,10*ROW('Sanitation Data'!H128)),NA())</f>
        <v>#N/A</v>
      </c>
      <c r="AU134" s="491" t="e">
        <f ca="1">+IF(AND(ISNUMBER(OFFSET('Sanitation Data'!$I$4,0,10*ROW('Sanitation Data'!I128))),'Data Summary'!DJ134="Yes"),100-OFFSET('Sanitation Data'!$I$4,0,10*ROW('Sanitation Data'!I128)),NA())</f>
        <v>#N/A</v>
      </c>
      <c r="AV134" s="491" t="e">
        <f ca="1">+IF(AND(ISNUMBER(OFFSET('Sanitation Data'!$I$6,0,10*ROW('Sanitation Data'!I128))),'Data Summary'!DK134="Yes"),OFFSET('Sanitation Data'!$I$6,0,10*ROW('Sanitation Data'!I128)),NA())</f>
        <v>#N/A</v>
      </c>
      <c r="AW134" s="491" t="e">
        <f ca="1">+IF(AND(ISNUMBER(OFFSET('Sanitation Data'!$I$10,0,10*ROW('Sanitation Data'!I128))),'Data Summary'!DL134="Yes"),OFFSET('Sanitation Data'!$I$10,0,10*ROW('Sanitation Data'!I128)),NA())</f>
        <v>#N/A</v>
      </c>
      <c r="AX134" s="491" t="e">
        <f ca="1">+IF(AND(ISNUMBER(OFFSET('Sanitation Data'!$I$11,0,10*ROW('Sanitation Data'!I128))),'Data Summary'!DM134="Yes"),OFFSET('Sanitation Data'!$I$11,0,10*ROW('Sanitation Data'!I128)),NA())</f>
        <v>#N/A</v>
      </c>
      <c r="AY134" s="491" t="e">
        <f ca="1">+IF(AND(ISNUMBER(OFFSET('Sanitation Data'!$I$12,0,10*ROW('Sanitation Data'!I128))),'Data Summary'!DN134="Yes"),OFFSET('Sanitation Data'!$I$12,0,10*ROW('Sanitation Data'!I128)),NA())</f>
        <v>#N/A</v>
      </c>
      <c r="AZ134" s="492" t="e">
        <f ca="1">+IF(AND(ISNUMBER(OFFSET('Hygiene Data'!$D$5,0,10*ROW('Hygiene Data'!D128))),'Data Summary'!DO134="Yes"),OFFSET('Hygiene Data'!$D$5,0,10*ROW('Hygiene Data'!D128)),NA())</f>
        <v>#N/A</v>
      </c>
      <c r="BA134" s="492" t="e">
        <f ca="1">+IF(AND(ISNUMBER(OFFSET('Hygiene Data'!$D$7,0,10*ROW('Hygiene Data'!D128))),'Data Summary'!DP134="Yes"),OFFSET('Hygiene Data'!$D$7,0,10*ROW('Hygiene Data'!D128)),NA())</f>
        <v>#N/A</v>
      </c>
      <c r="BB134" s="492" t="e">
        <f ca="1">+IF(AND(ISNUMBER(OFFSET('Hygiene Data'!$D$9,0,10*ROW('Hygiene Data'!D128))),'Data Summary'!DQ134="Yes"),OFFSET('Hygiene Data'!$D$9,0,10*ROW('Hygiene Data'!D128)),NA())</f>
        <v>#N/A</v>
      </c>
      <c r="BC134" s="492" t="e">
        <f ca="1">+IF(AND(ISNUMBER(OFFSET('Hygiene Data'!$E$5,0,10*ROW('Hygiene Data'!E128))),'Data Summary'!DR134="Yes"),OFFSET('Hygiene Data'!$E$5,0,10*ROW('Hygiene Data'!E128)),NA())</f>
        <v>#N/A</v>
      </c>
      <c r="BD134" s="492" t="e">
        <f ca="1">+IF(AND(ISNUMBER(OFFSET('Hygiene Data'!$E$7,0,10*ROW('Hygiene Data'!E128))),'Data Summary'!DS134="Yes"),OFFSET('Hygiene Data'!$E$7,0,10*ROW('Hygiene Data'!E128)),NA())</f>
        <v>#N/A</v>
      </c>
      <c r="BE134" s="492" t="e">
        <f ca="1">+IF(AND(ISNUMBER(OFFSET('Hygiene Data'!$E$9,0,10*ROW('Hygiene Data'!E128))),'Data Summary'!DT134="Yes"),OFFSET('Hygiene Data'!$E$9,0,10*ROW('Hygiene Data'!E128)),NA())</f>
        <v>#N/A</v>
      </c>
      <c r="BF134" s="492" t="e">
        <f ca="1">+IF(AND(ISNUMBER(OFFSET('Hygiene Data'!$F$5,0,10*ROW('Hygiene Data'!F128))),'Data Summary'!DU134="Yes"),OFFSET('Hygiene Data'!$F$5,0,10*ROW('Hygiene Data'!F128)),NA())</f>
        <v>#N/A</v>
      </c>
      <c r="BG134" s="492" t="e">
        <f ca="1">+IF(AND(ISNUMBER(OFFSET('Hygiene Data'!$F$7,0,10*ROW('Hygiene Data'!F128))),'Data Summary'!DV134="Yes"),OFFSET('Hygiene Data'!$F$7,0,10*ROW('Hygiene Data'!F128)),NA())</f>
        <v>#N/A</v>
      </c>
      <c r="BH134" s="492" t="e">
        <f ca="1">+IF(AND(ISNUMBER(OFFSET('Hygiene Data'!$F$9,0,10*ROW('Hygiene Data'!F128))),'Data Summary'!DW134="Yes"),OFFSET('Hygiene Data'!$F$9,0,10*ROW('Hygiene Data'!F128)),NA())</f>
        <v>#N/A</v>
      </c>
      <c r="BI134" s="492" t="e">
        <f ca="1">+IF(AND(ISNUMBER(OFFSET('Hygiene Data'!$G$5,0,10*ROW('Hygiene Data'!G128))),'Data Summary'!DX134="Yes"),OFFSET('Hygiene Data'!$G$5,0,10*ROW('Hygiene Data'!G128)),NA())</f>
        <v>#N/A</v>
      </c>
      <c r="BJ134" s="492" t="e">
        <f ca="1">+IF(AND(ISNUMBER(OFFSET('Hygiene Data'!$G$7,0,10*ROW('Hygiene Data'!G128))),'Data Summary'!DY134="Yes"),OFFSET('Hygiene Data'!$G$7,0,10*ROW('Hygiene Data'!G128)),NA())</f>
        <v>#N/A</v>
      </c>
      <c r="BK134" s="492" t="e">
        <f ca="1">+IF(AND(ISNUMBER(OFFSET('Hygiene Data'!$G$9,0,10*ROW('Hygiene Data'!G128))),'Data Summary'!DZ134="Yes"),OFFSET('Hygiene Data'!$G$9,0,10*ROW('Hygiene Data'!G128)),NA())</f>
        <v>#N/A</v>
      </c>
      <c r="BL134" s="492" t="e">
        <f ca="1">+IF(AND(ISNUMBER(OFFSET('Hygiene Data'!$H$5,0,10*ROW('Hygiene Data'!H128))),'Data Summary'!EA134="Yes"),OFFSET('Hygiene Data'!$H$5,0,10*ROW('Hygiene Data'!H128)),NA())</f>
        <v>#N/A</v>
      </c>
      <c r="BM134" s="492" t="e">
        <f ca="1">+IF(AND(ISNUMBER(OFFSET('Hygiene Data'!$H$7,0,10*ROW('Hygiene Data'!H128))),'Data Summary'!EB134="Yes"),OFFSET('Hygiene Data'!$H$7,0,10*ROW('Hygiene Data'!H128)),NA())</f>
        <v>#N/A</v>
      </c>
      <c r="BN134" s="492" t="e">
        <f ca="1">+IF(AND(ISNUMBER(OFFSET('Hygiene Data'!$H$9,0,10*ROW('Hygiene Data'!H128))),'Data Summary'!EC134="Yes"),OFFSET('Hygiene Data'!$H$9,0,10*ROW('Hygiene Data'!H128)),NA())</f>
        <v>#N/A</v>
      </c>
      <c r="BO134" s="492" t="e">
        <f ca="1">+IF(AND(ISNUMBER(OFFSET('Hygiene Data'!$I$5,0,10*ROW('Hygiene Data'!I128))),'Data Summary'!ED134="Yes"),OFFSET('Hygiene Data'!$I$5,0,10*ROW('Hygiene Data'!I128)),NA())</f>
        <v>#N/A</v>
      </c>
      <c r="BP134" s="492" t="e">
        <f ca="1">+IF(AND(ISNUMBER(OFFSET('Hygiene Data'!$I$7,0,10*ROW('Hygiene Data'!I128))),'Data Summary'!EE134="Yes"),OFFSET('Hygiene Data'!$I$7,0,10*ROW('Hygiene Data'!I128)),NA())</f>
        <v>#N/A</v>
      </c>
      <c r="BQ134" s="492" t="e">
        <f ca="1">+IF(AND(ISNUMBER(OFFSET('Hygiene Data'!$I$9,0,10*ROW('Hygiene Data'!I128))),'Data Summary'!EF134="Yes"),OFFSET('Hygiene Data'!$I$9,0,10*ROW('Hygiene Data'!I128)),NA())</f>
        <v>#N/A</v>
      </c>
    </row>
    <row r="135" spans="1:69" x14ac:dyDescent="0.25">
      <c r="A135" s="488" t="e">
        <f ca="1">+RIGHT('Data Summary'!A135,LEN('Data Summary'!A135)-9)</f>
        <v>#VALUE!</v>
      </c>
      <c r="B135" s="462" t="str">
        <f ca="1">+IF(ISTEXT('Data Summary'!B135),'Data Summary'!B135,"")</f>
        <v/>
      </c>
      <c r="C135" s="489" t="e">
        <f ca="1">+VALUE('Data Summary'!C135)</f>
        <v>#VALUE!</v>
      </c>
      <c r="D135" s="490" t="e">
        <f ca="1">+IF(AND(ISNUMBER(OFFSET('Water Data'!$D$4,0,10*ROW('Water Data'!D129))),'Data Summary'!BS135="Yes"),100-OFFSET('Water Data'!$D$4,0,10*ROW('Water Data'!D129)),NA())</f>
        <v>#N/A</v>
      </c>
      <c r="E135" s="490" t="e">
        <f ca="1">+IF(AND(ISNUMBER(OFFSET('Water Data'!$D$6,0,10*ROW('Water Data'!D129))),'Data Summary'!BT135="Yes"),OFFSET('Water Data'!$D$6,0,10*ROW('Water Data'!D129)),NA())</f>
        <v>#N/A</v>
      </c>
      <c r="F135" s="490" t="e">
        <f ca="1">+IF(AND(ISNUMBER(OFFSET('Water Data'!$D$9,0,10*ROW('Water Data'!D129))),'Data Summary'!BU135="Yes"),OFFSET('Water Data'!$D$9,0,10*ROW('Water Data'!D129)),NA())</f>
        <v>#N/A</v>
      </c>
      <c r="G135" s="490" t="e">
        <f ca="1">+IF(AND(ISNUMBER(OFFSET('Water Data'!$E$4,0,10*ROW('Water Data'!E129))),'Data Summary'!BV135="Yes"),100-OFFSET('Water Data'!$E$4,0,10*ROW('Water Data'!E129)),NA())</f>
        <v>#N/A</v>
      </c>
      <c r="H135" s="490" t="e">
        <f ca="1">+IF(AND(ISNUMBER(OFFSET('Water Data'!$E$6,0,10*ROW('Water Data'!E129))),'Data Summary'!BW135="Yes"),OFFSET('Water Data'!$E$6,0,10*ROW('Water Data'!E129)),NA())</f>
        <v>#N/A</v>
      </c>
      <c r="I135" s="490" t="e">
        <f ca="1">+IF(AND(ISNUMBER(OFFSET('Water Data'!$E$9,0,10*ROW('Water Data'!E129))),'Data Summary'!BX135="Yes"),OFFSET('Water Data'!$E$9,0,10*ROW('Water Data'!E129)),NA())</f>
        <v>#N/A</v>
      </c>
      <c r="J135" s="490" t="e">
        <f ca="1">+IF(AND(ISNUMBER(OFFSET('Water Data'!$F$4,0,10*ROW('Water Data'!F129))),'Data Summary'!BY135="Yes"),100-OFFSET('Water Data'!$F$4,0,10*ROW('Water Data'!F129)),NA())</f>
        <v>#N/A</v>
      </c>
      <c r="K135" s="490" t="e">
        <f ca="1">+IF(AND(ISNUMBER(OFFSET('Water Data'!$F$6,0,10*ROW('Water Data'!F129))),'Data Summary'!BZ135="Yes"),OFFSET('Water Data'!$F$6,0,10*ROW('Water Data'!F129)),NA())</f>
        <v>#N/A</v>
      </c>
      <c r="L135" s="490" t="e">
        <f ca="1">+IF(AND(ISNUMBER(OFFSET('Water Data'!$F$9,0,10*ROW('Water Data'!F129))),'Data Summary'!CA135="Yes"),OFFSET('Water Data'!$F$9,0,10*ROW('Water Data'!F129)),NA())</f>
        <v>#N/A</v>
      </c>
      <c r="M135" s="490" t="e">
        <f ca="1">+IF(AND(ISNUMBER(OFFSET('Water Data'!$G$4,0,10*ROW('Water Data'!G129))),'Data Summary'!CB135="Yes"),100-OFFSET('Water Data'!$G$4,0,10*ROW('Water Data'!G129)),NA())</f>
        <v>#N/A</v>
      </c>
      <c r="N135" s="490" t="e">
        <f ca="1">+IF(AND(ISNUMBER(OFFSET('Water Data'!$G$6,0,10*ROW('Water Data'!G129))),'Data Summary'!CC135="Yes"),OFFSET('Water Data'!$G$6,0,10*ROW('Water Data'!G129)),NA())</f>
        <v>#N/A</v>
      </c>
      <c r="O135" s="490" t="e">
        <f ca="1">+IF(AND(ISNUMBER(OFFSET('Water Data'!$G$9,0,10*ROW('Water Data'!G129))),'Data Summary'!CD135="Yes"),OFFSET('Water Data'!$G$9,0,10*ROW('Water Data'!G129)),NA())</f>
        <v>#N/A</v>
      </c>
      <c r="P135" s="490" t="e">
        <f ca="1">+IF(AND(ISNUMBER(OFFSET('Water Data'!$H$4,0,10*ROW('Water Data'!H129))),'Data Summary'!CE135="Yes"),100-OFFSET('Water Data'!$H$4,0,10*ROW('Water Data'!H129)),NA())</f>
        <v>#N/A</v>
      </c>
      <c r="Q135" s="490" t="e">
        <f ca="1">+IF(AND(ISNUMBER(OFFSET('Water Data'!$H$6,0,10*ROW('Water Data'!H129))),'Data Summary'!CF135="Yes"),OFFSET('Water Data'!$H$6,0,10*ROW('Water Data'!H129)),NA())</f>
        <v>#N/A</v>
      </c>
      <c r="R135" s="490" t="e">
        <f ca="1">+IF(AND(ISNUMBER(OFFSET('Water Data'!$H$9,0,10*ROW('Water Data'!H129))),'Data Summary'!CG135="Yes"),OFFSET('Water Data'!$H$9,0,10*ROW('Water Data'!H129)),NA())</f>
        <v>#N/A</v>
      </c>
      <c r="S135" s="490" t="e">
        <f ca="1">+IF(AND(ISNUMBER(OFFSET('Water Data'!$I$4,0,10*ROW('Water Data'!I129))),'Data Summary'!CH135="Yes"),100-OFFSET('Water Data'!$I$4,0,10*ROW('Water Data'!I129)),NA())</f>
        <v>#N/A</v>
      </c>
      <c r="T135" s="490" t="e">
        <f ca="1">+IF(AND(ISNUMBER(OFFSET('Water Data'!$I$6,0,10*ROW('Water Data'!I129))),'Data Summary'!CI135="Yes"),OFFSET('Water Data'!$I$6,0,10*ROW('Water Data'!I129)),NA())</f>
        <v>#N/A</v>
      </c>
      <c r="U135" s="490" t="e">
        <f ca="1">+IF(AND(ISNUMBER(OFFSET('Water Data'!$I$9,0,10*ROW('Water Data'!I129))),'Data Summary'!CJ135="Yes"),OFFSET('Water Data'!$I$9,0,10*ROW('Water Data'!I129)),NA())</f>
        <v>#N/A</v>
      </c>
      <c r="V135" s="491" t="e">
        <f ca="1">+IF(AND(ISNUMBER(OFFSET('Sanitation Data'!$D$4,0,10*ROW('Sanitation Data'!D129))),'Data Summary'!CK135="Yes"),100-OFFSET('Sanitation Data'!$D$4,0,10*ROW('Sanitation Data'!D129)),NA())</f>
        <v>#N/A</v>
      </c>
      <c r="W135" s="491" t="e">
        <f ca="1">+IF(AND(ISNUMBER(OFFSET('Sanitation Data'!$D$6,0,10*ROW('Sanitation Data'!D129))),'Data Summary'!CL135="Yes"),OFFSET('Sanitation Data'!$D$6,0,10*ROW('Sanitation Data'!D129)),NA())</f>
        <v>#N/A</v>
      </c>
      <c r="X135" s="491" t="e">
        <f ca="1">+IF(AND(ISNUMBER(OFFSET('Sanitation Data'!$D$10,0,10*ROW('Sanitation Data'!D129))),'Data Summary'!CM135="Yes"),OFFSET('Sanitation Data'!$D$10,0,10*ROW('Sanitation Data'!D129)),NA())</f>
        <v>#N/A</v>
      </c>
      <c r="Y135" s="491" t="e">
        <f ca="1">+IF(AND(ISNUMBER(OFFSET('Sanitation Data'!$D$11,0,10*ROW('Sanitation Data'!D129))),'Data Summary'!CN135="Yes"),OFFSET('Sanitation Data'!$D$11,0,10*ROW('Sanitation Data'!D129)),NA())</f>
        <v>#N/A</v>
      </c>
      <c r="Z135" s="491" t="e">
        <f ca="1">+IF(AND(ISNUMBER(OFFSET('Sanitation Data'!$D$12,0,10*ROW('Sanitation Data'!D129))),'Data Summary'!CO135="Yes"),OFFSET('Sanitation Data'!$D$12,0,10*ROW('Sanitation Data'!D129)),NA())</f>
        <v>#N/A</v>
      </c>
      <c r="AA135" s="491" t="e">
        <f ca="1">+IF(AND(ISNUMBER(OFFSET('Sanitation Data'!$E$4,0,10*ROW('Sanitation Data'!E129))),'Data Summary'!CP135="Yes"),100-OFFSET('Sanitation Data'!$E$4,0,10*ROW('Sanitation Data'!E129)),NA())</f>
        <v>#N/A</v>
      </c>
      <c r="AB135" s="491" t="e">
        <f ca="1">+IF(AND(ISNUMBER(OFFSET('Sanitation Data'!$E$6,0,10*ROW('Sanitation Data'!E129))),'Data Summary'!CQ135="Yes"),OFFSET('Sanitation Data'!$E$6,0,10*ROW('Sanitation Data'!E129)),NA())</f>
        <v>#N/A</v>
      </c>
      <c r="AC135" s="491" t="e">
        <f ca="1">+IF(AND(ISNUMBER(OFFSET('Sanitation Data'!$E$10,0,10*ROW('Sanitation Data'!E129))),'Data Summary'!CR135="Yes"),OFFSET('Sanitation Data'!$E$10,0,10*ROW('Sanitation Data'!E129)),NA())</f>
        <v>#N/A</v>
      </c>
      <c r="AD135" s="491" t="e">
        <f ca="1">+IF(AND(ISNUMBER(OFFSET('Sanitation Data'!$E$11,0,10*ROW('Sanitation Data'!E129))),'Data Summary'!CS135="Yes"),OFFSET('Sanitation Data'!$E$11,0,10*ROW('Sanitation Data'!E129)),NA())</f>
        <v>#N/A</v>
      </c>
      <c r="AE135" s="491" t="e">
        <f ca="1">+IF(AND(ISNUMBER(OFFSET('Sanitation Data'!$E$12,0,10*ROW('Sanitation Data'!E129))),'Data Summary'!CT135="Yes"),OFFSET('Sanitation Data'!$E$12,0,10*ROW('Sanitation Data'!E129)),NA())</f>
        <v>#N/A</v>
      </c>
      <c r="AF135" s="491" t="e">
        <f ca="1">+IF(AND(ISNUMBER(OFFSET('Sanitation Data'!$F$4,0,10*ROW('Sanitation Data'!F129))),'Data Summary'!CU135="Yes"),100-OFFSET('Sanitation Data'!$F$4,0,10*ROW('Sanitation Data'!F129)),NA())</f>
        <v>#N/A</v>
      </c>
      <c r="AG135" s="491" t="e">
        <f ca="1">+IF(AND(ISNUMBER(OFFSET('Sanitation Data'!$F$6,0,10*ROW('Sanitation Data'!F129))),'Data Summary'!CV135="Yes"),OFFSET('Sanitation Data'!$F$6,0,10*ROW('Sanitation Data'!F129)),NA())</f>
        <v>#N/A</v>
      </c>
      <c r="AH135" s="491" t="e">
        <f ca="1">+IF(AND(ISNUMBER(OFFSET('Sanitation Data'!$F$10,0,10*ROW('Sanitation Data'!F129))),'Data Summary'!CW135="Yes"),OFFSET('Sanitation Data'!$F$10,0,10*ROW('Sanitation Data'!F129)),NA())</f>
        <v>#N/A</v>
      </c>
      <c r="AI135" s="491" t="e">
        <f ca="1">+IF(AND(ISNUMBER(OFFSET('Sanitation Data'!$F$11,0,10*ROW('Sanitation Data'!F129))),'Data Summary'!CX135="Yes"),OFFSET('Sanitation Data'!$F$11,0,10*ROW('Sanitation Data'!F129)),NA())</f>
        <v>#N/A</v>
      </c>
      <c r="AJ135" s="491" t="e">
        <f ca="1">+IF(AND(ISNUMBER(OFFSET('Sanitation Data'!$F$12,0,10*ROW('Sanitation Data'!F129))),'Data Summary'!CY135="Yes"),OFFSET('Sanitation Data'!$F$12,0,10*ROW('Sanitation Data'!F129)),NA())</f>
        <v>#N/A</v>
      </c>
      <c r="AK135" s="491" t="e">
        <f ca="1">+IF(AND(ISNUMBER(OFFSET('Sanitation Data'!$G$4,0,10*ROW('Sanitation Data'!G129))),'Data Summary'!CZ135="Yes"),100-OFFSET('Sanitation Data'!$G$4,0,10*ROW('Sanitation Data'!G129)),NA())</f>
        <v>#N/A</v>
      </c>
      <c r="AL135" s="491" t="e">
        <f ca="1">+IF(AND(ISNUMBER(OFFSET('Sanitation Data'!$G$6,0,10*ROW('Sanitation Data'!G129))),'Data Summary'!DA135="Yes"),OFFSET('Sanitation Data'!$G$6,0,10*ROW('Sanitation Data'!G129)),NA())</f>
        <v>#N/A</v>
      </c>
      <c r="AM135" s="491" t="e">
        <f ca="1">+IF(AND(ISNUMBER(OFFSET('Sanitation Data'!$G$10,0,10*ROW('Sanitation Data'!G129))),'Data Summary'!DB135="Yes"),OFFSET('Sanitation Data'!$G$10,0,10*ROW('Sanitation Data'!G129)),NA())</f>
        <v>#N/A</v>
      </c>
      <c r="AN135" s="491" t="e">
        <f ca="1">+IF(AND(ISNUMBER(OFFSET('Sanitation Data'!$G$11,0,10*ROW('Sanitation Data'!G129))),'Data Summary'!DC135="Yes"),OFFSET('Sanitation Data'!$G$11,0,10*ROW('Sanitation Data'!G129)),NA())</f>
        <v>#N/A</v>
      </c>
      <c r="AO135" s="491" t="e">
        <f ca="1">+IF(AND(ISNUMBER(OFFSET('Sanitation Data'!$G$12,0,10*ROW('Sanitation Data'!G129))),'Data Summary'!DD135="Yes"),OFFSET('Sanitation Data'!$G$12,0,10*ROW('Sanitation Data'!G129)),NA())</f>
        <v>#N/A</v>
      </c>
      <c r="AP135" s="491" t="e">
        <f ca="1">+IF(AND(ISNUMBER(OFFSET('Sanitation Data'!$H$4,0,10*ROW('Sanitation Data'!H129))),'Data Summary'!DE135="Yes"),100-OFFSET('Sanitation Data'!$H$4,0,10*ROW('Sanitation Data'!H129)),NA())</f>
        <v>#N/A</v>
      </c>
      <c r="AQ135" s="491" t="e">
        <f ca="1">+IF(AND(ISNUMBER(OFFSET('Sanitation Data'!$H$6,0,10*ROW('Sanitation Data'!H129))),'Data Summary'!DF135="Yes"),OFFSET('Sanitation Data'!$H$6,0,10*ROW('Sanitation Data'!H129)),NA())</f>
        <v>#N/A</v>
      </c>
      <c r="AR135" s="491" t="e">
        <f ca="1">+IF(AND(ISNUMBER(OFFSET('Sanitation Data'!$H$10,0,10*ROW('Sanitation Data'!H129))),'Data Summary'!DG135="Yes"),OFFSET('Sanitation Data'!$H$10,0,10*ROW('Sanitation Data'!H129)),NA())</f>
        <v>#N/A</v>
      </c>
      <c r="AS135" s="491" t="e">
        <f ca="1">+IF(AND(ISNUMBER(OFFSET('Sanitation Data'!$H$11,0,10*ROW('Sanitation Data'!H129))),'Data Summary'!DH135="Yes"),OFFSET('Sanitation Data'!$H$11,0,10*ROW('Sanitation Data'!H129)),NA())</f>
        <v>#N/A</v>
      </c>
      <c r="AT135" s="491" t="e">
        <f ca="1">+IF(AND(ISNUMBER(OFFSET('Sanitation Data'!$H$12,0,10*ROW('Sanitation Data'!H129))),'Data Summary'!DI135="Yes"),OFFSET('Sanitation Data'!$H$12,0,10*ROW('Sanitation Data'!H129)),NA())</f>
        <v>#N/A</v>
      </c>
      <c r="AU135" s="491" t="e">
        <f ca="1">+IF(AND(ISNUMBER(OFFSET('Sanitation Data'!$I$4,0,10*ROW('Sanitation Data'!I129))),'Data Summary'!DJ135="Yes"),100-OFFSET('Sanitation Data'!$I$4,0,10*ROW('Sanitation Data'!I129)),NA())</f>
        <v>#N/A</v>
      </c>
      <c r="AV135" s="491" t="e">
        <f ca="1">+IF(AND(ISNUMBER(OFFSET('Sanitation Data'!$I$6,0,10*ROW('Sanitation Data'!I129))),'Data Summary'!DK135="Yes"),OFFSET('Sanitation Data'!$I$6,0,10*ROW('Sanitation Data'!I129)),NA())</f>
        <v>#N/A</v>
      </c>
      <c r="AW135" s="491" t="e">
        <f ca="1">+IF(AND(ISNUMBER(OFFSET('Sanitation Data'!$I$10,0,10*ROW('Sanitation Data'!I129))),'Data Summary'!DL135="Yes"),OFFSET('Sanitation Data'!$I$10,0,10*ROW('Sanitation Data'!I129)),NA())</f>
        <v>#N/A</v>
      </c>
      <c r="AX135" s="491" t="e">
        <f ca="1">+IF(AND(ISNUMBER(OFFSET('Sanitation Data'!$I$11,0,10*ROW('Sanitation Data'!I129))),'Data Summary'!DM135="Yes"),OFFSET('Sanitation Data'!$I$11,0,10*ROW('Sanitation Data'!I129)),NA())</f>
        <v>#N/A</v>
      </c>
      <c r="AY135" s="491" t="e">
        <f ca="1">+IF(AND(ISNUMBER(OFFSET('Sanitation Data'!$I$12,0,10*ROW('Sanitation Data'!I129))),'Data Summary'!DN135="Yes"),OFFSET('Sanitation Data'!$I$12,0,10*ROW('Sanitation Data'!I129)),NA())</f>
        <v>#N/A</v>
      </c>
      <c r="AZ135" s="492" t="e">
        <f ca="1">+IF(AND(ISNUMBER(OFFSET('Hygiene Data'!$D$5,0,10*ROW('Hygiene Data'!D129))),'Data Summary'!DO135="Yes"),OFFSET('Hygiene Data'!$D$5,0,10*ROW('Hygiene Data'!D129)),NA())</f>
        <v>#N/A</v>
      </c>
      <c r="BA135" s="492" t="e">
        <f ca="1">+IF(AND(ISNUMBER(OFFSET('Hygiene Data'!$D$7,0,10*ROW('Hygiene Data'!D129))),'Data Summary'!DP135="Yes"),OFFSET('Hygiene Data'!$D$7,0,10*ROW('Hygiene Data'!D129)),NA())</f>
        <v>#N/A</v>
      </c>
      <c r="BB135" s="492" t="e">
        <f ca="1">+IF(AND(ISNUMBER(OFFSET('Hygiene Data'!$D$9,0,10*ROW('Hygiene Data'!D129))),'Data Summary'!DQ135="Yes"),OFFSET('Hygiene Data'!$D$9,0,10*ROW('Hygiene Data'!D129)),NA())</f>
        <v>#N/A</v>
      </c>
      <c r="BC135" s="492" t="e">
        <f ca="1">+IF(AND(ISNUMBER(OFFSET('Hygiene Data'!$E$5,0,10*ROW('Hygiene Data'!E129))),'Data Summary'!DR135="Yes"),OFFSET('Hygiene Data'!$E$5,0,10*ROW('Hygiene Data'!E129)),NA())</f>
        <v>#N/A</v>
      </c>
      <c r="BD135" s="492" t="e">
        <f ca="1">+IF(AND(ISNUMBER(OFFSET('Hygiene Data'!$E$7,0,10*ROW('Hygiene Data'!E129))),'Data Summary'!DS135="Yes"),OFFSET('Hygiene Data'!$E$7,0,10*ROW('Hygiene Data'!E129)),NA())</f>
        <v>#N/A</v>
      </c>
      <c r="BE135" s="492" t="e">
        <f ca="1">+IF(AND(ISNUMBER(OFFSET('Hygiene Data'!$E$9,0,10*ROW('Hygiene Data'!E129))),'Data Summary'!DT135="Yes"),OFFSET('Hygiene Data'!$E$9,0,10*ROW('Hygiene Data'!E129)),NA())</f>
        <v>#N/A</v>
      </c>
      <c r="BF135" s="492" t="e">
        <f ca="1">+IF(AND(ISNUMBER(OFFSET('Hygiene Data'!$F$5,0,10*ROW('Hygiene Data'!F129))),'Data Summary'!DU135="Yes"),OFFSET('Hygiene Data'!$F$5,0,10*ROW('Hygiene Data'!F129)),NA())</f>
        <v>#N/A</v>
      </c>
      <c r="BG135" s="492" t="e">
        <f ca="1">+IF(AND(ISNUMBER(OFFSET('Hygiene Data'!$F$7,0,10*ROW('Hygiene Data'!F129))),'Data Summary'!DV135="Yes"),OFFSET('Hygiene Data'!$F$7,0,10*ROW('Hygiene Data'!F129)),NA())</f>
        <v>#N/A</v>
      </c>
      <c r="BH135" s="492" t="e">
        <f ca="1">+IF(AND(ISNUMBER(OFFSET('Hygiene Data'!$F$9,0,10*ROW('Hygiene Data'!F129))),'Data Summary'!DW135="Yes"),OFFSET('Hygiene Data'!$F$9,0,10*ROW('Hygiene Data'!F129)),NA())</f>
        <v>#N/A</v>
      </c>
      <c r="BI135" s="492" t="e">
        <f ca="1">+IF(AND(ISNUMBER(OFFSET('Hygiene Data'!$G$5,0,10*ROW('Hygiene Data'!G129))),'Data Summary'!DX135="Yes"),OFFSET('Hygiene Data'!$G$5,0,10*ROW('Hygiene Data'!G129)),NA())</f>
        <v>#N/A</v>
      </c>
      <c r="BJ135" s="492" t="e">
        <f ca="1">+IF(AND(ISNUMBER(OFFSET('Hygiene Data'!$G$7,0,10*ROW('Hygiene Data'!G129))),'Data Summary'!DY135="Yes"),OFFSET('Hygiene Data'!$G$7,0,10*ROW('Hygiene Data'!G129)),NA())</f>
        <v>#N/A</v>
      </c>
      <c r="BK135" s="492" t="e">
        <f ca="1">+IF(AND(ISNUMBER(OFFSET('Hygiene Data'!$G$9,0,10*ROW('Hygiene Data'!G129))),'Data Summary'!DZ135="Yes"),OFFSET('Hygiene Data'!$G$9,0,10*ROW('Hygiene Data'!G129)),NA())</f>
        <v>#N/A</v>
      </c>
      <c r="BL135" s="492" t="e">
        <f ca="1">+IF(AND(ISNUMBER(OFFSET('Hygiene Data'!$H$5,0,10*ROW('Hygiene Data'!H129))),'Data Summary'!EA135="Yes"),OFFSET('Hygiene Data'!$H$5,0,10*ROW('Hygiene Data'!H129)),NA())</f>
        <v>#N/A</v>
      </c>
      <c r="BM135" s="492" t="e">
        <f ca="1">+IF(AND(ISNUMBER(OFFSET('Hygiene Data'!$H$7,0,10*ROW('Hygiene Data'!H129))),'Data Summary'!EB135="Yes"),OFFSET('Hygiene Data'!$H$7,0,10*ROW('Hygiene Data'!H129)),NA())</f>
        <v>#N/A</v>
      </c>
      <c r="BN135" s="492" t="e">
        <f ca="1">+IF(AND(ISNUMBER(OFFSET('Hygiene Data'!$H$9,0,10*ROW('Hygiene Data'!H129))),'Data Summary'!EC135="Yes"),OFFSET('Hygiene Data'!$H$9,0,10*ROW('Hygiene Data'!H129)),NA())</f>
        <v>#N/A</v>
      </c>
      <c r="BO135" s="492" t="e">
        <f ca="1">+IF(AND(ISNUMBER(OFFSET('Hygiene Data'!$I$5,0,10*ROW('Hygiene Data'!I129))),'Data Summary'!ED135="Yes"),OFFSET('Hygiene Data'!$I$5,0,10*ROW('Hygiene Data'!I129)),NA())</f>
        <v>#N/A</v>
      </c>
      <c r="BP135" s="492" t="e">
        <f ca="1">+IF(AND(ISNUMBER(OFFSET('Hygiene Data'!$I$7,0,10*ROW('Hygiene Data'!I129))),'Data Summary'!EE135="Yes"),OFFSET('Hygiene Data'!$I$7,0,10*ROW('Hygiene Data'!I129)),NA())</f>
        <v>#N/A</v>
      </c>
      <c r="BQ135" s="492" t="e">
        <f ca="1">+IF(AND(ISNUMBER(OFFSET('Hygiene Data'!$I$9,0,10*ROW('Hygiene Data'!I129))),'Data Summary'!EF135="Yes"),OFFSET('Hygiene Data'!$I$9,0,10*ROW('Hygiene Data'!I129)),NA())</f>
        <v>#N/A</v>
      </c>
    </row>
    <row r="136" spans="1:69" x14ac:dyDescent="0.25">
      <c r="A136" s="488" t="e">
        <f ca="1">+RIGHT('Data Summary'!A136,LEN('Data Summary'!A136)-9)</f>
        <v>#VALUE!</v>
      </c>
      <c r="B136" s="462" t="str">
        <f ca="1">+IF(ISTEXT('Data Summary'!B136),'Data Summary'!B136,"")</f>
        <v/>
      </c>
      <c r="C136" s="489" t="e">
        <f ca="1">+VALUE('Data Summary'!C136)</f>
        <v>#VALUE!</v>
      </c>
      <c r="D136" s="490" t="e">
        <f ca="1">+IF(AND(ISNUMBER(OFFSET('Water Data'!$D$4,0,10*ROW('Water Data'!D130))),'Data Summary'!BS136="Yes"),100-OFFSET('Water Data'!$D$4,0,10*ROW('Water Data'!D130)),NA())</f>
        <v>#N/A</v>
      </c>
      <c r="E136" s="490" t="e">
        <f ca="1">+IF(AND(ISNUMBER(OFFSET('Water Data'!$D$6,0,10*ROW('Water Data'!D130))),'Data Summary'!BT136="Yes"),OFFSET('Water Data'!$D$6,0,10*ROW('Water Data'!D130)),NA())</f>
        <v>#N/A</v>
      </c>
      <c r="F136" s="490" t="e">
        <f ca="1">+IF(AND(ISNUMBER(OFFSET('Water Data'!$D$9,0,10*ROW('Water Data'!D130))),'Data Summary'!BU136="Yes"),OFFSET('Water Data'!$D$9,0,10*ROW('Water Data'!D130)),NA())</f>
        <v>#N/A</v>
      </c>
      <c r="G136" s="490" t="e">
        <f ca="1">+IF(AND(ISNUMBER(OFFSET('Water Data'!$E$4,0,10*ROW('Water Data'!E130))),'Data Summary'!BV136="Yes"),100-OFFSET('Water Data'!$E$4,0,10*ROW('Water Data'!E130)),NA())</f>
        <v>#N/A</v>
      </c>
      <c r="H136" s="490" t="e">
        <f ca="1">+IF(AND(ISNUMBER(OFFSET('Water Data'!$E$6,0,10*ROW('Water Data'!E130))),'Data Summary'!BW136="Yes"),OFFSET('Water Data'!$E$6,0,10*ROW('Water Data'!E130)),NA())</f>
        <v>#N/A</v>
      </c>
      <c r="I136" s="490" t="e">
        <f ca="1">+IF(AND(ISNUMBER(OFFSET('Water Data'!$E$9,0,10*ROW('Water Data'!E130))),'Data Summary'!BX136="Yes"),OFFSET('Water Data'!$E$9,0,10*ROW('Water Data'!E130)),NA())</f>
        <v>#N/A</v>
      </c>
      <c r="J136" s="490" t="e">
        <f ca="1">+IF(AND(ISNUMBER(OFFSET('Water Data'!$F$4,0,10*ROW('Water Data'!F130))),'Data Summary'!BY136="Yes"),100-OFFSET('Water Data'!$F$4,0,10*ROW('Water Data'!F130)),NA())</f>
        <v>#N/A</v>
      </c>
      <c r="K136" s="490" t="e">
        <f ca="1">+IF(AND(ISNUMBER(OFFSET('Water Data'!$F$6,0,10*ROW('Water Data'!F130))),'Data Summary'!BZ136="Yes"),OFFSET('Water Data'!$F$6,0,10*ROW('Water Data'!F130)),NA())</f>
        <v>#N/A</v>
      </c>
      <c r="L136" s="490" t="e">
        <f ca="1">+IF(AND(ISNUMBER(OFFSET('Water Data'!$F$9,0,10*ROW('Water Data'!F130))),'Data Summary'!CA136="Yes"),OFFSET('Water Data'!$F$9,0,10*ROW('Water Data'!F130)),NA())</f>
        <v>#N/A</v>
      </c>
      <c r="M136" s="490" t="e">
        <f ca="1">+IF(AND(ISNUMBER(OFFSET('Water Data'!$G$4,0,10*ROW('Water Data'!G130))),'Data Summary'!CB136="Yes"),100-OFFSET('Water Data'!$G$4,0,10*ROW('Water Data'!G130)),NA())</f>
        <v>#N/A</v>
      </c>
      <c r="N136" s="490" t="e">
        <f ca="1">+IF(AND(ISNUMBER(OFFSET('Water Data'!$G$6,0,10*ROW('Water Data'!G130))),'Data Summary'!CC136="Yes"),OFFSET('Water Data'!$G$6,0,10*ROW('Water Data'!G130)),NA())</f>
        <v>#N/A</v>
      </c>
      <c r="O136" s="490" t="e">
        <f ca="1">+IF(AND(ISNUMBER(OFFSET('Water Data'!$G$9,0,10*ROW('Water Data'!G130))),'Data Summary'!CD136="Yes"),OFFSET('Water Data'!$G$9,0,10*ROW('Water Data'!G130)),NA())</f>
        <v>#N/A</v>
      </c>
      <c r="P136" s="490" t="e">
        <f ca="1">+IF(AND(ISNUMBER(OFFSET('Water Data'!$H$4,0,10*ROW('Water Data'!H130))),'Data Summary'!CE136="Yes"),100-OFFSET('Water Data'!$H$4,0,10*ROW('Water Data'!H130)),NA())</f>
        <v>#N/A</v>
      </c>
      <c r="Q136" s="490" t="e">
        <f ca="1">+IF(AND(ISNUMBER(OFFSET('Water Data'!$H$6,0,10*ROW('Water Data'!H130))),'Data Summary'!CF136="Yes"),OFFSET('Water Data'!$H$6,0,10*ROW('Water Data'!H130)),NA())</f>
        <v>#N/A</v>
      </c>
      <c r="R136" s="490" t="e">
        <f ca="1">+IF(AND(ISNUMBER(OFFSET('Water Data'!$H$9,0,10*ROW('Water Data'!H130))),'Data Summary'!CG136="Yes"),OFFSET('Water Data'!$H$9,0,10*ROW('Water Data'!H130)),NA())</f>
        <v>#N/A</v>
      </c>
      <c r="S136" s="490" t="e">
        <f ca="1">+IF(AND(ISNUMBER(OFFSET('Water Data'!$I$4,0,10*ROW('Water Data'!I130))),'Data Summary'!CH136="Yes"),100-OFFSET('Water Data'!$I$4,0,10*ROW('Water Data'!I130)),NA())</f>
        <v>#N/A</v>
      </c>
      <c r="T136" s="490" t="e">
        <f ca="1">+IF(AND(ISNUMBER(OFFSET('Water Data'!$I$6,0,10*ROW('Water Data'!I130))),'Data Summary'!CI136="Yes"),OFFSET('Water Data'!$I$6,0,10*ROW('Water Data'!I130)),NA())</f>
        <v>#N/A</v>
      </c>
      <c r="U136" s="490" t="e">
        <f ca="1">+IF(AND(ISNUMBER(OFFSET('Water Data'!$I$9,0,10*ROW('Water Data'!I130))),'Data Summary'!CJ136="Yes"),OFFSET('Water Data'!$I$9,0,10*ROW('Water Data'!I130)),NA())</f>
        <v>#N/A</v>
      </c>
      <c r="V136" s="491" t="e">
        <f ca="1">+IF(AND(ISNUMBER(OFFSET('Sanitation Data'!$D$4,0,10*ROW('Sanitation Data'!D130))),'Data Summary'!CK136="Yes"),100-OFFSET('Sanitation Data'!$D$4,0,10*ROW('Sanitation Data'!D130)),NA())</f>
        <v>#N/A</v>
      </c>
      <c r="W136" s="491" t="e">
        <f ca="1">+IF(AND(ISNUMBER(OFFSET('Sanitation Data'!$D$6,0,10*ROW('Sanitation Data'!D130))),'Data Summary'!CL136="Yes"),OFFSET('Sanitation Data'!$D$6,0,10*ROW('Sanitation Data'!D130)),NA())</f>
        <v>#N/A</v>
      </c>
      <c r="X136" s="491" t="e">
        <f ca="1">+IF(AND(ISNUMBER(OFFSET('Sanitation Data'!$D$10,0,10*ROW('Sanitation Data'!D130))),'Data Summary'!CM136="Yes"),OFFSET('Sanitation Data'!$D$10,0,10*ROW('Sanitation Data'!D130)),NA())</f>
        <v>#N/A</v>
      </c>
      <c r="Y136" s="491" t="e">
        <f ca="1">+IF(AND(ISNUMBER(OFFSET('Sanitation Data'!$D$11,0,10*ROW('Sanitation Data'!D130))),'Data Summary'!CN136="Yes"),OFFSET('Sanitation Data'!$D$11,0,10*ROW('Sanitation Data'!D130)),NA())</f>
        <v>#N/A</v>
      </c>
      <c r="Z136" s="491" t="e">
        <f ca="1">+IF(AND(ISNUMBER(OFFSET('Sanitation Data'!$D$12,0,10*ROW('Sanitation Data'!D130))),'Data Summary'!CO136="Yes"),OFFSET('Sanitation Data'!$D$12,0,10*ROW('Sanitation Data'!D130)),NA())</f>
        <v>#N/A</v>
      </c>
      <c r="AA136" s="491" t="e">
        <f ca="1">+IF(AND(ISNUMBER(OFFSET('Sanitation Data'!$E$4,0,10*ROW('Sanitation Data'!E130))),'Data Summary'!CP136="Yes"),100-OFFSET('Sanitation Data'!$E$4,0,10*ROW('Sanitation Data'!E130)),NA())</f>
        <v>#N/A</v>
      </c>
      <c r="AB136" s="491" t="e">
        <f ca="1">+IF(AND(ISNUMBER(OFFSET('Sanitation Data'!$E$6,0,10*ROW('Sanitation Data'!E130))),'Data Summary'!CQ136="Yes"),OFFSET('Sanitation Data'!$E$6,0,10*ROW('Sanitation Data'!E130)),NA())</f>
        <v>#N/A</v>
      </c>
      <c r="AC136" s="491" t="e">
        <f ca="1">+IF(AND(ISNUMBER(OFFSET('Sanitation Data'!$E$10,0,10*ROW('Sanitation Data'!E130))),'Data Summary'!CR136="Yes"),OFFSET('Sanitation Data'!$E$10,0,10*ROW('Sanitation Data'!E130)),NA())</f>
        <v>#N/A</v>
      </c>
      <c r="AD136" s="491" t="e">
        <f ca="1">+IF(AND(ISNUMBER(OFFSET('Sanitation Data'!$E$11,0,10*ROW('Sanitation Data'!E130))),'Data Summary'!CS136="Yes"),OFFSET('Sanitation Data'!$E$11,0,10*ROW('Sanitation Data'!E130)),NA())</f>
        <v>#N/A</v>
      </c>
      <c r="AE136" s="491" t="e">
        <f ca="1">+IF(AND(ISNUMBER(OFFSET('Sanitation Data'!$E$12,0,10*ROW('Sanitation Data'!E130))),'Data Summary'!CT136="Yes"),OFFSET('Sanitation Data'!$E$12,0,10*ROW('Sanitation Data'!E130)),NA())</f>
        <v>#N/A</v>
      </c>
      <c r="AF136" s="491" t="e">
        <f ca="1">+IF(AND(ISNUMBER(OFFSET('Sanitation Data'!$F$4,0,10*ROW('Sanitation Data'!F130))),'Data Summary'!CU136="Yes"),100-OFFSET('Sanitation Data'!$F$4,0,10*ROW('Sanitation Data'!F130)),NA())</f>
        <v>#N/A</v>
      </c>
      <c r="AG136" s="491" t="e">
        <f ca="1">+IF(AND(ISNUMBER(OFFSET('Sanitation Data'!$F$6,0,10*ROW('Sanitation Data'!F130))),'Data Summary'!CV136="Yes"),OFFSET('Sanitation Data'!$F$6,0,10*ROW('Sanitation Data'!F130)),NA())</f>
        <v>#N/A</v>
      </c>
      <c r="AH136" s="491" t="e">
        <f ca="1">+IF(AND(ISNUMBER(OFFSET('Sanitation Data'!$F$10,0,10*ROW('Sanitation Data'!F130))),'Data Summary'!CW136="Yes"),OFFSET('Sanitation Data'!$F$10,0,10*ROW('Sanitation Data'!F130)),NA())</f>
        <v>#N/A</v>
      </c>
      <c r="AI136" s="491" t="e">
        <f ca="1">+IF(AND(ISNUMBER(OFFSET('Sanitation Data'!$F$11,0,10*ROW('Sanitation Data'!F130))),'Data Summary'!CX136="Yes"),OFFSET('Sanitation Data'!$F$11,0,10*ROW('Sanitation Data'!F130)),NA())</f>
        <v>#N/A</v>
      </c>
      <c r="AJ136" s="491" t="e">
        <f ca="1">+IF(AND(ISNUMBER(OFFSET('Sanitation Data'!$F$12,0,10*ROW('Sanitation Data'!F130))),'Data Summary'!CY136="Yes"),OFFSET('Sanitation Data'!$F$12,0,10*ROW('Sanitation Data'!F130)),NA())</f>
        <v>#N/A</v>
      </c>
      <c r="AK136" s="491" t="e">
        <f ca="1">+IF(AND(ISNUMBER(OFFSET('Sanitation Data'!$G$4,0,10*ROW('Sanitation Data'!G130))),'Data Summary'!CZ136="Yes"),100-OFFSET('Sanitation Data'!$G$4,0,10*ROW('Sanitation Data'!G130)),NA())</f>
        <v>#N/A</v>
      </c>
      <c r="AL136" s="491" t="e">
        <f ca="1">+IF(AND(ISNUMBER(OFFSET('Sanitation Data'!$G$6,0,10*ROW('Sanitation Data'!G130))),'Data Summary'!DA136="Yes"),OFFSET('Sanitation Data'!$G$6,0,10*ROW('Sanitation Data'!G130)),NA())</f>
        <v>#N/A</v>
      </c>
      <c r="AM136" s="491" t="e">
        <f ca="1">+IF(AND(ISNUMBER(OFFSET('Sanitation Data'!$G$10,0,10*ROW('Sanitation Data'!G130))),'Data Summary'!DB136="Yes"),OFFSET('Sanitation Data'!$G$10,0,10*ROW('Sanitation Data'!G130)),NA())</f>
        <v>#N/A</v>
      </c>
      <c r="AN136" s="491" t="e">
        <f ca="1">+IF(AND(ISNUMBER(OFFSET('Sanitation Data'!$G$11,0,10*ROW('Sanitation Data'!G130))),'Data Summary'!DC136="Yes"),OFFSET('Sanitation Data'!$G$11,0,10*ROW('Sanitation Data'!G130)),NA())</f>
        <v>#N/A</v>
      </c>
      <c r="AO136" s="491" t="e">
        <f ca="1">+IF(AND(ISNUMBER(OFFSET('Sanitation Data'!$G$12,0,10*ROW('Sanitation Data'!G130))),'Data Summary'!DD136="Yes"),OFFSET('Sanitation Data'!$G$12,0,10*ROW('Sanitation Data'!G130)),NA())</f>
        <v>#N/A</v>
      </c>
      <c r="AP136" s="491" t="e">
        <f ca="1">+IF(AND(ISNUMBER(OFFSET('Sanitation Data'!$H$4,0,10*ROW('Sanitation Data'!H130))),'Data Summary'!DE136="Yes"),100-OFFSET('Sanitation Data'!$H$4,0,10*ROW('Sanitation Data'!H130)),NA())</f>
        <v>#N/A</v>
      </c>
      <c r="AQ136" s="491" t="e">
        <f ca="1">+IF(AND(ISNUMBER(OFFSET('Sanitation Data'!$H$6,0,10*ROW('Sanitation Data'!H130))),'Data Summary'!DF136="Yes"),OFFSET('Sanitation Data'!$H$6,0,10*ROW('Sanitation Data'!H130)),NA())</f>
        <v>#N/A</v>
      </c>
      <c r="AR136" s="491" t="e">
        <f ca="1">+IF(AND(ISNUMBER(OFFSET('Sanitation Data'!$H$10,0,10*ROW('Sanitation Data'!H130))),'Data Summary'!DG136="Yes"),OFFSET('Sanitation Data'!$H$10,0,10*ROW('Sanitation Data'!H130)),NA())</f>
        <v>#N/A</v>
      </c>
      <c r="AS136" s="491" t="e">
        <f ca="1">+IF(AND(ISNUMBER(OFFSET('Sanitation Data'!$H$11,0,10*ROW('Sanitation Data'!H130))),'Data Summary'!DH136="Yes"),OFFSET('Sanitation Data'!$H$11,0,10*ROW('Sanitation Data'!H130)),NA())</f>
        <v>#N/A</v>
      </c>
      <c r="AT136" s="491" t="e">
        <f ca="1">+IF(AND(ISNUMBER(OFFSET('Sanitation Data'!$H$12,0,10*ROW('Sanitation Data'!H130))),'Data Summary'!DI136="Yes"),OFFSET('Sanitation Data'!$H$12,0,10*ROW('Sanitation Data'!H130)),NA())</f>
        <v>#N/A</v>
      </c>
      <c r="AU136" s="491" t="e">
        <f ca="1">+IF(AND(ISNUMBER(OFFSET('Sanitation Data'!$I$4,0,10*ROW('Sanitation Data'!I130))),'Data Summary'!DJ136="Yes"),100-OFFSET('Sanitation Data'!$I$4,0,10*ROW('Sanitation Data'!I130)),NA())</f>
        <v>#N/A</v>
      </c>
      <c r="AV136" s="491" t="e">
        <f ca="1">+IF(AND(ISNUMBER(OFFSET('Sanitation Data'!$I$6,0,10*ROW('Sanitation Data'!I130))),'Data Summary'!DK136="Yes"),OFFSET('Sanitation Data'!$I$6,0,10*ROW('Sanitation Data'!I130)),NA())</f>
        <v>#N/A</v>
      </c>
      <c r="AW136" s="491" t="e">
        <f ca="1">+IF(AND(ISNUMBER(OFFSET('Sanitation Data'!$I$10,0,10*ROW('Sanitation Data'!I130))),'Data Summary'!DL136="Yes"),OFFSET('Sanitation Data'!$I$10,0,10*ROW('Sanitation Data'!I130)),NA())</f>
        <v>#N/A</v>
      </c>
      <c r="AX136" s="491" t="e">
        <f ca="1">+IF(AND(ISNUMBER(OFFSET('Sanitation Data'!$I$11,0,10*ROW('Sanitation Data'!I130))),'Data Summary'!DM136="Yes"),OFFSET('Sanitation Data'!$I$11,0,10*ROW('Sanitation Data'!I130)),NA())</f>
        <v>#N/A</v>
      </c>
      <c r="AY136" s="491" t="e">
        <f ca="1">+IF(AND(ISNUMBER(OFFSET('Sanitation Data'!$I$12,0,10*ROW('Sanitation Data'!I130))),'Data Summary'!DN136="Yes"),OFFSET('Sanitation Data'!$I$12,0,10*ROW('Sanitation Data'!I130)),NA())</f>
        <v>#N/A</v>
      </c>
      <c r="AZ136" s="492" t="e">
        <f ca="1">+IF(AND(ISNUMBER(OFFSET('Hygiene Data'!$D$5,0,10*ROW('Hygiene Data'!D130))),'Data Summary'!DO136="Yes"),OFFSET('Hygiene Data'!$D$5,0,10*ROW('Hygiene Data'!D130)),NA())</f>
        <v>#N/A</v>
      </c>
      <c r="BA136" s="492" t="e">
        <f ca="1">+IF(AND(ISNUMBER(OFFSET('Hygiene Data'!$D$7,0,10*ROW('Hygiene Data'!D130))),'Data Summary'!DP136="Yes"),OFFSET('Hygiene Data'!$D$7,0,10*ROW('Hygiene Data'!D130)),NA())</f>
        <v>#N/A</v>
      </c>
      <c r="BB136" s="492" t="e">
        <f ca="1">+IF(AND(ISNUMBER(OFFSET('Hygiene Data'!$D$9,0,10*ROW('Hygiene Data'!D130))),'Data Summary'!DQ136="Yes"),OFFSET('Hygiene Data'!$D$9,0,10*ROW('Hygiene Data'!D130)),NA())</f>
        <v>#N/A</v>
      </c>
      <c r="BC136" s="492" t="e">
        <f ca="1">+IF(AND(ISNUMBER(OFFSET('Hygiene Data'!$E$5,0,10*ROW('Hygiene Data'!E130))),'Data Summary'!DR136="Yes"),OFFSET('Hygiene Data'!$E$5,0,10*ROW('Hygiene Data'!E130)),NA())</f>
        <v>#N/A</v>
      </c>
      <c r="BD136" s="492" t="e">
        <f ca="1">+IF(AND(ISNUMBER(OFFSET('Hygiene Data'!$E$7,0,10*ROW('Hygiene Data'!E130))),'Data Summary'!DS136="Yes"),OFFSET('Hygiene Data'!$E$7,0,10*ROW('Hygiene Data'!E130)),NA())</f>
        <v>#N/A</v>
      </c>
      <c r="BE136" s="492" t="e">
        <f ca="1">+IF(AND(ISNUMBER(OFFSET('Hygiene Data'!$E$9,0,10*ROW('Hygiene Data'!E130))),'Data Summary'!DT136="Yes"),OFFSET('Hygiene Data'!$E$9,0,10*ROW('Hygiene Data'!E130)),NA())</f>
        <v>#N/A</v>
      </c>
      <c r="BF136" s="492" t="e">
        <f ca="1">+IF(AND(ISNUMBER(OFFSET('Hygiene Data'!$F$5,0,10*ROW('Hygiene Data'!F130))),'Data Summary'!DU136="Yes"),OFFSET('Hygiene Data'!$F$5,0,10*ROW('Hygiene Data'!F130)),NA())</f>
        <v>#N/A</v>
      </c>
      <c r="BG136" s="492" t="e">
        <f ca="1">+IF(AND(ISNUMBER(OFFSET('Hygiene Data'!$F$7,0,10*ROW('Hygiene Data'!F130))),'Data Summary'!DV136="Yes"),OFFSET('Hygiene Data'!$F$7,0,10*ROW('Hygiene Data'!F130)),NA())</f>
        <v>#N/A</v>
      </c>
      <c r="BH136" s="492" t="e">
        <f ca="1">+IF(AND(ISNUMBER(OFFSET('Hygiene Data'!$F$9,0,10*ROW('Hygiene Data'!F130))),'Data Summary'!DW136="Yes"),OFFSET('Hygiene Data'!$F$9,0,10*ROW('Hygiene Data'!F130)),NA())</f>
        <v>#N/A</v>
      </c>
      <c r="BI136" s="492" t="e">
        <f ca="1">+IF(AND(ISNUMBER(OFFSET('Hygiene Data'!$G$5,0,10*ROW('Hygiene Data'!G130))),'Data Summary'!DX136="Yes"),OFFSET('Hygiene Data'!$G$5,0,10*ROW('Hygiene Data'!G130)),NA())</f>
        <v>#N/A</v>
      </c>
      <c r="BJ136" s="492" t="e">
        <f ca="1">+IF(AND(ISNUMBER(OFFSET('Hygiene Data'!$G$7,0,10*ROW('Hygiene Data'!G130))),'Data Summary'!DY136="Yes"),OFFSET('Hygiene Data'!$G$7,0,10*ROW('Hygiene Data'!G130)),NA())</f>
        <v>#N/A</v>
      </c>
      <c r="BK136" s="492" t="e">
        <f ca="1">+IF(AND(ISNUMBER(OFFSET('Hygiene Data'!$G$9,0,10*ROW('Hygiene Data'!G130))),'Data Summary'!DZ136="Yes"),OFFSET('Hygiene Data'!$G$9,0,10*ROW('Hygiene Data'!G130)),NA())</f>
        <v>#N/A</v>
      </c>
      <c r="BL136" s="492" t="e">
        <f ca="1">+IF(AND(ISNUMBER(OFFSET('Hygiene Data'!$H$5,0,10*ROW('Hygiene Data'!H130))),'Data Summary'!EA136="Yes"),OFFSET('Hygiene Data'!$H$5,0,10*ROW('Hygiene Data'!H130)),NA())</f>
        <v>#N/A</v>
      </c>
      <c r="BM136" s="492" t="e">
        <f ca="1">+IF(AND(ISNUMBER(OFFSET('Hygiene Data'!$H$7,0,10*ROW('Hygiene Data'!H130))),'Data Summary'!EB136="Yes"),OFFSET('Hygiene Data'!$H$7,0,10*ROW('Hygiene Data'!H130)),NA())</f>
        <v>#N/A</v>
      </c>
      <c r="BN136" s="492" t="e">
        <f ca="1">+IF(AND(ISNUMBER(OFFSET('Hygiene Data'!$H$9,0,10*ROW('Hygiene Data'!H130))),'Data Summary'!EC136="Yes"),OFFSET('Hygiene Data'!$H$9,0,10*ROW('Hygiene Data'!H130)),NA())</f>
        <v>#N/A</v>
      </c>
      <c r="BO136" s="492" t="e">
        <f ca="1">+IF(AND(ISNUMBER(OFFSET('Hygiene Data'!$I$5,0,10*ROW('Hygiene Data'!I130))),'Data Summary'!ED136="Yes"),OFFSET('Hygiene Data'!$I$5,0,10*ROW('Hygiene Data'!I130)),NA())</f>
        <v>#N/A</v>
      </c>
      <c r="BP136" s="492" t="e">
        <f ca="1">+IF(AND(ISNUMBER(OFFSET('Hygiene Data'!$I$7,0,10*ROW('Hygiene Data'!I130))),'Data Summary'!EE136="Yes"),OFFSET('Hygiene Data'!$I$7,0,10*ROW('Hygiene Data'!I130)),NA())</f>
        <v>#N/A</v>
      </c>
      <c r="BQ136" s="492" t="e">
        <f ca="1">+IF(AND(ISNUMBER(OFFSET('Hygiene Data'!$I$9,0,10*ROW('Hygiene Data'!I130))),'Data Summary'!EF136="Yes"),OFFSET('Hygiene Data'!$I$9,0,10*ROW('Hygiene Data'!I130)),NA())</f>
        <v>#N/A</v>
      </c>
    </row>
    <row r="137" spans="1:69" x14ac:dyDescent="0.25">
      <c r="A137" s="488" t="e">
        <f ca="1">+RIGHT('Data Summary'!A137,LEN('Data Summary'!A137)-9)</f>
        <v>#VALUE!</v>
      </c>
      <c r="B137" s="462" t="str">
        <f ca="1">+IF(ISTEXT('Data Summary'!B137),'Data Summary'!B137,"")</f>
        <v/>
      </c>
      <c r="C137" s="489" t="e">
        <f ca="1">+VALUE('Data Summary'!C137)</f>
        <v>#VALUE!</v>
      </c>
      <c r="D137" s="490" t="e">
        <f ca="1">+IF(AND(ISNUMBER(OFFSET('Water Data'!$D$4,0,10*ROW('Water Data'!D131))),'Data Summary'!BS137="Yes"),100-OFFSET('Water Data'!$D$4,0,10*ROW('Water Data'!D131)),NA())</f>
        <v>#N/A</v>
      </c>
      <c r="E137" s="490" t="e">
        <f ca="1">+IF(AND(ISNUMBER(OFFSET('Water Data'!$D$6,0,10*ROW('Water Data'!D131))),'Data Summary'!BT137="Yes"),OFFSET('Water Data'!$D$6,0,10*ROW('Water Data'!D131)),NA())</f>
        <v>#N/A</v>
      </c>
      <c r="F137" s="490" t="e">
        <f ca="1">+IF(AND(ISNUMBER(OFFSET('Water Data'!$D$9,0,10*ROW('Water Data'!D131))),'Data Summary'!BU137="Yes"),OFFSET('Water Data'!$D$9,0,10*ROW('Water Data'!D131)),NA())</f>
        <v>#N/A</v>
      </c>
      <c r="G137" s="490" t="e">
        <f ca="1">+IF(AND(ISNUMBER(OFFSET('Water Data'!$E$4,0,10*ROW('Water Data'!E131))),'Data Summary'!BV137="Yes"),100-OFFSET('Water Data'!$E$4,0,10*ROW('Water Data'!E131)),NA())</f>
        <v>#N/A</v>
      </c>
      <c r="H137" s="490" t="e">
        <f ca="1">+IF(AND(ISNUMBER(OFFSET('Water Data'!$E$6,0,10*ROW('Water Data'!E131))),'Data Summary'!BW137="Yes"),OFFSET('Water Data'!$E$6,0,10*ROW('Water Data'!E131)),NA())</f>
        <v>#N/A</v>
      </c>
      <c r="I137" s="490" t="e">
        <f ca="1">+IF(AND(ISNUMBER(OFFSET('Water Data'!$E$9,0,10*ROW('Water Data'!E131))),'Data Summary'!BX137="Yes"),OFFSET('Water Data'!$E$9,0,10*ROW('Water Data'!E131)),NA())</f>
        <v>#N/A</v>
      </c>
      <c r="J137" s="490" t="e">
        <f ca="1">+IF(AND(ISNUMBER(OFFSET('Water Data'!$F$4,0,10*ROW('Water Data'!F131))),'Data Summary'!BY137="Yes"),100-OFFSET('Water Data'!$F$4,0,10*ROW('Water Data'!F131)),NA())</f>
        <v>#N/A</v>
      </c>
      <c r="K137" s="490" t="e">
        <f ca="1">+IF(AND(ISNUMBER(OFFSET('Water Data'!$F$6,0,10*ROW('Water Data'!F131))),'Data Summary'!BZ137="Yes"),OFFSET('Water Data'!$F$6,0,10*ROW('Water Data'!F131)),NA())</f>
        <v>#N/A</v>
      </c>
      <c r="L137" s="490" t="e">
        <f ca="1">+IF(AND(ISNUMBER(OFFSET('Water Data'!$F$9,0,10*ROW('Water Data'!F131))),'Data Summary'!CA137="Yes"),OFFSET('Water Data'!$F$9,0,10*ROW('Water Data'!F131)),NA())</f>
        <v>#N/A</v>
      </c>
      <c r="M137" s="490" t="e">
        <f ca="1">+IF(AND(ISNUMBER(OFFSET('Water Data'!$G$4,0,10*ROW('Water Data'!G131))),'Data Summary'!CB137="Yes"),100-OFFSET('Water Data'!$G$4,0,10*ROW('Water Data'!G131)),NA())</f>
        <v>#N/A</v>
      </c>
      <c r="N137" s="490" t="e">
        <f ca="1">+IF(AND(ISNUMBER(OFFSET('Water Data'!$G$6,0,10*ROW('Water Data'!G131))),'Data Summary'!CC137="Yes"),OFFSET('Water Data'!$G$6,0,10*ROW('Water Data'!G131)),NA())</f>
        <v>#N/A</v>
      </c>
      <c r="O137" s="490" t="e">
        <f ca="1">+IF(AND(ISNUMBER(OFFSET('Water Data'!$G$9,0,10*ROW('Water Data'!G131))),'Data Summary'!CD137="Yes"),OFFSET('Water Data'!$G$9,0,10*ROW('Water Data'!G131)),NA())</f>
        <v>#N/A</v>
      </c>
      <c r="P137" s="490" t="e">
        <f ca="1">+IF(AND(ISNUMBER(OFFSET('Water Data'!$H$4,0,10*ROW('Water Data'!H131))),'Data Summary'!CE137="Yes"),100-OFFSET('Water Data'!$H$4,0,10*ROW('Water Data'!H131)),NA())</f>
        <v>#N/A</v>
      </c>
      <c r="Q137" s="490" t="e">
        <f ca="1">+IF(AND(ISNUMBER(OFFSET('Water Data'!$H$6,0,10*ROW('Water Data'!H131))),'Data Summary'!CF137="Yes"),OFFSET('Water Data'!$H$6,0,10*ROW('Water Data'!H131)),NA())</f>
        <v>#N/A</v>
      </c>
      <c r="R137" s="490" t="e">
        <f ca="1">+IF(AND(ISNUMBER(OFFSET('Water Data'!$H$9,0,10*ROW('Water Data'!H131))),'Data Summary'!CG137="Yes"),OFFSET('Water Data'!$H$9,0,10*ROW('Water Data'!H131)),NA())</f>
        <v>#N/A</v>
      </c>
      <c r="S137" s="490" t="e">
        <f ca="1">+IF(AND(ISNUMBER(OFFSET('Water Data'!$I$4,0,10*ROW('Water Data'!I131))),'Data Summary'!CH137="Yes"),100-OFFSET('Water Data'!$I$4,0,10*ROW('Water Data'!I131)),NA())</f>
        <v>#N/A</v>
      </c>
      <c r="T137" s="490" t="e">
        <f ca="1">+IF(AND(ISNUMBER(OFFSET('Water Data'!$I$6,0,10*ROW('Water Data'!I131))),'Data Summary'!CI137="Yes"),OFFSET('Water Data'!$I$6,0,10*ROW('Water Data'!I131)),NA())</f>
        <v>#N/A</v>
      </c>
      <c r="U137" s="490" t="e">
        <f ca="1">+IF(AND(ISNUMBER(OFFSET('Water Data'!$I$9,0,10*ROW('Water Data'!I131))),'Data Summary'!CJ137="Yes"),OFFSET('Water Data'!$I$9,0,10*ROW('Water Data'!I131)),NA())</f>
        <v>#N/A</v>
      </c>
      <c r="V137" s="491" t="e">
        <f ca="1">+IF(AND(ISNUMBER(OFFSET('Sanitation Data'!$D$4,0,10*ROW('Sanitation Data'!D131))),'Data Summary'!CK137="Yes"),100-OFFSET('Sanitation Data'!$D$4,0,10*ROW('Sanitation Data'!D131)),NA())</f>
        <v>#N/A</v>
      </c>
      <c r="W137" s="491" t="e">
        <f ca="1">+IF(AND(ISNUMBER(OFFSET('Sanitation Data'!$D$6,0,10*ROW('Sanitation Data'!D131))),'Data Summary'!CL137="Yes"),OFFSET('Sanitation Data'!$D$6,0,10*ROW('Sanitation Data'!D131)),NA())</f>
        <v>#N/A</v>
      </c>
      <c r="X137" s="491" t="e">
        <f ca="1">+IF(AND(ISNUMBER(OFFSET('Sanitation Data'!$D$10,0,10*ROW('Sanitation Data'!D131))),'Data Summary'!CM137="Yes"),OFFSET('Sanitation Data'!$D$10,0,10*ROW('Sanitation Data'!D131)),NA())</f>
        <v>#N/A</v>
      </c>
      <c r="Y137" s="491" t="e">
        <f ca="1">+IF(AND(ISNUMBER(OFFSET('Sanitation Data'!$D$11,0,10*ROW('Sanitation Data'!D131))),'Data Summary'!CN137="Yes"),OFFSET('Sanitation Data'!$D$11,0,10*ROW('Sanitation Data'!D131)),NA())</f>
        <v>#N/A</v>
      </c>
      <c r="Z137" s="491" t="e">
        <f ca="1">+IF(AND(ISNUMBER(OFFSET('Sanitation Data'!$D$12,0,10*ROW('Sanitation Data'!D131))),'Data Summary'!CO137="Yes"),OFFSET('Sanitation Data'!$D$12,0,10*ROW('Sanitation Data'!D131)),NA())</f>
        <v>#N/A</v>
      </c>
      <c r="AA137" s="491" t="e">
        <f ca="1">+IF(AND(ISNUMBER(OFFSET('Sanitation Data'!$E$4,0,10*ROW('Sanitation Data'!E131))),'Data Summary'!CP137="Yes"),100-OFFSET('Sanitation Data'!$E$4,0,10*ROW('Sanitation Data'!E131)),NA())</f>
        <v>#N/A</v>
      </c>
      <c r="AB137" s="491" t="e">
        <f ca="1">+IF(AND(ISNUMBER(OFFSET('Sanitation Data'!$E$6,0,10*ROW('Sanitation Data'!E131))),'Data Summary'!CQ137="Yes"),OFFSET('Sanitation Data'!$E$6,0,10*ROW('Sanitation Data'!E131)),NA())</f>
        <v>#N/A</v>
      </c>
      <c r="AC137" s="491" t="e">
        <f ca="1">+IF(AND(ISNUMBER(OFFSET('Sanitation Data'!$E$10,0,10*ROW('Sanitation Data'!E131))),'Data Summary'!CR137="Yes"),OFFSET('Sanitation Data'!$E$10,0,10*ROW('Sanitation Data'!E131)),NA())</f>
        <v>#N/A</v>
      </c>
      <c r="AD137" s="491" t="e">
        <f ca="1">+IF(AND(ISNUMBER(OFFSET('Sanitation Data'!$E$11,0,10*ROW('Sanitation Data'!E131))),'Data Summary'!CS137="Yes"),OFFSET('Sanitation Data'!$E$11,0,10*ROW('Sanitation Data'!E131)),NA())</f>
        <v>#N/A</v>
      </c>
      <c r="AE137" s="491" t="e">
        <f ca="1">+IF(AND(ISNUMBER(OFFSET('Sanitation Data'!$E$12,0,10*ROW('Sanitation Data'!E131))),'Data Summary'!CT137="Yes"),OFFSET('Sanitation Data'!$E$12,0,10*ROW('Sanitation Data'!E131)),NA())</f>
        <v>#N/A</v>
      </c>
      <c r="AF137" s="491" t="e">
        <f ca="1">+IF(AND(ISNUMBER(OFFSET('Sanitation Data'!$F$4,0,10*ROW('Sanitation Data'!F131))),'Data Summary'!CU137="Yes"),100-OFFSET('Sanitation Data'!$F$4,0,10*ROW('Sanitation Data'!F131)),NA())</f>
        <v>#N/A</v>
      </c>
      <c r="AG137" s="491" t="e">
        <f ca="1">+IF(AND(ISNUMBER(OFFSET('Sanitation Data'!$F$6,0,10*ROW('Sanitation Data'!F131))),'Data Summary'!CV137="Yes"),OFFSET('Sanitation Data'!$F$6,0,10*ROW('Sanitation Data'!F131)),NA())</f>
        <v>#N/A</v>
      </c>
      <c r="AH137" s="491" t="e">
        <f ca="1">+IF(AND(ISNUMBER(OFFSET('Sanitation Data'!$F$10,0,10*ROW('Sanitation Data'!F131))),'Data Summary'!CW137="Yes"),OFFSET('Sanitation Data'!$F$10,0,10*ROW('Sanitation Data'!F131)),NA())</f>
        <v>#N/A</v>
      </c>
      <c r="AI137" s="491" t="e">
        <f ca="1">+IF(AND(ISNUMBER(OFFSET('Sanitation Data'!$F$11,0,10*ROW('Sanitation Data'!F131))),'Data Summary'!CX137="Yes"),OFFSET('Sanitation Data'!$F$11,0,10*ROW('Sanitation Data'!F131)),NA())</f>
        <v>#N/A</v>
      </c>
      <c r="AJ137" s="491" t="e">
        <f ca="1">+IF(AND(ISNUMBER(OFFSET('Sanitation Data'!$F$12,0,10*ROW('Sanitation Data'!F131))),'Data Summary'!CY137="Yes"),OFFSET('Sanitation Data'!$F$12,0,10*ROW('Sanitation Data'!F131)),NA())</f>
        <v>#N/A</v>
      </c>
      <c r="AK137" s="491" t="e">
        <f ca="1">+IF(AND(ISNUMBER(OFFSET('Sanitation Data'!$G$4,0,10*ROW('Sanitation Data'!G131))),'Data Summary'!CZ137="Yes"),100-OFFSET('Sanitation Data'!$G$4,0,10*ROW('Sanitation Data'!G131)),NA())</f>
        <v>#N/A</v>
      </c>
      <c r="AL137" s="491" t="e">
        <f ca="1">+IF(AND(ISNUMBER(OFFSET('Sanitation Data'!$G$6,0,10*ROW('Sanitation Data'!G131))),'Data Summary'!DA137="Yes"),OFFSET('Sanitation Data'!$G$6,0,10*ROW('Sanitation Data'!G131)),NA())</f>
        <v>#N/A</v>
      </c>
      <c r="AM137" s="491" t="e">
        <f ca="1">+IF(AND(ISNUMBER(OFFSET('Sanitation Data'!$G$10,0,10*ROW('Sanitation Data'!G131))),'Data Summary'!DB137="Yes"),OFFSET('Sanitation Data'!$G$10,0,10*ROW('Sanitation Data'!G131)),NA())</f>
        <v>#N/A</v>
      </c>
      <c r="AN137" s="491" t="e">
        <f ca="1">+IF(AND(ISNUMBER(OFFSET('Sanitation Data'!$G$11,0,10*ROW('Sanitation Data'!G131))),'Data Summary'!DC137="Yes"),OFFSET('Sanitation Data'!$G$11,0,10*ROW('Sanitation Data'!G131)),NA())</f>
        <v>#N/A</v>
      </c>
      <c r="AO137" s="491" t="e">
        <f ca="1">+IF(AND(ISNUMBER(OFFSET('Sanitation Data'!$G$12,0,10*ROW('Sanitation Data'!G131))),'Data Summary'!DD137="Yes"),OFFSET('Sanitation Data'!$G$12,0,10*ROW('Sanitation Data'!G131)),NA())</f>
        <v>#N/A</v>
      </c>
      <c r="AP137" s="491" t="e">
        <f ca="1">+IF(AND(ISNUMBER(OFFSET('Sanitation Data'!$H$4,0,10*ROW('Sanitation Data'!H131))),'Data Summary'!DE137="Yes"),100-OFFSET('Sanitation Data'!$H$4,0,10*ROW('Sanitation Data'!H131)),NA())</f>
        <v>#N/A</v>
      </c>
      <c r="AQ137" s="491" t="e">
        <f ca="1">+IF(AND(ISNUMBER(OFFSET('Sanitation Data'!$H$6,0,10*ROW('Sanitation Data'!H131))),'Data Summary'!DF137="Yes"),OFFSET('Sanitation Data'!$H$6,0,10*ROW('Sanitation Data'!H131)),NA())</f>
        <v>#N/A</v>
      </c>
      <c r="AR137" s="491" t="e">
        <f ca="1">+IF(AND(ISNUMBER(OFFSET('Sanitation Data'!$H$10,0,10*ROW('Sanitation Data'!H131))),'Data Summary'!DG137="Yes"),OFFSET('Sanitation Data'!$H$10,0,10*ROW('Sanitation Data'!H131)),NA())</f>
        <v>#N/A</v>
      </c>
      <c r="AS137" s="491" t="e">
        <f ca="1">+IF(AND(ISNUMBER(OFFSET('Sanitation Data'!$H$11,0,10*ROW('Sanitation Data'!H131))),'Data Summary'!DH137="Yes"),OFFSET('Sanitation Data'!$H$11,0,10*ROW('Sanitation Data'!H131)),NA())</f>
        <v>#N/A</v>
      </c>
      <c r="AT137" s="491" t="e">
        <f ca="1">+IF(AND(ISNUMBER(OFFSET('Sanitation Data'!$H$12,0,10*ROW('Sanitation Data'!H131))),'Data Summary'!DI137="Yes"),OFFSET('Sanitation Data'!$H$12,0,10*ROW('Sanitation Data'!H131)),NA())</f>
        <v>#N/A</v>
      </c>
      <c r="AU137" s="491" t="e">
        <f ca="1">+IF(AND(ISNUMBER(OFFSET('Sanitation Data'!$I$4,0,10*ROW('Sanitation Data'!I131))),'Data Summary'!DJ137="Yes"),100-OFFSET('Sanitation Data'!$I$4,0,10*ROW('Sanitation Data'!I131)),NA())</f>
        <v>#N/A</v>
      </c>
      <c r="AV137" s="491" t="e">
        <f ca="1">+IF(AND(ISNUMBER(OFFSET('Sanitation Data'!$I$6,0,10*ROW('Sanitation Data'!I131))),'Data Summary'!DK137="Yes"),OFFSET('Sanitation Data'!$I$6,0,10*ROW('Sanitation Data'!I131)),NA())</f>
        <v>#N/A</v>
      </c>
      <c r="AW137" s="491" t="e">
        <f ca="1">+IF(AND(ISNUMBER(OFFSET('Sanitation Data'!$I$10,0,10*ROW('Sanitation Data'!I131))),'Data Summary'!DL137="Yes"),OFFSET('Sanitation Data'!$I$10,0,10*ROW('Sanitation Data'!I131)),NA())</f>
        <v>#N/A</v>
      </c>
      <c r="AX137" s="491" t="e">
        <f ca="1">+IF(AND(ISNUMBER(OFFSET('Sanitation Data'!$I$11,0,10*ROW('Sanitation Data'!I131))),'Data Summary'!DM137="Yes"),OFFSET('Sanitation Data'!$I$11,0,10*ROW('Sanitation Data'!I131)),NA())</f>
        <v>#N/A</v>
      </c>
      <c r="AY137" s="491" t="e">
        <f ca="1">+IF(AND(ISNUMBER(OFFSET('Sanitation Data'!$I$12,0,10*ROW('Sanitation Data'!I131))),'Data Summary'!DN137="Yes"),OFFSET('Sanitation Data'!$I$12,0,10*ROW('Sanitation Data'!I131)),NA())</f>
        <v>#N/A</v>
      </c>
      <c r="AZ137" s="492" t="e">
        <f ca="1">+IF(AND(ISNUMBER(OFFSET('Hygiene Data'!$D$5,0,10*ROW('Hygiene Data'!D131))),'Data Summary'!DO137="Yes"),OFFSET('Hygiene Data'!$D$5,0,10*ROW('Hygiene Data'!D131)),NA())</f>
        <v>#N/A</v>
      </c>
      <c r="BA137" s="492" t="e">
        <f ca="1">+IF(AND(ISNUMBER(OFFSET('Hygiene Data'!$D$7,0,10*ROW('Hygiene Data'!D131))),'Data Summary'!DP137="Yes"),OFFSET('Hygiene Data'!$D$7,0,10*ROW('Hygiene Data'!D131)),NA())</f>
        <v>#N/A</v>
      </c>
      <c r="BB137" s="492" t="e">
        <f ca="1">+IF(AND(ISNUMBER(OFFSET('Hygiene Data'!$D$9,0,10*ROW('Hygiene Data'!D131))),'Data Summary'!DQ137="Yes"),OFFSET('Hygiene Data'!$D$9,0,10*ROW('Hygiene Data'!D131)),NA())</f>
        <v>#N/A</v>
      </c>
      <c r="BC137" s="492" t="e">
        <f ca="1">+IF(AND(ISNUMBER(OFFSET('Hygiene Data'!$E$5,0,10*ROW('Hygiene Data'!E131))),'Data Summary'!DR137="Yes"),OFFSET('Hygiene Data'!$E$5,0,10*ROW('Hygiene Data'!E131)),NA())</f>
        <v>#N/A</v>
      </c>
      <c r="BD137" s="492" t="e">
        <f ca="1">+IF(AND(ISNUMBER(OFFSET('Hygiene Data'!$E$7,0,10*ROW('Hygiene Data'!E131))),'Data Summary'!DS137="Yes"),OFFSET('Hygiene Data'!$E$7,0,10*ROW('Hygiene Data'!E131)),NA())</f>
        <v>#N/A</v>
      </c>
      <c r="BE137" s="492" t="e">
        <f ca="1">+IF(AND(ISNUMBER(OFFSET('Hygiene Data'!$E$9,0,10*ROW('Hygiene Data'!E131))),'Data Summary'!DT137="Yes"),OFFSET('Hygiene Data'!$E$9,0,10*ROW('Hygiene Data'!E131)),NA())</f>
        <v>#N/A</v>
      </c>
      <c r="BF137" s="492" t="e">
        <f ca="1">+IF(AND(ISNUMBER(OFFSET('Hygiene Data'!$F$5,0,10*ROW('Hygiene Data'!F131))),'Data Summary'!DU137="Yes"),OFFSET('Hygiene Data'!$F$5,0,10*ROW('Hygiene Data'!F131)),NA())</f>
        <v>#N/A</v>
      </c>
      <c r="BG137" s="492" t="e">
        <f ca="1">+IF(AND(ISNUMBER(OFFSET('Hygiene Data'!$F$7,0,10*ROW('Hygiene Data'!F131))),'Data Summary'!DV137="Yes"),OFFSET('Hygiene Data'!$F$7,0,10*ROW('Hygiene Data'!F131)),NA())</f>
        <v>#N/A</v>
      </c>
      <c r="BH137" s="492" t="e">
        <f ca="1">+IF(AND(ISNUMBER(OFFSET('Hygiene Data'!$F$9,0,10*ROW('Hygiene Data'!F131))),'Data Summary'!DW137="Yes"),OFFSET('Hygiene Data'!$F$9,0,10*ROW('Hygiene Data'!F131)),NA())</f>
        <v>#N/A</v>
      </c>
      <c r="BI137" s="492" t="e">
        <f ca="1">+IF(AND(ISNUMBER(OFFSET('Hygiene Data'!$G$5,0,10*ROW('Hygiene Data'!G131))),'Data Summary'!DX137="Yes"),OFFSET('Hygiene Data'!$G$5,0,10*ROW('Hygiene Data'!G131)),NA())</f>
        <v>#N/A</v>
      </c>
      <c r="BJ137" s="492" t="e">
        <f ca="1">+IF(AND(ISNUMBER(OFFSET('Hygiene Data'!$G$7,0,10*ROW('Hygiene Data'!G131))),'Data Summary'!DY137="Yes"),OFFSET('Hygiene Data'!$G$7,0,10*ROW('Hygiene Data'!G131)),NA())</f>
        <v>#N/A</v>
      </c>
      <c r="BK137" s="492" t="e">
        <f ca="1">+IF(AND(ISNUMBER(OFFSET('Hygiene Data'!$G$9,0,10*ROW('Hygiene Data'!G131))),'Data Summary'!DZ137="Yes"),OFFSET('Hygiene Data'!$G$9,0,10*ROW('Hygiene Data'!G131)),NA())</f>
        <v>#N/A</v>
      </c>
      <c r="BL137" s="492" t="e">
        <f ca="1">+IF(AND(ISNUMBER(OFFSET('Hygiene Data'!$H$5,0,10*ROW('Hygiene Data'!H131))),'Data Summary'!EA137="Yes"),OFFSET('Hygiene Data'!$H$5,0,10*ROW('Hygiene Data'!H131)),NA())</f>
        <v>#N/A</v>
      </c>
      <c r="BM137" s="492" t="e">
        <f ca="1">+IF(AND(ISNUMBER(OFFSET('Hygiene Data'!$H$7,0,10*ROW('Hygiene Data'!H131))),'Data Summary'!EB137="Yes"),OFFSET('Hygiene Data'!$H$7,0,10*ROW('Hygiene Data'!H131)),NA())</f>
        <v>#N/A</v>
      </c>
      <c r="BN137" s="492" t="e">
        <f ca="1">+IF(AND(ISNUMBER(OFFSET('Hygiene Data'!$H$9,0,10*ROW('Hygiene Data'!H131))),'Data Summary'!EC137="Yes"),OFFSET('Hygiene Data'!$H$9,0,10*ROW('Hygiene Data'!H131)),NA())</f>
        <v>#N/A</v>
      </c>
      <c r="BO137" s="492" t="e">
        <f ca="1">+IF(AND(ISNUMBER(OFFSET('Hygiene Data'!$I$5,0,10*ROW('Hygiene Data'!I131))),'Data Summary'!ED137="Yes"),OFFSET('Hygiene Data'!$I$5,0,10*ROW('Hygiene Data'!I131)),NA())</f>
        <v>#N/A</v>
      </c>
      <c r="BP137" s="492" t="e">
        <f ca="1">+IF(AND(ISNUMBER(OFFSET('Hygiene Data'!$I$7,0,10*ROW('Hygiene Data'!I131))),'Data Summary'!EE137="Yes"),OFFSET('Hygiene Data'!$I$7,0,10*ROW('Hygiene Data'!I131)),NA())</f>
        <v>#N/A</v>
      </c>
      <c r="BQ137" s="492" t="e">
        <f ca="1">+IF(AND(ISNUMBER(OFFSET('Hygiene Data'!$I$9,0,10*ROW('Hygiene Data'!I131))),'Data Summary'!EF137="Yes"),OFFSET('Hygiene Data'!$I$9,0,10*ROW('Hygiene Data'!I131)),NA())</f>
        <v>#N/A</v>
      </c>
    </row>
    <row r="138" spans="1:69" x14ac:dyDescent="0.25">
      <c r="A138" s="488" t="e">
        <f ca="1">+RIGHT('Data Summary'!A138,LEN('Data Summary'!A138)-9)</f>
        <v>#VALUE!</v>
      </c>
      <c r="B138" s="462" t="str">
        <f ca="1">+IF(ISTEXT('Data Summary'!B138),'Data Summary'!B138,"")</f>
        <v/>
      </c>
      <c r="C138" s="489" t="e">
        <f ca="1">+VALUE('Data Summary'!C138)</f>
        <v>#VALUE!</v>
      </c>
      <c r="D138" s="490" t="e">
        <f ca="1">+IF(AND(ISNUMBER(OFFSET('Water Data'!$D$4,0,10*ROW('Water Data'!D132))),'Data Summary'!BS138="Yes"),100-OFFSET('Water Data'!$D$4,0,10*ROW('Water Data'!D132)),NA())</f>
        <v>#N/A</v>
      </c>
      <c r="E138" s="490" t="e">
        <f ca="1">+IF(AND(ISNUMBER(OFFSET('Water Data'!$D$6,0,10*ROW('Water Data'!D132))),'Data Summary'!BT138="Yes"),OFFSET('Water Data'!$D$6,0,10*ROW('Water Data'!D132)),NA())</f>
        <v>#N/A</v>
      </c>
      <c r="F138" s="490" t="e">
        <f ca="1">+IF(AND(ISNUMBER(OFFSET('Water Data'!$D$9,0,10*ROW('Water Data'!D132))),'Data Summary'!BU138="Yes"),OFFSET('Water Data'!$D$9,0,10*ROW('Water Data'!D132)),NA())</f>
        <v>#N/A</v>
      </c>
      <c r="G138" s="490" t="e">
        <f ca="1">+IF(AND(ISNUMBER(OFFSET('Water Data'!$E$4,0,10*ROW('Water Data'!E132))),'Data Summary'!BV138="Yes"),100-OFFSET('Water Data'!$E$4,0,10*ROW('Water Data'!E132)),NA())</f>
        <v>#N/A</v>
      </c>
      <c r="H138" s="490" t="e">
        <f ca="1">+IF(AND(ISNUMBER(OFFSET('Water Data'!$E$6,0,10*ROW('Water Data'!E132))),'Data Summary'!BW138="Yes"),OFFSET('Water Data'!$E$6,0,10*ROW('Water Data'!E132)),NA())</f>
        <v>#N/A</v>
      </c>
      <c r="I138" s="490" t="e">
        <f ca="1">+IF(AND(ISNUMBER(OFFSET('Water Data'!$E$9,0,10*ROW('Water Data'!E132))),'Data Summary'!BX138="Yes"),OFFSET('Water Data'!$E$9,0,10*ROW('Water Data'!E132)),NA())</f>
        <v>#N/A</v>
      </c>
      <c r="J138" s="490" t="e">
        <f ca="1">+IF(AND(ISNUMBER(OFFSET('Water Data'!$F$4,0,10*ROW('Water Data'!F132))),'Data Summary'!BY138="Yes"),100-OFFSET('Water Data'!$F$4,0,10*ROW('Water Data'!F132)),NA())</f>
        <v>#N/A</v>
      </c>
      <c r="K138" s="490" t="e">
        <f ca="1">+IF(AND(ISNUMBER(OFFSET('Water Data'!$F$6,0,10*ROW('Water Data'!F132))),'Data Summary'!BZ138="Yes"),OFFSET('Water Data'!$F$6,0,10*ROW('Water Data'!F132)),NA())</f>
        <v>#N/A</v>
      </c>
      <c r="L138" s="490" t="e">
        <f ca="1">+IF(AND(ISNUMBER(OFFSET('Water Data'!$F$9,0,10*ROW('Water Data'!F132))),'Data Summary'!CA138="Yes"),OFFSET('Water Data'!$F$9,0,10*ROW('Water Data'!F132)),NA())</f>
        <v>#N/A</v>
      </c>
      <c r="M138" s="490" t="e">
        <f ca="1">+IF(AND(ISNUMBER(OFFSET('Water Data'!$G$4,0,10*ROW('Water Data'!G132))),'Data Summary'!CB138="Yes"),100-OFFSET('Water Data'!$G$4,0,10*ROW('Water Data'!G132)),NA())</f>
        <v>#N/A</v>
      </c>
      <c r="N138" s="490" t="e">
        <f ca="1">+IF(AND(ISNUMBER(OFFSET('Water Data'!$G$6,0,10*ROW('Water Data'!G132))),'Data Summary'!CC138="Yes"),OFFSET('Water Data'!$G$6,0,10*ROW('Water Data'!G132)),NA())</f>
        <v>#N/A</v>
      </c>
      <c r="O138" s="490" t="e">
        <f ca="1">+IF(AND(ISNUMBER(OFFSET('Water Data'!$G$9,0,10*ROW('Water Data'!G132))),'Data Summary'!CD138="Yes"),OFFSET('Water Data'!$G$9,0,10*ROW('Water Data'!G132)),NA())</f>
        <v>#N/A</v>
      </c>
      <c r="P138" s="490" t="e">
        <f ca="1">+IF(AND(ISNUMBER(OFFSET('Water Data'!$H$4,0,10*ROW('Water Data'!H132))),'Data Summary'!CE138="Yes"),100-OFFSET('Water Data'!$H$4,0,10*ROW('Water Data'!H132)),NA())</f>
        <v>#N/A</v>
      </c>
      <c r="Q138" s="490" t="e">
        <f ca="1">+IF(AND(ISNUMBER(OFFSET('Water Data'!$H$6,0,10*ROW('Water Data'!H132))),'Data Summary'!CF138="Yes"),OFFSET('Water Data'!$H$6,0,10*ROW('Water Data'!H132)),NA())</f>
        <v>#N/A</v>
      </c>
      <c r="R138" s="490" t="e">
        <f ca="1">+IF(AND(ISNUMBER(OFFSET('Water Data'!$H$9,0,10*ROW('Water Data'!H132))),'Data Summary'!CG138="Yes"),OFFSET('Water Data'!$H$9,0,10*ROW('Water Data'!H132)),NA())</f>
        <v>#N/A</v>
      </c>
      <c r="S138" s="490" t="e">
        <f ca="1">+IF(AND(ISNUMBER(OFFSET('Water Data'!$I$4,0,10*ROW('Water Data'!I132))),'Data Summary'!CH138="Yes"),100-OFFSET('Water Data'!$I$4,0,10*ROW('Water Data'!I132)),NA())</f>
        <v>#N/A</v>
      </c>
      <c r="T138" s="490" t="e">
        <f ca="1">+IF(AND(ISNUMBER(OFFSET('Water Data'!$I$6,0,10*ROW('Water Data'!I132))),'Data Summary'!CI138="Yes"),OFFSET('Water Data'!$I$6,0,10*ROW('Water Data'!I132)),NA())</f>
        <v>#N/A</v>
      </c>
      <c r="U138" s="490" t="e">
        <f ca="1">+IF(AND(ISNUMBER(OFFSET('Water Data'!$I$9,0,10*ROW('Water Data'!I132))),'Data Summary'!CJ138="Yes"),OFFSET('Water Data'!$I$9,0,10*ROW('Water Data'!I132)),NA())</f>
        <v>#N/A</v>
      </c>
      <c r="V138" s="491" t="e">
        <f ca="1">+IF(AND(ISNUMBER(OFFSET('Sanitation Data'!$D$4,0,10*ROW('Sanitation Data'!D132))),'Data Summary'!CK138="Yes"),100-OFFSET('Sanitation Data'!$D$4,0,10*ROW('Sanitation Data'!D132)),NA())</f>
        <v>#N/A</v>
      </c>
      <c r="W138" s="491" t="e">
        <f ca="1">+IF(AND(ISNUMBER(OFFSET('Sanitation Data'!$D$6,0,10*ROW('Sanitation Data'!D132))),'Data Summary'!CL138="Yes"),OFFSET('Sanitation Data'!$D$6,0,10*ROW('Sanitation Data'!D132)),NA())</f>
        <v>#N/A</v>
      </c>
      <c r="X138" s="491" t="e">
        <f ca="1">+IF(AND(ISNUMBER(OFFSET('Sanitation Data'!$D$10,0,10*ROW('Sanitation Data'!D132))),'Data Summary'!CM138="Yes"),OFFSET('Sanitation Data'!$D$10,0,10*ROW('Sanitation Data'!D132)),NA())</f>
        <v>#N/A</v>
      </c>
      <c r="Y138" s="491" t="e">
        <f ca="1">+IF(AND(ISNUMBER(OFFSET('Sanitation Data'!$D$11,0,10*ROW('Sanitation Data'!D132))),'Data Summary'!CN138="Yes"),OFFSET('Sanitation Data'!$D$11,0,10*ROW('Sanitation Data'!D132)),NA())</f>
        <v>#N/A</v>
      </c>
      <c r="Z138" s="491" t="e">
        <f ca="1">+IF(AND(ISNUMBER(OFFSET('Sanitation Data'!$D$12,0,10*ROW('Sanitation Data'!D132))),'Data Summary'!CO138="Yes"),OFFSET('Sanitation Data'!$D$12,0,10*ROW('Sanitation Data'!D132)),NA())</f>
        <v>#N/A</v>
      </c>
      <c r="AA138" s="491" t="e">
        <f ca="1">+IF(AND(ISNUMBER(OFFSET('Sanitation Data'!$E$4,0,10*ROW('Sanitation Data'!E132))),'Data Summary'!CP138="Yes"),100-OFFSET('Sanitation Data'!$E$4,0,10*ROW('Sanitation Data'!E132)),NA())</f>
        <v>#N/A</v>
      </c>
      <c r="AB138" s="491" t="e">
        <f ca="1">+IF(AND(ISNUMBER(OFFSET('Sanitation Data'!$E$6,0,10*ROW('Sanitation Data'!E132))),'Data Summary'!CQ138="Yes"),OFFSET('Sanitation Data'!$E$6,0,10*ROW('Sanitation Data'!E132)),NA())</f>
        <v>#N/A</v>
      </c>
      <c r="AC138" s="491" t="e">
        <f ca="1">+IF(AND(ISNUMBER(OFFSET('Sanitation Data'!$E$10,0,10*ROW('Sanitation Data'!E132))),'Data Summary'!CR138="Yes"),OFFSET('Sanitation Data'!$E$10,0,10*ROW('Sanitation Data'!E132)),NA())</f>
        <v>#N/A</v>
      </c>
      <c r="AD138" s="491" t="e">
        <f ca="1">+IF(AND(ISNUMBER(OFFSET('Sanitation Data'!$E$11,0,10*ROW('Sanitation Data'!E132))),'Data Summary'!CS138="Yes"),OFFSET('Sanitation Data'!$E$11,0,10*ROW('Sanitation Data'!E132)),NA())</f>
        <v>#N/A</v>
      </c>
      <c r="AE138" s="491" t="e">
        <f ca="1">+IF(AND(ISNUMBER(OFFSET('Sanitation Data'!$E$12,0,10*ROW('Sanitation Data'!E132))),'Data Summary'!CT138="Yes"),OFFSET('Sanitation Data'!$E$12,0,10*ROW('Sanitation Data'!E132)),NA())</f>
        <v>#N/A</v>
      </c>
      <c r="AF138" s="491" t="e">
        <f ca="1">+IF(AND(ISNUMBER(OFFSET('Sanitation Data'!$F$4,0,10*ROW('Sanitation Data'!F132))),'Data Summary'!CU138="Yes"),100-OFFSET('Sanitation Data'!$F$4,0,10*ROW('Sanitation Data'!F132)),NA())</f>
        <v>#N/A</v>
      </c>
      <c r="AG138" s="491" t="e">
        <f ca="1">+IF(AND(ISNUMBER(OFFSET('Sanitation Data'!$F$6,0,10*ROW('Sanitation Data'!F132))),'Data Summary'!CV138="Yes"),OFFSET('Sanitation Data'!$F$6,0,10*ROW('Sanitation Data'!F132)),NA())</f>
        <v>#N/A</v>
      </c>
      <c r="AH138" s="491" t="e">
        <f ca="1">+IF(AND(ISNUMBER(OFFSET('Sanitation Data'!$F$10,0,10*ROW('Sanitation Data'!F132))),'Data Summary'!CW138="Yes"),OFFSET('Sanitation Data'!$F$10,0,10*ROW('Sanitation Data'!F132)),NA())</f>
        <v>#N/A</v>
      </c>
      <c r="AI138" s="491" t="e">
        <f ca="1">+IF(AND(ISNUMBER(OFFSET('Sanitation Data'!$F$11,0,10*ROW('Sanitation Data'!F132))),'Data Summary'!CX138="Yes"),OFFSET('Sanitation Data'!$F$11,0,10*ROW('Sanitation Data'!F132)),NA())</f>
        <v>#N/A</v>
      </c>
      <c r="AJ138" s="491" t="e">
        <f ca="1">+IF(AND(ISNUMBER(OFFSET('Sanitation Data'!$F$12,0,10*ROW('Sanitation Data'!F132))),'Data Summary'!CY138="Yes"),OFFSET('Sanitation Data'!$F$12,0,10*ROW('Sanitation Data'!F132)),NA())</f>
        <v>#N/A</v>
      </c>
      <c r="AK138" s="491" t="e">
        <f ca="1">+IF(AND(ISNUMBER(OFFSET('Sanitation Data'!$G$4,0,10*ROW('Sanitation Data'!G132))),'Data Summary'!CZ138="Yes"),100-OFFSET('Sanitation Data'!$G$4,0,10*ROW('Sanitation Data'!G132)),NA())</f>
        <v>#N/A</v>
      </c>
      <c r="AL138" s="491" t="e">
        <f ca="1">+IF(AND(ISNUMBER(OFFSET('Sanitation Data'!$G$6,0,10*ROW('Sanitation Data'!G132))),'Data Summary'!DA138="Yes"),OFFSET('Sanitation Data'!$G$6,0,10*ROW('Sanitation Data'!G132)),NA())</f>
        <v>#N/A</v>
      </c>
      <c r="AM138" s="491" t="e">
        <f ca="1">+IF(AND(ISNUMBER(OFFSET('Sanitation Data'!$G$10,0,10*ROW('Sanitation Data'!G132))),'Data Summary'!DB138="Yes"),OFFSET('Sanitation Data'!$G$10,0,10*ROW('Sanitation Data'!G132)),NA())</f>
        <v>#N/A</v>
      </c>
      <c r="AN138" s="491" t="e">
        <f ca="1">+IF(AND(ISNUMBER(OFFSET('Sanitation Data'!$G$11,0,10*ROW('Sanitation Data'!G132))),'Data Summary'!DC138="Yes"),OFFSET('Sanitation Data'!$G$11,0,10*ROW('Sanitation Data'!G132)),NA())</f>
        <v>#N/A</v>
      </c>
      <c r="AO138" s="491" t="e">
        <f ca="1">+IF(AND(ISNUMBER(OFFSET('Sanitation Data'!$G$12,0,10*ROW('Sanitation Data'!G132))),'Data Summary'!DD138="Yes"),OFFSET('Sanitation Data'!$G$12,0,10*ROW('Sanitation Data'!G132)),NA())</f>
        <v>#N/A</v>
      </c>
      <c r="AP138" s="491" t="e">
        <f ca="1">+IF(AND(ISNUMBER(OFFSET('Sanitation Data'!$H$4,0,10*ROW('Sanitation Data'!H132))),'Data Summary'!DE138="Yes"),100-OFFSET('Sanitation Data'!$H$4,0,10*ROW('Sanitation Data'!H132)),NA())</f>
        <v>#N/A</v>
      </c>
      <c r="AQ138" s="491" t="e">
        <f ca="1">+IF(AND(ISNUMBER(OFFSET('Sanitation Data'!$H$6,0,10*ROW('Sanitation Data'!H132))),'Data Summary'!DF138="Yes"),OFFSET('Sanitation Data'!$H$6,0,10*ROW('Sanitation Data'!H132)),NA())</f>
        <v>#N/A</v>
      </c>
      <c r="AR138" s="491" t="e">
        <f ca="1">+IF(AND(ISNUMBER(OFFSET('Sanitation Data'!$H$10,0,10*ROW('Sanitation Data'!H132))),'Data Summary'!DG138="Yes"),OFFSET('Sanitation Data'!$H$10,0,10*ROW('Sanitation Data'!H132)),NA())</f>
        <v>#N/A</v>
      </c>
      <c r="AS138" s="491" t="e">
        <f ca="1">+IF(AND(ISNUMBER(OFFSET('Sanitation Data'!$H$11,0,10*ROW('Sanitation Data'!H132))),'Data Summary'!DH138="Yes"),OFFSET('Sanitation Data'!$H$11,0,10*ROW('Sanitation Data'!H132)),NA())</f>
        <v>#N/A</v>
      </c>
      <c r="AT138" s="491" t="e">
        <f ca="1">+IF(AND(ISNUMBER(OFFSET('Sanitation Data'!$H$12,0,10*ROW('Sanitation Data'!H132))),'Data Summary'!DI138="Yes"),OFFSET('Sanitation Data'!$H$12,0,10*ROW('Sanitation Data'!H132)),NA())</f>
        <v>#N/A</v>
      </c>
      <c r="AU138" s="491" t="e">
        <f ca="1">+IF(AND(ISNUMBER(OFFSET('Sanitation Data'!$I$4,0,10*ROW('Sanitation Data'!I132))),'Data Summary'!DJ138="Yes"),100-OFFSET('Sanitation Data'!$I$4,0,10*ROW('Sanitation Data'!I132)),NA())</f>
        <v>#N/A</v>
      </c>
      <c r="AV138" s="491" t="e">
        <f ca="1">+IF(AND(ISNUMBER(OFFSET('Sanitation Data'!$I$6,0,10*ROW('Sanitation Data'!I132))),'Data Summary'!DK138="Yes"),OFFSET('Sanitation Data'!$I$6,0,10*ROW('Sanitation Data'!I132)),NA())</f>
        <v>#N/A</v>
      </c>
      <c r="AW138" s="491" t="e">
        <f ca="1">+IF(AND(ISNUMBER(OFFSET('Sanitation Data'!$I$10,0,10*ROW('Sanitation Data'!I132))),'Data Summary'!DL138="Yes"),OFFSET('Sanitation Data'!$I$10,0,10*ROW('Sanitation Data'!I132)),NA())</f>
        <v>#N/A</v>
      </c>
      <c r="AX138" s="491" t="e">
        <f ca="1">+IF(AND(ISNUMBER(OFFSET('Sanitation Data'!$I$11,0,10*ROW('Sanitation Data'!I132))),'Data Summary'!DM138="Yes"),OFFSET('Sanitation Data'!$I$11,0,10*ROW('Sanitation Data'!I132)),NA())</f>
        <v>#N/A</v>
      </c>
      <c r="AY138" s="491" t="e">
        <f ca="1">+IF(AND(ISNUMBER(OFFSET('Sanitation Data'!$I$12,0,10*ROW('Sanitation Data'!I132))),'Data Summary'!DN138="Yes"),OFFSET('Sanitation Data'!$I$12,0,10*ROW('Sanitation Data'!I132)),NA())</f>
        <v>#N/A</v>
      </c>
      <c r="AZ138" s="492" t="e">
        <f ca="1">+IF(AND(ISNUMBER(OFFSET('Hygiene Data'!$D$5,0,10*ROW('Hygiene Data'!D132))),'Data Summary'!DO138="Yes"),OFFSET('Hygiene Data'!$D$5,0,10*ROW('Hygiene Data'!D132)),NA())</f>
        <v>#N/A</v>
      </c>
      <c r="BA138" s="492" t="e">
        <f ca="1">+IF(AND(ISNUMBER(OFFSET('Hygiene Data'!$D$7,0,10*ROW('Hygiene Data'!D132))),'Data Summary'!DP138="Yes"),OFFSET('Hygiene Data'!$D$7,0,10*ROW('Hygiene Data'!D132)),NA())</f>
        <v>#N/A</v>
      </c>
      <c r="BB138" s="492" t="e">
        <f ca="1">+IF(AND(ISNUMBER(OFFSET('Hygiene Data'!$D$9,0,10*ROW('Hygiene Data'!D132))),'Data Summary'!DQ138="Yes"),OFFSET('Hygiene Data'!$D$9,0,10*ROW('Hygiene Data'!D132)),NA())</f>
        <v>#N/A</v>
      </c>
      <c r="BC138" s="492" t="e">
        <f ca="1">+IF(AND(ISNUMBER(OFFSET('Hygiene Data'!$E$5,0,10*ROW('Hygiene Data'!E132))),'Data Summary'!DR138="Yes"),OFFSET('Hygiene Data'!$E$5,0,10*ROW('Hygiene Data'!E132)),NA())</f>
        <v>#N/A</v>
      </c>
      <c r="BD138" s="492" t="e">
        <f ca="1">+IF(AND(ISNUMBER(OFFSET('Hygiene Data'!$E$7,0,10*ROW('Hygiene Data'!E132))),'Data Summary'!DS138="Yes"),OFFSET('Hygiene Data'!$E$7,0,10*ROW('Hygiene Data'!E132)),NA())</f>
        <v>#N/A</v>
      </c>
      <c r="BE138" s="492" t="e">
        <f ca="1">+IF(AND(ISNUMBER(OFFSET('Hygiene Data'!$E$9,0,10*ROW('Hygiene Data'!E132))),'Data Summary'!DT138="Yes"),OFFSET('Hygiene Data'!$E$9,0,10*ROW('Hygiene Data'!E132)),NA())</f>
        <v>#N/A</v>
      </c>
      <c r="BF138" s="492" t="e">
        <f ca="1">+IF(AND(ISNUMBER(OFFSET('Hygiene Data'!$F$5,0,10*ROW('Hygiene Data'!F132))),'Data Summary'!DU138="Yes"),OFFSET('Hygiene Data'!$F$5,0,10*ROW('Hygiene Data'!F132)),NA())</f>
        <v>#N/A</v>
      </c>
      <c r="BG138" s="492" t="e">
        <f ca="1">+IF(AND(ISNUMBER(OFFSET('Hygiene Data'!$F$7,0,10*ROW('Hygiene Data'!F132))),'Data Summary'!DV138="Yes"),OFFSET('Hygiene Data'!$F$7,0,10*ROW('Hygiene Data'!F132)),NA())</f>
        <v>#N/A</v>
      </c>
      <c r="BH138" s="492" t="e">
        <f ca="1">+IF(AND(ISNUMBER(OFFSET('Hygiene Data'!$F$9,0,10*ROW('Hygiene Data'!F132))),'Data Summary'!DW138="Yes"),OFFSET('Hygiene Data'!$F$9,0,10*ROW('Hygiene Data'!F132)),NA())</f>
        <v>#N/A</v>
      </c>
      <c r="BI138" s="492" t="e">
        <f ca="1">+IF(AND(ISNUMBER(OFFSET('Hygiene Data'!$G$5,0,10*ROW('Hygiene Data'!G132))),'Data Summary'!DX138="Yes"),OFFSET('Hygiene Data'!$G$5,0,10*ROW('Hygiene Data'!G132)),NA())</f>
        <v>#N/A</v>
      </c>
      <c r="BJ138" s="492" t="e">
        <f ca="1">+IF(AND(ISNUMBER(OFFSET('Hygiene Data'!$G$7,0,10*ROW('Hygiene Data'!G132))),'Data Summary'!DY138="Yes"),OFFSET('Hygiene Data'!$G$7,0,10*ROW('Hygiene Data'!G132)),NA())</f>
        <v>#N/A</v>
      </c>
      <c r="BK138" s="492" t="e">
        <f ca="1">+IF(AND(ISNUMBER(OFFSET('Hygiene Data'!$G$9,0,10*ROW('Hygiene Data'!G132))),'Data Summary'!DZ138="Yes"),OFFSET('Hygiene Data'!$G$9,0,10*ROW('Hygiene Data'!G132)),NA())</f>
        <v>#N/A</v>
      </c>
      <c r="BL138" s="492" t="e">
        <f ca="1">+IF(AND(ISNUMBER(OFFSET('Hygiene Data'!$H$5,0,10*ROW('Hygiene Data'!H132))),'Data Summary'!EA138="Yes"),OFFSET('Hygiene Data'!$H$5,0,10*ROW('Hygiene Data'!H132)),NA())</f>
        <v>#N/A</v>
      </c>
      <c r="BM138" s="492" t="e">
        <f ca="1">+IF(AND(ISNUMBER(OFFSET('Hygiene Data'!$H$7,0,10*ROW('Hygiene Data'!H132))),'Data Summary'!EB138="Yes"),OFFSET('Hygiene Data'!$H$7,0,10*ROW('Hygiene Data'!H132)),NA())</f>
        <v>#N/A</v>
      </c>
      <c r="BN138" s="492" t="e">
        <f ca="1">+IF(AND(ISNUMBER(OFFSET('Hygiene Data'!$H$9,0,10*ROW('Hygiene Data'!H132))),'Data Summary'!EC138="Yes"),OFFSET('Hygiene Data'!$H$9,0,10*ROW('Hygiene Data'!H132)),NA())</f>
        <v>#N/A</v>
      </c>
      <c r="BO138" s="492" t="e">
        <f ca="1">+IF(AND(ISNUMBER(OFFSET('Hygiene Data'!$I$5,0,10*ROW('Hygiene Data'!I132))),'Data Summary'!ED138="Yes"),OFFSET('Hygiene Data'!$I$5,0,10*ROW('Hygiene Data'!I132)),NA())</f>
        <v>#N/A</v>
      </c>
      <c r="BP138" s="492" t="e">
        <f ca="1">+IF(AND(ISNUMBER(OFFSET('Hygiene Data'!$I$7,0,10*ROW('Hygiene Data'!I132))),'Data Summary'!EE138="Yes"),OFFSET('Hygiene Data'!$I$7,0,10*ROW('Hygiene Data'!I132)),NA())</f>
        <v>#N/A</v>
      </c>
      <c r="BQ138" s="492" t="e">
        <f ca="1">+IF(AND(ISNUMBER(OFFSET('Hygiene Data'!$I$9,0,10*ROW('Hygiene Data'!I132))),'Data Summary'!EF138="Yes"),OFFSET('Hygiene Data'!$I$9,0,10*ROW('Hygiene Data'!I132)),NA())</f>
        <v>#N/A</v>
      </c>
    </row>
    <row r="139" spans="1:69" x14ac:dyDescent="0.25">
      <c r="A139" s="488" t="e">
        <f ca="1">+RIGHT('Data Summary'!A139,LEN('Data Summary'!A139)-9)</f>
        <v>#VALUE!</v>
      </c>
      <c r="B139" s="462" t="str">
        <f ca="1">+IF(ISTEXT('Data Summary'!B139),'Data Summary'!B139,"")</f>
        <v/>
      </c>
      <c r="C139" s="489" t="e">
        <f ca="1">+VALUE('Data Summary'!C139)</f>
        <v>#VALUE!</v>
      </c>
      <c r="D139" s="490" t="e">
        <f ca="1">+IF(AND(ISNUMBER(OFFSET('Water Data'!$D$4,0,10*ROW('Water Data'!D133))),'Data Summary'!BS139="Yes"),100-OFFSET('Water Data'!$D$4,0,10*ROW('Water Data'!D133)),NA())</f>
        <v>#N/A</v>
      </c>
      <c r="E139" s="490" t="e">
        <f ca="1">+IF(AND(ISNUMBER(OFFSET('Water Data'!$D$6,0,10*ROW('Water Data'!D133))),'Data Summary'!BT139="Yes"),OFFSET('Water Data'!$D$6,0,10*ROW('Water Data'!D133)),NA())</f>
        <v>#N/A</v>
      </c>
      <c r="F139" s="490" t="e">
        <f ca="1">+IF(AND(ISNUMBER(OFFSET('Water Data'!$D$9,0,10*ROW('Water Data'!D133))),'Data Summary'!BU139="Yes"),OFFSET('Water Data'!$D$9,0,10*ROW('Water Data'!D133)),NA())</f>
        <v>#N/A</v>
      </c>
      <c r="G139" s="490" t="e">
        <f ca="1">+IF(AND(ISNUMBER(OFFSET('Water Data'!$E$4,0,10*ROW('Water Data'!E133))),'Data Summary'!BV139="Yes"),100-OFFSET('Water Data'!$E$4,0,10*ROW('Water Data'!E133)),NA())</f>
        <v>#N/A</v>
      </c>
      <c r="H139" s="490" t="e">
        <f ca="1">+IF(AND(ISNUMBER(OFFSET('Water Data'!$E$6,0,10*ROW('Water Data'!E133))),'Data Summary'!BW139="Yes"),OFFSET('Water Data'!$E$6,0,10*ROW('Water Data'!E133)),NA())</f>
        <v>#N/A</v>
      </c>
      <c r="I139" s="490" t="e">
        <f ca="1">+IF(AND(ISNUMBER(OFFSET('Water Data'!$E$9,0,10*ROW('Water Data'!E133))),'Data Summary'!BX139="Yes"),OFFSET('Water Data'!$E$9,0,10*ROW('Water Data'!E133)),NA())</f>
        <v>#N/A</v>
      </c>
      <c r="J139" s="490" t="e">
        <f ca="1">+IF(AND(ISNUMBER(OFFSET('Water Data'!$F$4,0,10*ROW('Water Data'!F133))),'Data Summary'!BY139="Yes"),100-OFFSET('Water Data'!$F$4,0,10*ROW('Water Data'!F133)),NA())</f>
        <v>#N/A</v>
      </c>
      <c r="K139" s="490" t="e">
        <f ca="1">+IF(AND(ISNUMBER(OFFSET('Water Data'!$F$6,0,10*ROW('Water Data'!F133))),'Data Summary'!BZ139="Yes"),OFFSET('Water Data'!$F$6,0,10*ROW('Water Data'!F133)),NA())</f>
        <v>#N/A</v>
      </c>
      <c r="L139" s="490" t="e">
        <f ca="1">+IF(AND(ISNUMBER(OFFSET('Water Data'!$F$9,0,10*ROW('Water Data'!F133))),'Data Summary'!CA139="Yes"),OFFSET('Water Data'!$F$9,0,10*ROW('Water Data'!F133)),NA())</f>
        <v>#N/A</v>
      </c>
      <c r="M139" s="490" t="e">
        <f ca="1">+IF(AND(ISNUMBER(OFFSET('Water Data'!$G$4,0,10*ROW('Water Data'!G133))),'Data Summary'!CB139="Yes"),100-OFFSET('Water Data'!$G$4,0,10*ROW('Water Data'!G133)),NA())</f>
        <v>#N/A</v>
      </c>
      <c r="N139" s="490" t="e">
        <f ca="1">+IF(AND(ISNUMBER(OFFSET('Water Data'!$G$6,0,10*ROW('Water Data'!G133))),'Data Summary'!CC139="Yes"),OFFSET('Water Data'!$G$6,0,10*ROW('Water Data'!G133)),NA())</f>
        <v>#N/A</v>
      </c>
      <c r="O139" s="490" t="e">
        <f ca="1">+IF(AND(ISNUMBER(OFFSET('Water Data'!$G$9,0,10*ROW('Water Data'!G133))),'Data Summary'!CD139="Yes"),OFFSET('Water Data'!$G$9,0,10*ROW('Water Data'!G133)),NA())</f>
        <v>#N/A</v>
      </c>
      <c r="P139" s="490" t="e">
        <f ca="1">+IF(AND(ISNUMBER(OFFSET('Water Data'!$H$4,0,10*ROW('Water Data'!H133))),'Data Summary'!CE139="Yes"),100-OFFSET('Water Data'!$H$4,0,10*ROW('Water Data'!H133)),NA())</f>
        <v>#N/A</v>
      </c>
      <c r="Q139" s="490" t="e">
        <f ca="1">+IF(AND(ISNUMBER(OFFSET('Water Data'!$H$6,0,10*ROW('Water Data'!H133))),'Data Summary'!CF139="Yes"),OFFSET('Water Data'!$H$6,0,10*ROW('Water Data'!H133)),NA())</f>
        <v>#N/A</v>
      </c>
      <c r="R139" s="490" t="e">
        <f ca="1">+IF(AND(ISNUMBER(OFFSET('Water Data'!$H$9,0,10*ROW('Water Data'!H133))),'Data Summary'!CG139="Yes"),OFFSET('Water Data'!$H$9,0,10*ROW('Water Data'!H133)),NA())</f>
        <v>#N/A</v>
      </c>
      <c r="S139" s="490" t="e">
        <f ca="1">+IF(AND(ISNUMBER(OFFSET('Water Data'!$I$4,0,10*ROW('Water Data'!I133))),'Data Summary'!CH139="Yes"),100-OFFSET('Water Data'!$I$4,0,10*ROW('Water Data'!I133)),NA())</f>
        <v>#N/A</v>
      </c>
      <c r="T139" s="490" t="e">
        <f ca="1">+IF(AND(ISNUMBER(OFFSET('Water Data'!$I$6,0,10*ROW('Water Data'!I133))),'Data Summary'!CI139="Yes"),OFFSET('Water Data'!$I$6,0,10*ROW('Water Data'!I133)),NA())</f>
        <v>#N/A</v>
      </c>
      <c r="U139" s="490" t="e">
        <f ca="1">+IF(AND(ISNUMBER(OFFSET('Water Data'!$I$9,0,10*ROW('Water Data'!I133))),'Data Summary'!CJ139="Yes"),OFFSET('Water Data'!$I$9,0,10*ROW('Water Data'!I133)),NA())</f>
        <v>#N/A</v>
      </c>
      <c r="V139" s="491" t="e">
        <f ca="1">+IF(AND(ISNUMBER(OFFSET('Sanitation Data'!$D$4,0,10*ROW('Sanitation Data'!D133))),'Data Summary'!CK139="Yes"),100-OFFSET('Sanitation Data'!$D$4,0,10*ROW('Sanitation Data'!D133)),NA())</f>
        <v>#N/A</v>
      </c>
      <c r="W139" s="491" t="e">
        <f ca="1">+IF(AND(ISNUMBER(OFFSET('Sanitation Data'!$D$6,0,10*ROW('Sanitation Data'!D133))),'Data Summary'!CL139="Yes"),OFFSET('Sanitation Data'!$D$6,0,10*ROW('Sanitation Data'!D133)),NA())</f>
        <v>#N/A</v>
      </c>
      <c r="X139" s="491" t="e">
        <f ca="1">+IF(AND(ISNUMBER(OFFSET('Sanitation Data'!$D$10,0,10*ROW('Sanitation Data'!D133))),'Data Summary'!CM139="Yes"),OFFSET('Sanitation Data'!$D$10,0,10*ROW('Sanitation Data'!D133)),NA())</f>
        <v>#N/A</v>
      </c>
      <c r="Y139" s="491" t="e">
        <f ca="1">+IF(AND(ISNUMBER(OFFSET('Sanitation Data'!$D$11,0,10*ROW('Sanitation Data'!D133))),'Data Summary'!CN139="Yes"),OFFSET('Sanitation Data'!$D$11,0,10*ROW('Sanitation Data'!D133)),NA())</f>
        <v>#N/A</v>
      </c>
      <c r="Z139" s="491" t="e">
        <f ca="1">+IF(AND(ISNUMBER(OFFSET('Sanitation Data'!$D$12,0,10*ROW('Sanitation Data'!D133))),'Data Summary'!CO139="Yes"),OFFSET('Sanitation Data'!$D$12,0,10*ROW('Sanitation Data'!D133)),NA())</f>
        <v>#N/A</v>
      </c>
      <c r="AA139" s="491" t="e">
        <f ca="1">+IF(AND(ISNUMBER(OFFSET('Sanitation Data'!$E$4,0,10*ROW('Sanitation Data'!E133))),'Data Summary'!CP139="Yes"),100-OFFSET('Sanitation Data'!$E$4,0,10*ROW('Sanitation Data'!E133)),NA())</f>
        <v>#N/A</v>
      </c>
      <c r="AB139" s="491" t="e">
        <f ca="1">+IF(AND(ISNUMBER(OFFSET('Sanitation Data'!$E$6,0,10*ROW('Sanitation Data'!E133))),'Data Summary'!CQ139="Yes"),OFFSET('Sanitation Data'!$E$6,0,10*ROW('Sanitation Data'!E133)),NA())</f>
        <v>#N/A</v>
      </c>
      <c r="AC139" s="491" t="e">
        <f ca="1">+IF(AND(ISNUMBER(OFFSET('Sanitation Data'!$E$10,0,10*ROW('Sanitation Data'!E133))),'Data Summary'!CR139="Yes"),OFFSET('Sanitation Data'!$E$10,0,10*ROW('Sanitation Data'!E133)),NA())</f>
        <v>#N/A</v>
      </c>
      <c r="AD139" s="491" t="e">
        <f ca="1">+IF(AND(ISNUMBER(OFFSET('Sanitation Data'!$E$11,0,10*ROW('Sanitation Data'!E133))),'Data Summary'!CS139="Yes"),OFFSET('Sanitation Data'!$E$11,0,10*ROW('Sanitation Data'!E133)),NA())</f>
        <v>#N/A</v>
      </c>
      <c r="AE139" s="491" t="e">
        <f ca="1">+IF(AND(ISNUMBER(OFFSET('Sanitation Data'!$E$12,0,10*ROW('Sanitation Data'!E133))),'Data Summary'!CT139="Yes"),OFFSET('Sanitation Data'!$E$12,0,10*ROW('Sanitation Data'!E133)),NA())</f>
        <v>#N/A</v>
      </c>
      <c r="AF139" s="491" t="e">
        <f ca="1">+IF(AND(ISNUMBER(OFFSET('Sanitation Data'!$F$4,0,10*ROW('Sanitation Data'!F133))),'Data Summary'!CU139="Yes"),100-OFFSET('Sanitation Data'!$F$4,0,10*ROW('Sanitation Data'!F133)),NA())</f>
        <v>#N/A</v>
      </c>
      <c r="AG139" s="491" t="e">
        <f ca="1">+IF(AND(ISNUMBER(OFFSET('Sanitation Data'!$F$6,0,10*ROW('Sanitation Data'!F133))),'Data Summary'!CV139="Yes"),OFFSET('Sanitation Data'!$F$6,0,10*ROW('Sanitation Data'!F133)),NA())</f>
        <v>#N/A</v>
      </c>
      <c r="AH139" s="491" t="e">
        <f ca="1">+IF(AND(ISNUMBER(OFFSET('Sanitation Data'!$F$10,0,10*ROW('Sanitation Data'!F133))),'Data Summary'!CW139="Yes"),OFFSET('Sanitation Data'!$F$10,0,10*ROW('Sanitation Data'!F133)),NA())</f>
        <v>#N/A</v>
      </c>
      <c r="AI139" s="491" t="e">
        <f ca="1">+IF(AND(ISNUMBER(OFFSET('Sanitation Data'!$F$11,0,10*ROW('Sanitation Data'!F133))),'Data Summary'!CX139="Yes"),OFFSET('Sanitation Data'!$F$11,0,10*ROW('Sanitation Data'!F133)),NA())</f>
        <v>#N/A</v>
      </c>
      <c r="AJ139" s="491" t="e">
        <f ca="1">+IF(AND(ISNUMBER(OFFSET('Sanitation Data'!$F$12,0,10*ROW('Sanitation Data'!F133))),'Data Summary'!CY139="Yes"),OFFSET('Sanitation Data'!$F$12,0,10*ROW('Sanitation Data'!F133)),NA())</f>
        <v>#N/A</v>
      </c>
      <c r="AK139" s="491" t="e">
        <f ca="1">+IF(AND(ISNUMBER(OFFSET('Sanitation Data'!$G$4,0,10*ROW('Sanitation Data'!G133))),'Data Summary'!CZ139="Yes"),100-OFFSET('Sanitation Data'!$G$4,0,10*ROW('Sanitation Data'!G133)),NA())</f>
        <v>#N/A</v>
      </c>
      <c r="AL139" s="491" t="e">
        <f ca="1">+IF(AND(ISNUMBER(OFFSET('Sanitation Data'!$G$6,0,10*ROW('Sanitation Data'!G133))),'Data Summary'!DA139="Yes"),OFFSET('Sanitation Data'!$G$6,0,10*ROW('Sanitation Data'!G133)),NA())</f>
        <v>#N/A</v>
      </c>
      <c r="AM139" s="491" t="e">
        <f ca="1">+IF(AND(ISNUMBER(OFFSET('Sanitation Data'!$G$10,0,10*ROW('Sanitation Data'!G133))),'Data Summary'!DB139="Yes"),OFFSET('Sanitation Data'!$G$10,0,10*ROW('Sanitation Data'!G133)),NA())</f>
        <v>#N/A</v>
      </c>
      <c r="AN139" s="491" t="e">
        <f ca="1">+IF(AND(ISNUMBER(OFFSET('Sanitation Data'!$G$11,0,10*ROW('Sanitation Data'!G133))),'Data Summary'!DC139="Yes"),OFFSET('Sanitation Data'!$G$11,0,10*ROW('Sanitation Data'!G133)),NA())</f>
        <v>#N/A</v>
      </c>
      <c r="AO139" s="491" t="e">
        <f ca="1">+IF(AND(ISNUMBER(OFFSET('Sanitation Data'!$G$12,0,10*ROW('Sanitation Data'!G133))),'Data Summary'!DD139="Yes"),OFFSET('Sanitation Data'!$G$12,0,10*ROW('Sanitation Data'!G133)),NA())</f>
        <v>#N/A</v>
      </c>
      <c r="AP139" s="491" t="e">
        <f ca="1">+IF(AND(ISNUMBER(OFFSET('Sanitation Data'!$H$4,0,10*ROW('Sanitation Data'!H133))),'Data Summary'!DE139="Yes"),100-OFFSET('Sanitation Data'!$H$4,0,10*ROW('Sanitation Data'!H133)),NA())</f>
        <v>#N/A</v>
      </c>
      <c r="AQ139" s="491" t="e">
        <f ca="1">+IF(AND(ISNUMBER(OFFSET('Sanitation Data'!$H$6,0,10*ROW('Sanitation Data'!H133))),'Data Summary'!DF139="Yes"),OFFSET('Sanitation Data'!$H$6,0,10*ROW('Sanitation Data'!H133)),NA())</f>
        <v>#N/A</v>
      </c>
      <c r="AR139" s="491" t="e">
        <f ca="1">+IF(AND(ISNUMBER(OFFSET('Sanitation Data'!$H$10,0,10*ROW('Sanitation Data'!H133))),'Data Summary'!DG139="Yes"),OFFSET('Sanitation Data'!$H$10,0,10*ROW('Sanitation Data'!H133)),NA())</f>
        <v>#N/A</v>
      </c>
      <c r="AS139" s="491" t="e">
        <f ca="1">+IF(AND(ISNUMBER(OFFSET('Sanitation Data'!$H$11,0,10*ROW('Sanitation Data'!H133))),'Data Summary'!DH139="Yes"),OFFSET('Sanitation Data'!$H$11,0,10*ROW('Sanitation Data'!H133)),NA())</f>
        <v>#N/A</v>
      </c>
      <c r="AT139" s="491" t="e">
        <f ca="1">+IF(AND(ISNUMBER(OFFSET('Sanitation Data'!$H$12,0,10*ROW('Sanitation Data'!H133))),'Data Summary'!DI139="Yes"),OFFSET('Sanitation Data'!$H$12,0,10*ROW('Sanitation Data'!H133)),NA())</f>
        <v>#N/A</v>
      </c>
      <c r="AU139" s="491" t="e">
        <f ca="1">+IF(AND(ISNUMBER(OFFSET('Sanitation Data'!$I$4,0,10*ROW('Sanitation Data'!I133))),'Data Summary'!DJ139="Yes"),100-OFFSET('Sanitation Data'!$I$4,0,10*ROW('Sanitation Data'!I133)),NA())</f>
        <v>#N/A</v>
      </c>
      <c r="AV139" s="491" t="e">
        <f ca="1">+IF(AND(ISNUMBER(OFFSET('Sanitation Data'!$I$6,0,10*ROW('Sanitation Data'!I133))),'Data Summary'!DK139="Yes"),OFFSET('Sanitation Data'!$I$6,0,10*ROW('Sanitation Data'!I133)),NA())</f>
        <v>#N/A</v>
      </c>
      <c r="AW139" s="491" t="e">
        <f ca="1">+IF(AND(ISNUMBER(OFFSET('Sanitation Data'!$I$10,0,10*ROW('Sanitation Data'!I133))),'Data Summary'!DL139="Yes"),OFFSET('Sanitation Data'!$I$10,0,10*ROW('Sanitation Data'!I133)),NA())</f>
        <v>#N/A</v>
      </c>
      <c r="AX139" s="491" t="e">
        <f ca="1">+IF(AND(ISNUMBER(OFFSET('Sanitation Data'!$I$11,0,10*ROW('Sanitation Data'!I133))),'Data Summary'!DM139="Yes"),OFFSET('Sanitation Data'!$I$11,0,10*ROW('Sanitation Data'!I133)),NA())</f>
        <v>#N/A</v>
      </c>
      <c r="AY139" s="491" t="e">
        <f ca="1">+IF(AND(ISNUMBER(OFFSET('Sanitation Data'!$I$12,0,10*ROW('Sanitation Data'!I133))),'Data Summary'!DN139="Yes"),OFFSET('Sanitation Data'!$I$12,0,10*ROW('Sanitation Data'!I133)),NA())</f>
        <v>#N/A</v>
      </c>
      <c r="AZ139" s="492" t="e">
        <f ca="1">+IF(AND(ISNUMBER(OFFSET('Hygiene Data'!$D$5,0,10*ROW('Hygiene Data'!D133))),'Data Summary'!DO139="Yes"),OFFSET('Hygiene Data'!$D$5,0,10*ROW('Hygiene Data'!D133)),NA())</f>
        <v>#N/A</v>
      </c>
      <c r="BA139" s="492" t="e">
        <f ca="1">+IF(AND(ISNUMBER(OFFSET('Hygiene Data'!$D$7,0,10*ROW('Hygiene Data'!D133))),'Data Summary'!DP139="Yes"),OFFSET('Hygiene Data'!$D$7,0,10*ROW('Hygiene Data'!D133)),NA())</f>
        <v>#N/A</v>
      </c>
      <c r="BB139" s="492" t="e">
        <f ca="1">+IF(AND(ISNUMBER(OFFSET('Hygiene Data'!$D$9,0,10*ROW('Hygiene Data'!D133))),'Data Summary'!DQ139="Yes"),OFFSET('Hygiene Data'!$D$9,0,10*ROW('Hygiene Data'!D133)),NA())</f>
        <v>#N/A</v>
      </c>
      <c r="BC139" s="492" t="e">
        <f ca="1">+IF(AND(ISNUMBER(OFFSET('Hygiene Data'!$E$5,0,10*ROW('Hygiene Data'!E133))),'Data Summary'!DR139="Yes"),OFFSET('Hygiene Data'!$E$5,0,10*ROW('Hygiene Data'!E133)),NA())</f>
        <v>#N/A</v>
      </c>
      <c r="BD139" s="492" t="e">
        <f ca="1">+IF(AND(ISNUMBER(OFFSET('Hygiene Data'!$E$7,0,10*ROW('Hygiene Data'!E133))),'Data Summary'!DS139="Yes"),OFFSET('Hygiene Data'!$E$7,0,10*ROW('Hygiene Data'!E133)),NA())</f>
        <v>#N/A</v>
      </c>
      <c r="BE139" s="492" t="e">
        <f ca="1">+IF(AND(ISNUMBER(OFFSET('Hygiene Data'!$E$9,0,10*ROW('Hygiene Data'!E133))),'Data Summary'!DT139="Yes"),OFFSET('Hygiene Data'!$E$9,0,10*ROW('Hygiene Data'!E133)),NA())</f>
        <v>#N/A</v>
      </c>
      <c r="BF139" s="492" t="e">
        <f ca="1">+IF(AND(ISNUMBER(OFFSET('Hygiene Data'!$F$5,0,10*ROW('Hygiene Data'!F133))),'Data Summary'!DU139="Yes"),OFFSET('Hygiene Data'!$F$5,0,10*ROW('Hygiene Data'!F133)),NA())</f>
        <v>#N/A</v>
      </c>
      <c r="BG139" s="492" t="e">
        <f ca="1">+IF(AND(ISNUMBER(OFFSET('Hygiene Data'!$F$7,0,10*ROW('Hygiene Data'!F133))),'Data Summary'!DV139="Yes"),OFFSET('Hygiene Data'!$F$7,0,10*ROW('Hygiene Data'!F133)),NA())</f>
        <v>#N/A</v>
      </c>
      <c r="BH139" s="492" t="e">
        <f ca="1">+IF(AND(ISNUMBER(OFFSET('Hygiene Data'!$F$9,0,10*ROW('Hygiene Data'!F133))),'Data Summary'!DW139="Yes"),OFFSET('Hygiene Data'!$F$9,0,10*ROW('Hygiene Data'!F133)),NA())</f>
        <v>#N/A</v>
      </c>
      <c r="BI139" s="492" t="e">
        <f ca="1">+IF(AND(ISNUMBER(OFFSET('Hygiene Data'!$G$5,0,10*ROW('Hygiene Data'!G133))),'Data Summary'!DX139="Yes"),OFFSET('Hygiene Data'!$G$5,0,10*ROW('Hygiene Data'!G133)),NA())</f>
        <v>#N/A</v>
      </c>
      <c r="BJ139" s="492" t="e">
        <f ca="1">+IF(AND(ISNUMBER(OFFSET('Hygiene Data'!$G$7,0,10*ROW('Hygiene Data'!G133))),'Data Summary'!DY139="Yes"),OFFSET('Hygiene Data'!$G$7,0,10*ROW('Hygiene Data'!G133)),NA())</f>
        <v>#N/A</v>
      </c>
      <c r="BK139" s="492" t="e">
        <f ca="1">+IF(AND(ISNUMBER(OFFSET('Hygiene Data'!$G$9,0,10*ROW('Hygiene Data'!G133))),'Data Summary'!DZ139="Yes"),OFFSET('Hygiene Data'!$G$9,0,10*ROW('Hygiene Data'!G133)),NA())</f>
        <v>#N/A</v>
      </c>
      <c r="BL139" s="492" t="e">
        <f ca="1">+IF(AND(ISNUMBER(OFFSET('Hygiene Data'!$H$5,0,10*ROW('Hygiene Data'!H133))),'Data Summary'!EA139="Yes"),OFFSET('Hygiene Data'!$H$5,0,10*ROW('Hygiene Data'!H133)),NA())</f>
        <v>#N/A</v>
      </c>
      <c r="BM139" s="492" t="e">
        <f ca="1">+IF(AND(ISNUMBER(OFFSET('Hygiene Data'!$H$7,0,10*ROW('Hygiene Data'!H133))),'Data Summary'!EB139="Yes"),OFFSET('Hygiene Data'!$H$7,0,10*ROW('Hygiene Data'!H133)),NA())</f>
        <v>#N/A</v>
      </c>
      <c r="BN139" s="492" t="e">
        <f ca="1">+IF(AND(ISNUMBER(OFFSET('Hygiene Data'!$H$9,0,10*ROW('Hygiene Data'!H133))),'Data Summary'!EC139="Yes"),OFFSET('Hygiene Data'!$H$9,0,10*ROW('Hygiene Data'!H133)),NA())</f>
        <v>#N/A</v>
      </c>
      <c r="BO139" s="492" t="e">
        <f ca="1">+IF(AND(ISNUMBER(OFFSET('Hygiene Data'!$I$5,0,10*ROW('Hygiene Data'!I133))),'Data Summary'!ED139="Yes"),OFFSET('Hygiene Data'!$I$5,0,10*ROW('Hygiene Data'!I133)),NA())</f>
        <v>#N/A</v>
      </c>
      <c r="BP139" s="492" t="e">
        <f ca="1">+IF(AND(ISNUMBER(OFFSET('Hygiene Data'!$I$7,0,10*ROW('Hygiene Data'!I133))),'Data Summary'!EE139="Yes"),OFFSET('Hygiene Data'!$I$7,0,10*ROW('Hygiene Data'!I133)),NA())</f>
        <v>#N/A</v>
      </c>
      <c r="BQ139" s="492" t="e">
        <f ca="1">+IF(AND(ISNUMBER(OFFSET('Hygiene Data'!$I$9,0,10*ROW('Hygiene Data'!I133))),'Data Summary'!EF139="Yes"),OFFSET('Hygiene Data'!$I$9,0,10*ROW('Hygiene Data'!I133)),NA())</f>
        <v>#N/A</v>
      </c>
    </row>
    <row r="140" spans="1:69" x14ac:dyDescent="0.25">
      <c r="A140" s="488" t="e">
        <f ca="1">+RIGHT('Data Summary'!A140,LEN('Data Summary'!A140)-9)</f>
        <v>#VALUE!</v>
      </c>
      <c r="B140" s="462" t="str">
        <f ca="1">+IF(ISTEXT('Data Summary'!B140),'Data Summary'!B140,"")</f>
        <v/>
      </c>
      <c r="C140" s="489" t="e">
        <f ca="1">+VALUE('Data Summary'!C140)</f>
        <v>#VALUE!</v>
      </c>
      <c r="D140" s="490" t="e">
        <f ca="1">+IF(AND(ISNUMBER(OFFSET('Water Data'!$D$4,0,10*ROW('Water Data'!D134))),'Data Summary'!BS140="Yes"),100-OFFSET('Water Data'!$D$4,0,10*ROW('Water Data'!D134)),NA())</f>
        <v>#N/A</v>
      </c>
      <c r="E140" s="490" t="e">
        <f ca="1">+IF(AND(ISNUMBER(OFFSET('Water Data'!$D$6,0,10*ROW('Water Data'!D134))),'Data Summary'!BT140="Yes"),OFFSET('Water Data'!$D$6,0,10*ROW('Water Data'!D134)),NA())</f>
        <v>#N/A</v>
      </c>
      <c r="F140" s="490" t="e">
        <f ca="1">+IF(AND(ISNUMBER(OFFSET('Water Data'!$D$9,0,10*ROW('Water Data'!D134))),'Data Summary'!BU140="Yes"),OFFSET('Water Data'!$D$9,0,10*ROW('Water Data'!D134)),NA())</f>
        <v>#N/A</v>
      </c>
      <c r="G140" s="490" t="e">
        <f ca="1">+IF(AND(ISNUMBER(OFFSET('Water Data'!$E$4,0,10*ROW('Water Data'!E134))),'Data Summary'!BV140="Yes"),100-OFFSET('Water Data'!$E$4,0,10*ROW('Water Data'!E134)),NA())</f>
        <v>#N/A</v>
      </c>
      <c r="H140" s="490" t="e">
        <f ca="1">+IF(AND(ISNUMBER(OFFSET('Water Data'!$E$6,0,10*ROW('Water Data'!E134))),'Data Summary'!BW140="Yes"),OFFSET('Water Data'!$E$6,0,10*ROW('Water Data'!E134)),NA())</f>
        <v>#N/A</v>
      </c>
      <c r="I140" s="490" t="e">
        <f ca="1">+IF(AND(ISNUMBER(OFFSET('Water Data'!$E$9,0,10*ROW('Water Data'!E134))),'Data Summary'!BX140="Yes"),OFFSET('Water Data'!$E$9,0,10*ROW('Water Data'!E134)),NA())</f>
        <v>#N/A</v>
      </c>
      <c r="J140" s="490" t="e">
        <f ca="1">+IF(AND(ISNUMBER(OFFSET('Water Data'!$F$4,0,10*ROW('Water Data'!F134))),'Data Summary'!BY140="Yes"),100-OFFSET('Water Data'!$F$4,0,10*ROW('Water Data'!F134)),NA())</f>
        <v>#N/A</v>
      </c>
      <c r="K140" s="490" t="e">
        <f ca="1">+IF(AND(ISNUMBER(OFFSET('Water Data'!$F$6,0,10*ROW('Water Data'!F134))),'Data Summary'!BZ140="Yes"),OFFSET('Water Data'!$F$6,0,10*ROW('Water Data'!F134)),NA())</f>
        <v>#N/A</v>
      </c>
      <c r="L140" s="490" t="e">
        <f ca="1">+IF(AND(ISNUMBER(OFFSET('Water Data'!$F$9,0,10*ROW('Water Data'!F134))),'Data Summary'!CA140="Yes"),OFFSET('Water Data'!$F$9,0,10*ROW('Water Data'!F134)),NA())</f>
        <v>#N/A</v>
      </c>
      <c r="M140" s="490" t="e">
        <f ca="1">+IF(AND(ISNUMBER(OFFSET('Water Data'!$G$4,0,10*ROW('Water Data'!G134))),'Data Summary'!CB140="Yes"),100-OFFSET('Water Data'!$G$4,0,10*ROW('Water Data'!G134)),NA())</f>
        <v>#N/A</v>
      </c>
      <c r="N140" s="490" t="e">
        <f ca="1">+IF(AND(ISNUMBER(OFFSET('Water Data'!$G$6,0,10*ROW('Water Data'!G134))),'Data Summary'!CC140="Yes"),OFFSET('Water Data'!$G$6,0,10*ROW('Water Data'!G134)),NA())</f>
        <v>#N/A</v>
      </c>
      <c r="O140" s="490" t="e">
        <f ca="1">+IF(AND(ISNUMBER(OFFSET('Water Data'!$G$9,0,10*ROW('Water Data'!G134))),'Data Summary'!CD140="Yes"),OFFSET('Water Data'!$G$9,0,10*ROW('Water Data'!G134)),NA())</f>
        <v>#N/A</v>
      </c>
      <c r="P140" s="490" t="e">
        <f ca="1">+IF(AND(ISNUMBER(OFFSET('Water Data'!$H$4,0,10*ROW('Water Data'!H134))),'Data Summary'!CE140="Yes"),100-OFFSET('Water Data'!$H$4,0,10*ROW('Water Data'!H134)),NA())</f>
        <v>#N/A</v>
      </c>
      <c r="Q140" s="490" t="e">
        <f ca="1">+IF(AND(ISNUMBER(OFFSET('Water Data'!$H$6,0,10*ROW('Water Data'!H134))),'Data Summary'!CF140="Yes"),OFFSET('Water Data'!$H$6,0,10*ROW('Water Data'!H134)),NA())</f>
        <v>#N/A</v>
      </c>
      <c r="R140" s="490" t="e">
        <f ca="1">+IF(AND(ISNUMBER(OFFSET('Water Data'!$H$9,0,10*ROW('Water Data'!H134))),'Data Summary'!CG140="Yes"),OFFSET('Water Data'!$H$9,0,10*ROW('Water Data'!H134)),NA())</f>
        <v>#N/A</v>
      </c>
      <c r="S140" s="490" t="e">
        <f ca="1">+IF(AND(ISNUMBER(OFFSET('Water Data'!$I$4,0,10*ROW('Water Data'!I134))),'Data Summary'!CH140="Yes"),100-OFFSET('Water Data'!$I$4,0,10*ROW('Water Data'!I134)),NA())</f>
        <v>#N/A</v>
      </c>
      <c r="T140" s="490" t="e">
        <f ca="1">+IF(AND(ISNUMBER(OFFSET('Water Data'!$I$6,0,10*ROW('Water Data'!I134))),'Data Summary'!CI140="Yes"),OFFSET('Water Data'!$I$6,0,10*ROW('Water Data'!I134)),NA())</f>
        <v>#N/A</v>
      </c>
      <c r="U140" s="490" t="e">
        <f ca="1">+IF(AND(ISNUMBER(OFFSET('Water Data'!$I$9,0,10*ROW('Water Data'!I134))),'Data Summary'!CJ140="Yes"),OFFSET('Water Data'!$I$9,0,10*ROW('Water Data'!I134)),NA())</f>
        <v>#N/A</v>
      </c>
      <c r="V140" s="491" t="e">
        <f ca="1">+IF(AND(ISNUMBER(OFFSET('Sanitation Data'!$D$4,0,10*ROW('Sanitation Data'!D134))),'Data Summary'!CK140="Yes"),100-OFFSET('Sanitation Data'!$D$4,0,10*ROW('Sanitation Data'!D134)),NA())</f>
        <v>#N/A</v>
      </c>
      <c r="W140" s="491" t="e">
        <f ca="1">+IF(AND(ISNUMBER(OFFSET('Sanitation Data'!$D$6,0,10*ROW('Sanitation Data'!D134))),'Data Summary'!CL140="Yes"),OFFSET('Sanitation Data'!$D$6,0,10*ROW('Sanitation Data'!D134)),NA())</f>
        <v>#N/A</v>
      </c>
      <c r="X140" s="491" t="e">
        <f ca="1">+IF(AND(ISNUMBER(OFFSET('Sanitation Data'!$D$10,0,10*ROW('Sanitation Data'!D134))),'Data Summary'!CM140="Yes"),OFFSET('Sanitation Data'!$D$10,0,10*ROW('Sanitation Data'!D134)),NA())</f>
        <v>#N/A</v>
      </c>
      <c r="Y140" s="491" t="e">
        <f ca="1">+IF(AND(ISNUMBER(OFFSET('Sanitation Data'!$D$11,0,10*ROW('Sanitation Data'!D134))),'Data Summary'!CN140="Yes"),OFFSET('Sanitation Data'!$D$11,0,10*ROW('Sanitation Data'!D134)),NA())</f>
        <v>#N/A</v>
      </c>
      <c r="Z140" s="491" t="e">
        <f ca="1">+IF(AND(ISNUMBER(OFFSET('Sanitation Data'!$D$12,0,10*ROW('Sanitation Data'!D134))),'Data Summary'!CO140="Yes"),OFFSET('Sanitation Data'!$D$12,0,10*ROW('Sanitation Data'!D134)),NA())</f>
        <v>#N/A</v>
      </c>
      <c r="AA140" s="491" t="e">
        <f ca="1">+IF(AND(ISNUMBER(OFFSET('Sanitation Data'!$E$4,0,10*ROW('Sanitation Data'!E134))),'Data Summary'!CP140="Yes"),100-OFFSET('Sanitation Data'!$E$4,0,10*ROW('Sanitation Data'!E134)),NA())</f>
        <v>#N/A</v>
      </c>
      <c r="AB140" s="491" t="e">
        <f ca="1">+IF(AND(ISNUMBER(OFFSET('Sanitation Data'!$E$6,0,10*ROW('Sanitation Data'!E134))),'Data Summary'!CQ140="Yes"),OFFSET('Sanitation Data'!$E$6,0,10*ROW('Sanitation Data'!E134)),NA())</f>
        <v>#N/A</v>
      </c>
      <c r="AC140" s="491" t="e">
        <f ca="1">+IF(AND(ISNUMBER(OFFSET('Sanitation Data'!$E$10,0,10*ROW('Sanitation Data'!E134))),'Data Summary'!CR140="Yes"),OFFSET('Sanitation Data'!$E$10,0,10*ROW('Sanitation Data'!E134)),NA())</f>
        <v>#N/A</v>
      </c>
      <c r="AD140" s="491" t="e">
        <f ca="1">+IF(AND(ISNUMBER(OFFSET('Sanitation Data'!$E$11,0,10*ROW('Sanitation Data'!E134))),'Data Summary'!CS140="Yes"),OFFSET('Sanitation Data'!$E$11,0,10*ROW('Sanitation Data'!E134)),NA())</f>
        <v>#N/A</v>
      </c>
      <c r="AE140" s="491" t="e">
        <f ca="1">+IF(AND(ISNUMBER(OFFSET('Sanitation Data'!$E$12,0,10*ROW('Sanitation Data'!E134))),'Data Summary'!CT140="Yes"),OFFSET('Sanitation Data'!$E$12,0,10*ROW('Sanitation Data'!E134)),NA())</f>
        <v>#N/A</v>
      </c>
      <c r="AF140" s="491" t="e">
        <f ca="1">+IF(AND(ISNUMBER(OFFSET('Sanitation Data'!$F$4,0,10*ROW('Sanitation Data'!F134))),'Data Summary'!CU140="Yes"),100-OFFSET('Sanitation Data'!$F$4,0,10*ROW('Sanitation Data'!F134)),NA())</f>
        <v>#N/A</v>
      </c>
      <c r="AG140" s="491" t="e">
        <f ca="1">+IF(AND(ISNUMBER(OFFSET('Sanitation Data'!$F$6,0,10*ROW('Sanitation Data'!F134))),'Data Summary'!CV140="Yes"),OFFSET('Sanitation Data'!$F$6,0,10*ROW('Sanitation Data'!F134)),NA())</f>
        <v>#N/A</v>
      </c>
      <c r="AH140" s="491" t="e">
        <f ca="1">+IF(AND(ISNUMBER(OFFSET('Sanitation Data'!$F$10,0,10*ROW('Sanitation Data'!F134))),'Data Summary'!CW140="Yes"),OFFSET('Sanitation Data'!$F$10,0,10*ROW('Sanitation Data'!F134)),NA())</f>
        <v>#N/A</v>
      </c>
      <c r="AI140" s="491" t="e">
        <f ca="1">+IF(AND(ISNUMBER(OFFSET('Sanitation Data'!$F$11,0,10*ROW('Sanitation Data'!F134))),'Data Summary'!CX140="Yes"),OFFSET('Sanitation Data'!$F$11,0,10*ROW('Sanitation Data'!F134)),NA())</f>
        <v>#N/A</v>
      </c>
      <c r="AJ140" s="491" t="e">
        <f ca="1">+IF(AND(ISNUMBER(OFFSET('Sanitation Data'!$F$12,0,10*ROW('Sanitation Data'!F134))),'Data Summary'!CY140="Yes"),OFFSET('Sanitation Data'!$F$12,0,10*ROW('Sanitation Data'!F134)),NA())</f>
        <v>#N/A</v>
      </c>
      <c r="AK140" s="491" t="e">
        <f ca="1">+IF(AND(ISNUMBER(OFFSET('Sanitation Data'!$G$4,0,10*ROW('Sanitation Data'!G134))),'Data Summary'!CZ140="Yes"),100-OFFSET('Sanitation Data'!$G$4,0,10*ROW('Sanitation Data'!G134)),NA())</f>
        <v>#N/A</v>
      </c>
      <c r="AL140" s="491" t="e">
        <f ca="1">+IF(AND(ISNUMBER(OFFSET('Sanitation Data'!$G$6,0,10*ROW('Sanitation Data'!G134))),'Data Summary'!DA140="Yes"),OFFSET('Sanitation Data'!$G$6,0,10*ROW('Sanitation Data'!G134)),NA())</f>
        <v>#N/A</v>
      </c>
      <c r="AM140" s="491" t="e">
        <f ca="1">+IF(AND(ISNUMBER(OFFSET('Sanitation Data'!$G$10,0,10*ROW('Sanitation Data'!G134))),'Data Summary'!DB140="Yes"),OFFSET('Sanitation Data'!$G$10,0,10*ROW('Sanitation Data'!G134)),NA())</f>
        <v>#N/A</v>
      </c>
      <c r="AN140" s="491" t="e">
        <f ca="1">+IF(AND(ISNUMBER(OFFSET('Sanitation Data'!$G$11,0,10*ROW('Sanitation Data'!G134))),'Data Summary'!DC140="Yes"),OFFSET('Sanitation Data'!$G$11,0,10*ROW('Sanitation Data'!G134)),NA())</f>
        <v>#N/A</v>
      </c>
      <c r="AO140" s="491" t="e">
        <f ca="1">+IF(AND(ISNUMBER(OFFSET('Sanitation Data'!$G$12,0,10*ROW('Sanitation Data'!G134))),'Data Summary'!DD140="Yes"),OFFSET('Sanitation Data'!$G$12,0,10*ROW('Sanitation Data'!G134)),NA())</f>
        <v>#N/A</v>
      </c>
      <c r="AP140" s="491" t="e">
        <f ca="1">+IF(AND(ISNUMBER(OFFSET('Sanitation Data'!$H$4,0,10*ROW('Sanitation Data'!H134))),'Data Summary'!DE140="Yes"),100-OFFSET('Sanitation Data'!$H$4,0,10*ROW('Sanitation Data'!H134)),NA())</f>
        <v>#N/A</v>
      </c>
      <c r="AQ140" s="491" t="e">
        <f ca="1">+IF(AND(ISNUMBER(OFFSET('Sanitation Data'!$H$6,0,10*ROW('Sanitation Data'!H134))),'Data Summary'!DF140="Yes"),OFFSET('Sanitation Data'!$H$6,0,10*ROW('Sanitation Data'!H134)),NA())</f>
        <v>#N/A</v>
      </c>
      <c r="AR140" s="491" t="e">
        <f ca="1">+IF(AND(ISNUMBER(OFFSET('Sanitation Data'!$H$10,0,10*ROW('Sanitation Data'!H134))),'Data Summary'!DG140="Yes"),OFFSET('Sanitation Data'!$H$10,0,10*ROW('Sanitation Data'!H134)),NA())</f>
        <v>#N/A</v>
      </c>
      <c r="AS140" s="491" t="e">
        <f ca="1">+IF(AND(ISNUMBER(OFFSET('Sanitation Data'!$H$11,0,10*ROW('Sanitation Data'!H134))),'Data Summary'!DH140="Yes"),OFFSET('Sanitation Data'!$H$11,0,10*ROW('Sanitation Data'!H134)),NA())</f>
        <v>#N/A</v>
      </c>
      <c r="AT140" s="491" t="e">
        <f ca="1">+IF(AND(ISNUMBER(OFFSET('Sanitation Data'!$H$12,0,10*ROW('Sanitation Data'!H134))),'Data Summary'!DI140="Yes"),OFFSET('Sanitation Data'!$H$12,0,10*ROW('Sanitation Data'!H134)),NA())</f>
        <v>#N/A</v>
      </c>
      <c r="AU140" s="491" t="e">
        <f ca="1">+IF(AND(ISNUMBER(OFFSET('Sanitation Data'!$I$4,0,10*ROW('Sanitation Data'!I134))),'Data Summary'!DJ140="Yes"),100-OFFSET('Sanitation Data'!$I$4,0,10*ROW('Sanitation Data'!I134)),NA())</f>
        <v>#N/A</v>
      </c>
      <c r="AV140" s="491" t="e">
        <f ca="1">+IF(AND(ISNUMBER(OFFSET('Sanitation Data'!$I$6,0,10*ROW('Sanitation Data'!I134))),'Data Summary'!DK140="Yes"),OFFSET('Sanitation Data'!$I$6,0,10*ROW('Sanitation Data'!I134)),NA())</f>
        <v>#N/A</v>
      </c>
      <c r="AW140" s="491" t="e">
        <f ca="1">+IF(AND(ISNUMBER(OFFSET('Sanitation Data'!$I$10,0,10*ROW('Sanitation Data'!I134))),'Data Summary'!DL140="Yes"),OFFSET('Sanitation Data'!$I$10,0,10*ROW('Sanitation Data'!I134)),NA())</f>
        <v>#N/A</v>
      </c>
      <c r="AX140" s="491" t="e">
        <f ca="1">+IF(AND(ISNUMBER(OFFSET('Sanitation Data'!$I$11,0,10*ROW('Sanitation Data'!I134))),'Data Summary'!DM140="Yes"),OFFSET('Sanitation Data'!$I$11,0,10*ROW('Sanitation Data'!I134)),NA())</f>
        <v>#N/A</v>
      </c>
      <c r="AY140" s="491" t="e">
        <f ca="1">+IF(AND(ISNUMBER(OFFSET('Sanitation Data'!$I$12,0,10*ROW('Sanitation Data'!I134))),'Data Summary'!DN140="Yes"),OFFSET('Sanitation Data'!$I$12,0,10*ROW('Sanitation Data'!I134)),NA())</f>
        <v>#N/A</v>
      </c>
      <c r="AZ140" s="492" t="e">
        <f ca="1">+IF(AND(ISNUMBER(OFFSET('Hygiene Data'!$D$5,0,10*ROW('Hygiene Data'!D134))),'Data Summary'!DO140="Yes"),OFFSET('Hygiene Data'!$D$5,0,10*ROW('Hygiene Data'!D134)),NA())</f>
        <v>#N/A</v>
      </c>
      <c r="BA140" s="492" t="e">
        <f ca="1">+IF(AND(ISNUMBER(OFFSET('Hygiene Data'!$D$7,0,10*ROW('Hygiene Data'!D134))),'Data Summary'!DP140="Yes"),OFFSET('Hygiene Data'!$D$7,0,10*ROW('Hygiene Data'!D134)),NA())</f>
        <v>#N/A</v>
      </c>
      <c r="BB140" s="492" t="e">
        <f ca="1">+IF(AND(ISNUMBER(OFFSET('Hygiene Data'!$D$9,0,10*ROW('Hygiene Data'!D134))),'Data Summary'!DQ140="Yes"),OFFSET('Hygiene Data'!$D$9,0,10*ROW('Hygiene Data'!D134)),NA())</f>
        <v>#N/A</v>
      </c>
      <c r="BC140" s="492" t="e">
        <f ca="1">+IF(AND(ISNUMBER(OFFSET('Hygiene Data'!$E$5,0,10*ROW('Hygiene Data'!E134))),'Data Summary'!DR140="Yes"),OFFSET('Hygiene Data'!$E$5,0,10*ROW('Hygiene Data'!E134)),NA())</f>
        <v>#N/A</v>
      </c>
      <c r="BD140" s="492" t="e">
        <f ca="1">+IF(AND(ISNUMBER(OFFSET('Hygiene Data'!$E$7,0,10*ROW('Hygiene Data'!E134))),'Data Summary'!DS140="Yes"),OFFSET('Hygiene Data'!$E$7,0,10*ROW('Hygiene Data'!E134)),NA())</f>
        <v>#N/A</v>
      </c>
      <c r="BE140" s="492" t="e">
        <f ca="1">+IF(AND(ISNUMBER(OFFSET('Hygiene Data'!$E$9,0,10*ROW('Hygiene Data'!E134))),'Data Summary'!DT140="Yes"),OFFSET('Hygiene Data'!$E$9,0,10*ROW('Hygiene Data'!E134)),NA())</f>
        <v>#N/A</v>
      </c>
      <c r="BF140" s="492" t="e">
        <f ca="1">+IF(AND(ISNUMBER(OFFSET('Hygiene Data'!$F$5,0,10*ROW('Hygiene Data'!F134))),'Data Summary'!DU140="Yes"),OFFSET('Hygiene Data'!$F$5,0,10*ROW('Hygiene Data'!F134)),NA())</f>
        <v>#N/A</v>
      </c>
      <c r="BG140" s="492" t="e">
        <f ca="1">+IF(AND(ISNUMBER(OFFSET('Hygiene Data'!$F$7,0,10*ROW('Hygiene Data'!F134))),'Data Summary'!DV140="Yes"),OFFSET('Hygiene Data'!$F$7,0,10*ROW('Hygiene Data'!F134)),NA())</f>
        <v>#N/A</v>
      </c>
      <c r="BH140" s="492" t="e">
        <f ca="1">+IF(AND(ISNUMBER(OFFSET('Hygiene Data'!$F$9,0,10*ROW('Hygiene Data'!F134))),'Data Summary'!DW140="Yes"),OFFSET('Hygiene Data'!$F$9,0,10*ROW('Hygiene Data'!F134)),NA())</f>
        <v>#N/A</v>
      </c>
      <c r="BI140" s="492" t="e">
        <f ca="1">+IF(AND(ISNUMBER(OFFSET('Hygiene Data'!$G$5,0,10*ROW('Hygiene Data'!G134))),'Data Summary'!DX140="Yes"),OFFSET('Hygiene Data'!$G$5,0,10*ROW('Hygiene Data'!G134)),NA())</f>
        <v>#N/A</v>
      </c>
      <c r="BJ140" s="492" t="e">
        <f ca="1">+IF(AND(ISNUMBER(OFFSET('Hygiene Data'!$G$7,0,10*ROW('Hygiene Data'!G134))),'Data Summary'!DY140="Yes"),OFFSET('Hygiene Data'!$G$7,0,10*ROW('Hygiene Data'!G134)),NA())</f>
        <v>#N/A</v>
      </c>
      <c r="BK140" s="492" t="e">
        <f ca="1">+IF(AND(ISNUMBER(OFFSET('Hygiene Data'!$G$9,0,10*ROW('Hygiene Data'!G134))),'Data Summary'!DZ140="Yes"),OFFSET('Hygiene Data'!$G$9,0,10*ROW('Hygiene Data'!G134)),NA())</f>
        <v>#N/A</v>
      </c>
      <c r="BL140" s="492" t="e">
        <f ca="1">+IF(AND(ISNUMBER(OFFSET('Hygiene Data'!$H$5,0,10*ROW('Hygiene Data'!H134))),'Data Summary'!EA140="Yes"),OFFSET('Hygiene Data'!$H$5,0,10*ROW('Hygiene Data'!H134)),NA())</f>
        <v>#N/A</v>
      </c>
      <c r="BM140" s="492" t="e">
        <f ca="1">+IF(AND(ISNUMBER(OFFSET('Hygiene Data'!$H$7,0,10*ROW('Hygiene Data'!H134))),'Data Summary'!EB140="Yes"),OFFSET('Hygiene Data'!$H$7,0,10*ROW('Hygiene Data'!H134)),NA())</f>
        <v>#N/A</v>
      </c>
      <c r="BN140" s="492" t="e">
        <f ca="1">+IF(AND(ISNUMBER(OFFSET('Hygiene Data'!$H$9,0,10*ROW('Hygiene Data'!H134))),'Data Summary'!EC140="Yes"),OFFSET('Hygiene Data'!$H$9,0,10*ROW('Hygiene Data'!H134)),NA())</f>
        <v>#N/A</v>
      </c>
      <c r="BO140" s="492" t="e">
        <f ca="1">+IF(AND(ISNUMBER(OFFSET('Hygiene Data'!$I$5,0,10*ROW('Hygiene Data'!I134))),'Data Summary'!ED140="Yes"),OFFSET('Hygiene Data'!$I$5,0,10*ROW('Hygiene Data'!I134)),NA())</f>
        <v>#N/A</v>
      </c>
      <c r="BP140" s="492" t="e">
        <f ca="1">+IF(AND(ISNUMBER(OFFSET('Hygiene Data'!$I$7,0,10*ROW('Hygiene Data'!I134))),'Data Summary'!EE140="Yes"),OFFSET('Hygiene Data'!$I$7,0,10*ROW('Hygiene Data'!I134)),NA())</f>
        <v>#N/A</v>
      </c>
      <c r="BQ140" s="492" t="e">
        <f ca="1">+IF(AND(ISNUMBER(OFFSET('Hygiene Data'!$I$9,0,10*ROW('Hygiene Data'!I134))),'Data Summary'!EF140="Yes"),OFFSET('Hygiene Data'!$I$9,0,10*ROW('Hygiene Data'!I134)),NA())</f>
        <v>#N/A</v>
      </c>
    </row>
    <row r="141" spans="1:69" x14ac:dyDescent="0.25">
      <c r="A141" s="488" t="e">
        <f ca="1">+RIGHT('Data Summary'!A141,LEN('Data Summary'!A141)-9)</f>
        <v>#VALUE!</v>
      </c>
      <c r="B141" s="462" t="str">
        <f ca="1">+IF(ISTEXT('Data Summary'!B141),'Data Summary'!B141,"")</f>
        <v/>
      </c>
      <c r="C141" s="489" t="e">
        <f ca="1">+VALUE('Data Summary'!C141)</f>
        <v>#VALUE!</v>
      </c>
      <c r="D141" s="490" t="e">
        <f ca="1">+IF(AND(ISNUMBER(OFFSET('Water Data'!$D$4,0,10*ROW('Water Data'!D135))),'Data Summary'!BS141="Yes"),100-OFFSET('Water Data'!$D$4,0,10*ROW('Water Data'!D135)),NA())</f>
        <v>#N/A</v>
      </c>
      <c r="E141" s="490" t="e">
        <f ca="1">+IF(AND(ISNUMBER(OFFSET('Water Data'!$D$6,0,10*ROW('Water Data'!D135))),'Data Summary'!BT141="Yes"),OFFSET('Water Data'!$D$6,0,10*ROW('Water Data'!D135)),NA())</f>
        <v>#N/A</v>
      </c>
      <c r="F141" s="490" t="e">
        <f ca="1">+IF(AND(ISNUMBER(OFFSET('Water Data'!$D$9,0,10*ROW('Water Data'!D135))),'Data Summary'!BU141="Yes"),OFFSET('Water Data'!$D$9,0,10*ROW('Water Data'!D135)),NA())</f>
        <v>#N/A</v>
      </c>
      <c r="G141" s="490" t="e">
        <f ca="1">+IF(AND(ISNUMBER(OFFSET('Water Data'!$E$4,0,10*ROW('Water Data'!E135))),'Data Summary'!BV141="Yes"),100-OFFSET('Water Data'!$E$4,0,10*ROW('Water Data'!E135)),NA())</f>
        <v>#N/A</v>
      </c>
      <c r="H141" s="490" t="e">
        <f ca="1">+IF(AND(ISNUMBER(OFFSET('Water Data'!$E$6,0,10*ROW('Water Data'!E135))),'Data Summary'!BW141="Yes"),OFFSET('Water Data'!$E$6,0,10*ROW('Water Data'!E135)),NA())</f>
        <v>#N/A</v>
      </c>
      <c r="I141" s="490" t="e">
        <f ca="1">+IF(AND(ISNUMBER(OFFSET('Water Data'!$E$9,0,10*ROW('Water Data'!E135))),'Data Summary'!BX141="Yes"),OFFSET('Water Data'!$E$9,0,10*ROW('Water Data'!E135)),NA())</f>
        <v>#N/A</v>
      </c>
      <c r="J141" s="490" t="e">
        <f ca="1">+IF(AND(ISNUMBER(OFFSET('Water Data'!$F$4,0,10*ROW('Water Data'!F135))),'Data Summary'!BY141="Yes"),100-OFFSET('Water Data'!$F$4,0,10*ROW('Water Data'!F135)),NA())</f>
        <v>#N/A</v>
      </c>
      <c r="K141" s="490" t="e">
        <f ca="1">+IF(AND(ISNUMBER(OFFSET('Water Data'!$F$6,0,10*ROW('Water Data'!F135))),'Data Summary'!BZ141="Yes"),OFFSET('Water Data'!$F$6,0,10*ROW('Water Data'!F135)),NA())</f>
        <v>#N/A</v>
      </c>
      <c r="L141" s="490" t="e">
        <f ca="1">+IF(AND(ISNUMBER(OFFSET('Water Data'!$F$9,0,10*ROW('Water Data'!F135))),'Data Summary'!CA141="Yes"),OFFSET('Water Data'!$F$9,0,10*ROW('Water Data'!F135)),NA())</f>
        <v>#N/A</v>
      </c>
      <c r="M141" s="490" t="e">
        <f ca="1">+IF(AND(ISNUMBER(OFFSET('Water Data'!$G$4,0,10*ROW('Water Data'!G135))),'Data Summary'!CB141="Yes"),100-OFFSET('Water Data'!$G$4,0,10*ROW('Water Data'!G135)),NA())</f>
        <v>#N/A</v>
      </c>
      <c r="N141" s="490" t="e">
        <f ca="1">+IF(AND(ISNUMBER(OFFSET('Water Data'!$G$6,0,10*ROW('Water Data'!G135))),'Data Summary'!CC141="Yes"),OFFSET('Water Data'!$G$6,0,10*ROW('Water Data'!G135)),NA())</f>
        <v>#N/A</v>
      </c>
      <c r="O141" s="490" t="e">
        <f ca="1">+IF(AND(ISNUMBER(OFFSET('Water Data'!$G$9,0,10*ROW('Water Data'!G135))),'Data Summary'!CD141="Yes"),OFFSET('Water Data'!$G$9,0,10*ROW('Water Data'!G135)),NA())</f>
        <v>#N/A</v>
      </c>
      <c r="P141" s="490" t="e">
        <f ca="1">+IF(AND(ISNUMBER(OFFSET('Water Data'!$H$4,0,10*ROW('Water Data'!H135))),'Data Summary'!CE141="Yes"),100-OFFSET('Water Data'!$H$4,0,10*ROW('Water Data'!H135)),NA())</f>
        <v>#N/A</v>
      </c>
      <c r="Q141" s="490" t="e">
        <f ca="1">+IF(AND(ISNUMBER(OFFSET('Water Data'!$H$6,0,10*ROW('Water Data'!H135))),'Data Summary'!CF141="Yes"),OFFSET('Water Data'!$H$6,0,10*ROW('Water Data'!H135)),NA())</f>
        <v>#N/A</v>
      </c>
      <c r="R141" s="490" t="e">
        <f ca="1">+IF(AND(ISNUMBER(OFFSET('Water Data'!$H$9,0,10*ROW('Water Data'!H135))),'Data Summary'!CG141="Yes"),OFFSET('Water Data'!$H$9,0,10*ROW('Water Data'!H135)),NA())</f>
        <v>#N/A</v>
      </c>
      <c r="S141" s="490" t="e">
        <f ca="1">+IF(AND(ISNUMBER(OFFSET('Water Data'!$I$4,0,10*ROW('Water Data'!I135))),'Data Summary'!CH141="Yes"),100-OFFSET('Water Data'!$I$4,0,10*ROW('Water Data'!I135)),NA())</f>
        <v>#N/A</v>
      </c>
      <c r="T141" s="490" t="e">
        <f ca="1">+IF(AND(ISNUMBER(OFFSET('Water Data'!$I$6,0,10*ROW('Water Data'!I135))),'Data Summary'!CI141="Yes"),OFFSET('Water Data'!$I$6,0,10*ROW('Water Data'!I135)),NA())</f>
        <v>#N/A</v>
      </c>
      <c r="U141" s="490" t="e">
        <f ca="1">+IF(AND(ISNUMBER(OFFSET('Water Data'!$I$9,0,10*ROW('Water Data'!I135))),'Data Summary'!CJ141="Yes"),OFFSET('Water Data'!$I$9,0,10*ROW('Water Data'!I135)),NA())</f>
        <v>#N/A</v>
      </c>
      <c r="V141" s="491" t="e">
        <f ca="1">+IF(AND(ISNUMBER(OFFSET('Sanitation Data'!$D$4,0,10*ROW('Sanitation Data'!D135))),'Data Summary'!CK141="Yes"),100-OFFSET('Sanitation Data'!$D$4,0,10*ROW('Sanitation Data'!D135)),NA())</f>
        <v>#N/A</v>
      </c>
      <c r="W141" s="491" t="e">
        <f ca="1">+IF(AND(ISNUMBER(OFFSET('Sanitation Data'!$D$6,0,10*ROW('Sanitation Data'!D135))),'Data Summary'!CL141="Yes"),OFFSET('Sanitation Data'!$D$6,0,10*ROW('Sanitation Data'!D135)),NA())</f>
        <v>#N/A</v>
      </c>
      <c r="X141" s="491" t="e">
        <f ca="1">+IF(AND(ISNUMBER(OFFSET('Sanitation Data'!$D$10,0,10*ROW('Sanitation Data'!D135))),'Data Summary'!CM141="Yes"),OFFSET('Sanitation Data'!$D$10,0,10*ROW('Sanitation Data'!D135)),NA())</f>
        <v>#N/A</v>
      </c>
      <c r="Y141" s="491" t="e">
        <f ca="1">+IF(AND(ISNUMBER(OFFSET('Sanitation Data'!$D$11,0,10*ROW('Sanitation Data'!D135))),'Data Summary'!CN141="Yes"),OFFSET('Sanitation Data'!$D$11,0,10*ROW('Sanitation Data'!D135)),NA())</f>
        <v>#N/A</v>
      </c>
      <c r="Z141" s="491" t="e">
        <f ca="1">+IF(AND(ISNUMBER(OFFSET('Sanitation Data'!$D$12,0,10*ROW('Sanitation Data'!D135))),'Data Summary'!CO141="Yes"),OFFSET('Sanitation Data'!$D$12,0,10*ROW('Sanitation Data'!D135)),NA())</f>
        <v>#N/A</v>
      </c>
      <c r="AA141" s="491" t="e">
        <f ca="1">+IF(AND(ISNUMBER(OFFSET('Sanitation Data'!$E$4,0,10*ROW('Sanitation Data'!E135))),'Data Summary'!CP141="Yes"),100-OFFSET('Sanitation Data'!$E$4,0,10*ROW('Sanitation Data'!E135)),NA())</f>
        <v>#N/A</v>
      </c>
      <c r="AB141" s="491" t="e">
        <f ca="1">+IF(AND(ISNUMBER(OFFSET('Sanitation Data'!$E$6,0,10*ROW('Sanitation Data'!E135))),'Data Summary'!CQ141="Yes"),OFFSET('Sanitation Data'!$E$6,0,10*ROW('Sanitation Data'!E135)),NA())</f>
        <v>#N/A</v>
      </c>
      <c r="AC141" s="491" t="e">
        <f ca="1">+IF(AND(ISNUMBER(OFFSET('Sanitation Data'!$E$10,0,10*ROW('Sanitation Data'!E135))),'Data Summary'!CR141="Yes"),OFFSET('Sanitation Data'!$E$10,0,10*ROW('Sanitation Data'!E135)),NA())</f>
        <v>#N/A</v>
      </c>
      <c r="AD141" s="491" t="e">
        <f ca="1">+IF(AND(ISNUMBER(OFFSET('Sanitation Data'!$E$11,0,10*ROW('Sanitation Data'!E135))),'Data Summary'!CS141="Yes"),OFFSET('Sanitation Data'!$E$11,0,10*ROW('Sanitation Data'!E135)),NA())</f>
        <v>#N/A</v>
      </c>
      <c r="AE141" s="491" t="e">
        <f ca="1">+IF(AND(ISNUMBER(OFFSET('Sanitation Data'!$E$12,0,10*ROW('Sanitation Data'!E135))),'Data Summary'!CT141="Yes"),OFFSET('Sanitation Data'!$E$12,0,10*ROW('Sanitation Data'!E135)),NA())</f>
        <v>#N/A</v>
      </c>
      <c r="AF141" s="491" t="e">
        <f ca="1">+IF(AND(ISNUMBER(OFFSET('Sanitation Data'!$F$4,0,10*ROW('Sanitation Data'!F135))),'Data Summary'!CU141="Yes"),100-OFFSET('Sanitation Data'!$F$4,0,10*ROW('Sanitation Data'!F135)),NA())</f>
        <v>#N/A</v>
      </c>
      <c r="AG141" s="491" t="e">
        <f ca="1">+IF(AND(ISNUMBER(OFFSET('Sanitation Data'!$F$6,0,10*ROW('Sanitation Data'!F135))),'Data Summary'!CV141="Yes"),OFFSET('Sanitation Data'!$F$6,0,10*ROW('Sanitation Data'!F135)),NA())</f>
        <v>#N/A</v>
      </c>
      <c r="AH141" s="491" t="e">
        <f ca="1">+IF(AND(ISNUMBER(OFFSET('Sanitation Data'!$F$10,0,10*ROW('Sanitation Data'!F135))),'Data Summary'!CW141="Yes"),OFFSET('Sanitation Data'!$F$10,0,10*ROW('Sanitation Data'!F135)),NA())</f>
        <v>#N/A</v>
      </c>
      <c r="AI141" s="491" t="e">
        <f ca="1">+IF(AND(ISNUMBER(OFFSET('Sanitation Data'!$F$11,0,10*ROW('Sanitation Data'!F135))),'Data Summary'!CX141="Yes"),OFFSET('Sanitation Data'!$F$11,0,10*ROW('Sanitation Data'!F135)),NA())</f>
        <v>#N/A</v>
      </c>
      <c r="AJ141" s="491" t="e">
        <f ca="1">+IF(AND(ISNUMBER(OFFSET('Sanitation Data'!$F$12,0,10*ROW('Sanitation Data'!F135))),'Data Summary'!CY141="Yes"),OFFSET('Sanitation Data'!$F$12,0,10*ROW('Sanitation Data'!F135)),NA())</f>
        <v>#N/A</v>
      </c>
      <c r="AK141" s="491" t="e">
        <f ca="1">+IF(AND(ISNUMBER(OFFSET('Sanitation Data'!$G$4,0,10*ROW('Sanitation Data'!G135))),'Data Summary'!CZ141="Yes"),100-OFFSET('Sanitation Data'!$G$4,0,10*ROW('Sanitation Data'!G135)),NA())</f>
        <v>#N/A</v>
      </c>
      <c r="AL141" s="491" t="e">
        <f ca="1">+IF(AND(ISNUMBER(OFFSET('Sanitation Data'!$G$6,0,10*ROW('Sanitation Data'!G135))),'Data Summary'!DA141="Yes"),OFFSET('Sanitation Data'!$G$6,0,10*ROW('Sanitation Data'!G135)),NA())</f>
        <v>#N/A</v>
      </c>
      <c r="AM141" s="491" t="e">
        <f ca="1">+IF(AND(ISNUMBER(OFFSET('Sanitation Data'!$G$10,0,10*ROW('Sanitation Data'!G135))),'Data Summary'!DB141="Yes"),OFFSET('Sanitation Data'!$G$10,0,10*ROW('Sanitation Data'!G135)),NA())</f>
        <v>#N/A</v>
      </c>
      <c r="AN141" s="491" t="e">
        <f ca="1">+IF(AND(ISNUMBER(OFFSET('Sanitation Data'!$G$11,0,10*ROW('Sanitation Data'!G135))),'Data Summary'!DC141="Yes"),OFFSET('Sanitation Data'!$G$11,0,10*ROW('Sanitation Data'!G135)),NA())</f>
        <v>#N/A</v>
      </c>
      <c r="AO141" s="491" t="e">
        <f ca="1">+IF(AND(ISNUMBER(OFFSET('Sanitation Data'!$G$12,0,10*ROW('Sanitation Data'!G135))),'Data Summary'!DD141="Yes"),OFFSET('Sanitation Data'!$G$12,0,10*ROW('Sanitation Data'!G135)),NA())</f>
        <v>#N/A</v>
      </c>
      <c r="AP141" s="491" t="e">
        <f ca="1">+IF(AND(ISNUMBER(OFFSET('Sanitation Data'!$H$4,0,10*ROW('Sanitation Data'!H135))),'Data Summary'!DE141="Yes"),100-OFFSET('Sanitation Data'!$H$4,0,10*ROW('Sanitation Data'!H135)),NA())</f>
        <v>#N/A</v>
      </c>
      <c r="AQ141" s="491" t="e">
        <f ca="1">+IF(AND(ISNUMBER(OFFSET('Sanitation Data'!$H$6,0,10*ROW('Sanitation Data'!H135))),'Data Summary'!DF141="Yes"),OFFSET('Sanitation Data'!$H$6,0,10*ROW('Sanitation Data'!H135)),NA())</f>
        <v>#N/A</v>
      </c>
      <c r="AR141" s="491" t="e">
        <f ca="1">+IF(AND(ISNUMBER(OFFSET('Sanitation Data'!$H$10,0,10*ROW('Sanitation Data'!H135))),'Data Summary'!DG141="Yes"),OFFSET('Sanitation Data'!$H$10,0,10*ROW('Sanitation Data'!H135)),NA())</f>
        <v>#N/A</v>
      </c>
      <c r="AS141" s="491" t="e">
        <f ca="1">+IF(AND(ISNUMBER(OFFSET('Sanitation Data'!$H$11,0,10*ROW('Sanitation Data'!H135))),'Data Summary'!DH141="Yes"),OFFSET('Sanitation Data'!$H$11,0,10*ROW('Sanitation Data'!H135)),NA())</f>
        <v>#N/A</v>
      </c>
      <c r="AT141" s="491" t="e">
        <f ca="1">+IF(AND(ISNUMBER(OFFSET('Sanitation Data'!$H$12,0,10*ROW('Sanitation Data'!H135))),'Data Summary'!DI141="Yes"),OFFSET('Sanitation Data'!$H$12,0,10*ROW('Sanitation Data'!H135)),NA())</f>
        <v>#N/A</v>
      </c>
      <c r="AU141" s="491" t="e">
        <f ca="1">+IF(AND(ISNUMBER(OFFSET('Sanitation Data'!$I$4,0,10*ROW('Sanitation Data'!I135))),'Data Summary'!DJ141="Yes"),100-OFFSET('Sanitation Data'!$I$4,0,10*ROW('Sanitation Data'!I135)),NA())</f>
        <v>#N/A</v>
      </c>
      <c r="AV141" s="491" t="e">
        <f ca="1">+IF(AND(ISNUMBER(OFFSET('Sanitation Data'!$I$6,0,10*ROW('Sanitation Data'!I135))),'Data Summary'!DK141="Yes"),OFFSET('Sanitation Data'!$I$6,0,10*ROW('Sanitation Data'!I135)),NA())</f>
        <v>#N/A</v>
      </c>
      <c r="AW141" s="491" t="e">
        <f ca="1">+IF(AND(ISNUMBER(OFFSET('Sanitation Data'!$I$10,0,10*ROW('Sanitation Data'!I135))),'Data Summary'!DL141="Yes"),OFFSET('Sanitation Data'!$I$10,0,10*ROW('Sanitation Data'!I135)),NA())</f>
        <v>#N/A</v>
      </c>
      <c r="AX141" s="491" t="e">
        <f ca="1">+IF(AND(ISNUMBER(OFFSET('Sanitation Data'!$I$11,0,10*ROW('Sanitation Data'!I135))),'Data Summary'!DM141="Yes"),OFFSET('Sanitation Data'!$I$11,0,10*ROW('Sanitation Data'!I135)),NA())</f>
        <v>#N/A</v>
      </c>
      <c r="AY141" s="491" t="e">
        <f ca="1">+IF(AND(ISNUMBER(OFFSET('Sanitation Data'!$I$12,0,10*ROW('Sanitation Data'!I135))),'Data Summary'!DN141="Yes"),OFFSET('Sanitation Data'!$I$12,0,10*ROW('Sanitation Data'!I135)),NA())</f>
        <v>#N/A</v>
      </c>
      <c r="AZ141" s="492" t="e">
        <f ca="1">+IF(AND(ISNUMBER(OFFSET('Hygiene Data'!$D$5,0,10*ROW('Hygiene Data'!D135))),'Data Summary'!DO141="Yes"),OFFSET('Hygiene Data'!$D$5,0,10*ROW('Hygiene Data'!D135)),NA())</f>
        <v>#N/A</v>
      </c>
      <c r="BA141" s="492" t="e">
        <f ca="1">+IF(AND(ISNUMBER(OFFSET('Hygiene Data'!$D$7,0,10*ROW('Hygiene Data'!D135))),'Data Summary'!DP141="Yes"),OFFSET('Hygiene Data'!$D$7,0,10*ROW('Hygiene Data'!D135)),NA())</f>
        <v>#N/A</v>
      </c>
      <c r="BB141" s="492" t="e">
        <f ca="1">+IF(AND(ISNUMBER(OFFSET('Hygiene Data'!$D$9,0,10*ROW('Hygiene Data'!D135))),'Data Summary'!DQ141="Yes"),OFFSET('Hygiene Data'!$D$9,0,10*ROW('Hygiene Data'!D135)),NA())</f>
        <v>#N/A</v>
      </c>
      <c r="BC141" s="492" t="e">
        <f ca="1">+IF(AND(ISNUMBER(OFFSET('Hygiene Data'!$E$5,0,10*ROW('Hygiene Data'!E135))),'Data Summary'!DR141="Yes"),OFFSET('Hygiene Data'!$E$5,0,10*ROW('Hygiene Data'!E135)),NA())</f>
        <v>#N/A</v>
      </c>
      <c r="BD141" s="492" t="e">
        <f ca="1">+IF(AND(ISNUMBER(OFFSET('Hygiene Data'!$E$7,0,10*ROW('Hygiene Data'!E135))),'Data Summary'!DS141="Yes"),OFFSET('Hygiene Data'!$E$7,0,10*ROW('Hygiene Data'!E135)),NA())</f>
        <v>#N/A</v>
      </c>
      <c r="BE141" s="492" t="e">
        <f ca="1">+IF(AND(ISNUMBER(OFFSET('Hygiene Data'!$E$9,0,10*ROW('Hygiene Data'!E135))),'Data Summary'!DT141="Yes"),OFFSET('Hygiene Data'!$E$9,0,10*ROW('Hygiene Data'!E135)),NA())</f>
        <v>#N/A</v>
      </c>
      <c r="BF141" s="492" t="e">
        <f ca="1">+IF(AND(ISNUMBER(OFFSET('Hygiene Data'!$F$5,0,10*ROW('Hygiene Data'!F135))),'Data Summary'!DU141="Yes"),OFFSET('Hygiene Data'!$F$5,0,10*ROW('Hygiene Data'!F135)),NA())</f>
        <v>#N/A</v>
      </c>
      <c r="BG141" s="492" t="e">
        <f ca="1">+IF(AND(ISNUMBER(OFFSET('Hygiene Data'!$F$7,0,10*ROW('Hygiene Data'!F135))),'Data Summary'!DV141="Yes"),OFFSET('Hygiene Data'!$F$7,0,10*ROW('Hygiene Data'!F135)),NA())</f>
        <v>#N/A</v>
      </c>
      <c r="BH141" s="492" t="e">
        <f ca="1">+IF(AND(ISNUMBER(OFFSET('Hygiene Data'!$F$9,0,10*ROW('Hygiene Data'!F135))),'Data Summary'!DW141="Yes"),OFFSET('Hygiene Data'!$F$9,0,10*ROW('Hygiene Data'!F135)),NA())</f>
        <v>#N/A</v>
      </c>
      <c r="BI141" s="492" t="e">
        <f ca="1">+IF(AND(ISNUMBER(OFFSET('Hygiene Data'!$G$5,0,10*ROW('Hygiene Data'!G135))),'Data Summary'!DX141="Yes"),OFFSET('Hygiene Data'!$G$5,0,10*ROW('Hygiene Data'!G135)),NA())</f>
        <v>#N/A</v>
      </c>
      <c r="BJ141" s="492" t="e">
        <f ca="1">+IF(AND(ISNUMBER(OFFSET('Hygiene Data'!$G$7,0,10*ROW('Hygiene Data'!G135))),'Data Summary'!DY141="Yes"),OFFSET('Hygiene Data'!$G$7,0,10*ROW('Hygiene Data'!G135)),NA())</f>
        <v>#N/A</v>
      </c>
      <c r="BK141" s="492" t="e">
        <f ca="1">+IF(AND(ISNUMBER(OFFSET('Hygiene Data'!$G$9,0,10*ROW('Hygiene Data'!G135))),'Data Summary'!DZ141="Yes"),OFFSET('Hygiene Data'!$G$9,0,10*ROW('Hygiene Data'!G135)),NA())</f>
        <v>#N/A</v>
      </c>
      <c r="BL141" s="492" t="e">
        <f ca="1">+IF(AND(ISNUMBER(OFFSET('Hygiene Data'!$H$5,0,10*ROW('Hygiene Data'!H135))),'Data Summary'!EA141="Yes"),OFFSET('Hygiene Data'!$H$5,0,10*ROW('Hygiene Data'!H135)),NA())</f>
        <v>#N/A</v>
      </c>
      <c r="BM141" s="492" t="e">
        <f ca="1">+IF(AND(ISNUMBER(OFFSET('Hygiene Data'!$H$7,0,10*ROW('Hygiene Data'!H135))),'Data Summary'!EB141="Yes"),OFFSET('Hygiene Data'!$H$7,0,10*ROW('Hygiene Data'!H135)),NA())</f>
        <v>#N/A</v>
      </c>
      <c r="BN141" s="492" t="e">
        <f ca="1">+IF(AND(ISNUMBER(OFFSET('Hygiene Data'!$H$9,0,10*ROW('Hygiene Data'!H135))),'Data Summary'!EC141="Yes"),OFFSET('Hygiene Data'!$H$9,0,10*ROW('Hygiene Data'!H135)),NA())</f>
        <v>#N/A</v>
      </c>
      <c r="BO141" s="492" t="e">
        <f ca="1">+IF(AND(ISNUMBER(OFFSET('Hygiene Data'!$I$5,0,10*ROW('Hygiene Data'!I135))),'Data Summary'!ED141="Yes"),OFFSET('Hygiene Data'!$I$5,0,10*ROW('Hygiene Data'!I135)),NA())</f>
        <v>#N/A</v>
      </c>
      <c r="BP141" s="492" t="e">
        <f ca="1">+IF(AND(ISNUMBER(OFFSET('Hygiene Data'!$I$7,0,10*ROW('Hygiene Data'!I135))),'Data Summary'!EE141="Yes"),OFFSET('Hygiene Data'!$I$7,0,10*ROW('Hygiene Data'!I135)),NA())</f>
        <v>#N/A</v>
      </c>
      <c r="BQ141" s="492" t="e">
        <f ca="1">+IF(AND(ISNUMBER(OFFSET('Hygiene Data'!$I$9,0,10*ROW('Hygiene Data'!I135))),'Data Summary'!EF141="Yes"),OFFSET('Hygiene Data'!$I$9,0,10*ROW('Hygiene Data'!I135)),NA())</f>
        <v>#N/A</v>
      </c>
    </row>
    <row r="142" spans="1:69" x14ac:dyDescent="0.25">
      <c r="A142" s="488" t="e">
        <f ca="1">+RIGHT('Data Summary'!A142,LEN('Data Summary'!A142)-9)</f>
        <v>#VALUE!</v>
      </c>
      <c r="B142" s="462" t="str">
        <f ca="1">+IF(ISTEXT('Data Summary'!B142),'Data Summary'!B142,"")</f>
        <v/>
      </c>
      <c r="C142" s="489" t="e">
        <f ca="1">+VALUE('Data Summary'!C142)</f>
        <v>#VALUE!</v>
      </c>
      <c r="D142" s="490" t="e">
        <f ca="1">+IF(AND(ISNUMBER(OFFSET('Water Data'!$D$4,0,10*ROW('Water Data'!D136))),'Data Summary'!BS142="Yes"),100-OFFSET('Water Data'!$D$4,0,10*ROW('Water Data'!D136)),NA())</f>
        <v>#N/A</v>
      </c>
      <c r="E142" s="490" t="e">
        <f ca="1">+IF(AND(ISNUMBER(OFFSET('Water Data'!$D$6,0,10*ROW('Water Data'!D136))),'Data Summary'!BT142="Yes"),OFFSET('Water Data'!$D$6,0,10*ROW('Water Data'!D136)),NA())</f>
        <v>#N/A</v>
      </c>
      <c r="F142" s="490" t="e">
        <f ca="1">+IF(AND(ISNUMBER(OFFSET('Water Data'!$D$9,0,10*ROW('Water Data'!D136))),'Data Summary'!BU142="Yes"),OFFSET('Water Data'!$D$9,0,10*ROW('Water Data'!D136)),NA())</f>
        <v>#N/A</v>
      </c>
      <c r="G142" s="490" t="e">
        <f ca="1">+IF(AND(ISNUMBER(OFFSET('Water Data'!$E$4,0,10*ROW('Water Data'!E136))),'Data Summary'!BV142="Yes"),100-OFFSET('Water Data'!$E$4,0,10*ROW('Water Data'!E136)),NA())</f>
        <v>#N/A</v>
      </c>
      <c r="H142" s="490" t="e">
        <f ca="1">+IF(AND(ISNUMBER(OFFSET('Water Data'!$E$6,0,10*ROW('Water Data'!E136))),'Data Summary'!BW142="Yes"),OFFSET('Water Data'!$E$6,0,10*ROW('Water Data'!E136)),NA())</f>
        <v>#N/A</v>
      </c>
      <c r="I142" s="490" t="e">
        <f ca="1">+IF(AND(ISNUMBER(OFFSET('Water Data'!$E$9,0,10*ROW('Water Data'!E136))),'Data Summary'!BX142="Yes"),OFFSET('Water Data'!$E$9,0,10*ROW('Water Data'!E136)),NA())</f>
        <v>#N/A</v>
      </c>
      <c r="J142" s="490" t="e">
        <f ca="1">+IF(AND(ISNUMBER(OFFSET('Water Data'!$F$4,0,10*ROW('Water Data'!F136))),'Data Summary'!BY142="Yes"),100-OFFSET('Water Data'!$F$4,0,10*ROW('Water Data'!F136)),NA())</f>
        <v>#N/A</v>
      </c>
      <c r="K142" s="490" t="e">
        <f ca="1">+IF(AND(ISNUMBER(OFFSET('Water Data'!$F$6,0,10*ROW('Water Data'!F136))),'Data Summary'!BZ142="Yes"),OFFSET('Water Data'!$F$6,0,10*ROW('Water Data'!F136)),NA())</f>
        <v>#N/A</v>
      </c>
      <c r="L142" s="490" t="e">
        <f ca="1">+IF(AND(ISNUMBER(OFFSET('Water Data'!$F$9,0,10*ROW('Water Data'!F136))),'Data Summary'!CA142="Yes"),OFFSET('Water Data'!$F$9,0,10*ROW('Water Data'!F136)),NA())</f>
        <v>#N/A</v>
      </c>
      <c r="M142" s="490" t="e">
        <f ca="1">+IF(AND(ISNUMBER(OFFSET('Water Data'!$G$4,0,10*ROW('Water Data'!G136))),'Data Summary'!CB142="Yes"),100-OFFSET('Water Data'!$G$4,0,10*ROW('Water Data'!G136)),NA())</f>
        <v>#N/A</v>
      </c>
      <c r="N142" s="490" t="e">
        <f ca="1">+IF(AND(ISNUMBER(OFFSET('Water Data'!$G$6,0,10*ROW('Water Data'!G136))),'Data Summary'!CC142="Yes"),OFFSET('Water Data'!$G$6,0,10*ROW('Water Data'!G136)),NA())</f>
        <v>#N/A</v>
      </c>
      <c r="O142" s="490" t="e">
        <f ca="1">+IF(AND(ISNUMBER(OFFSET('Water Data'!$G$9,0,10*ROW('Water Data'!G136))),'Data Summary'!CD142="Yes"),OFFSET('Water Data'!$G$9,0,10*ROW('Water Data'!G136)),NA())</f>
        <v>#N/A</v>
      </c>
      <c r="P142" s="490" t="e">
        <f ca="1">+IF(AND(ISNUMBER(OFFSET('Water Data'!$H$4,0,10*ROW('Water Data'!H136))),'Data Summary'!CE142="Yes"),100-OFFSET('Water Data'!$H$4,0,10*ROW('Water Data'!H136)),NA())</f>
        <v>#N/A</v>
      </c>
      <c r="Q142" s="490" t="e">
        <f ca="1">+IF(AND(ISNUMBER(OFFSET('Water Data'!$H$6,0,10*ROW('Water Data'!H136))),'Data Summary'!CF142="Yes"),OFFSET('Water Data'!$H$6,0,10*ROW('Water Data'!H136)),NA())</f>
        <v>#N/A</v>
      </c>
      <c r="R142" s="490" t="e">
        <f ca="1">+IF(AND(ISNUMBER(OFFSET('Water Data'!$H$9,0,10*ROW('Water Data'!H136))),'Data Summary'!CG142="Yes"),OFFSET('Water Data'!$H$9,0,10*ROW('Water Data'!H136)),NA())</f>
        <v>#N/A</v>
      </c>
      <c r="S142" s="490" t="e">
        <f ca="1">+IF(AND(ISNUMBER(OFFSET('Water Data'!$I$4,0,10*ROW('Water Data'!I136))),'Data Summary'!CH142="Yes"),100-OFFSET('Water Data'!$I$4,0,10*ROW('Water Data'!I136)),NA())</f>
        <v>#N/A</v>
      </c>
      <c r="T142" s="490" t="e">
        <f ca="1">+IF(AND(ISNUMBER(OFFSET('Water Data'!$I$6,0,10*ROW('Water Data'!I136))),'Data Summary'!CI142="Yes"),OFFSET('Water Data'!$I$6,0,10*ROW('Water Data'!I136)),NA())</f>
        <v>#N/A</v>
      </c>
      <c r="U142" s="490" t="e">
        <f ca="1">+IF(AND(ISNUMBER(OFFSET('Water Data'!$I$9,0,10*ROW('Water Data'!I136))),'Data Summary'!CJ142="Yes"),OFFSET('Water Data'!$I$9,0,10*ROW('Water Data'!I136)),NA())</f>
        <v>#N/A</v>
      </c>
      <c r="V142" s="491" t="e">
        <f ca="1">+IF(AND(ISNUMBER(OFFSET('Sanitation Data'!$D$4,0,10*ROW('Sanitation Data'!D136))),'Data Summary'!CK142="Yes"),100-OFFSET('Sanitation Data'!$D$4,0,10*ROW('Sanitation Data'!D136)),NA())</f>
        <v>#N/A</v>
      </c>
      <c r="W142" s="491" t="e">
        <f ca="1">+IF(AND(ISNUMBER(OFFSET('Sanitation Data'!$D$6,0,10*ROW('Sanitation Data'!D136))),'Data Summary'!CL142="Yes"),OFFSET('Sanitation Data'!$D$6,0,10*ROW('Sanitation Data'!D136)),NA())</f>
        <v>#N/A</v>
      </c>
      <c r="X142" s="491" t="e">
        <f ca="1">+IF(AND(ISNUMBER(OFFSET('Sanitation Data'!$D$10,0,10*ROW('Sanitation Data'!D136))),'Data Summary'!CM142="Yes"),OFFSET('Sanitation Data'!$D$10,0,10*ROW('Sanitation Data'!D136)),NA())</f>
        <v>#N/A</v>
      </c>
      <c r="Y142" s="491" t="e">
        <f ca="1">+IF(AND(ISNUMBER(OFFSET('Sanitation Data'!$D$11,0,10*ROW('Sanitation Data'!D136))),'Data Summary'!CN142="Yes"),OFFSET('Sanitation Data'!$D$11,0,10*ROW('Sanitation Data'!D136)),NA())</f>
        <v>#N/A</v>
      </c>
      <c r="Z142" s="491" t="e">
        <f ca="1">+IF(AND(ISNUMBER(OFFSET('Sanitation Data'!$D$12,0,10*ROW('Sanitation Data'!D136))),'Data Summary'!CO142="Yes"),OFFSET('Sanitation Data'!$D$12,0,10*ROW('Sanitation Data'!D136)),NA())</f>
        <v>#N/A</v>
      </c>
      <c r="AA142" s="491" t="e">
        <f ca="1">+IF(AND(ISNUMBER(OFFSET('Sanitation Data'!$E$4,0,10*ROW('Sanitation Data'!E136))),'Data Summary'!CP142="Yes"),100-OFFSET('Sanitation Data'!$E$4,0,10*ROW('Sanitation Data'!E136)),NA())</f>
        <v>#N/A</v>
      </c>
      <c r="AB142" s="491" t="e">
        <f ca="1">+IF(AND(ISNUMBER(OFFSET('Sanitation Data'!$E$6,0,10*ROW('Sanitation Data'!E136))),'Data Summary'!CQ142="Yes"),OFFSET('Sanitation Data'!$E$6,0,10*ROW('Sanitation Data'!E136)),NA())</f>
        <v>#N/A</v>
      </c>
      <c r="AC142" s="491" t="e">
        <f ca="1">+IF(AND(ISNUMBER(OFFSET('Sanitation Data'!$E$10,0,10*ROW('Sanitation Data'!E136))),'Data Summary'!CR142="Yes"),OFFSET('Sanitation Data'!$E$10,0,10*ROW('Sanitation Data'!E136)),NA())</f>
        <v>#N/A</v>
      </c>
      <c r="AD142" s="491" t="e">
        <f ca="1">+IF(AND(ISNUMBER(OFFSET('Sanitation Data'!$E$11,0,10*ROW('Sanitation Data'!E136))),'Data Summary'!CS142="Yes"),OFFSET('Sanitation Data'!$E$11,0,10*ROW('Sanitation Data'!E136)),NA())</f>
        <v>#N/A</v>
      </c>
      <c r="AE142" s="491" t="e">
        <f ca="1">+IF(AND(ISNUMBER(OFFSET('Sanitation Data'!$E$12,0,10*ROW('Sanitation Data'!E136))),'Data Summary'!CT142="Yes"),OFFSET('Sanitation Data'!$E$12,0,10*ROW('Sanitation Data'!E136)),NA())</f>
        <v>#N/A</v>
      </c>
      <c r="AF142" s="491" t="e">
        <f ca="1">+IF(AND(ISNUMBER(OFFSET('Sanitation Data'!$F$4,0,10*ROW('Sanitation Data'!F136))),'Data Summary'!CU142="Yes"),100-OFFSET('Sanitation Data'!$F$4,0,10*ROW('Sanitation Data'!F136)),NA())</f>
        <v>#N/A</v>
      </c>
      <c r="AG142" s="491" t="e">
        <f ca="1">+IF(AND(ISNUMBER(OFFSET('Sanitation Data'!$F$6,0,10*ROW('Sanitation Data'!F136))),'Data Summary'!CV142="Yes"),OFFSET('Sanitation Data'!$F$6,0,10*ROW('Sanitation Data'!F136)),NA())</f>
        <v>#N/A</v>
      </c>
      <c r="AH142" s="491" t="e">
        <f ca="1">+IF(AND(ISNUMBER(OFFSET('Sanitation Data'!$F$10,0,10*ROW('Sanitation Data'!F136))),'Data Summary'!CW142="Yes"),OFFSET('Sanitation Data'!$F$10,0,10*ROW('Sanitation Data'!F136)),NA())</f>
        <v>#N/A</v>
      </c>
      <c r="AI142" s="491" t="e">
        <f ca="1">+IF(AND(ISNUMBER(OFFSET('Sanitation Data'!$F$11,0,10*ROW('Sanitation Data'!F136))),'Data Summary'!CX142="Yes"),OFFSET('Sanitation Data'!$F$11,0,10*ROW('Sanitation Data'!F136)),NA())</f>
        <v>#N/A</v>
      </c>
      <c r="AJ142" s="491" t="e">
        <f ca="1">+IF(AND(ISNUMBER(OFFSET('Sanitation Data'!$F$12,0,10*ROW('Sanitation Data'!F136))),'Data Summary'!CY142="Yes"),OFFSET('Sanitation Data'!$F$12,0,10*ROW('Sanitation Data'!F136)),NA())</f>
        <v>#N/A</v>
      </c>
      <c r="AK142" s="491" t="e">
        <f ca="1">+IF(AND(ISNUMBER(OFFSET('Sanitation Data'!$G$4,0,10*ROW('Sanitation Data'!G136))),'Data Summary'!CZ142="Yes"),100-OFFSET('Sanitation Data'!$G$4,0,10*ROW('Sanitation Data'!G136)),NA())</f>
        <v>#N/A</v>
      </c>
      <c r="AL142" s="491" t="e">
        <f ca="1">+IF(AND(ISNUMBER(OFFSET('Sanitation Data'!$G$6,0,10*ROW('Sanitation Data'!G136))),'Data Summary'!DA142="Yes"),OFFSET('Sanitation Data'!$G$6,0,10*ROW('Sanitation Data'!G136)),NA())</f>
        <v>#N/A</v>
      </c>
      <c r="AM142" s="491" t="e">
        <f ca="1">+IF(AND(ISNUMBER(OFFSET('Sanitation Data'!$G$10,0,10*ROW('Sanitation Data'!G136))),'Data Summary'!DB142="Yes"),OFFSET('Sanitation Data'!$G$10,0,10*ROW('Sanitation Data'!G136)),NA())</f>
        <v>#N/A</v>
      </c>
      <c r="AN142" s="491" t="e">
        <f ca="1">+IF(AND(ISNUMBER(OFFSET('Sanitation Data'!$G$11,0,10*ROW('Sanitation Data'!G136))),'Data Summary'!DC142="Yes"),OFFSET('Sanitation Data'!$G$11,0,10*ROW('Sanitation Data'!G136)),NA())</f>
        <v>#N/A</v>
      </c>
      <c r="AO142" s="491" t="e">
        <f ca="1">+IF(AND(ISNUMBER(OFFSET('Sanitation Data'!$G$12,0,10*ROW('Sanitation Data'!G136))),'Data Summary'!DD142="Yes"),OFFSET('Sanitation Data'!$G$12,0,10*ROW('Sanitation Data'!G136)),NA())</f>
        <v>#N/A</v>
      </c>
      <c r="AP142" s="491" t="e">
        <f ca="1">+IF(AND(ISNUMBER(OFFSET('Sanitation Data'!$H$4,0,10*ROW('Sanitation Data'!H136))),'Data Summary'!DE142="Yes"),100-OFFSET('Sanitation Data'!$H$4,0,10*ROW('Sanitation Data'!H136)),NA())</f>
        <v>#N/A</v>
      </c>
      <c r="AQ142" s="491" t="e">
        <f ca="1">+IF(AND(ISNUMBER(OFFSET('Sanitation Data'!$H$6,0,10*ROW('Sanitation Data'!H136))),'Data Summary'!DF142="Yes"),OFFSET('Sanitation Data'!$H$6,0,10*ROW('Sanitation Data'!H136)),NA())</f>
        <v>#N/A</v>
      </c>
      <c r="AR142" s="491" t="e">
        <f ca="1">+IF(AND(ISNUMBER(OFFSET('Sanitation Data'!$H$10,0,10*ROW('Sanitation Data'!H136))),'Data Summary'!DG142="Yes"),OFFSET('Sanitation Data'!$H$10,0,10*ROW('Sanitation Data'!H136)),NA())</f>
        <v>#N/A</v>
      </c>
      <c r="AS142" s="491" t="e">
        <f ca="1">+IF(AND(ISNUMBER(OFFSET('Sanitation Data'!$H$11,0,10*ROW('Sanitation Data'!H136))),'Data Summary'!DH142="Yes"),OFFSET('Sanitation Data'!$H$11,0,10*ROW('Sanitation Data'!H136)),NA())</f>
        <v>#N/A</v>
      </c>
      <c r="AT142" s="491" t="e">
        <f ca="1">+IF(AND(ISNUMBER(OFFSET('Sanitation Data'!$H$12,0,10*ROW('Sanitation Data'!H136))),'Data Summary'!DI142="Yes"),OFFSET('Sanitation Data'!$H$12,0,10*ROW('Sanitation Data'!H136)),NA())</f>
        <v>#N/A</v>
      </c>
      <c r="AU142" s="491" t="e">
        <f ca="1">+IF(AND(ISNUMBER(OFFSET('Sanitation Data'!$I$4,0,10*ROW('Sanitation Data'!I136))),'Data Summary'!DJ142="Yes"),100-OFFSET('Sanitation Data'!$I$4,0,10*ROW('Sanitation Data'!I136)),NA())</f>
        <v>#N/A</v>
      </c>
      <c r="AV142" s="491" t="e">
        <f ca="1">+IF(AND(ISNUMBER(OFFSET('Sanitation Data'!$I$6,0,10*ROW('Sanitation Data'!I136))),'Data Summary'!DK142="Yes"),OFFSET('Sanitation Data'!$I$6,0,10*ROW('Sanitation Data'!I136)),NA())</f>
        <v>#N/A</v>
      </c>
      <c r="AW142" s="491" t="e">
        <f ca="1">+IF(AND(ISNUMBER(OFFSET('Sanitation Data'!$I$10,0,10*ROW('Sanitation Data'!I136))),'Data Summary'!DL142="Yes"),OFFSET('Sanitation Data'!$I$10,0,10*ROW('Sanitation Data'!I136)),NA())</f>
        <v>#N/A</v>
      </c>
      <c r="AX142" s="491" t="e">
        <f ca="1">+IF(AND(ISNUMBER(OFFSET('Sanitation Data'!$I$11,0,10*ROW('Sanitation Data'!I136))),'Data Summary'!DM142="Yes"),OFFSET('Sanitation Data'!$I$11,0,10*ROW('Sanitation Data'!I136)),NA())</f>
        <v>#N/A</v>
      </c>
      <c r="AY142" s="491" t="e">
        <f ca="1">+IF(AND(ISNUMBER(OFFSET('Sanitation Data'!$I$12,0,10*ROW('Sanitation Data'!I136))),'Data Summary'!DN142="Yes"),OFFSET('Sanitation Data'!$I$12,0,10*ROW('Sanitation Data'!I136)),NA())</f>
        <v>#N/A</v>
      </c>
      <c r="AZ142" s="492" t="e">
        <f ca="1">+IF(AND(ISNUMBER(OFFSET('Hygiene Data'!$D$5,0,10*ROW('Hygiene Data'!D136))),'Data Summary'!DO142="Yes"),OFFSET('Hygiene Data'!$D$5,0,10*ROW('Hygiene Data'!D136)),NA())</f>
        <v>#N/A</v>
      </c>
      <c r="BA142" s="492" t="e">
        <f ca="1">+IF(AND(ISNUMBER(OFFSET('Hygiene Data'!$D$7,0,10*ROW('Hygiene Data'!D136))),'Data Summary'!DP142="Yes"),OFFSET('Hygiene Data'!$D$7,0,10*ROW('Hygiene Data'!D136)),NA())</f>
        <v>#N/A</v>
      </c>
      <c r="BB142" s="492" t="e">
        <f ca="1">+IF(AND(ISNUMBER(OFFSET('Hygiene Data'!$D$9,0,10*ROW('Hygiene Data'!D136))),'Data Summary'!DQ142="Yes"),OFFSET('Hygiene Data'!$D$9,0,10*ROW('Hygiene Data'!D136)),NA())</f>
        <v>#N/A</v>
      </c>
      <c r="BC142" s="492" t="e">
        <f ca="1">+IF(AND(ISNUMBER(OFFSET('Hygiene Data'!$E$5,0,10*ROW('Hygiene Data'!E136))),'Data Summary'!DR142="Yes"),OFFSET('Hygiene Data'!$E$5,0,10*ROW('Hygiene Data'!E136)),NA())</f>
        <v>#N/A</v>
      </c>
      <c r="BD142" s="492" t="e">
        <f ca="1">+IF(AND(ISNUMBER(OFFSET('Hygiene Data'!$E$7,0,10*ROW('Hygiene Data'!E136))),'Data Summary'!DS142="Yes"),OFFSET('Hygiene Data'!$E$7,0,10*ROW('Hygiene Data'!E136)),NA())</f>
        <v>#N/A</v>
      </c>
      <c r="BE142" s="492" t="e">
        <f ca="1">+IF(AND(ISNUMBER(OFFSET('Hygiene Data'!$E$9,0,10*ROW('Hygiene Data'!E136))),'Data Summary'!DT142="Yes"),OFFSET('Hygiene Data'!$E$9,0,10*ROW('Hygiene Data'!E136)),NA())</f>
        <v>#N/A</v>
      </c>
      <c r="BF142" s="492" t="e">
        <f ca="1">+IF(AND(ISNUMBER(OFFSET('Hygiene Data'!$F$5,0,10*ROW('Hygiene Data'!F136))),'Data Summary'!DU142="Yes"),OFFSET('Hygiene Data'!$F$5,0,10*ROW('Hygiene Data'!F136)),NA())</f>
        <v>#N/A</v>
      </c>
      <c r="BG142" s="492" t="e">
        <f ca="1">+IF(AND(ISNUMBER(OFFSET('Hygiene Data'!$F$7,0,10*ROW('Hygiene Data'!F136))),'Data Summary'!DV142="Yes"),OFFSET('Hygiene Data'!$F$7,0,10*ROW('Hygiene Data'!F136)),NA())</f>
        <v>#N/A</v>
      </c>
      <c r="BH142" s="492" t="e">
        <f ca="1">+IF(AND(ISNUMBER(OFFSET('Hygiene Data'!$F$9,0,10*ROW('Hygiene Data'!F136))),'Data Summary'!DW142="Yes"),OFFSET('Hygiene Data'!$F$9,0,10*ROW('Hygiene Data'!F136)),NA())</f>
        <v>#N/A</v>
      </c>
      <c r="BI142" s="492" t="e">
        <f ca="1">+IF(AND(ISNUMBER(OFFSET('Hygiene Data'!$G$5,0,10*ROW('Hygiene Data'!G136))),'Data Summary'!DX142="Yes"),OFFSET('Hygiene Data'!$G$5,0,10*ROW('Hygiene Data'!G136)),NA())</f>
        <v>#N/A</v>
      </c>
      <c r="BJ142" s="492" t="e">
        <f ca="1">+IF(AND(ISNUMBER(OFFSET('Hygiene Data'!$G$7,0,10*ROW('Hygiene Data'!G136))),'Data Summary'!DY142="Yes"),OFFSET('Hygiene Data'!$G$7,0,10*ROW('Hygiene Data'!G136)),NA())</f>
        <v>#N/A</v>
      </c>
      <c r="BK142" s="492" t="e">
        <f ca="1">+IF(AND(ISNUMBER(OFFSET('Hygiene Data'!$G$9,0,10*ROW('Hygiene Data'!G136))),'Data Summary'!DZ142="Yes"),OFFSET('Hygiene Data'!$G$9,0,10*ROW('Hygiene Data'!G136)),NA())</f>
        <v>#N/A</v>
      </c>
      <c r="BL142" s="492" t="e">
        <f ca="1">+IF(AND(ISNUMBER(OFFSET('Hygiene Data'!$H$5,0,10*ROW('Hygiene Data'!H136))),'Data Summary'!EA142="Yes"),OFFSET('Hygiene Data'!$H$5,0,10*ROW('Hygiene Data'!H136)),NA())</f>
        <v>#N/A</v>
      </c>
      <c r="BM142" s="492" t="e">
        <f ca="1">+IF(AND(ISNUMBER(OFFSET('Hygiene Data'!$H$7,0,10*ROW('Hygiene Data'!H136))),'Data Summary'!EB142="Yes"),OFFSET('Hygiene Data'!$H$7,0,10*ROW('Hygiene Data'!H136)),NA())</f>
        <v>#N/A</v>
      </c>
      <c r="BN142" s="492" t="e">
        <f ca="1">+IF(AND(ISNUMBER(OFFSET('Hygiene Data'!$H$9,0,10*ROW('Hygiene Data'!H136))),'Data Summary'!EC142="Yes"),OFFSET('Hygiene Data'!$H$9,0,10*ROW('Hygiene Data'!H136)),NA())</f>
        <v>#N/A</v>
      </c>
      <c r="BO142" s="492" t="e">
        <f ca="1">+IF(AND(ISNUMBER(OFFSET('Hygiene Data'!$I$5,0,10*ROW('Hygiene Data'!I136))),'Data Summary'!ED142="Yes"),OFFSET('Hygiene Data'!$I$5,0,10*ROW('Hygiene Data'!I136)),NA())</f>
        <v>#N/A</v>
      </c>
      <c r="BP142" s="492" t="e">
        <f ca="1">+IF(AND(ISNUMBER(OFFSET('Hygiene Data'!$I$7,0,10*ROW('Hygiene Data'!I136))),'Data Summary'!EE142="Yes"),OFFSET('Hygiene Data'!$I$7,0,10*ROW('Hygiene Data'!I136)),NA())</f>
        <v>#N/A</v>
      </c>
      <c r="BQ142" s="492" t="e">
        <f ca="1">+IF(AND(ISNUMBER(OFFSET('Hygiene Data'!$I$9,0,10*ROW('Hygiene Data'!I136))),'Data Summary'!EF142="Yes"),OFFSET('Hygiene Data'!$I$9,0,10*ROW('Hygiene Data'!I136)),NA())</f>
        <v>#N/A</v>
      </c>
    </row>
    <row r="143" spans="1:69" x14ac:dyDescent="0.25">
      <c r="A143" s="488" t="e">
        <f ca="1">+RIGHT('Data Summary'!A143,LEN('Data Summary'!A143)-9)</f>
        <v>#VALUE!</v>
      </c>
      <c r="B143" s="462" t="str">
        <f ca="1">+IF(ISTEXT('Data Summary'!B143),'Data Summary'!B143,"")</f>
        <v/>
      </c>
      <c r="C143" s="489" t="e">
        <f ca="1">+VALUE('Data Summary'!C143)</f>
        <v>#VALUE!</v>
      </c>
      <c r="D143" s="490" t="e">
        <f ca="1">+IF(AND(ISNUMBER(OFFSET('Water Data'!$D$4,0,10*ROW('Water Data'!D137))),'Data Summary'!BS143="Yes"),100-OFFSET('Water Data'!$D$4,0,10*ROW('Water Data'!D137)),NA())</f>
        <v>#N/A</v>
      </c>
      <c r="E143" s="490" t="e">
        <f ca="1">+IF(AND(ISNUMBER(OFFSET('Water Data'!$D$6,0,10*ROW('Water Data'!D137))),'Data Summary'!BT143="Yes"),OFFSET('Water Data'!$D$6,0,10*ROW('Water Data'!D137)),NA())</f>
        <v>#N/A</v>
      </c>
      <c r="F143" s="490" t="e">
        <f ca="1">+IF(AND(ISNUMBER(OFFSET('Water Data'!$D$9,0,10*ROW('Water Data'!D137))),'Data Summary'!BU143="Yes"),OFFSET('Water Data'!$D$9,0,10*ROW('Water Data'!D137)),NA())</f>
        <v>#N/A</v>
      </c>
      <c r="G143" s="490" t="e">
        <f ca="1">+IF(AND(ISNUMBER(OFFSET('Water Data'!$E$4,0,10*ROW('Water Data'!E137))),'Data Summary'!BV143="Yes"),100-OFFSET('Water Data'!$E$4,0,10*ROW('Water Data'!E137)),NA())</f>
        <v>#N/A</v>
      </c>
      <c r="H143" s="490" t="e">
        <f ca="1">+IF(AND(ISNUMBER(OFFSET('Water Data'!$E$6,0,10*ROW('Water Data'!E137))),'Data Summary'!BW143="Yes"),OFFSET('Water Data'!$E$6,0,10*ROW('Water Data'!E137)),NA())</f>
        <v>#N/A</v>
      </c>
      <c r="I143" s="490" t="e">
        <f ca="1">+IF(AND(ISNUMBER(OFFSET('Water Data'!$E$9,0,10*ROW('Water Data'!E137))),'Data Summary'!BX143="Yes"),OFFSET('Water Data'!$E$9,0,10*ROW('Water Data'!E137)),NA())</f>
        <v>#N/A</v>
      </c>
      <c r="J143" s="490" t="e">
        <f ca="1">+IF(AND(ISNUMBER(OFFSET('Water Data'!$F$4,0,10*ROW('Water Data'!F137))),'Data Summary'!BY143="Yes"),100-OFFSET('Water Data'!$F$4,0,10*ROW('Water Data'!F137)),NA())</f>
        <v>#N/A</v>
      </c>
      <c r="K143" s="490" t="e">
        <f ca="1">+IF(AND(ISNUMBER(OFFSET('Water Data'!$F$6,0,10*ROW('Water Data'!F137))),'Data Summary'!BZ143="Yes"),OFFSET('Water Data'!$F$6,0,10*ROW('Water Data'!F137)),NA())</f>
        <v>#N/A</v>
      </c>
      <c r="L143" s="490" t="e">
        <f ca="1">+IF(AND(ISNUMBER(OFFSET('Water Data'!$F$9,0,10*ROW('Water Data'!F137))),'Data Summary'!CA143="Yes"),OFFSET('Water Data'!$F$9,0,10*ROW('Water Data'!F137)),NA())</f>
        <v>#N/A</v>
      </c>
      <c r="M143" s="490" t="e">
        <f ca="1">+IF(AND(ISNUMBER(OFFSET('Water Data'!$G$4,0,10*ROW('Water Data'!G137))),'Data Summary'!CB143="Yes"),100-OFFSET('Water Data'!$G$4,0,10*ROW('Water Data'!G137)),NA())</f>
        <v>#N/A</v>
      </c>
      <c r="N143" s="490" t="e">
        <f ca="1">+IF(AND(ISNUMBER(OFFSET('Water Data'!$G$6,0,10*ROW('Water Data'!G137))),'Data Summary'!CC143="Yes"),OFFSET('Water Data'!$G$6,0,10*ROW('Water Data'!G137)),NA())</f>
        <v>#N/A</v>
      </c>
      <c r="O143" s="490" t="e">
        <f ca="1">+IF(AND(ISNUMBER(OFFSET('Water Data'!$G$9,0,10*ROW('Water Data'!G137))),'Data Summary'!CD143="Yes"),OFFSET('Water Data'!$G$9,0,10*ROW('Water Data'!G137)),NA())</f>
        <v>#N/A</v>
      </c>
      <c r="P143" s="490" t="e">
        <f ca="1">+IF(AND(ISNUMBER(OFFSET('Water Data'!$H$4,0,10*ROW('Water Data'!H137))),'Data Summary'!CE143="Yes"),100-OFFSET('Water Data'!$H$4,0,10*ROW('Water Data'!H137)),NA())</f>
        <v>#N/A</v>
      </c>
      <c r="Q143" s="490" t="e">
        <f ca="1">+IF(AND(ISNUMBER(OFFSET('Water Data'!$H$6,0,10*ROW('Water Data'!H137))),'Data Summary'!CF143="Yes"),OFFSET('Water Data'!$H$6,0,10*ROW('Water Data'!H137)),NA())</f>
        <v>#N/A</v>
      </c>
      <c r="R143" s="490" t="e">
        <f ca="1">+IF(AND(ISNUMBER(OFFSET('Water Data'!$H$9,0,10*ROW('Water Data'!H137))),'Data Summary'!CG143="Yes"),OFFSET('Water Data'!$H$9,0,10*ROW('Water Data'!H137)),NA())</f>
        <v>#N/A</v>
      </c>
      <c r="S143" s="490" t="e">
        <f ca="1">+IF(AND(ISNUMBER(OFFSET('Water Data'!$I$4,0,10*ROW('Water Data'!I137))),'Data Summary'!CH143="Yes"),100-OFFSET('Water Data'!$I$4,0,10*ROW('Water Data'!I137)),NA())</f>
        <v>#N/A</v>
      </c>
      <c r="T143" s="490" t="e">
        <f ca="1">+IF(AND(ISNUMBER(OFFSET('Water Data'!$I$6,0,10*ROW('Water Data'!I137))),'Data Summary'!CI143="Yes"),OFFSET('Water Data'!$I$6,0,10*ROW('Water Data'!I137)),NA())</f>
        <v>#N/A</v>
      </c>
      <c r="U143" s="490" t="e">
        <f ca="1">+IF(AND(ISNUMBER(OFFSET('Water Data'!$I$9,0,10*ROW('Water Data'!I137))),'Data Summary'!CJ143="Yes"),OFFSET('Water Data'!$I$9,0,10*ROW('Water Data'!I137)),NA())</f>
        <v>#N/A</v>
      </c>
      <c r="V143" s="491" t="e">
        <f ca="1">+IF(AND(ISNUMBER(OFFSET('Sanitation Data'!$D$4,0,10*ROW('Sanitation Data'!D137))),'Data Summary'!CK143="Yes"),100-OFFSET('Sanitation Data'!$D$4,0,10*ROW('Sanitation Data'!D137)),NA())</f>
        <v>#N/A</v>
      </c>
      <c r="W143" s="491" t="e">
        <f ca="1">+IF(AND(ISNUMBER(OFFSET('Sanitation Data'!$D$6,0,10*ROW('Sanitation Data'!D137))),'Data Summary'!CL143="Yes"),OFFSET('Sanitation Data'!$D$6,0,10*ROW('Sanitation Data'!D137)),NA())</f>
        <v>#N/A</v>
      </c>
      <c r="X143" s="491" t="e">
        <f ca="1">+IF(AND(ISNUMBER(OFFSET('Sanitation Data'!$D$10,0,10*ROW('Sanitation Data'!D137))),'Data Summary'!CM143="Yes"),OFFSET('Sanitation Data'!$D$10,0,10*ROW('Sanitation Data'!D137)),NA())</f>
        <v>#N/A</v>
      </c>
      <c r="Y143" s="491" t="e">
        <f ca="1">+IF(AND(ISNUMBER(OFFSET('Sanitation Data'!$D$11,0,10*ROW('Sanitation Data'!D137))),'Data Summary'!CN143="Yes"),OFFSET('Sanitation Data'!$D$11,0,10*ROW('Sanitation Data'!D137)),NA())</f>
        <v>#N/A</v>
      </c>
      <c r="Z143" s="491" t="e">
        <f ca="1">+IF(AND(ISNUMBER(OFFSET('Sanitation Data'!$D$12,0,10*ROW('Sanitation Data'!D137))),'Data Summary'!CO143="Yes"),OFFSET('Sanitation Data'!$D$12,0,10*ROW('Sanitation Data'!D137)),NA())</f>
        <v>#N/A</v>
      </c>
      <c r="AA143" s="491" t="e">
        <f ca="1">+IF(AND(ISNUMBER(OFFSET('Sanitation Data'!$E$4,0,10*ROW('Sanitation Data'!E137))),'Data Summary'!CP143="Yes"),100-OFFSET('Sanitation Data'!$E$4,0,10*ROW('Sanitation Data'!E137)),NA())</f>
        <v>#N/A</v>
      </c>
      <c r="AB143" s="491" t="e">
        <f ca="1">+IF(AND(ISNUMBER(OFFSET('Sanitation Data'!$E$6,0,10*ROW('Sanitation Data'!E137))),'Data Summary'!CQ143="Yes"),OFFSET('Sanitation Data'!$E$6,0,10*ROW('Sanitation Data'!E137)),NA())</f>
        <v>#N/A</v>
      </c>
      <c r="AC143" s="491" t="e">
        <f ca="1">+IF(AND(ISNUMBER(OFFSET('Sanitation Data'!$E$10,0,10*ROW('Sanitation Data'!E137))),'Data Summary'!CR143="Yes"),OFFSET('Sanitation Data'!$E$10,0,10*ROW('Sanitation Data'!E137)),NA())</f>
        <v>#N/A</v>
      </c>
      <c r="AD143" s="491" t="e">
        <f ca="1">+IF(AND(ISNUMBER(OFFSET('Sanitation Data'!$E$11,0,10*ROW('Sanitation Data'!E137))),'Data Summary'!CS143="Yes"),OFFSET('Sanitation Data'!$E$11,0,10*ROW('Sanitation Data'!E137)),NA())</f>
        <v>#N/A</v>
      </c>
      <c r="AE143" s="491" t="e">
        <f ca="1">+IF(AND(ISNUMBER(OFFSET('Sanitation Data'!$E$12,0,10*ROW('Sanitation Data'!E137))),'Data Summary'!CT143="Yes"),OFFSET('Sanitation Data'!$E$12,0,10*ROW('Sanitation Data'!E137)),NA())</f>
        <v>#N/A</v>
      </c>
      <c r="AF143" s="491" t="e">
        <f ca="1">+IF(AND(ISNUMBER(OFFSET('Sanitation Data'!$F$4,0,10*ROW('Sanitation Data'!F137))),'Data Summary'!CU143="Yes"),100-OFFSET('Sanitation Data'!$F$4,0,10*ROW('Sanitation Data'!F137)),NA())</f>
        <v>#N/A</v>
      </c>
      <c r="AG143" s="491" t="e">
        <f ca="1">+IF(AND(ISNUMBER(OFFSET('Sanitation Data'!$F$6,0,10*ROW('Sanitation Data'!F137))),'Data Summary'!CV143="Yes"),OFFSET('Sanitation Data'!$F$6,0,10*ROW('Sanitation Data'!F137)),NA())</f>
        <v>#N/A</v>
      </c>
      <c r="AH143" s="491" t="e">
        <f ca="1">+IF(AND(ISNUMBER(OFFSET('Sanitation Data'!$F$10,0,10*ROW('Sanitation Data'!F137))),'Data Summary'!CW143="Yes"),OFFSET('Sanitation Data'!$F$10,0,10*ROW('Sanitation Data'!F137)),NA())</f>
        <v>#N/A</v>
      </c>
      <c r="AI143" s="491" t="e">
        <f ca="1">+IF(AND(ISNUMBER(OFFSET('Sanitation Data'!$F$11,0,10*ROW('Sanitation Data'!F137))),'Data Summary'!CX143="Yes"),OFFSET('Sanitation Data'!$F$11,0,10*ROW('Sanitation Data'!F137)),NA())</f>
        <v>#N/A</v>
      </c>
      <c r="AJ143" s="491" t="e">
        <f ca="1">+IF(AND(ISNUMBER(OFFSET('Sanitation Data'!$F$12,0,10*ROW('Sanitation Data'!F137))),'Data Summary'!CY143="Yes"),OFFSET('Sanitation Data'!$F$12,0,10*ROW('Sanitation Data'!F137)),NA())</f>
        <v>#N/A</v>
      </c>
      <c r="AK143" s="491" t="e">
        <f ca="1">+IF(AND(ISNUMBER(OFFSET('Sanitation Data'!$G$4,0,10*ROW('Sanitation Data'!G137))),'Data Summary'!CZ143="Yes"),100-OFFSET('Sanitation Data'!$G$4,0,10*ROW('Sanitation Data'!G137)),NA())</f>
        <v>#N/A</v>
      </c>
      <c r="AL143" s="491" t="e">
        <f ca="1">+IF(AND(ISNUMBER(OFFSET('Sanitation Data'!$G$6,0,10*ROW('Sanitation Data'!G137))),'Data Summary'!DA143="Yes"),OFFSET('Sanitation Data'!$G$6,0,10*ROW('Sanitation Data'!G137)),NA())</f>
        <v>#N/A</v>
      </c>
      <c r="AM143" s="491" t="e">
        <f ca="1">+IF(AND(ISNUMBER(OFFSET('Sanitation Data'!$G$10,0,10*ROW('Sanitation Data'!G137))),'Data Summary'!DB143="Yes"),OFFSET('Sanitation Data'!$G$10,0,10*ROW('Sanitation Data'!G137)),NA())</f>
        <v>#N/A</v>
      </c>
      <c r="AN143" s="491" t="e">
        <f ca="1">+IF(AND(ISNUMBER(OFFSET('Sanitation Data'!$G$11,0,10*ROW('Sanitation Data'!G137))),'Data Summary'!DC143="Yes"),OFFSET('Sanitation Data'!$G$11,0,10*ROW('Sanitation Data'!G137)),NA())</f>
        <v>#N/A</v>
      </c>
      <c r="AO143" s="491" t="e">
        <f ca="1">+IF(AND(ISNUMBER(OFFSET('Sanitation Data'!$G$12,0,10*ROW('Sanitation Data'!G137))),'Data Summary'!DD143="Yes"),OFFSET('Sanitation Data'!$G$12,0,10*ROW('Sanitation Data'!G137)),NA())</f>
        <v>#N/A</v>
      </c>
      <c r="AP143" s="491" t="e">
        <f ca="1">+IF(AND(ISNUMBER(OFFSET('Sanitation Data'!$H$4,0,10*ROW('Sanitation Data'!H137))),'Data Summary'!DE143="Yes"),100-OFFSET('Sanitation Data'!$H$4,0,10*ROW('Sanitation Data'!H137)),NA())</f>
        <v>#N/A</v>
      </c>
      <c r="AQ143" s="491" t="e">
        <f ca="1">+IF(AND(ISNUMBER(OFFSET('Sanitation Data'!$H$6,0,10*ROW('Sanitation Data'!H137))),'Data Summary'!DF143="Yes"),OFFSET('Sanitation Data'!$H$6,0,10*ROW('Sanitation Data'!H137)),NA())</f>
        <v>#N/A</v>
      </c>
      <c r="AR143" s="491" t="e">
        <f ca="1">+IF(AND(ISNUMBER(OFFSET('Sanitation Data'!$H$10,0,10*ROW('Sanitation Data'!H137))),'Data Summary'!DG143="Yes"),OFFSET('Sanitation Data'!$H$10,0,10*ROW('Sanitation Data'!H137)),NA())</f>
        <v>#N/A</v>
      </c>
      <c r="AS143" s="491" t="e">
        <f ca="1">+IF(AND(ISNUMBER(OFFSET('Sanitation Data'!$H$11,0,10*ROW('Sanitation Data'!H137))),'Data Summary'!DH143="Yes"),OFFSET('Sanitation Data'!$H$11,0,10*ROW('Sanitation Data'!H137)),NA())</f>
        <v>#N/A</v>
      </c>
      <c r="AT143" s="491" t="e">
        <f ca="1">+IF(AND(ISNUMBER(OFFSET('Sanitation Data'!$H$12,0,10*ROW('Sanitation Data'!H137))),'Data Summary'!DI143="Yes"),OFFSET('Sanitation Data'!$H$12,0,10*ROW('Sanitation Data'!H137)),NA())</f>
        <v>#N/A</v>
      </c>
      <c r="AU143" s="491" t="e">
        <f ca="1">+IF(AND(ISNUMBER(OFFSET('Sanitation Data'!$I$4,0,10*ROW('Sanitation Data'!I137))),'Data Summary'!DJ143="Yes"),100-OFFSET('Sanitation Data'!$I$4,0,10*ROW('Sanitation Data'!I137)),NA())</f>
        <v>#N/A</v>
      </c>
      <c r="AV143" s="491" t="e">
        <f ca="1">+IF(AND(ISNUMBER(OFFSET('Sanitation Data'!$I$6,0,10*ROW('Sanitation Data'!I137))),'Data Summary'!DK143="Yes"),OFFSET('Sanitation Data'!$I$6,0,10*ROW('Sanitation Data'!I137)),NA())</f>
        <v>#N/A</v>
      </c>
      <c r="AW143" s="491" t="e">
        <f ca="1">+IF(AND(ISNUMBER(OFFSET('Sanitation Data'!$I$10,0,10*ROW('Sanitation Data'!I137))),'Data Summary'!DL143="Yes"),OFFSET('Sanitation Data'!$I$10,0,10*ROW('Sanitation Data'!I137)),NA())</f>
        <v>#N/A</v>
      </c>
      <c r="AX143" s="491" t="e">
        <f ca="1">+IF(AND(ISNUMBER(OFFSET('Sanitation Data'!$I$11,0,10*ROW('Sanitation Data'!I137))),'Data Summary'!DM143="Yes"),OFFSET('Sanitation Data'!$I$11,0,10*ROW('Sanitation Data'!I137)),NA())</f>
        <v>#N/A</v>
      </c>
      <c r="AY143" s="491" t="e">
        <f ca="1">+IF(AND(ISNUMBER(OFFSET('Sanitation Data'!$I$12,0,10*ROW('Sanitation Data'!I137))),'Data Summary'!DN143="Yes"),OFFSET('Sanitation Data'!$I$12,0,10*ROW('Sanitation Data'!I137)),NA())</f>
        <v>#N/A</v>
      </c>
      <c r="AZ143" s="492" t="e">
        <f ca="1">+IF(AND(ISNUMBER(OFFSET('Hygiene Data'!$D$5,0,10*ROW('Hygiene Data'!D137))),'Data Summary'!DO143="Yes"),OFFSET('Hygiene Data'!$D$5,0,10*ROW('Hygiene Data'!D137)),NA())</f>
        <v>#N/A</v>
      </c>
      <c r="BA143" s="492" t="e">
        <f ca="1">+IF(AND(ISNUMBER(OFFSET('Hygiene Data'!$D$7,0,10*ROW('Hygiene Data'!D137))),'Data Summary'!DP143="Yes"),OFFSET('Hygiene Data'!$D$7,0,10*ROW('Hygiene Data'!D137)),NA())</f>
        <v>#N/A</v>
      </c>
      <c r="BB143" s="492" t="e">
        <f ca="1">+IF(AND(ISNUMBER(OFFSET('Hygiene Data'!$D$9,0,10*ROW('Hygiene Data'!D137))),'Data Summary'!DQ143="Yes"),OFFSET('Hygiene Data'!$D$9,0,10*ROW('Hygiene Data'!D137)),NA())</f>
        <v>#N/A</v>
      </c>
      <c r="BC143" s="492" t="e">
        <f ca="1">+IF(AND(ISNUMBER(OFFSET('Hygiene Data'!$E$5,0,10*ROW('Hygiene Data'!E137))),'Data Summary'!DR143="Yes"),OFFSET('Hygiene Data'!$E$5,0,10*ROW('Hygiene Data'!E137)),NA())</f>
        <v>#N/A</v>
      </c>
      <c r="BD143" s="492" t="e">
        <f ca="1">+IF(AND(ISNUMBER(OFFSET('Hygiene Data'!$E$7,0,10*ROW('Hygiene Data'!E137))),'Data Summary'!DS143="Yes"),OFFSET('Hygiene Data'!$E$7,0,10*ROW('Hygiene Data'!E137)),NA())</f>
        <v>#N/A</v>
      </c>
      <c r="BE143" s="492" t="e">
        <f ca="1">+IF(AND(ISNUMBER(OFFSET('Hygiene Data'!$E$9,0,10*ROW('Hygiene Data'!E137))),'Data Summary'!DT143="Yes"),OFFSET('Hygiene Data'!$E$9,0,10*ROW('Hygiene Data'!E137)),NA())</f>
        <v>#N/A</v>
      </c>
      <c r="BF143" s="492" t="e">
        <f ca="1">+IF(AND(ISNUMBER(OFFSET('Hygiene Data'!$F$5,0,10*ROW('Hygiene Data'!F137))),'Data Summary'!DU143="Yes"),OFFSET('Hygiene Data'!$F$5,0,10*ROW('Hygiene Data'!F137)),NA())</f>
        <v>#N/A</v>
      </c>
      <c r="BG143" s="492" t="e">
        <f ca="1">+IF(AND(ISNUMBER(OFFSET('Hygiene Data'!$F$7,0,10*ROW('Hygiene Data'!F137))),'Data Summary'!DV143="Yes"),OFFSET('Hygiene Data'!$F$7,0,10*ROW('Hygiene Data'!F137)),NA())</f>
        <v>#N/A</v>
      </c>
      <c r="BH143" s="492" t="e">
        <f ca="1">+IF(AND(ISNUMBER(OFFSET('Hygiene Data'!$F$9,0,10*ROW('Hygiene Data'!F137))),'Data Summary'!DW143="Yes"),OFFSET('Hygiene Data'!$F$9,0,10*ROW('Hygiene Data'!F137)),NA())</f>
        <v>#N/A</v>
      </c>
      <c r="BI143" s="492" t="e">
        <f ca="1">+IF(AND(ISNUMBER(OFFSET('Hygiene Data'!$G$5,0,10*ROW('Hygiene Data'!G137))),'Data Summary'!DX143="Yes"),OFFSET('Hygiene Data'!$G$5,0,10*ROW('Hygiene Data'!G137)),NA())</f>
        <v>#N/A</v>
      </c>
      <c r="BJ143" s="492" t="e">
        <f ca="1">+IF(AND(ISNUMBER(OFFSET('Hygiene Data'!$G$7,0,10*ROW('Hygiene Data'!G137))),'Data Summary'!DY143="Yes"),OFFSET('Hygiene Data'!$G$7,0,10*ROW('Hygiene Data'!G137)),NA())</f>
        <v>#N/A</v>
      </c>
      <c r="BK143" s="492" t="e">
        <f ca="1">+IF(AND(ISNUMBER(OFFSET('Hygiene Data'!$G$9,0,10*ROW('Hygiene Data'!G137))),'Data Summary'!DZ143="Yes"),OFFSET('Hygiene Data'!$G$9,0,10*ROW('Hygiene Data'!G137)),NA())</f>
        <v>#N/A</v>
      </c>
      <c r="BL143" s="492" t="e">
        <f ca="1">+IF(AND(ISNUMBER(OFFSET('Hygiene Data'!$H$5,0,10*ROW('Hygiene Data'!H137))),'Data Summary'!EA143="Yes"),OFFSET('Hygiene Data'!$H$5,0,10*ROW('Hygiene Data'!H137)),NA())</f>
        <v>#N/A</v>
      </c>
      <c r="BM143" s="492" t="e">
        <f ca="1">+IF(AND(ISNUMBER(OFFSET('Hygiene Data'!$H$7,0,10*ROW('Hygiene Data'!H137))),'Data Summary'!EB143="Yes"),OFFSET('Hygiene Data'!$H$7,0,10*ROW('Hygiene Data'!H137)),NA())</f>
        <v>#N/A</v>
      </c>
      <c r="BN143" s="492" t="e">
        <f ca="1">+IF(AND(ISNUMBER(OFFSET('Hygiene Data'!$H$9,0,10*ROW('Hygiene Data'!H137))),'Data Summary'!EC143="Yes"),OFFSET('Hygiene Data'!$H$9,0,10*ROW('Hygiene Data'!H137)),NA())</f>
        <v>#N/A</v>
      </c>
      <c r="BO143" s="492" t="e">
        <f ca="1">+IF(AND(ISNUMBER(OFFSET('Hygiene Data'!$I$5,0,10*ROW('Hygiene Data'!I137))),'Data Summary'!ED143="Yes"),OFFSET('Hygiene Data'!$I$5,0,10*ROW('Hygiene Data'!I137)),NA())</f>
        <v>#N/A</v>
      </c>
      <c r="BP143" s="492" t="e">
        <f ca="1">+IF(AND(ISNUMBER(OFFSET('Hygiene Data'!$I$7,0,10*ROW('Hygiene Data'!I137))),'Data Summary'!EE143="Yes"),OFFSET('Hygiene Data'!$I$7,0,10*ROW('Hygiene Data'!I137)),NA())</f>
        <v>#N/A</v>
      </c>
      <c r="BQ143" s="492" t="e">
        <f ca="1">+IF(AND(ISNUMBER(OFFSET('Hygiene Data'!$I$9,0,10*ROW('Hygiene Data'!I137))),'Data Summary'!EF143="Yes"),OFFSET('Hygiene Data'!$I$9,0,10*ROW('Hygiene Data'!I137)),NA())</f>
        <v>#N/A</v>
      </c>
    </row>
    <row r="144" spans="1:69" x14ac:dyDescent="0.25">
      <c r="A144" s="488" t="e">
        <f ca="1">+RIGHT('Data Summary'!A144,LEN('Data Summary'!A144)-9)</f>
        <v>#VALUE!</v>
      </c>
      <c r="B144" s="462" t="str">
        <f ca="1">+IF(ISTEXT('Data Summary'!B144),'Data Summary'!B144,"")</f>
        <v/>
      </c>
      <c r="C144" s="489" t="e">
        <f ca="1">+VALUE('Data Summary'!C144)</f>
        <v>#VALUE!</v>
      </c>
      <c r="D144" s="490" t="e">
        <f ca="1">+IF(AND(ISNUMBER(OFFSET('Water Data'!$D$4,0,10*ROW('Water Data'!D138))),'Data Summary'!BS144="Yes"),100-OFFSET('Water Data'!$D$4,0,10*ROW('Water Data'!D138)),NA())</f>
        <v>#N/A</v>
      </c>
      <c r="E144" s="490" t="e">
        <f ca="1">+IF(AND(ISNUMBER(OFFSET('Water Data'!$D$6,0,10*ROW('Water Data'!D138))),'Data Summary'!BT144="Yes"),OFFSET('Water Data'!$D$6,0,10*ROW('Water Data'!D138)),NA())</f>
        <v>#N/A</v>
      </c>
      <c r="F144" s="490" t="e">
        <f ca="1">+IF(AND(ISNUMBER(OFFSET('Water Data'!$D$9,0,10*ROW('Water Data'!D138))),'Data Summary'!BU144="Yes"),OFFSET('Water Data'!$D$9,0,10*ROW('Water Data'!D138)),NA())</f>
        <v>#N/A</v>
      </c>
      <c r="G144" s="490" t="e">
        <f ca="1">+IF(AND(ISNUMBER(OFFSET('Water Data'!$E$4,0,10*ROW('Water Data'!E138))),'Data Summary'!BV144="Yes"),100-OFFSET('Water Data'!$E$4,0,10*ROW('Water Data'!E138)),NA())</f>
        <v>#N/A</v>
      </c>
      <c r="H144" s="490" t="e">
        <f ca="1">+IF(AND(ISNUMBER(OFFSET('Water Data'!$E$6,0,10*ROW('Water Data'!E138))),'Data Summary'!BW144="Yes"),OFFSET('Water Data'!$E$6,0,10*ROW('Water Data'!E138)),NA())</f>
        <v>#N/A</v>
      </c>
      <c r="I144" s="490" t="e">
        <f ca="1">+IF(AND(ISNUMBER(OFFSET('Water Data'!$E$9,0,10*ROW('Water Data'!E138))),'Data Summary'!BX144="Yes"),OFFSET('Water Data'!$E$9,0,10*ROW('Water Data'!E138)),NA())</f>
        <v>#N/A</v>
      </c>
      <c r="J144" s="490" t="e">
        <f ca="1">+IF(AND(ISNUMBER(OFFSET('Water Data'!$F$4,0,10*ROW('Water Data'!F138))),'Data Summary'!BY144="Yes"),100-OFFSET('Water Data'!$F$4,0,10*ROW('Water Data'!F138)),NA())</f>
        <v>#N/A</v>
      </c>
      <c r="K144" s="490" t="e">
        <f ca="1">+IF(AND(ISNUMBER(OFFSET('Water Data'!$F$6,0,10*ROW('Water Data'!F138))),'Data Summary'!BZ144="Yes"),OFFSET('Water Data'!$F$6,0,10*ROW('Water Data'!F138)),NA())</f>
        <v>#N/A</v>
      </c>
      <c r="L144" s="490" t="e">
        <f ca="1">+IF(AND(ISNUMBER(OFFSET('Water Data'!$F$9,0,10*ROW('Water Data'!F138))),'Data Summary'!CA144="Yes"),OFFSET('Water Data'!$F$9,0,10*ROW('Water Data'!F138)),NA())</f>
        <v>#N/A</v>
      </c>
      <c r="M144" s="490" t="e">
        <f ca="1">+IF(AND(ISNUMBER(OFFSET('Water Data'!$G$4,0,10*ROW('Water Data'!G138))),'Data Summary'!CB144="Yes"),100-OFFSET('Water Data'!$G$4,0,10*ROW('Water Data'!G138)),NA())</f>
        <v>#N/A</v>
      </c>
      <c r="N144" s="490" t="e">
        <f ca="1">+IF(AND(ISNUMBER(OFFSET('Water Data'!$G$6,0,10*ROW('Water Data'!G138))),'Data Summary'!CC144="Yes"),OFFSET('Water Data'!$G$6,0,10*ROW('Water Data'!G138)),NA())</f>
        <v>#N/A</v>
      </c>
      <c r="O144" s="490" t="e">
        <f ca="1">+IF(AND(ISNUMBER(OFFSET('Water Data'!$G$9,0,10*ROW('Water Data'!G138))),'Data Summary'!CD144="Yes"),OFFSET('Water Data'!$G$9,0,10*ROW('Water Data'!G138)),NA())</f>
        <v>#N/A</v>
      </c>
      <c r="P144" s="490" t="e">
        <f ca="1">+IF(AND(ISNUMBER(OFFSET('Water Data'!$H$4,0,10*ROW('Water Data'!H138))),'Data Summary'!CE144="Yes"),100-OFFSET('Water Data'!$H$4,0,10*ROW('Water Data'!H138)),NA())</f>
        <v>#N/A</v>
      </c>
      <c r="Q144" s="490" t="e">
        <f ca="1">+IF(AND(ISNUMBER(OFFSET('Water Data'!$H$6,0,10*ROW('Water Data'!H138))),'Data Summary'!CF144="Yes"),OFFSET('Water Data'!$H$6,0,10*ROW('Water Data'!H138)),NA())</f>
        <v>#N/A</v>
      </c>
      <c r="R144" s="490" t="e">
        <f ca="1">+IF(AND(ISNUMBER(OFFSET('Water Data'!$H$9,0,10*ROW('Water Data'!H138))),'Data Summary'!CG144="Yes"),OFFSET('Water Data'!$H$9,0,10*ROW('Water Data'!H138)),NA())</f>
        <v>#N/A</v>
      </c>
      <c r="S144" s="490" t="e">
        <f ca="1">+IF(AND(ISNUMBER(OFFSET('Water Data'!$I$4,0,10*ROW('Water Data'!I138))),'Data Summary'!CH144="Yes"),100-OFFSET('Water Data'!$I$4,0,10*ROW('Water Data'!I138)),NA())</f>
        <v>#N/A</v>
      </c>
      <c r="T144" s="490" t="e">
        <f ca="1">+IF(AND(ISNUMBER(OFFSET('Water Data'!$I$6,0,10*ROW('Water Data'!I138))),'Data Summary'!CI144="Yes"),OFFSET('Water Data'!$I$6,0,10*ROW('Water Data'!I138)),NA())</f>
        <v>#N/A</v>
      </c>
      <c r="U144" s="490" t="e">
        <f ca="1">+IF(AND(ISNUMBER(OFFSET('Water Data'!$I$9,0,10*ROW('Water Data'!I138))),'Data Summary'!CJ144="Yes"),OFFSET('Water Data'!$I$9,0,10*ROW('Water Data'!I138)),NA())</f>
        <v>#N/A</v>
      </c>
      <c r="V144" s="491" t="e">
        <f ca="1">+IF(AND(ISNUMBER(OFFSET('Sanitation Data'!$D$4,0,10*ROW('Sanitation Data'!D138))),'Data Summary'!CK144="Yes"),100-OFFSET('Sanitation Data'!$D$4,0,10*ROW('Sanitation Data'!D138)),NA())</f>
        <v>#N/A</v>
      </c>
      <c r="W144" s="491" t="e">
        <f ca="1">+IF(AND(ISNUMBER(OFFSET('Sanitation Data'!$D$6,0,10*ROW('Sanitation Data'!D138))),'Data Summary'!CL144="Yes"),OFFSET('Sanitation Data'!$D$6,0,10*ROW('Sanitation Data'!D138)),NA())</f>
        <v>#N/A</v>
      </c>
      <c r="X144" s="491" t="e">
        <f ca="1">+IF(AND(ISNUMBER(OFFSET('Sanitation Data'!$D$10,0,10*ROW('Sanitation Data'!D138))),'Data Summary'!CM144="Yes"),OFFSET('Sanitation Data'!$D$10,0,10*ROW('Sanitation Data'!D138)),NA())</f>
        <v>#N/A</v>
      </c>
      <c r="Y144" s="491" t="e">
        <f ca="1">+IF(AND(ISNUMBER(OFFSET('Sanitation Data'!$D$11,0,10*ROW('Sanitation Data'!D138))),'Data Summary'!CN144="Yes"),OFFSET('Sanitation Data'!$D$11,0,10*ROW('Sanitation Data'!D138)),NA())</f>
        <v>#N/A</v>
      </c>
      <c r="Z144" s="491" t="e">
        <f ca="1">+IF(AND(ISNUMBER(OFFSET('Sanitation Data'!$D$12,0,10*ROW('Sanitation Data'!D138))),'Data Summary'!CO144="Yes"),OFFSET('Sanitation Data'!$D$12,0,10*ROW('Sanitation Data'!D138)),NA())</f>
        <v>#N/A</v>
      </c>
      <c r="AA144" s="491" t="e">
        <f ca="1">+IF(AND(ISNUMBER(OFFSET('Sanitation Data'!$E$4,0,10*ROW('Sanitation Data'!E138))),'Data Summary'!CP144="Yes"),100-OFFSET('Sanitation Data'!$E$4,0,10*ROW('Sanitation Data'!E138)),NA())</f>
        <v>#N/A</v>
      </c>
      <c r="AB144" s="491" t="e">
        <f ca="1">+IF(AND(ISNUMBER(OFFSET('Sanitation Data'!$E$6,0,10*ROW('Sanitation Data'!E138))),'Data Summary'!CQ144="Yes"),OFFSET('Sanitation Data'!$E$6,0,10*ROW('Sanitation Data'!E138)),NA())</f>
        <v>#N/A</v>
      </c>
      <c r="AC144" s="491" t="e">
        <f ca="1">+IF(AND(ISNUMBER(OFFSET('Sanitation Data'!$E$10,0,10*ROW('Sanitation Data'!E138))),'Data Summary'!CR144="Yes"),OFFSET('Sanitation Data'!$E$10,0,10*ROW('Sanitation Data'!E138)),NA())</f>
        <v>#N/A</v>
      </c>
      <c r="AD144" s="491" t="e">
        <f ca="1">+IF(AND(ISNUMBER(OFFSET('Sanitation Data'!$E$11,0,10*ROW('Sanitation Data'!E138))),'Data Summary'!CS144="Yes"),OFFSET('Sanitation Data'!$E$11,0,10*ROW('Sanitation Data'!E138)),NA())</f>
        <v>#N/A</v>
      </c>
      <c r="AE144" s="491" t="e">
        <f ca="1">+IF(AND(ISNUMBER(OFFSET('Sanitation Data'!$E$12,0,10*ROW('Sanitation Data'!E138))),'Data Summary'!CT144="Yes"),OFFSET('Sanitation Data'!$E$12,0,10*ROW('Sanitation Data'!E138)),NA())</f>
        <v>#N/A</v>
      </c>
      <c r="AF144" s="491" t="e">
        <f ca="1">+IF(AND(ISNUMBER(OFFSET('Sanitation Data'!$F$4,0,10*ROW('Sanitation Data'!F138))),'Data Summary'!CU144="Yes"),100-OFFSET('Sanitation Data'!$F$4,0,10*ROW('Sanitation Data'!F138)),NA())</f>
        <v>#N/A</v>
      </c>
      <c r="AG144" s="491" t="e">
        <f ca="1">+IF(AND(ISNUMBER(OFFSET('Sanitation Data'!$F$6,0,10*ROW('Sanitation Data'!F138))),'Data Summary'!CV144="Yes"),OFFSET('Sanitation Data'!$F$6,0,10*ROW('Sanitation Data'!F138)),NA())</f>
        <v>#N/A</v>
      </c>
      <c r="AH144" s="491" t="e">
        <f ca="1">+IF(AND(ISNUMBER(OFFSET('Sanitation Data'!$F$10,0,10*ROW('Sanitation Data'!F138))),'Data Summary'!CW144="Yes"),OFFSET('Sanitation Data'!$F$10,0,10*ROW('Sanitation Data'!F138)),NA())</f>
        <v>#N/A</v>
      </c>
      <c r="AI144" s="491" t="e">
        <f ca="1">+IF(AND(ISNUMBER(OFFSET('Sanitation Data'!$F$11,0,10*ROW('Sanitation Data'!F138))),'Data Summary'!CX144="Yes"),OFFSET('Sanitation Data'!$F$11,0,10*ROW('Sanitation Data'!F138)),NA())</f>
        <v>#N/A</v>
      </c>
      <c r="AJ144" s="491" t="e">
        <f ca="1">+IF(AND(ISNUMBER(OFFSET('Sanitation Data'!$F$12,0,10*ROW('Sanitation Data'!F138))),'Data Summary'!CY144="Yes"),OFFSET('Sanitation Data'!$F$12,0,10*ROW('Sanitation Data'!F138)),NA())</f>
        <v>#N/A</v>
      </c>
      <c r="AK144" s="491" t="e">
        <f ca="1">+IF(AND(ISNUMBER(OFFSET('Sanitation Data'!$G$4,0,10*ROW('Sanitation Data'!G138))),'Data Summary'!CZ144="Yes"),100-OFFSET('Sanitation Data'!$G$4,0,10*ROW('Sanitation Data'!G138)),NA())</f>
        <v>#N/A</v>
      </c>
      <c r="AL144" s="491" t="e">
        <f ca="1">+IF(AND(ISNUMBER(OFFSET('Sanitation Data'!$G$6,0,10*ROW('Sanitation Data'!G138))),'Data Summary'!DA144="Yes"),OFFSET('Sanitation Data'!$G$6,0,10*ROW('Sanitation Data'!G138)),NA())</f>
        <v>#N/A</v>
      </c>
      <c r="AM144" s="491" t="e">
        <f ca="1">+IF(AND(ISNUMBER(OFFSET('Sanitation Data'!$G$10,0,10*ROW('Sanitation Data'!G138))),'Data Summary'!DB144="Yes"),OFFSET('Sanitation Data'!$G$10,0,10*ROW('Sanitation Data'!G138)),NA())</f>
        <v>#N/A</v>
      </c>
      <c r="AN144" s="491" t="e">
        <f ca="1">+IF(AND(ISNUMBER(OFFSET('Sanitation Data'!$G$11,0,10*ROW('Sanitation Data'!G138))),'Data Summary'!DC144="Yes"),OFFSET('Sanitation Data'!$G$11,0,10*ROW('Sanitation Data'!G138)),NA())</f>
        <v>#N/A</v>
      </c>
      <c r="AO144" s="491" t="e">
        <f ca="1">+IF(AND(ISNUMBER(OFFSET('Sanitation Data'!$G$12,0,10*ROW('Sanitation Data'!G138))),'Data Summary'!DD144="Yes"),OFFSET('Sanitation Data'!$G$12,0,10*ROW('Sanitation Data'!G138)),NA())</f>
        <v>#N/A</v>
      </c>
      <c r="AP144" s="491" t="e">
        <f ca="1">+IF(AND(ISNUMBER(OFFSET('Sanitation Data'!$H$4,0,10*ROW('Sanitation Data'!H138))),'Data Summary'!DE144="Yes"),100-OFFSET('Sanitation Data'!$H$4,0,10*ROW('Sanitation Data'!H138)),NA())</f>
        <v>#N/A</v>
      </c>
      <c r="AQ144" s="491" t="e">
        <f ca="1">+IF(AND(ISNUMBER(OFFSET('Sanitation Data'!$H$6,0,10*ROW('Sanitation Data'!H138))),'Data Summary'!DF144="Yes"),OFFSET('Sanitation Data'!$H$6,0,10*ROW('Sanitation Data'!H138)),NA())</f>
        <v>#N/A</v>
      </c>
      <c r="AR144" s="491" t="e">
        <f ca="1">+IF(AND(ISNUMBER(OFFSET('Sanitation Data'!$H$10,0,10*ROW('Sanitation Data'!H138))),'Data Summary'!DG144="Yes"),OFFSET('Sanitation Data'!$H$10,0,10*ROW('Sanitation Data'!H138)),NA())</f>
        <v>#N/A</v>
      </c>
      <c r="AS144" s="491" t="e">
        <f ca="1">+IF(AND(ISNUMBER(OFFSET('Sanitation Data'!$H$11,0,10*ROW('Sanitation Data'!H138))),'Data Summary'!DH144="Yes"),OFFSET('Sanitation Data'!$H$11,0,10*ROW('Sanitation Data'!H138)),NA())</f>
        <v>#N/A</v>
      </c>
      <c r="AT144" s="491" t="e">
        <f ca="1">+IF(AND(ISNUMBER(OFFSET('Sanitation Data'!$H$12,0,10*ROW('Sanitation Data'!H138))),'Data Summary'!DI144="Yes"),OFFSET('Sanitation Data'!$H$12,0,10*ROW('Sanitation Data'!H138)),NA())</f>
        <v>#N/A</v>
      </c>
      <c r="AU144" s="491" t="e">
        <f ca="1">+IF(AND(ISNUMBER(OFFSET('Sanitation Data'!$I$4,0,10*ROW('Sanitation Data'!I138))),'Data Summary'!DJ144="Yes"),100-OFFSET('Sanitation Data'!$I$4,0,10*ROW('Sanitation Data'!I138)),NA())</f>
        <v>#N/A</v>
      </c>
      <c r="AV144" s="491" t="e">
        <f ca="1">+IF(AND(ISNUMBER(OFFSET('Sanitation Data'!$I$6,0,10*ROW('Sanitation Data'!I138))),'Data Summary'!DK144="Yes"),OFFSET('Sanitation Data'!$I$6,0,10*ROW('Sanitation Data'!I138)),NA())</f>
        <v>#N/A</v>
      </c>
      <c r="AW144" s="491" t="e">
        <f ca="1">+IF(AND(ISNUMBER(OFFSET('Sanitation Data'!$I$10,0,10*ROW('Sanitation Data'!I138))),'Data Summary'!DL144="Yes"),OFFSET('Sanitation Data'!$I$10,0,10*ROW('Sanitation Data'!I138)),NA())</f>
        <v>#N/A</v>
      </c>
      <c r="AX144" s="491" t="e">
        <f ca="1">+IF(AND(ISNUMBER(OFFSET('Sanitation Data'!$I$11,0,10*ROW('Sanitation Data'!I138))),'Data Summary'!DM144="Yes"),OFFSET('Sanitation Data'!$I$11,0,10*ROW('Sanitation Data'!I138)),NA())</f>
        <v>#N/A</v>
      </c>
      <c r="AY144" s="491" t="e">
        <f ca="1">+IF(AND(ISNUMBER(OFFSET('Sanitation Data'!$I$12,0,10*ROW('Sanitation Data'!I138))),'Data Summary'!DN144="Yes"),OFFSET('Sanitation Data'!$I$12,0,10*ROW('Sanitation Data'!I138)),NA())</f>
        <v>#N/A</v>
      </c>
      <c r="AZ144" s="492" t="e">
        <f ca="1">+IF(AND(ISNUMBER(OFFSET('Hygiene Data'!$D$5,0,10*ROW('Hygiene Data'!D138))),'Data Summary'!DO144="Yes"),OFFSET('Hygiene Data'!$D$5,0,10*ROW('Hygiene Data'!D138)),NA())</f>
        <v>#N/A</v>
      </c>
      <c r="BA144" s="492" t="e">
        <f ca="1">+IF(AND(ISNUMBER(OFFSET('Hygiene Data'!$D$7,0,10*ROW('Hygiene Data'!D138))),'Data Summary'!DP144="Yes"),OFFSET('Hygiene Data'!$D$7,0,10*ROW('Hygiene Data'!D138)),NA())</f>
        <v>#N/A</v>
      </c>
      <c r="BB144" s="492" t="e">
        <f ca="1">+IF(AND(ISNUMBER(OFFSET('Hygiene Data'!$D$9,0,10*ROW('Hygiene Data'!D138))),'Data Summary'!DQ144="Yes"),OFFSET('Hygiene Data'!$D$9,0,10*ROW('Hygiene Data'!D138)),NA())</f>
        <v>#N/A</v>
      </c>
      <c r="BC144" s="492" t="e">
        <f ca="1">+IF(AND(ISNUMBER(OFFSET('Hygiene Data'!$E$5,0,10*ROW('Hygiene Data'!E138))),'Data Summary'!DR144="Yes"),OFFSET('Hygiene Data'!$E$5,0,10*ROW('Hygiene Data'!E138)),NA())</f>
        <v>#N/A</v>
      </c>
      <c r="BD144" s="492" t="e">
        <f ca="1">+IF(AND(ISNUMBER(OFFSET('Hygiene Data'!$E$7,0,10*ROW('Hygiene Data'!E138))),'Data Summary'!DS144="Yes"),OFFSET('Hygiene Data'!$E$7,0,10*ROW('Hygiene Data'!E138)),NA())</f>
        <v>#N/A</v>
      </c>
      <c r="BE144" s="492" t="e">
        <f ca="1">+IF(AND(ISNUMBER(OFFSET('Hygiene Data'!$E$9,0,10*ROW('Hygiene Data'!E138))),'Data Summary'!DT144="Yes"),OFFSET('Hygiene Data'!$E$9,0,10*ROW('Hygiene Data'!E138)),NA())</f>
        <v>#N/A</v>
      </c>
      <c r="BF144" s="492" t="e">
        <f ca="1">+IF(AND(ISNUMBER(OFFSET('Hygiene Data'!$F$5,0,10*ROW('Hygiene Data'!F138))),'Data Summary'!DU144="Yes"),OFFSET('Hygiene Data'!$F$5,0,10*ROW('Hygiene Data'!F138)),NA())</f>
        <v>#N/A</v>
      </c>
      <c r="BG144" s="492" t="e">
        <f ca="1">+IF(AND(ISNUMBER(OFFSET('Hygiene Data'!$F$7,0,10*ROW('Hygiene Data'!F138))),'Data Summary'!DV144="Yes"),OFFSET('Hygiene Data'!$F$7,0,10*ROW('Hygiene Data'!F138)),NA())</f>
        <v>#N/A</v>
      </c>
      <c r="BH144" s="492" t="e">
        <f ca="1">+IF(AND(ISNUMBER(OFFSET('Hygiene Data'!$F$9,0,10*ROW('Hygiene Data'!F138))),'Data Summary'!DW144="Yes"),OFFSET('Hygiene Data'!$F$9,0,10*ROW('Hygiene Data'!F138)),NA())</f>
        <v>#N/A</v>
      </c>
      <c r="BI144" s="492" t="e">
        <f ca="1">+IF(AND(ISNUMBER(OFFSET('Hygiene Data'!$G$5,0,10*ROW('Hygiene Data'!G138))),'Data Summary'!DX144="Yes"),OFFSET('Hygiene Data'!$G$5,0,10*ROW('Hygiene Data'!G138)),NA())</f>
        <v>#N/A</v>
      </c>
      <c r="BJ144" s="492" t="e">
        <f ca="1">+IF(AND(ISNUMBER(OFFSET('Hygiene Data'!$G$7,0,10*ROW('Hygiene Data'!G138))),'Data Summary'!DY144="Yes"),OFFSET('Hygiene Data'!$G$7,0,10*ROW('Hygiene Data'!G138)),NA())</f>
        <v>#N/A</v>
      </c>
      <c r="BK144" s="492" t="e">
        <f ca="1">+IF(AND(ISNUMBER(OFFSET('Hygiene Data'!$G$9,0,10*ROW('Hygiene Data'!G138))),'Data Summary'!DZ144="Yes"),OFFSET('Hygiene Data'!$G$9,0,10*ROW('Hygiene Data'!G138)),NA())</f>
        <v>#N/A</v>
      </c>
      <c r="BL144" s="492" t="e">
        <f ca="1">+IF(AND(ISNUMBER(OFFSET('Hygiene Data'!$H$5,0,10*ROW('Hygiene Data'!H138))),'Data Summary'!EA144="Yes"),OFFSET('Hygiene Data'!$H$5,0,10*ROW('Hygiene Data'!H138)),NA())</f>
        <v>#N/A</v>
      </c>
      <c r="BM144" s="492" t="e">
        <f ca="1">+IF(AND(ISNUMBER(OFFSET('Hygiene Data'!$H$7,0,10*ROW('Hygiene Data'!H138))),'Data Summary'!EB144="Yes"),OFFSET('Hygiene Data'!$H$7,0,10*ROW('Hygiene Data'!H138)),NA())</f>
        <v>#N/A</v>
      </c>
      <c r="BN144" s="492" t="e">
        <f ca="1">+IF(AND(ISNUMBER(OFFSET('Hygiene Data'!$H$9,0,10*ROW('Hygiene Data'!H138))),'Data Summary'!EC144="Yes"),OFFSET('Hygiene Data'!$H$9,0,10*ROW('Hygiene Data'!H138)),NA())</f>
        <v>#N/A</v>
      </c>
      <c r="BO144" s="492" t="e">
        <f ca="1">+IF(AND(ISNUMBER(OFFSET('Hygiene Data'!$I$5,0,10*ROW('Hygiene Data'!I138))),'Data Summary'!ED144="Yes"),OFFSET('Hygiene Data'!$I$5,0,10*ROW('Hygiene Data'!I138)),NA())</f>
        <v>#N/A</v>
      </c>
      <c r="BP144" s="492" t="e">
        <f ca="1">+IF(AND(ISNUMBER(OFFSET('Hygiene Data'!$I$7,0,10*ROW('Hygiene Data'!I138))),'Data Summary'!EE144="Yes"),OFFSET('Hygiene Data'!$I$7,0,10*ROW('Hygiene Data'!I138)),NA())</f>
        <v>#N/A</v>
      </c>
      <c r="BQ144" s="492" t="e">
        <f ca="1">+IF(AND(ISNUMBER(OFFSET('Hygiene Data'!$I$9,0,10*ROW('Hygiene Data'!I138))),'Data Summary'!EF144="Yes"),OFFSET('Hygiene Data'!$I$9,0,10*ROW('Hygiene Data'!I138)),NA())</f>
        <v>#N/A</v>
      </c>
    </row>
    <row r="145" spans="1:69" x14ac:dyDescent="0.25">
      <c r="A145" s="488" t="e">
        <f ca="1">+RIGHT('Data Summary'!A145,LEN('Data Summary'!A145)-9)</f>
        <v>#VALUE!</v>
      </c>
      <c r="B145" s="462" t="str">
        <f ca="1">+IF(ISTEXT('Data Summary'!B145),'Data Summary'!B145,"")</f>
        <v/>
      </c>
      <c r="C145" s="489" t="e">
        <f ca="1">+VALUE('Data Summary'!C145)</f>
        <v>#VALUE!</v>
      </c>
      <c r="D145" s="490" t="e">
        <f ca="1">+IF(AND(ISNUMBER(OFFSET('Water Data'!$D$4,0,10*ROW('Water Data'!D139))),'Data Summary'!BS145="Yes"),100-OFFSET('Water Data'!$D$4,0,10*ROW('Water Data'!D139)),NA())</f>
        <v>#N/A</v>
      </c>
      <c r="E145" s="490" t="e">
        <f ca="1">+IF(AND(ISNUMBER(OFFSET('Water Data'!$D$6,0,10*ROW('Water Data'!D139))),'Data Summary'!BT145="Yes"),OFFSET('Water Data'!$D$6,0,10*ROW('Water Data'!D139)),NA())</f>
        <v>#N/A</v>
      </c>
      <c r="F145" s="490" t="e">
        <f ca="1">+IF(AND(ISNUMBER(OFFSET('Water Data'!$D$9,0,10*ROW('Water Data'!D139))),'Data Summary'!BU145="Yes"),OFFSET('Water Data'!$D$9,0,10*ROW('Water Data'!D139)),NA())</f>
        <v>#N/A</v>
      </c>
      <c r="G145" s="490" t="e">
        <f ca="1">+IF(AND(ISNUMBER(OFFSET('Water Data'!$E$4,0,10*ROW('Water Data'!E139))),'Data Summary'!BV145="Yes"),100-OFFSET('Water Data'!$E$4,0,10*ROW('Water Data'!E139)),NA())</f>
        <v>#N/A</v>
      </c>
      <c r="H145" s="490" t="e">
        <f ca="1">+IF(AND(ISNUMBER(OFFSET('Water Data'!$E$6,0,10*ROW('Water Data'!E139))),'Data Summary'!BW145="Yes"),OFFSET('Water Data'!$E$6,0,10*ROW('Water Data'!E139)),NA())</f>
        <v>#N/A</v>
      </c>
      <c r="I145" s="490" t="e">
        <f ca="1">+IF(AND(ISNUMBER(OFFSET('Water Data'!$E$9,0,10*ROW('Water Data'!E139))),'Data Summary'!BX145="Yes"),OFFSET('Water Data'!$E$9,0,10*ROW('Water Data'!E139)),NA())</f>
        <v>#N/A</v>
      </c>
      <c r="J145" s="490" t="e">
        <f ca="1">+IF(AND(ISNUMBER(OFFSET('Water Data'!$F$4,0,10*ROW('Water Data'!F139))),'Data Summary'!BY145="Yes"),100-OFFSET('Water Data'!$F$4,0,10*ROW('Water Data'!F139)),NA())</f>
        <v>#N/A</v>
      </c>
      <c r="K145" s="490" t="e">
        <f ca="1">+IF(AND(ISNUMBER(OFFSET('Water Data'!$F$6,0,10*ROW('Water Data'!F139))),'Data Summary'!BZ145="Yes"),OFFSET('Water Data'!$F$6,0,10*ROW('Water Data'!F139)),NA())</f>
        <v>#N/A</v>
      </c>
      <c r="L145" s="490" t="e">
        <f ca="1">+IF(AND(ISNUMBER(OFFSET('Water Data'!$F$9,0,10*ROW('Water Data'!F139))),'Data Summary'!CA145="Yes"),OFFSET('Water Data'!$F$9,0,10*ROW('Water Data'!F139)),NA())</f>
        <v>#N/A</v>
      </c>
      <c r="M145" s="490" t="e">
        <f ca="1">+IF(AND(ISNUMBER(OFFSET('Water Data'!$G$4,0,10*ROW('Water Data'!G139))),'Data Summary'!CB145="Yes"),100-OFFSET('Water Data'!$G$4,0,10*ROW('Water Data'!G139)),NA())</f>
        <v>#N/A</v>
      </c>
      <c r="N145" s="490" t="e">
        <f ca="1">+IF(AND(ISNUMBER(OFFSET('Water Data'!$G$6,0,10*ROW('Water Data'!G139))),'Data Summary'!CC145="Yes"),OFFSET('Water Data'!$G$6,0,10*ROW('Water Data'!G139)),NA())</f>
        <v>#N/A</v>
      </c>
      <c r="O145" s="490" t="e">
        <f ca="1">+IF(AND(ISNUMBER(OFFSET('Water Data'!$G$9,0,10*ROW('Water Data'!G139))),'Data Summary'!CD145="Yes"),OFFSET('Water Data'!$G$9,0,10*ROW('Water Data'!G139)),NA())</f>
        <v>#N/A</v>
      </c>
      <c r="P145" s="490" t="e">
        <f ca="1">+IF(AND(ISNUMBER(OFFSET('Water Data'!$H$4,0,10*ROW('Water Data'!H139))),'Data Summary'!CE145="Yes"),100-OFFSET('Water Data'!$H$4,0,10*ROW('Water Data'!H139)),NA())</f>
        <v>#N/A</v>
      </c>
      <c r="Q145" s="490" t="e">
        <f ca="1">+IF(AND(ISNUMBER(OFFSET('Water Data'!$H$6,0,10*ROW('Water Data'!H139))),'Data Summary'!CF145="Yes"),OFFSET('Water Data'!$H$6,0,10*ROW('Water Data'!H139)),NA())</f>
        <v>#N/A</v>
      </c>
      <c r="R145" s="490" t="e">
        <f ca="1">+IF(AND(ISNUMBER(OFFSET('Water Data'!$H$9,0,10*ROW('Water Data'!H139))),'Data Summary'!CG145="Yes"),OFFSET('Water Data'!$H$9,0,10*ROW('Water Data'!H139)),NA())</f>
        <v>#N/A</v>
      </c>
      <c r="S145" s="490" t="e">
        <f ca="1">+IF(AND(ISNUMBER(OFFSET('Water Data'!$I$4,0,10*ROW('Water Data'!I139))),'Data Summary'!CH145="Yes"),100-OFFSET('Water Data'!$I$4,0,10*ROW('Water Data'!I139)),NA())</f>
        <v>#N/A</v>
      </c>
      <c r="T145" s="490" t="e">
        <f ca="1">+IF(AND(ISNUMBER(OFFSET('Water Data'!$I$6,0,10*ROW('Water Data'!I139))),'Data Summary'!CI145="Yes"),OFFSET('Water Data'!$I$6,0,10*ROW('Water Data'!I139)),NA())</f>
        <v>#N/A</v>
      </c>
      <c r="U145" s="490" t="e">
        <f ca="1">+IF(AND(ISNUMBER(OFFSET('Water Data'!$I$9,0,10*ROW('Water Data'!I139))),'Data Summary'!CJ145="Yes"),OFFSET('Water Data'!$I$9,0,10*ROW('Water Data'!I139)),NA())</f>
        <v>#N/A</v>
      </c>
      <c r="V145" s="491" t="e">
        <f ca="1">+IF(AND(ISNUMBER(OFFSET('Sanitation Data'!$D$4,0,10*ROW('Sanitation Data'!D139))),'Data Summary'!CK145="Yes"),100-OFFSET('Sanitation Data'!$D$4,0,10*ROW('Sanitation Data'!D139)),NA())</f>
        <v>#N/A</v>
      </c>
      <c r="W145" s="491" t="e">
        <f ca="1">+IF(AND(ISNUMBER(OFFSET('Sanitation Data'!$D$6,0,10*ROW('Sanitation Data'!D139))),'Data Summary'!CL145="Yes"),OFFSET('Sanitation Data'!$D$6,0,10*ROW('Sanitation Data'!D139)),NA())</f>
        <v>#N/A</v>
      </c>
      <c r="X145" s="491" t="e">
        <f ca="1">+IF(AND(ISNUMBER(OFFSET('Sanitation Data'!$D$10,0,10*ROW('Sanitation Data'!D139))),'Data Summary'!CM145="Yes"),OFFSET('Sanitation Data'!$D$10,0,10*ROW('Sanitation Data'!D139)),NA())</f>
        <v>#N/A</v>
      </c>
      <c r="Y145" s="491" t="e">
        <f ca="1">+IF(AND(ISNUMBER(OFFSET('Sanitation Data'!$D$11,0,10*ROW('Sanitation Data'!D139))),'Data Summary'!CN145="Yes"),OFFSET('Sanitation Data'!$D$11,0,10*ROW('Sanitation Data'!D139)),NA())</f>
        <v>#N/A</v>
      </c>
      <c r="Z145" s="491" t="e">
        <f ca="1">+IF(AND(ISNUMBER(OFFSET('Sanitation Data'!$D$12,0,10*ROW('Sanitation Data'!D139))),'Data Summary'!CO145="Yes"),OFFSET('Sanitation Data'!$D$12,0,10*ROW('Sanitation Data'!D139)),NA())</f>
        <v>#N/A</v>
      </c>
      <c r="AA145" s="491" t="e">
        <f ca="1">+IF(AND(ISNUMBER(OFFSET('Sanitation Data'!$E$4,0,10*ROW('Sanitation Data'!E139))),'Data Summary'!CP145="Yes"),100-OFFSET('Sanitation Data'!$E$4,0,10*ROW('Sanitation Data'!E139)),NA())</f>
        <v>#N/A</v>
      </c>
      <c r="AB145" s="491" t="e">
        <f ca="1">+IF(AND(ISNUMBER(OFFSET('Sanitation Data'!$E$6,0,10*ROW('Sanitation Data'!E139))),'Data Summary'!CQ145="Yes"),OFFSET('Sanitation Data'!$E$6,0,10*ROW('Sanitation Data'!E139)),NA())</f>
        <v>#N/A</v>
      </c>
      <c r="AC145" s="491" t="e">
        <f ca="1">+IF(AND(ISNUMBER(OFFSET('Sanitation Data'!$E$10,0,10*ROW('Sanitation Data'!E139))),'Data Summary'!CR145="Yes"),OFFSET('Sanitation Data'!$E$10,0,10*ROW('Sanitation Data'!E139)),NA())</f>
        <v>#N/A</v>
      </c>
      <c r="AD145" s="491" t="e">
        <f ca="1">+IF(AND(ISNUMBER(OFFSET('Sanitation Data'!$E$11,0,10*ROW('Sanitation Data'!E139))),'Data Summary'!CS145="Yes"),OFFSET('Sanitation Data'!$E$11,0,10*ROW('Sanitation Data'!E139)),NA())</f>
        <v>#N/A</v>
      </c>
      <c r="AE145" s="491" t="e">
        <f ca="1">+IF(AND(ISNUMBER(OFFSET('Sanitation Data'!$E$12,0,10*ROW('Sanitation Data'!E139))),'Data Summary'!CT145="Yes"),OFFSET('Sanitation Data'!$E$12,0,10*ROW('Sanitation Data'!E139)),NA())</f>
        <v>#N/A</v>
      </c>
      <c r="AF145" s="491" t="e">
        <f ca="1">+IF(AND(ISNUMBER(OFFSET('Sanitation Data'!$F$4,0,10*ROW('Sanitation Data'!F139))),'Data Summary'!CU145="Yes"),100-OFFSET('Sanitation Data'!$F$4,0,10*ROW('Sanitation Data'!F139)),NA())</f>
        <v>#N/A</v>
      </c>
      <c r="AG145" s="491" t="e">
        <f ca="1">+IF(AND(ISNUMBER(OFFSET('Sanitation Data'!$F$6,0,10*ROW('Sanitation Data'!F139))),'Data Summary'!CV145="Yes"),OFFSET('Sanitation Data'!$F$6,0,10*ROW('Sanitation Data'!F139)),NA())</f>
        <v>#N/A</v>
      </c>
      <c r="AH145" s="491" t="e">
        <f ca="1">+IF(AND(ISNUMBER(OFFSET('Sanitation Data'!$F$10,0,10*ROW('Sanitation Data'!F139))),'Data Summary'!CW145="Yes"),OFFSET('Sanitation Data'!$F$10,0,10*ROW('Sanitation Data'!F139)),NA())</f>
        <v>#N/A</v>
      </c>
      <c r="AI145" s="491" t="e">
        <f ca="1">+IF(AND(ISNUMBER(OFFSET('Sanitation Data'!$F$11,0,10*ROW('Sanitation Data'!F139))),'Data Summary'!CX145="Yes"),OFFSET('Sanitation Data'!$F$11,0,10*ROW('Sanitation Data'!F139)),NA())</f>
        <v>#N/A</v>
      </c>
      <c r="AJ145" s="491" t="e">
        <f ca="1">+IF(AND(ISNUMBER(OFFSET('Sanitation Data'!$F$12,0,10*ROW('Sanitation Data'!F139))),'Data Summary'!CY145="Yes"),OFFSET('Sanitation Data'!$F$12,0,10*ROW('Sanitation Data'!F139)),NA())</f>
        <v>#N/A</v>
      </c>
      <c r="AK145" s="491" t="e">
        <f ca="1">+IF(AND(ISNUMBER(OFFSET('Sanitation Data'!$G$4,0,10*ROW('Sanitation Data'!G139))),'Data Summary'!CZ145="Yes"),100-OFFSET('Sanitation Data'!$G$4,0,10*ROW('Sanitation Data'!G139)),NA())</f>
        <v>#N/A</v>
      </c>
      <c r="AL145" s="491" t="e">
        <f ca="1">+IF(AND(ISNUMBER(OFFSET('Sanitation Data'!$G$6,0,10*ROW('Sanitation Data'!G139))),'Data Summary'!DA145="Yes"),OFFSET('Sanitation Data'!$G$6,0,10*ROW('Sanitation Data'!G139)),NA())</f>
        <v>#N/A</v>
      </c>
      <c r="AM145" s="491" t="e">
        <f ca="1">+IF(AND(ISNUMBER(OFFSET('Sanitation Data'!$G$10,0,10*ROW('Sanitation Data'!G139))),'Data Summary'!DB145="Yes"),OFFSET('Sanitation Data'!$G$10,0,10*ROW('Sanitation Data'!G139)),NA())</f>
        <v>#N/A</v>
      </c>
      <c r="AN145" s="491" t="e">
        <f ca="1">+IF(AND(ISNUMBER(OFFSET('Sanitation Data'!$G$11,0,10*ROW('Sanitation Data'!G139))),'Data Summary'!DC145="Yes"),OFFSET('Sanitation Data'!$G$11,0,10*ROW('Sanitation Data'!G139)),NA())</f>
        <v>#N/A</v>
      </c>
      <c r="AO145" s="491" t="e">
        <f ca="1">+IF(AND(ISNUMBER(OFFSET('Sanitation Data'!$G$12,0,10*ROW('Sanitation Data'!G139))),'Data Summary'!DD145="Yes"),OFFSET('Sanitation Data'!$G$12,0,10*ROW('Sanitation Data'!G139)),NA())</f>
        <v>#N/A</v>
      </c>
      <c r="AP145" s="491" t="e">
        <f ca="1">+IF(AND(ISNUMBER(OFFSET('Sanitation Data'!$H$4,0,10*ROW('Sanitation Data'!H139))),'Data Summary'!DE145="Yes"),100-OFFSET('Sanitation Data'!$H$4,0,10*ROW('Sanitation Data'!H139)),NA())</f>
        <v>#N/A</v>
      </c>
      <c r="AQ145" s="491" t="e">
        <f ca="1">+IF(AND(ISNUMBER(OFFSET('Sanitation Data'!$H$6,0,10*ROW('Sanitation Data'!H139))),'Data Summary'!DF145="Yes"),OFFSET('Sanitation Data'!$H$6,0,10*ROW('Sanitation Data'!H139)),NA())</f>
        <v>#N/A</v>
      </c>
      <c r="AR145" s="491" t="e">
        <f ca="1">+IF(AND(ISNUMBER(OFFSET('Sanitation Data'!$H$10,0,10*ROW('Sanitation Data'!H139))),'Data Summary'!DG145="Yes"),OFFSET('Sanitation Data'!$H$10,0,10*ROW('Sanitation Data'!H139)),NA())</f>
        <v>#N/A</v>
      </c>
      <c r="AS145" s="491" t="e">
        <f ca="1">+IF(AND(ISNUMBER(OFFSET('Sanitation Data'!$H$11,0,10*ROW('Sanitation Data'!H139))),'Data Summary'!DH145="Yes"),OFFSET('Sanitation Data'!$H$11,0,10*ROW('Sanitation Data'!H139)),NA())</f>
        <v>#N/A</v>
      </c>
      <c r="AT145" s="491" t="e">
        <f ca="1">+IF(AND(ISNUMBER(OFFSET('Sanitation Data'!$H$12,0,10*ROW('Sanitation Data'!H139))),'Data Summary'!DI145="Yes"),OFFSET('Sanitation Data'!$H$12,0,10*ROW('Sanitation Data'!H139)),NA())</f>
        <v>#N/A</v>
      </c>
      <c r="AU145" s="491" t="e">
        <f ca="1">+IF(AND(ISNUMBER(OFFSET('Sanitation Data'!$I$4,0,10*ROW('Sanitation Data'!I139))),'Data Summary'!DJ145="Yes"),100-OFFSET('Sanitation Data'!$I$4,0,10*ROW('Sanitation Data'!I139)),NA())</f>
        <v>#N/A</v>
      </c>
      <c r="AV145" s="491" t="e">
        <f ca="1">+IF(AND(ISNUMBER(OFFSET('Sanitation Data'!$I$6,0,10*ROW('Sanitation Data'!I139))),'Data Summary'!DK145="Yes"),OFFSET('Sanitation Data'!$I$6,0,10*ROW('Sanitation Data'!I139)),NA())</f>
        <v>#N/A</v>
      </c>
      <c r="AW145" s="491" t="e">
        <f ca="1">+IF(AND(ISNUMBER(OFFSET('Sanitation Data'!$I$10,0,10*ROW('Sanitation Data'!I139))),'Data Summary'!DL145="Yes"),OFFSET('Sanitation Data'!$I$10,0,10*ROW('Sanitation Data'!I139)),NA())</f>
        <v>#N/A</v>
      </c>
      <c r="AX145" s="491" t="e">
        <f ca="1">+IF(AND(ISNUMBER(OFFSET('Sanitation Data'!$I$11,0,10*ROW('Sanitation Data'!I139))),'Data Summary'!DM145="Yes"),OFFSET('Sanitation Data'!$I$11,0,10*ROW('Sanitation Data'!I139)),NA())</f>
        <v>#N/A</v>
      </c>
      <c r="AY145" s="491" t="e">
        <f ca="1">+IF(AND(ISNUMBER(OFFSET('Sanitation Data'!$I$12,0,10*ROW('Sanitation Data'!I139))),'Data Summary'!DN145="Yes"),OFFSET('Sanitation Data'!$I$12,0,10*ROW('Sanitation Data'!I139)),NA())</f>
        <v>#N/A</v>
      </c>
      <c r="AZ145" s="492" t="e">
        <f ca="1">+IF(AND(ISNUMBER(OFFSET('Hygiene Data'!$D$5,0,10*ROW('Hygiene Data'!D139))),'Data Summary'!DO145="Yes"),OFFSET('Hygiene Data'!$D$5,0,10*ROW('Hygiene Data'!D139)),NA())</f>
        <v>#N/A</v>
      </c>
      <c r="BA145" s="492" t="e">
        <f ca="1">+IF(AND(ISNUMBER(OFFSET('Hygiene Data'!$D$7,0,10*ROW('Hygiene Data'!D139))),'Data Summary'!DP145="Yes"),OFFSET('Hygiene Data'!$D$7,0,10*ROW('Hygiene Data'!D139)),NA())</f>
        <v>#N/A</v>
      </c>
      <c r="BB145" s="492" t="e">
        <f ca="1">+IF(AND(ISNUMBER(OFFSET('Hygiene Data'!$D$9,0,10*ROW('Hygiene Data'!D139))),'Data Summary'!DQ145="Yes"),OFFSET('Hygiene Data'!$D$9,0,10*ROW('Hygiene Data'!D139)),NA())</f>
        <v>#N/A</v>
      </c>
      <c r="BC145" s="492" t="e">
        <f ca="1">+IF(AND(ISNUMBER(OFFSET('Hygiene Data'!$E$5,0,10*ROW('Hygiene Data'!E139))),'Data Summary'!DR145="Yes"),OFFSET('Hygiene Data'!$E$5,0,10*ROW('Hygiene Data'!E139)),NA())</f>
        <v>#N/A</v>
      </c>
      <c r="BD145" s="492" t="e">
        <f ca="1">+IF(AND(ISNUMBER(OFFSET('Hygiene Data'!$E$7,0,10*ROW('Hygiene Data'!E139))),'Data Summary'!DS145="Yes"),OFFSET('Hygiene Data'!$E$7,0,10*ROW('Hygiene Data'!E139)),NA())</f>
        <v>#N/A</v>
      </c>
      <c r="BE145" s="492" t="e">
        <f ca="1">+IF(AND(ISNUMBER(OFFSET('Hygiene Data'!$E$9,0,10*ROW('Hygiene Data'!E139))),'Data Summary'!DT145="Yes"),OFFSET('Hygiene Data'!$E$9,0,10*ROW('Hygiene Data'!E139)),NA())</f>
        <v>#N/A</v>
      </c>
      <c r="BF145" s="492" t="e">
        <f ca="1">+IF(AND(ISNUMBER(OFFSET('Hygiene Data'!$F$5,0,10*ROW('Hygiene Data'!F139))),'Data Summary'!DU145="Yes"),OFFSET('Hygiene Data'!$F$5,0,10*ROW('Hygiene Data'!F139)),NA())</f>
        <v>#N/A</v>
      </c>
      <c r="BG145" s="492" t="e">
        <f ca="1">+IF(AND(ISNUMBER(OFFSET('Hygiene Data'!$F$7,0,10*ROW('Hygiene Data'!F139))),'Data Summary'!DV145="Yes"),OFFSET('Hygiene Data'!$F$7,0,10*ROW('Hygiene Data'!F139)),NA())</f>
        <v>#N/A</v>
      </c>
      <c r="BH145" s="492" t="e">
        <f ca="1">+IF(AND(ISNUMBER(OFFSET('Hygiene Data'!$F$9,0,10*ROW('Hygiene Data'!F139))),'Data Summary'!DW145="Yes"),OFFSET('Hygiene Data'!$F$9,0,10*ROW('Hygiene Data'!F139)),NA())</f>
        <v>#N/A</v>
      </c>
      <c r="BI145" s="492" t="e">
        <f ca="1">+IF(AND(ISNUMBER(OFFSET('Hygiene Data'!$G$5,0,10*ROW('Hygiene Data'!G139))),'Data Summary'!DX145="Yes"),OFFSET('Hygiene Data'!$G$5,0,10*ROW('Hygiene Data'!G139)),NA())</f>
        <v>#N/A</v>
      </c>
      <c r="BJ145" s="492" t="e">
        <f ca="1">+IF(AND(ISNUMBER(OFFSET('Hygiene Data'!$G$7,0,10*ROW('Hygiene Data'!G139))),'Data Summary'!DY145="Yes"),OFFSET('Hygiene Data'!$G$7,0,10*ROW('Hygiene Data'!G139)),NA())</f>
        <v>#N/A</v>
      </c>
      <c r="BK145" s="492" t="e">
        <f ca="1">+IF(AND(ISNUMBER(OFFSET('Hygiene Data'!$G$9,0,10*ROW('Hygiene Data'!G139))),'Data Summary'!DZ145="Yes"),OFFSET('Hygiene Data'!$G$9,0,10*ROW('Hygiene Data'!G139)),NA())</f>
        <v>#N/A</v>
      </c>
      <c r="BL145" s="492" t="e">
        <f ca="1">+IF(AND(ISNUMBER(OFFSET('Hygiene Data'!$H$5,0,10*ROW('Hygiene Data'!H139))),'Data Summary'!EA145="Yes"),OFFSET('Hygiene Data'!$H$5,0,10*ROW('Hygiene Data'!H139)),NA())</f>
        <v>#N/A</v>
      </c>
      <c r="BM145" s="492" t="e">
        <f ca="1">+IF(AND(ISNUMBER(OFFSET('Hygiene Data'!$H$7,0,10*ROW('Hygiene Data'!H139))),'Data Summary'!EB145="Yes"),OFFSET('Hygiene Data'!$H$7,0,10*ROW('Hygiene Data'!H139)),NA())</f>
        <v>#N/A</v>
      </c>
      <c r="BN145" s="492" t="e">
        <f ca="1">+IF(AND(ISNUMBER(OFFSET('Hygiene Data'!$H$9,0,10*ROW('Hygiene Data'!H139))),'Data Summary'!EC145="Yes"),OFFSET('Hygiene Data'!$H$9,0,10*ROW('Hygiene Data'!H139)),NA())</f>
        <v>#N/A</v>
      </c>
      <c r="BO145" s="492" t="e">
        <f ca="1">+IF(AND(ISNUMBER(OFFSET('Hygiene Data'!$I$5,0,10*ROW('Hygiene Data'!I139))),'Data Summary'!ED145="Yes"),OFFSET('Hygiene Data'!$I$5,0,10*ROW('Hygiene Data'!I139)),NA())</f>
        <v>#N/A</v>
      </c>
      <c r="BP145" s="492" t="e">
        <f ca="1">+IF(AND(ISNUMBER(OFFSET('Hygiene Data'!$I$7,0,10*ROW('Hygiene Data'!I139))),'Data Summary'!EE145="Yes"),OFFSET('Hygiene Data'!$I$7,0,10*ROW('Hygiene Data'!I139)),NA())</f>
        <v>#N/A</v>
      </c>
      <c r="BQ145" s="492" t="e">
        <f ca="1">+IF(AND(ISNUMBER(OFFSET('Hygiene Data'!$I$9,0,10*ROW('Hygiene Data'!I139))),'Data Summary'!EF145="Yes"),OFFSET('Hygiene Data'!$I$9,0,10*ROW('Hygiene Data'!I139)),NA())</f>
        <v>#N/A</v>
      </c>
    </row>
    <row r="146" spans="1:69" x14ac:dyDescent="0.25">
      <c r="A146" s="488" t="e">
        <f ca="1">+RIGHT('Data Summary'!A146,LEN('Data Summary'!A146)-9)</f>
        <v>#VALUE!</v>
      </c>
      <c r="B146" s="462" t="str">
        <f ca="1">+IF(ISTEXT('Data Summary'!B146),'Data Summary'!B146,"")</f>
        <v/>
      </c>
      <c r="C146" s="489" t="e">
        <f ca="1">+VALUE('Data Summary'!C146)</f>
        <v>#VALUE!</v>
      </c>
      <c r="D146" s="490" t="e">
        <f ca="1">+IF(AND(ISNUMBER(OFFSET('Water Data'!$D$4,0,10*ROW('Water Data'!D140))),'Data Summary'!BS146="Yes"),100-OFFSET('Water Data'!$D$4,0,10*ROW('Water Data'!D140)),NA())</f>
        <v>#N/A</v>
      </c>
      <c r="E146" s="490" t="e">
        <f ca="1">+IF(AND(ISNUMBER(OFFSET('Water Data'!$D$6,0,10*ROW('Water Data'!D140))),'Data Summary'!BT146="Yes"),OFFSET('Water Data'!$D$6,0,10*ROW('Water Data'!D140)),NA())</f>
        <v>#N/A</v>
      </c>
      <c r="F146" s="490" t="e">
        <f ca="1">+IF(AND(ISNUMBER(OFFSET('Water Data'!$D$9,0,10*ROW('Water Data'!D140))),'Data Summary'!BU146="Yes"),OFFSET('Water Data'!$D$9,0,10*ROW('Water Data'!D140)),NA())</f>
        <v>#N/A</v>
      </c>
      <c r="G146" s="490" t="e">
        <f ca="1">+IF(AND(ISNUMBER(OFFSET('Water Data'!$E$4,0,10*ROW('Water Data'!E140))),'Data Summary'!BV146="Yes"),100-OFFSET('Water Data'!$E$4,0,10*ROW('Water Data'!E140)),NA())</f>
        <v>#N/A</v>
      </c>
      <c r="H146" s="490" t="e">
        <f ca="1">+IF(AND(ISNUMBER(OFFSET('Water Data'!$E$6,0,10*ROW('Water Data'!E140))),'Data Summary'!BW146="Yes"),OFFSET('Water Data'!$E$6,0,10*ROW('Water Data'!E140)),NA())</f>
        <v>#N/A</v>
      </c>
      <c r="I146" s="490" t="e">
        <f ca="1">+IF(AND(ISNUMBER(OFFSET('Water Data'!$E$9,0,10*ROW('Water Data'!E140))),'Data Summary'!BX146="Yes"),OFFSET('Water Data'!$E$9,0,10*ROW('Water Data'!E140)),NA())</f>
        <v>#N/A</v>
      </c>
      <c r="J146" s="490" t="e">
        <f ca="1">+IF(AND(ISNUMBER(OFFSET('Water Data'!$F$4,0,10*ROW('Water Data'!F140))),'Data Summary'!BY146="Yes"),100-OFFSET('Water Data'!$F$4,0,10*ROW('Water Data'!F140)),NA())</f>
        <v>#N/A</v>
      </c>
      <c r="K146" s="490" t="e">
        <f ca="1">+IF(AND(ISNUMBER(OFFSET('Water Data'!$F$6,0,10*ROW('Water Data'!F140))),'Data Summary'!BZ146="Yes"),OFFSET('Water Data'!$F$6,0,10*ROW('Water Data'!F140)),NA())</f>
        <v>#N/A</v>
      </c>
      <c r="L146" s="490" t="e">
        <f ca="1">+IF(AND(ISNUMBER(OFFSET('Water Data'!$F$9,0,10*ROW('Water Data'!F140))),'Data Summary'!CA146="Yes"),OFFSET('Water Data'!$F$9,0,10*ROW('Water Data'!F140)),NA())</f>
        <v>#N/A</v>
      </c>
      <c r="M146" s="490" t="e">
        <f ca="1">+IF(AND(ISNUMBER(OFFSET('Water Data'!$G$4,0,10*ROW('Water Data'!G140))),'Data Summary'!CB146="Yes"),100-OFFSET('Water Data'!$G$4,0,10*ROW('Water Data'!G140)),NA())</f>
        <v>#N/A</v>
      </c>
      <c r="N146" s="490" t="e">
        <f ca="1">+IF(AND(ISNUMBER(OFFSET('Water Data'!$G$6,0,10*ROW('Water Data'!G140))),'Data Summary'!CC146="Yes"),OFFSET('Water Data'!$G$6,0,10*ROW('Water Data'!G140)),NA())</f>
        <v>#N/A</v>
      </c>
      <c r="O146" s="490" t="e">
        <f ca="1">+IF(AND(ISNUMBER(OFFSET('Water Data'!$G$9,0,10*ROW('Water Data'!G140))),'Data Summary'!CD146="Yes"),OFFSET('Water Data'!$G$9,0,10*ROW('Water Data'!G140)),NA())</f>
        <v>#N/A</v>
      </c>
      <c r="P146" s="490" t="e">
        <f ca="1">+IF(AND(ISNUMBER(OFFSET('Water Data'!$H$4,0,10*ROW('Water Data'!H140))),'Data Summary'!CE146="Yes"),100-OFFSET('Water Data'!$H$4,0,10*ROW('Water Data'!H140)),NA())</f>
        <v>#N/A</v>
      </c>
      <c r="Q146" s="490" t="e">
        <f ca="1">+IF(AND(ISNUMBER(OFFSET('Water Data'!$H$6,0,10*ROW('Water Data'!H140))),'Data Summary'!CF146="Yes"),OFFSET('Water Data'!$H$6,0,10*ROW('Water Data'!H140)),NA())</f>
        <v>#N/A</v>
      </c>
      <c r="R146" s="490" t="e">
        <f ca="1">+IF(AND(ISNUMBER(OFFSET('Water Data'!$H$9,0,10*ROW('Water Data'!H140))),'Data Summary'!CG146="Yes"),OFFSET('Water Data'!$H$9,0,10*ROW('Water Data'!H140)),NA())</f>
        <v>#N/A</v>
      </c>
      <c r="S146" s="490" t="e">
        <f ca="1">+IF(AND(ISNUMBER(OFFSET('Water Data'!$I$4,0,10*ROW('Water Data'!I140))),'Data Summary'!CH146="Yes"),100-OFFSET('Water Data'!$I$4,0,10*ROW('Water Data'!I140)),NA())</f>
        <v>#N/A</v>
      </c>
      <c r="T146" s="490" t="e">
        <f ca="1">+IF(AND(ISNUMBER(OFFSET('Water Data'!$I$6,0,10*ROW('Water Data'!I140))),'Data Summary'!CI146="Yes"),OFFSET('Water Data'!$I$6,0,10*ROW('Water Data'!I140)),NA())</f>
        <v>#N/A</v>
      </c>
      <c r="U146" s="490" t="e">
        <f ca="1">+IF(AND(ISNUMBER(OFFSET('Water Data'!$I$9,0,10*ROW('Water Data'!I140))),'Data Summary'!CJ146="Yes"),OFFSET('Water Data'!$I$9,0,10*ROW('Water Data'!I140)),NA())</f>
        <v>#N/A</v>
      </c>
      <c r="V146" s="491" t="e">
        <f ca="1">+IF(AND(ISNUMBER(OFFSET('Sanitation Data'!$D$4,0,10*ROW('Sanitation Data'!D140))),'Data Summary'!CK146="Yes"),100-OFFSET('Sanitation Data'!$D$4,0,10*ROW('Sanitation Data'!D140)),NA())</f>
        <v>#N/A</v>
      </c>
      <c r="W146" s="491" t="e">
        <f ca="1">+IF(AND(ISNUMBER(OFFSET('Sanitation Data'!$D$6,0,10*ROW('Sanitation Data'!D140))),'Data Summary'!CL146="Yes"),OFFSET('Sanitation Data'!$D$6,0,10*ROW('Sanitation Data'!D140)),NA())</f>
        <v>#N/A</v>
      </c>
      <c r="X146" s="491" t="e">
        <f ca="1">+IF(AND(ISNUMBER(OFFSET('Sanitation Data'!$D$10,0,10*ROW('Sanitation Data'!D140))),'Data Summary'!CM146="Yes"),OFFSET('Sanitation Data'!$D$10,0,10*ROW('Sanitation Data'!D140)),NA())</f>
        <v>#N/A</v>
      </c>
      <c r="Y146" s="491" t="e">
        <f ca="1">+IF(AND(ISNUMBER(OFFSET('Sanitation Data'!$D$11,0,10*ROW('Sanitation Data'!D140))),'Data Summary'!CN146="Yes"),OFFSET('Sanitation Data'!$D$11,0,10*ROW('Sanitation Data'!D140)),NA())</f>
        <v>#N/A</v>
      </c>
      <c r="Z146" s="491" t="e">
        <f ca="1">+IF(AND(ISNUMBER(OFFSET('Sanitation Data'!$D$12,0,10*ROW('Sanitation Data'!D140))),'Data Summary'!CO146="Yes"),OFFSET('Sanitation Data'!$D$12,0,10*ROW('Sanitation Data'!D140)),NA())</f>
        <v>#N/A</v>
      </c>
      <c r="AA146" s="491" t="e">
        <f ca="1">+IF(AND(ISNUMBER(OFFSET('Sanitation Data'!$E$4,0,10*ROW('Sanitation Data'!E140))),'Data Summary'!CP146="Yes"),100-OFFSET('Sanitation Data'!$E$4,0,10*ROW('Sanitation Data'!E140)),NA())</f>
        <v>#N/A</v>
      </c>
      <c r="AB146" s="491" t="e">
        <f ca="1">+IF(AND(ISNUMBER(OFFSET('Sanitation Data'!$E$6,0,10*ROW('Sanitation Data'!E140))),'Data Summary'!CQ146="Yes"),OFFSET('Sanitation Data'!$E$6,0,10*ROW('Sanitation Data'!E140)),NA())</f>
        <v>#N/A</v>
      </c>
      <c r="AC146" s="491" t="e">
        <f ca="1">+IF(AND(ISNUMBER(OFFSET('Sanitation Data'!$E$10,0,10*ROW('Sanitation Data'!E140))),'Data Summary'!CR146="Yes"),OFFSET('Sanitation Data'!$E$10,0,10*ROW('Sanitation Data'!E140)),NA())</f>
        <v>#N/A</v>
      </c>
      <c r="AD146" s="491" t="e">
        <f ca="1">+IF(AND(ISNUMBER(OFFSET('Sanitation Data'!$E$11,0,10*ROW('Sanitation Data'!E140))),'Data Summary'!CS146="Yes"),OFFSET('Sanitation Data'!$E$11,0,10*ROW('Sanitation Data'!E140)),NA())</f>
        <v>#N/A</v>
      </c>
      <c r="AE146" s="491" t="e">
        <f ca="1">+IF(AND(ISNUMBER(OFFSET('Sanitation Data'!$E$12,0,10*ROW('Sanitation Data'!E140))),'Data Summary'!CT146="Yes"),OFFSET('Sanitation Data'!$E$12,0,10*ROW('Sanitation Data'!E140)),NA())</f>
        <v>#N/A</v>
      </c>
      <c r="AF146" s="491" t="e">
        <f ca="1">+IF(AND(ISNUMBER(OFFSET('Sanitation Data'!$F$4,0,10*ROW('Sanitation Data'!F140))),'Data Summary'!CU146="Yes"),100-OFFSET('Sanitation Data'!$F$4,0,10*ROW('Sanitation Data'!F140)),NA())</f>
        <v>#N/A</v>
      </c>
      <c r="AG146" s="491" t="e">
        <f ca="1">+IF(AND(ISNUMBER(OFFSET('Sanitation Data'!$F$6,0,10*ROW('Sanitation Data'!F140))),'Data Summary'!CV146="Yes"),OFFSET('Sanitation Data'!$F$6,0,10*ROW('Sanitation Data'!F140)),NA())</f>
        <v>#N/A</v>
      </c>
      <c r="AH146" s="491" t="e">
        <f ca="1">+IF(AND(ISNUMBER(OFFSET('Sanitation Data'!$F$10,0,10*ROW('Sanitation Data'!F140))),'Data Summary'!CW146="Yes"),OFFSET('Sanitation Data'!$F$10,0,10*ROW('Sanitation Data'!F140)),NA())</f>
        <v>#N/A</v>
      </c>
      <c r="AI146" s="491" t="e">
        <f ca="1">+IF(AND(ISNUMBER(OFFSET('Sanitation Data'!$F$11,0,10*ROW('Sanitation Data'!F140))),'Data Summary'!CX146="Yes"),OFFSET('Sanitation Data'!$F$11,0,10*ROW('Sanitation Data'!F140)),NA())</f>
        <v>#N/A</v>
      </c>
      <c r="AJ146" s="491" t="e">
        <f ca="1">+IF(AND(ISNUMBER(OFFSET('Sanitation Data'!$F$12,0,10*ROW('Sanitation Data'!F140))),'Data Summary'!CY146="Yes"),OFFSET('Sanitation Data'!$F$12,0,10*ROW('Sanitation Data'!F140)),NA())</f>
        <v>#N/A</v>
      </c>
      <c r="AK146" s="491" t="e">
        <f ca="1">+IF(AND(ISNUMBER(OFFSET('Sanitation Data'!$G$4,0,10*ROW('Sanitation Data'!G140))),'Data Summary'!CZ146="Yes"),100-OFFSET('Sanitation Data'!$G$4,0,10*ROW('Sanitation Data'!G140)),NA())</f>
        <v>#N/A</v>
      </c>
      <c r="AL146" s="491" t="e">
        <f ca="1">+IF(AND(ISNUMBER(OFFSET('Sanitation Data'!$G$6,0,10*ROW('Sanitation Data'!G140))),'Data Summary'!DA146="Yes"),OFFSET('Sanitation Data'!$G$6,0,10*ROW('Sanitation Data'!G140)),NA())</f>
        <v>#N/A</v>
      </c>
      <c r="AM146" s="491" t="e">
        <f ca="1">+IF(AND(ISNUMBER(OFFSET('Sanitation Data'!$G$10,0,10*ROW('Sanitation Data'!G140))),'Data Summary'!DB146="Yes"),OFFSET('Sanitation Data'!$G$10,0,10*ROW('Sanitation Data'!G140)),NA())</f>
        <v>#N/A</v>
      </c>
      <c r="AN146" s="491" t="e">
        <f ca="1">+IF(AND(ISNUMBER(OFFSET('Sanitation Data'!$G$11,0,10*ROW('Sanitation Data'!G140))),'Data Summary'!DC146="Yes"),OFFSET('Sanitation Data'!$G$11,0,10*ROW('Sanitation Data'!G140)),NA())</f>
        <v>#N/A</v>
      </c>
      <c r="AO146" s="491" t="e">
        <f ca="1">+IF(AND(ISNUMBER(OFFSET('Sanitation Data'!$G$12,0,10*ROW('Sanitation Data'!G140))),'Data Summary'!DD146="Yes"),OFFSET('Sanitation Data'!$G$12,0,10*ROW('Sanitation Data'!G140)),NA())</f>
        <v>#N/A</v>
      </c>
      <c r="AP146" s="491" t="e">
        <f ca="1">+IF(AND(ISNUMBER(OFFSET('Sanitation Data'!$H$4,0,10*ROW('Sanitation Data'!H140))),'Data Summary'!DE146="Yes"),100-OFFSET('Sanitation Data'!$H$4,0,10*ROW('Sanitation Data'!H140)),NA())</f>
        <v>#N/A</v>
      </c>
      <c r="AQ146" s="491" t="e">
        <f ca="1">+IF(AND(ISNUMBER(OFFSET('Sanitation Data'!$H$6,0,10*ROW('Sanitation Data'!H140))),'Data Summary'!DF146="Yes"),OFFSET('Sanitation Data'!$H$6,0,10*ROW('Sanitation Data'!H140)),NA())</f>
        <v>#N/A</v>
      </c>
      <c r="AR146" s="491" t="e">
        <f ca="1">+IF(AND(ISNUMBER(OFFSET('Sanitation Data'!$H$10,0,10*ROW('Sanitation Data'!H140))),'Data Summary'!DG146="Yes"),OFFSET('Sanitation Data'!$H$10,0,10*ROW('Sanitation Data'!H140)),NA())</f>
        <v>#N/A</v>
      </c>
      <c r="AS146" s="491" t="e">
        <f ca="1">+IF(AND(ISNUMBER(OFFSET('Sanitation Data'!$H$11,0,10*ROW('Sanitation Data'!H140))),'Data Summary'!DH146="Yes"),OFFSET('Sanitation Data'!$H$11,0,10*ROW('Sanitation Data'!H140)),NA())</f>
        <v>#N/A</v>
      </c>
      <c r="AT146" s="491" t="e">
        <f ca="1">+IF(AND(ISNUMBER(OFFSET('Sanitation Data'!$H$12,0,10*ROW('Sanitation Data'!H140))),'Data Summary'!DI146="Yes"),OFFSET('Sanitation Data'!$H$12,0,10*ROW('Sanitation Data'!H140)),NA())</f>
        <v>#N/A</v>
      </c>
      <c r="AU146" s="491" t="e">
        <f ca="1">+IF(AND(ISNUMBER(OFFSET('Sanitation Data'!$I$4,0,10*ROW('Sanitation Data'!I140))),'Data Summary'!DJ146="Yes"),100-OFFSET('Sanitation Data'!$I$4,0,10*ROW('Sanitation Data'!I140)),NA())</f>
        <v>#N/A</v>
      </c>
      <c r="AV146" s="491" t="e">
        <f ca="1">+IF(AND(ISNUMBER(OFFSET('Sanitation Data'!$I$6,0,10*ROW('Sanitation Data'!I140))),'Data Summary'!DK146="Yes"),OFFSET('Sanitation Data'!$I$6,0,10*ROW('Sanitation Data'!I140)),NA())</f>
        <v>#N/A</v>
      </c>
      <c r="AW146" s="491" t="e">
        <f ca="1">+IF(AND(ISNUMBER(OFFSET('Sanitation Data'!$I$10,0,10*ROW('Sanitation Data'!I140))),'Data Summary'!DL146="Yes"),OFFSET('Sanitation Data'!$I$10,0,10*ROW('Sanitation Data'!I140)),NA())</f>
        <v>#N/A</v>
      </c>
      <c r="AX146" s="491" t="e">
        <f ca="1">+IF(AND(ISNUMBER(OFFSET('Sanitation Data'!$I$11,0,10*ROW('Sanitation Data'!I140))),'Data Summary'!DM146="Yes"),OFFSET('Sanitation Data'!$I$11,0,10*ROW('Sanitation Data'!I140)),NA())</f>
        <v>#N/A</v>
      </c>
      <c r="AY146" s="491" t="e">
        <f ca="1">+IF(AND(ISNUMBER(OFFSET('Sanitation Data'!$I$12,0,10*ROW('Sanitation Data'!I140))),'Data Summary'!DN146="Yes"),OFFSET('Sanitation Data'!$I$12,0,10*ROW('Sanitation Data'!I140)),NA())</f>
        <v>#N/A</v>
      </c>
      <c r="AZ146" s="492" t="e">
        <f ca="1">+IF(AND(ISNUMBER(OFFSET('Hygiene Data'!$D$5,0,10*ROW('Hygiene Data'!D140))),'Data Summary'!DO146="Yes"),OFFSET('Hygiene Data'!$D$5,0,10*ROW('Hygiene Data'!D140)),NA())</f>
        <v>#N/A</v>
      </c>
      <c r="BA146" s="492" t="e">
        <f ca="1">+IF(AND(ISNUMBER(OFFSET('Hygiene Data'!$D$7,0,10*ROW('Hygiene Data'!D140))),'Data Summary'!DP146="Yes"),OFFSET('Hygiene Data'!$D$7,0,10*ROW('Hygiene Data'!D140)),NA())</f>
        <v>#N/A</v>
      </c>
      <c r="BB146" s="492" t="e">
        <f ca="1">+IF(AND(ISNUMBER(OFFSET('Hygiene Data'!$D$9,0,10*ROW('Hygiene Data'!D140))),'Data Summary'!DQ146="Yes"),OFFSET('Hygiene Data'!$D$9,0,10*ROW('Hygiene Data'!D140)),NA())</f>
        <v>#N/A</v>
      </c>
      <c r="BC146" s="492" t="e">
        <f ca="1">+IF(AND(ISNUMBER(OFFSET('Hygiene Data'!$E$5,0,10*ROW('Hygiene Data'!E140))),'Data Summary'!DR146="Yes"),OFFSET('Hygiene Data'!$E$5,0,10*ROW('Hygiene Data'!E140)),NA())</f>
        <v>#N/A</v>
      </c>
      <c r="BD146" s="492" t="e">
        <f ca="1">+IF(AND(ISNUMBER(OFFSET('Hygiene Data'!$E$7,0,10*ROW('Hygiene Data'!E140))),'Data Summary'!DS146="Yes"),OFFSET('Hygiene Data'!$E$7,0,10*ROW('Hygiene Data'!E140)),NA())</f>
        <v>#N/A</v>
      </c>
      <c r="BE146" s="492" t="e">
        <f ca="1">+IF(AND(ISNUMBER(OFFSET('Hygiene Data'!$E$9,0,10*ROW('Hygiene Data'!E140))),'Data Summary'!DT146="Yes"),OFFSET('Hygiene Data'!$E$9,0,10*ROW('Hygiene Data'!E140)),NA())</f>
        <v>#N/A</v>
      </c>
      <c r="BF146" s="492" t="e">
        <f ca="1">+IF(AND(ISNUMBER(OFFSET('Hygiene Data'!$F$5,0,10*ROW('Hygiene Data'!F140))),'Data Summary'!DU146="Yes"),OFFSET('Hygiene Data'!$F$5,0,10*ROW('Hygiene Data'!F140)),NA())</f>
        <v>#N/A</v>
      </c>
      <c r="BG146" s="492" t="e">
        <f ca="1">+IF(AND(ISNUMBER(OFFSET('Hygiene Data'!$F$7,0,10*ROW('Hygiene Data'!F140))),'Data Summary'!DV146="Yes"),OFFSET('Hygiene Data'!$F$7,0,10*ROW('Hygiene Data'!F140)),NA())</f>
        <v>#N/A</v>
      </c>
      <c r="BH146" s="492" t="e">
        <f ca="1">+IF(AND(ISNUMBER(OFFSET('Hygiene Data'!$F$9,0,10*ROW('Hygiene Data'!F140))),'Data Summary'!DW146="Yes"),OFFSET('Hygiene Data'!$F$9,0,10*ROW('Hygiene Data'!F140)),NA())</f>
        <v>#N/A</v>
      </c>
      <c r="BI146" s="492" t="e">
        <f ca="1">+IF(AND(ISNUMBER(OFFSET('Hygiene Data'!$G$5,0,10*ROW('Hygiene Data'!G140))),'Data Summary'!DX146="Yes"),OFFSET('Hygiene Data'!$G$5,0,10*ROW('Hygiene Data'!G140)),NA())</f>
        <v>#N/A</v>
      </c>
      <c r="BJ146" s="492" t="e">
        <f ca="1">+IF(AND(ISNUMBER(OFFSET('Hygiene Data'!$G$7,0,10*ROW('Hygiene Data'!G140))),'Data Summary'!DY146="Yes"),OFFSET('Hygiene Data'!$G$7,0,10*ROW('Hygiene Data'!G140)),NA())</f>
        <v>#N/A</v>
      </c>
      <c r="BK146" s="492" t="e">
        <f ca="1">+IF(AND(ISNUMBER(OFFSET('Hygiene Data'!$G$9,0,10*ROW('Hygiene Data'!G140))),'Data Summary'!DZ146="Yes"),OFFSET('Hygiene Data'!$G$9,0,10*ROW('Hygiene Data'!G140)),NA())</f>
        <v>#N/A</v>
      </c>
      <c r="BL146" s="492" t="e">
        <f ca="1">+IF(AND(ISNUMBER(OFFSET('Hygiene Data'!$H$5,0,10*ROW('Hygiene Data'!H140))),'Data Summary'!EA146="Yes"),OFFSET('Hygiene Data'!$H$5,0,10*ROW('Hygiene Data'!H140)),NA())</f>
        <v>#N/A</v>
      </c>
      <c r="BM146" s="492" t="e">
        <f ca="1">+IF(AND(ISNUMBER(OFFSET('Hygiene Data'!$H$7,0,10*ROW('Hygiene Data'!H140))),'Data Summary'!EB146="Yes"),OFFSET('Hygiene Data'!$H$7,0,10*ROW('Hygiene Data'!H140)),NA())</f>
        <v>#N/A</v>
      </c>
      <c r="BN146" s="492" t="e">
        <f ca="1">+IF(AND(ISNUMBER(OFFSET('Hygiene Data'!$H$9,0,10*ROW('Hygiene Data'!H140))),'Data Summary'!EC146="Yes"),OFFSET('Hygiene Data'!$H$9,0,10*ROW('Hygiene Data'!H140)),NA())</f>
        <v>#N/A</v>
      </c>
      <c r="BO146" s="492" t="e">
        <f ca="1">+IF(AND(ISNUMBER(OFFSET('Hygiene Data'!$I$5,0,10*ROW('Hygiene Data'!I140))),'Data Summary'!ED146="Yes"),OFFSET('Hygiene Data'!$I$5,0,10*ROW('Hygiene Data'!I140)),NA())</f>
        <v>#N/A</v>
      </c>
      <c r="BP146" s="492" t="e">
        <f ca="1">+IF(AND(ISNUMBER(OFFSET('Hygiene Data'!$I$7,0,10*ROW('Hygiene Data'!I140))),'Data Summary'!EE146="Yes"),OFFSET('Hygiene Data'!$I$7,0,10*ROW('Hygiene Data'!I140)),NA())</f>
        <v>#N/A</v>
      </c>
      <c r="BQ146" s="492" t="e">
        <f ca="1">+IF(AND(ISNUMBER(OFFSET('Hygiene Data'!$I$9,0,10*ROW('Hygiene Data'!I140))),'Data Summary'!EF146="Yes"),OFFSET('Hygiene Data'!$I$9,0,10*ROW('Hygiene Data'!I140)),NA())</f>
        <v>#N/A</v>
      </c>
    </row>
    <row r="147" spans="1:69" x14ac:dyDescent="0.25">
      <c r="A147" s="488" t="e">
        <f ca="1">+RIGHT('Data Summary'!A147,LEN('Data Summary'!A147)-9)</f>
        <v>#VALUE!</v>
      </c>
      <c r="B147" s="462" t="str">
        <f ca="1">+IF(ISTEXT('Data Summary'!B147),'Data Summary'!B147,"")</f>
        <v/>
      </c>
      <c r="C147" s="489" t="e">
        <f ca="1">+VALUE('Data Summary'!C147)</f>
        <v>#VALUE!</v>
      </c>
      <c r="D147" s="490" t="e">
        <f ca="1">+IF(AND(ISNUMBER(OFFSET('Water Data'!$D$4,0,10*ROW('Water Data'!D141))),'Data Summary'!BS147="Yes"),100-OFFSET('Water Data'!$D$4,0,10*ROW('Water Data'!D141)),NA())</f>
        <v>#N/A</v>
      </c>
      <c r="E147" s="490" t="e">
        <f ca="1">+IF(AND(ISNUMBER(OFFSET('Water Data'!$D$6,0,10*ROW('Water Data'!D141))),'Data Summary'!BT147="Yes"),OFFSET('Water Data'!$D$6,0,10*ROW('Water Data'!D141)),NA())</f>
        <v>#N/A</v>
      </c>
      <c r="F147" s="490" t="e">
        <f ca="1">+IF(AND(ISNUMBER(OFFSET('Water Data'!$D$9,0,10*ROW('Water Data'!D141))),'Data Summary'!BU147="Yes"),OFFSET('Water Data'!$D$9,0,10*ROW('Water Data'!D141)),NA())</f>
        <v>#N/A</v>
      </c>
      <c r="G147" s="490" t="e">
        <f ca="1">+IF(AND(ISNUMBER(OFFSET('Water Data'!$E$4,0,10*ROW('Water Data'!E141))),'Data Summary'!BV147="Yes"),100-OFFSET('Water Data'!$E$4,0,10*ROW('Water Data'!E141)),NA())</f>
        <v>#N/A</v>
      </c>
      <c r="H147" s="490" t="e">
        <f ca="1">+IF(AND(ISNUMBER(OFFSET('Water Data'!$E$6,0,10*ROW('Water Data'!E141))),'Data Summary'!BW147="Yes"),OFFSET('Water Data'!$E$6,0,10*ROW('Water Data'!E141)),NA())</f>
        <v>#N/A</v>
      </c>
      <c r="I147" s="490" t="e">
        <f ca="1">+IF(AND(ISNUMBER(OFFSET('Water Data'!$E$9,0,10*ROW('Water Data'!E141))),'Data Summary'!BX147="Yes"),OFFSET('Water Data'!$E$9,0,10*ROW('Water Data'!E141)),NA())</f>
        <v>#N/A</v>
      </c>
      <c r="J147" s="490" t="e">
        <f ca="1">+IF(AND(ISNUMBER(OFFSET('Water Data'!$F$4,0,10*ROW('Water Data'!F141))),'Data Summary'!BY147="Yes"),100-OFFSET('Water Data'!$F$4,0,10*ROW('Water Data'!F141)),NA())</f>
        <v>#N/A</v>
      </c>
      <c r="K147" s="490" t="e">
        <f ca="1">+IF(AND(ISNUMBER(OFFSET('Water Data'!$F$6,0,10*ROW('Water Data'!F141))),'Data Summary'!BZ147="Yes"),OFFSET('Water Data'!$F$6,0,10*ROW('Water Data'!F141)),NA())</f>
        <v>#N/A</v>
      </c>
      <c r="L147" s="490" t="e">
        <f ca="1">+IF(AND(ISNUMBER(OFFSET('Water Data'!$F$9,0,10*ROW('Water Data'!F141))),'Data Summary'!CA147="Yes"),OFFSET('Water Data'!$F$9,0,10*ROW('Water Data'!F141)),NA())</f>
        <v>#N/A</v>
      </c>
      <c r="M147" s="490" t="e">
        <f ca="1">+IF(AND(ISNUMBER(OFFSET('Water Data'!$G$4,0,10*ROW('Water Data'!G141))),'Data Summary'!CB147="Yes"),100-OFFSET('Water Data'!$G$4,0,10*ROW('Water Data'!G141)),NA())</f>
        <v>#N/A</v>
      </c>
      <c r="N147" s="490" t="e">
        <f ca="1">+IF(AND(ISNUMBER(OFFSET('Water Data'!$G$6,0,10*ROW('Water Data'!G141))),'Data Summary'!CC147="Yes"),OFFSET('Water Data'!$G$6,0,10*ROW('Water Data'!G141)),NA())</f>
        <v>#N/A</v>
      </c>
      <c r="O147" s="490" t="e">
        <f ca="1">+IF(AND(ISNUMBER(OFFSET('Water Data'!$G$9,0,10*ROW('Water Data'!G141))),'Data Summary'!CD147="Yes"),OFFSET('Water Data'!$G$9,0,10*ROW('Water Data'!G141)),NA())</f>
        <v>#N/A</v>
      </c>
      <c r="P147" s="490" t="e">
        <f ca="1">+IF(AND(ISNUMBER(OFFSET('Water Data'!$H$4,0,10*ROW('Water Data'!H141))),'Data Summary'!CE147="Yes"),100-OFFSET('Water Data'!$H$4,0,10*ROW('Water Data'!H141)),NA())</f>
        <v>#N/A</v>
      </c>
      <c r="Q147" s="490" t="e">
        <f ca="1">+IF(AND(ISNUMBER(OFFSET('Water Data'!$H$6,0,10*ROW('Water Data'!H141))),'Data Summary'!CF147="Yes"),OFFSET('Water Data'!$H$6,0,10*ROW('Water Data'!H141)),NA())</f>
        <v>#N/A</v>
      </c>
      <c r="R147" s="490" t="e">
        <f ca="1">+IF(AND(ISNUMBER(OFFSET('Water Data'!$H$9,0,10*ROW('Water Data'!H141))),'Data Summary'!CG147="Yes"),OFFSET('Water Data'!$H$9,0,10*ROW('Water Data'!H141)),NA())</f>
        <v>#N/A</v>
      </c>
      <c r="S147" s="490" t="e">
        <f ca="1">+IF(AND(ISNUMBER(OFFSET('Water Data'!$I$4,0,10*ROW('Water Data'!I141))),'Data Summary'!CH147="Yes"),100-OFFSET('Water Data'!$I$4,0,10*ROW('Water Data'!I141)),NA())</f>
        <v>#N/A</v>
      </c>
      <c r="T147" s="490" t="e">
        <f ca="1">+IF(AND(ISNUMBER(OFFSET('Water Data'!$I$6,0,10*ROW('Water Data'!I141))),'Data Summary'!CI147="Yes"),OFFSET('Water Data'!$I$6,0,10*ROW('Water Data'!I141)),NA())</f>
        <v>#N/A</v>
      </c>
      <c r="U147" s="490" t="e">
        <f ca="1">+IF(AND(ISNUMBER(OFFSET('Water Data'!$I$9,0,10*ROW('Water Data'!I141))),'Data Summary'!CJ147="Yes"),OFFSET('Water Data'!$I$9,0,10*ROW('Water Data'!I141)),NA())</f>
        <v>#N/A</v>
      </c>
      <c r="V147" s="491" t="e">
        <f ca="1">+IF(AND(ISNUMBER(OFFSET('Sanitation Data'!$D$4,0,10*ROW('Sanitation Data'!D141))),'Data Summary'!CK147="Yes"),100-OFFSET('Sanitation Data'!$D$4,0,10*ROW('Sanitation Data'!D141)),NA())</f>
        <v>#N/A</v>
      </c>
      <c r="W147" s="491" t="e">
        <f ca="1">+IF(AND(ISNUMBER(OFFSET('Sanitation Data'!$D$6,0,10*ROW('Sanitation Data'!D141))),'Data Summary'!CL147="Yes"),OFFSET('Sanitation Data'!$D$6,0,10*ROW('Sanitation Data'!D141)),NA())</f>
        <v>#N/A</v>
      </c>
      <c r="X147" s="491" t="e">
        <f ca="1">+IF(AND(ISNUMBER(OFFSET('Sanitation Data'!$D$10,0,10*ROW('Sanitation Data'!D141))),'Data Summary'!CM147="Yes"),OFFSET('Sanitation Data'!$D$10,0,10*ROW('Sanitation Data'!D141)),NA())</f>
        <v>#N/A</v>
      </c>
      <c r="Y147" s="491" t="e">
        <f ca="1">+IF(AND(ISNUMBER(OFFSET('Sanitation Data'!$D$11,0,10*ROW('Sanitation Data'!D141))),'Data Summary'!CN147="Yes"),OFFSET('Sanitation Data'!$D$11,0,10*ROW('Sanitation Data'!D141)),NA())</f>
        <v>#N/A</v>
      </c>
      <c r="Z147" s="491" t="e">
        <f ca="1">+IF(AND(ISNUMBER(OFFSET('Sanitation Data'!$D$12,0,10*ROW('Sanitation Data'!D141))),'Data Summary'!CO147="Yes"),OFFSET('Sanitation Data'!$D$12,0,10*ROW('Sanitation Data'!D141)),NA())</f>
        <v>#N/A</v>
      </c>
      <c r="AA147" s="491" t="e">
        <f ca="1">+IF(AND(ISNUMBER(OFFSET('Sanitation Data'!$E$4,0,10*ROW('Sanitation Data'!E141))),'Data Summary'!CP147="Yes"),100-OFFSET('Sanitation Data'!$E$4,0,10*ROW('Sanitation Data'!E141)),NA())</f>
        <v>#N/A</v>
      </c>
      <c r="AB147" s="491" t="e">
        <f ca="1">+IF(AND(ISNUMBER(OFFSET('Sanitation Data'!$E$6,0,10*ROW('Sanitation Data'!E141))),'Data Summary'!CQ147="Yes"),OFFSET('Sanitation Data'!$E$6,0,10*ROW('Sanitation Data'!E141)),NA())</f>
        <v>#N/A</v>
      </c>
      <c r="AC147" s="491" t="e">
        <f ca="1">+IF(AND(ISNUMBER(OFFSET('Sanitation Data'!$E$10,0,10*ROW('Sanitation Data'!E141))),'Data Summary'!CR147="Yes"),OFFSET('Sanitation Data'!$E$10,0,10*ROW('Sanitation Data'!E141)),NA())</f>
        <v>#N/A</v>
      </c>
      <c r="AD147" s="491" t="e">
        <f ca="1">+IF(AND(ISNUMBER(OFFSET('Sanitation Data'!$E$11,0,10*ROW('Sanitation Data'!E141))),'Data Summary'!CS147="Yes"),OFFSET('Sanitation Data'!$E$11,0,10*ROW('Sanitation Data'!E141)),NA())</f>
        <v>#N/A</v>
      </c>
      <c r="AE147" s="491" t="e">
        <f ca="1">+IF(AND(ISNUMBER(OFFSET('Sanitation Data'!$E$12,0,10*ROW('Sanitation Data'!E141))),'Data Summary'!CT147="Yes"),OFFSET('Sanitation Data'!$E$12,0,10*ROW('Sanitation Data'!E141)),NA())</f>
        <v>#N/A</v>
      </c>
      <c r="AF147" s="491" t="e">
        <f ca="1">+IF(AND(ISNUMBER(OFFSET('Sanitation Data'!$F$4,0,10*ROW('Sanitation Data'!F141))),'Data Summary'!CU147="Yes"),100-OFFSET('Sanitation Data'!$F$4,0,10*ROW('Sanitation Data'!F141)),NA())</f>
        <v>#N/A</v>
      </c>
      <c r="AG147" s="491" t="e">
        <f ca="1">+IF(AND(ISNUMBER(OFFSET('Sanitation Data'!$F$6,0,10*ROW('Sanitation Data'!F141))),'Data Summary'!CV147="Yes"),OFFSET('Sanitation Data'!$F$6,0,10*ROW('Sanitation Data'!F141)),NA())</f>
        <v>#N/A</v>
      </c>
      <c r="AH147" s="491" t="e">
        <f ca="1">+IF(AND(ISNUMBER(OFFSET('Sanitation Data'!$F$10,0,10*ROW('Sanitation Data'!F141))),'Data Summary'!CW147="Yes"),OFFSET('Sanitation Data'!$F$10,0,10*ROW('Sanitation Data'!F141)),NA())</f>
        <v>#N/A</v>
      </c>
      <c r="AI147" s="491" t="e">
        <f ca="1">+IF(AND(ISNUMBER(OFFSET('Sanitation Data'!$F$11,0,10*ROW('Sanitation Data'!F141))),'Data Summary'!CX147="Yes"),OFFSET('Sanitation Data'!$F$11,0,10*ROW('Sanitation Data'!F141)),NA())</f>
        <v>#N/A</v>
      </c>
      <c r="AJ147" s="491" t="e">
        <f ca="1">+IF(AND(ISNUMBER(OFFSET('Sanitation Data'!$F$12,0,10*ROW('Sanitation Data'!F141))),'Data Summary'!CY147="Yes"),OFFSET('Sanitation Data'!$F$12,0,10*ROW('Sanitation Data'!F141)),NA())</f>
        <v>#N/A</v>
      </c>
      <c r="AK147" s="491" t="e">
        <f ca="1">+IF(AND(ISNUMBER(OFFSET('Sanitation Data'!$G$4,0,10*ROW('Sanitation Data'!G141))),'Data Summary'!CZ147="Yes"),100-OFFSET('Sanitation Data'!$G$4,0,10*ROW('Sanitation Data'!G141)),NA())</f>
        <v>#N/A</v>
      </c>
      <c r="AL147" s="491" t="e">
        <f ca="1">+IF(AND(ISNUMBER(OFFSET('Sanitation Data'!$G$6,0,10*ROW('Sanitation Data'!G141))),'Data Summary'!DA147="Yes"),OFFSET('Sanitation Data'!$G$6,0,10*ROW('Sanitation Data'!G141)),NA())</f>
        <v>#N/A</v>
      </c>
      <c r="AM147" s="491" t="e">
        <f ca="1">+IF(AND(ISNUMBER(OFFSET('Sanitation Data'!$G$10,0,10*ROW('Sanitation Data'!G141))),'Data Summary'!DB147="Yes"),OFFSET('Sanitation Data'!$G$10,0,10*ROW('Sanitation Data'!G141)),NA())</f>
        <v>#N/A</v>
      </c>
      <c r="AN147" s="491" t="e">
        <f ca="1">+IF(AND(ISNUMBER(OFFSET('Sanitation Data'!$G$11,0,10*ROW('Sanitation Data'!G141))),'Data Summary'!DC147="Yes"),OFFSET('Sanitation Data'!$G$11,0,10*ROW('Sanitation Data'!G141)),NA())</f>
        <v>#N/A</v>
      </c>
      <c r="AO147" s="491" t="e">
        <f ca="1">+IF(AND(ISNUMBER(OFFSET('Sanitation Data'!$G$12,0,10*ROW('Sanitation Data'!G141))),'Data Summary'!DD147="Yes"),OFFSET('Sanitation Data'!$G$12,0,10*ROW('Sanitation Data'!G141)),NA())</f>
        <v>#N/A</v>
      </c>
      <c r="AP147" s="491" t="e">
        <f ca="1">+IF(AND(ISNUMBER(OFFSET('Sanitation Data'!$H$4,0,10*ROW('Sanitation Data'!H141))),'Data Summary'!DE147="Yes"),100-OFFSET('Sanitation Data'!$H$4,0,10*ROW('Sanitation Data'!H141)),NA())</f>
        <v>#N/A</v>
      </c>
      <c r="AQ147" s="491" t="e">
        <f ca="1">+IF(AND(ISNUMBER(OFFSET('Sanitation Data'!$H$6,0,10*ROW('Sanitation Data'!H141))),'Data Summary'!DF147="Yes"),OFFSET('Sanitation Data'!$H$6,0,10*ROW('Sanitation Data'!H141)),NA())</f>
        <v>#N/A</v>
      </c>
      <c r="AR147" s="491" t="e">
        <f ca="1">+IF(AND(ISNUMBER(OFFSET('Sanitation Data'!$H$10,0,10*ROW('Sanitation Data'!H141))),'Data Summary'!DG147="Yes"),OFFSET('Sanitation Data'!$H$10,0,10*ROW('Sanitation Data'!H141)),NA())</f>
        <v>#N/A</v>
      </c>
      <c r="AS147" s="491" t="e">
        <f ca="1">+IF(AND(ISNUMBER(OFFSET('Sanitation Data'!$H$11,0,10*ROW('Sanitation Data'!H141))),'Data Summary'!DH147="Yes"),OFFSET('Sanitation Data'!$H$11,0,10*ROW('Sanitation Data'!H141)),NA())</f>
        <v>#N/A</v>
      </c>
      <c r="AT147" s="491" t="e">
        <f ca="1">+IF(AND(ISNUMBER(OFFSET('Sanitation Data'!$H$12,0,10*ROW('Sanitation Data'!H141))),'Data Summary'!DI147="Yes"),OFFSET('Sanitation Data'!$H$12,0,10*ROW('Sanitation Data'!H141)),NA())</f>
        <v>#N/A</v>
      </c>
      <c r="AU147" s="491" t="e">
        <f ca="1">+IF(AND(ISNUMBER(OFFSET('Sanitation Data'!$I$4,0,10*ROW('Sanitation Data'!I141))),'Data Summary'!DJ147="Yes"),100-OFFSET('Sanitation Data'!$I$4,0,10*ROW('Sanitation Data'!I141)),NA())</f>
        <v>#N/A</v>
      </c>
      <c r="AV147" s="491" t="e">
        <f ca="1">+IF(AND(ISNUMBER(OFFSET('Sanitation Data'!$I$6,0,10*ROW('Sanitation Data'!I141))),'Data Summary'!DK147="Yes"),OFFSET('Sanitation Data'!$I$6,0,10*ROW('Sanitation Data'!I141)),NA())</f>
        <v>#N/A</v>
      </c>
      <c r="AW147" s="491" t="e">
        <f ca="1">+IF(AND(ISNUMBER(OFFSET('Sanitation Data'!$I$10,0,10*ROW('Sanitation Data'!I141))),'Data Summary'!DL147="Yes"),OFFSET('Sanitation Data'!$I$10,0,10*ROW('Sanitation Data'!I141)),NA())</f>
        <v>#N/A</v>
      </c>
      <c r="AX147" s="491" t="e">
        <f ca="1">+IF(AND(ISNUMBER(OFFSET('Sanitation Data'!$I$11,0,10*ROW('Sanitation Data'!I141))),'Data Summary'!DM147="Yes"),OFFSET('Sanitation Data'!$I$11,0,10*ROW('Sanitation Data'!I141)),NA())</f>
        <v>#N/A</v>
      </c>
      <c r="AY147" s="491" t="e">
        <f ca="1">+IF(AND(ISNUMBER(OFFSET('Sanitation Data'!$I$12,0,10*ROW('Sanitation Data'!I141))),'Data Summary'!DN147="Yes"),OFFSET('Sanitation Data'!$I$12,0,10*ROW('Sanitation Data'!I141)),NA())</f>
        <v>#N/A</v>
      </c>
      <c r="AZ147" s="492" t="e">
        <f ca="1">+IF(AND(ISNUMBER(OFFSET('Hygiene Data'!$D$5,0,10*ROW('Hygiene Data'!D141))),'Data Summary'!DO147="Yes"),OFFSET('Hygiene Data'!$D$5,0,10*ROW('Hygiene Data'!D141)),NA())</f>
        <v>#N/A</v>
      </c>
      <c r="BA147" s="492" t="e">
        <f ca="1">+IF(AND(ISNUMBER(OFFSET('Hygiene Data'!$D$7,0,10*ROW('Hygiene Data'!D141))),'Data Summary'!DP147="Yes"),OFFSET('Hygiene Data'!$D$7,0,10*ROW('Hygiene Data'!D141)),NA())</f>
        <v>#N/A</v>
      </c>
      <c r="BB147" s="492" t="e">
        <f ca="1">+IF(AND(ISNUMBER(OFFSET('Hygiene Data'!$D$9,0,10*ROW('Hygiene Data'!D141))),'Data Summary'!DQ147="Yes"),OFFSET('Hygiene Data'!$D$9,0,10*ROW('Hygiene Data'!D141)),NA())</f>
        <v>#N/A</v>
      </c>
      <c r="BC147" s="492" t="e">
        <f ca="1">+IF(AND(ISNUMBER(OFFSET('Hygiene Data'!$E$5,0,10*ROW('Hygiene Data'!E141))),'Data Summary'!DR147="Yes"),OFFSET('Hygiene Data'!$E$5,0,10*ROW('Hygiene Data'!E141)),NA())</f>
        <v>#N/A</v>
      </c>
      <c r="BD147" s="492" t="e">
        <f ca="1">+IF(AND(ISNUMBER(OFFSET('Hygiene Data'!$E$7,0,10*ROW('Hygiene Data'!E141))),'Data Summary'!DS147="Yes"),OFFSET('Hygiene Data'!$E$7,0,10*ROW('Hygiene Data'!E141)),NA())</f>
        <v>#N/A</v>
      </c>
      <c r="BE147" s="492" t="e">
        <f ca="1">+IF(AND(ISNUMBER(OFFSET('Hygiene Data'!$E$9,0,10*ROW('Hygiene Data'!E141))),'Data Summary'!DT147="Yes"),OFFSET('Hygiene Data'!$E$9,0,10*ROW('Hygiene Data'!E141)),NA())</f>
        <v>#N/A</v>
      </c>
      <c r="BF147" s="492" t="e">
        <f ca="1">+IF(AND(ISNUMBER(OFFSET('Hygiene Data'!$F$5,0,10*ROW('Hygiene Data'!F141))),'Data Summary'!DU147="Yes"),OFFSET('Hygiene Data'!$F$5,0,10*ROW('Hygiene Data'!F141)),NA())</f>
        <v>#N/A</v>
      </c>
      <c r="BG147" s="492" t="e">
        <f ca="1">+IF(AND(ISNUMBER(OFFSET('Hygiene Data'!$F$7,0,10*ROW('Hygiene Data'!F141))),'Data Summary'!DV147="Yes"),OFFSET('Hygiene Data'!$F$7,0,10*ROW('Hygiene Data'!F141)),NA())</f>
        <v>#N/A</v>
      </c>
      <c r="BH147" s="492" t="e">
        <f ca="1">+IF(AND(ISNUMBER(OFFSET('Hygiene Data'!$F$9,0,10*ROW('Hygiene Data'!F141))),'Data Summary'!DW147="Yes"),OFFSET('Hygiene Data'!$F$9,0,10*ROW('Hygiene Data'!F141)),NA())</f>
        <v>#N/A</v>
      </c>
      <c r="BI147" s="492" t="e">
        <f ca="1">+IF(AND(ISNUMBER(OFFSET('Hygiene Data'!$G$5,0,10*ROW('Hygiene Data'!G141))),'Data Summary'!DX147="Yes"),OFFSET('Hygiene Data'!$G$5,0,10*ROW('Hygiene Data'!G141)),NA())</f>
        <v>#N/A</v>
      </c>
      <c r="BJ147" s="492" t="e">
        <f ca="1">+IF(AND(ISNUMBER(OFFSET('Hygiene Data'!$G$7,0,10*ROW('Hygiene Data'!G141))),'Data Summary'!DY147="Yes"),OFFSET('Hygiene Data'!$G$7,0,10*ROW('Hygiene Data'!G141)),NA())</f>
        <v>#N/A</v>
      </c>
      <c r="BK147" s="492" t="e">
        <f ca="1">+IF(AND(ISNUMBER(OFFSET('Hygiene Data'!$G$9,0,10*ROW('Hygiene Data'!G141))),'Data Summary'!DZ147="Yes"),OFFSET('Hygiene Data'!$G$9,0,10*ROW('Hygiene Data'!G141)),NA())</f>
        <v>#N/A</v>
      </c>
      <c r="BL147" s="492" t="e">
        <f ca="1">+IF(AND(ISNUMBER(OFFSET('Hygiene Data'!$H$5,0,10*ROW('Hygiene Data'!H141))),'Data Summary'!EA147="Yes"),OFFSET('Hygiene Data'!$H$5,0,10*ROW('Hygiene Data'!H141)),NA())</f>
        <v>#N/A</v>
      </c>
      <c r="BM147" s="492" t="e">
        <f ca="1">+IF(AND(ISNUMBER(OFFSET('Hygiene Data'!$H$7,0,10*ROW('Hygiene Data'!H141))),'Data Summary'!EB147="Yes"),OFFSET('Hygiene Data'!$H$7,0,10*ROW('Hygiene Data'!H141)),NA())</f>
        <v>#N/A</v>
      </c>
      <c r="BN147" s="492" t="e">
        <f ca="1">+IF(AND(ISNUMBER(OFFSET('Hygiene Data'!$H$9,0,10*ROW('Hygiene Data'!H141))),'Data Summary'!EC147="Yes"),OFFSET('Hygiene Data'!$H$9,0,10*ROW('Hygiene Data'!H141)),NA())</f>
        <v>#N/A</v>
      </c>
      <c r="BO147" s="492" t="e">
        <f ca="1">+IF(AND(ISNUMBER(OFFSET('Hygiene Data'!$I$5,0,10*ROW('Hygiene Data'!I141))),'Data Summary'!ED147="Yes"),OFFSET('Hygiene Data'!$I$5,0,10*ROW('Hygiene Data'!I141)),NA())</f>
        <v>#N/A</v>
      </c>
      <c r="BP147" s="492" t="e">
        <f ca="1">+IF(AND(ISNUMBER(OFFSET('Hygiene Data'!$I$7,0,10*ROW('Hygiene Data'!I141))),'Data Summary'!EE147="Yes"),OFFSET('Hygiene Data'!$I$7,0,10*ROW('Hygiene Data'!I141)),NA())</f>
        <v>#N/A</v>
      </c>
      <c r="BQ147" s="492" t="e">
        <f ca="1">+IF(AND(ISNUMBER(OFFSET('Hygiene Data'!$I$9,0,10*ROW('Hygiene Data'!I141))),'Data Summary'!EF147="Yes"),OFFSET('Hygiene Data'!$I$9,0,10*ROW('Hygiene Data'!I141)),NA())</f>
        <v>#N/A</v>
      </c>
    </row>
    <row r="148" spans="1:69" x14ac:dyDescent="0.25">
      <c r="A148" s="488" t="e">
        <f ca="1">+RIGHT('Data Summary'!A148,LEN('Data Summary'!A148)-9)</f>
        <v>#VALUE!</v>
      </c>
      <c r="B148" s="462" t="str">
        <f ca="1">+IF(ISTEXT('Data Summary'!B148),'Data Summary'!B148,"")</f>
        <v/>
      </c>
      <c r="C148" s="489" t="e">
        <f ca="1">+VALUE('Data Summary'!C148)</f>
        <v>#VALUE!</v>
      </c>
      <c r="D148" s="490" t="e">
        <f ca="1">+IF(AND(ISNUMBER(OFFSET('Water Data'!$D$4,0,10*ROW('Water Data'!D142))),'Data Summary'!BS148="Yes"),100-OFFSET('Water Data'!$D$4,0,10*ROW('Water Data'!D142)),NA())</f>
        <v>#N/A</v>
      </c>
      <c r="E148" s="490" t="e">
        <f ca="1">+IF(AND(ISNUMBER(OFFSET('Water Data'!$D$6,0,10*ROW('Water Data'!D142))),'Data Summary'!BT148="Yes"),OFFSET('Water Data'!$D$6,0,10*ROW('Water Data'!D142)),NA())</f>
        <v>#N/A</v>
      </c>
      <c r="F148" s="490" t="e">
        <f ca="1">+IF(AND(ISNUMBER(OFFSET('Water Data'!$D$9,0,10*ROW('Water Data'!D142))),'Data Summary'!BU148="Yes"),OFFSET('Water Data'!$D$9,0,10*ROW('Water Data'!D142)),NA())</f>
        <v>#N/A</v>
      </c>
      <c r="G148" s="490" t="e">
        <f ca="1">+IF(AND(ISNUMBER(OFFSET('Water Data'!$E$4,0,10*ROW('Water Data'!E142))),'Data Summary'!BV148="Yes"),100-OFFSET('Water Data'!$E$4,0,10*ROW('Water Data'!E142)),NA())</f>
        <v>#N/A</v>
      </c>
      <c r="H148" s="490" t="e">
        <f ca="1">+IF(AND(ISNUMBER(OFFSET('Water Data'!$E$6,0,10*ROW('Water Data'!E142))),'Data Summary'!BW148="Yes"),OFFSET('Water Data'!$E$6,0,10*ROW('Water Data'!E142)),NA())</f>
        <v>#N/A</v>
      </c>
      <c r="I148" s="490" t="e">
        <f ca="1">+IF(AND(ISNUMBER(OFFSET('Water Data'!$E$9,0,10*ROW('Water Data'!E142))),'Data Summary'!BX148="Yes"),OFFSET('Water Data'!$E$9,0,10*ROW('Water Data'!E142)),NA())</f>
        <v>#N/A</v>
      </c>
      <c r="J148" s="490" t="e">
        <f ca="1">+IF(AND(ISNUMBER(OFFSET('Water Data'!$F$4,0,10*ROW('Water Data'!F142))),'Data Summary'!BY148="Yes"),100-OFFSET('Water Data'!$F$4,0,10*ROW('Water Data'!F142)),NA())</f>
        <v>#N/A</v>
      </c>
      <c r="K148" s="490" t="e">
        <f ca="1">+IF(AND(ISNUMBER(OFFSET('Water Data'!$F$6,0,10*ROW('Water Data'!F142))),'Data Summary'!BZ148="Yes"),OFFSET('Water Data'!$F$6,0,10*ROW('Water Data'!F142)),NA())</f>
        <v>#N/A</v>
      </c>
      <c r="L148" s="490" t="e">
        <f ca="1">+IF(AND(ISNUMBER(OFFSET('Water Data'!$F$9,0,10*ROW('Water Data'!F142))),'Data Summary'!CA148="Yes"),OFFSET('Water Data'!$F$9,0,10*ROW('Water Data'!F142)),NA())</f>
        <v>#N/A</v>
      </c>
      <c r="M148" s="490" t="e">
        <f ca="1">+IF(AND(ISNUMBER(OFFSET('Water Data'!$G$4,0,10*ROW('Water Data'!G142))),'Data Summary'!CB148="Yes"),100-OFFSET('Water Data'!$G$4,0,10*ROW('Water Data'!G142)),NA())</f>
        <v>#N/A</v>
      </c>
      <c r="N148" s="490" t="e">
        <f ca="1">+IF(AND(ISNUMBER(OFFSET('Water Data'!$G$6,0,10*ROW('Water Data'!G142))),'Data Summary'!CC148="Yes"),OFFSET('Water Data'!$G$6,0,10*ROW('Water Data'!G142)),NA())</f>
        <v>#N/A</v>
      </c>
      <c r="O148" s="490" t="e">
        <f ca="1">+IF(AND(ISNUMBER(OFFSET('Water Data'!$G$9,0,10*ROW('Water Data'!G142))),'Data Summary'!CD148="Yes"),OFFSET('Water Data'!$G$9,0,10*ROW('Water Data'!G142)),NA())</f>
        <v>#N/A</v>
      </c>
      <c r="P148" s="490" t="e">
        <f ca="1">+IF(AND(ISNUMBER(OFFSET('Water Data'!$H$4,0,10*ROW('Water Data'!H142))),'Data Summary'!CE148="Yes"),100-OFFSET('Water Data'!$H$4,0,10*ROW('Water Data'!H142)),NA())</f>
        <v>#N/A</v>
      </c>
      <c r="Q148" s="490" t="e">
        <f ca="1">+IF(AND(ISNUMBER(OFFSET('Water Data'!$H$6,0,10*ROW('Water Data'!H142))),'Data Summary'!CF148="Yes"),OFFSET('Water Data'!$H$6,0,10*ROW('Water Data'!H142)),NA())</f>
        <v>#N/A</v>
      </c>
      <c r="R148" s="490" t="e">
        <f ca="1">+IF(AND(ISNUMBER(OFFSET('Water Data'!$H$9,0,10*ROW('Water Data'!H142))),'Data Summary'!CG148="Yes"),OFFSET('Water Data'!$H$9,0,10*ROW('Water Data'!H142)),NA())</f>
        <v>#N/A</v>
      </c>
      <c r="S148" s="490" t="e">
        <f ca="1">+IF(AND(ISNUMBER(OFFSET('Water Data'!$I$4,0,10*ROW('Water Data'!I142))),'Data Summary'!CH148="Yes"),100-OFFSET('Water Data'!$I$4,0,10*ROW('Water Data'!I142)),NA())</f>
        <v>#N/A</v>
      </c>
      <c r="T148" s="490" t="e">
        <f ca="1">+IF(AND(ISNUMBER(OFFSET('Water Data'!$I$6,0,10*ROW('Water Data'!I142))),'Data Summary'!CI148="Yes"),OFFSET('Water Data'!$I$6,0,10*ROW('Water Data'!I142)),NA())</f>
        <v>#N/A</v>
      </c>
      <c r="U148" s="490" t="e">
        <f ca="1">+IF(AND(ISNUMBER(OFFSET('Water Data'!$I$9,0,10*ROW('Water Data'!I142))),'Data Summary'!CJ148="Yes"),OFFSET('Water Data'!$I$9,0,10*ROW('Water Data'!I142)),NA())</f>
        <v>#N/A</v>
      </c>
      <c r="V148" s="491" t="e">
        <f ca="1">+IF(AND(ISNUMBER(OFFSET('Sanitation Data'!$D$4,0,10*ROW('Sanitation Data'!D142))),'Data Summary'!CK148="Yes"),100-OFFSET('Sanitation Data'!$D$4,0,10*ROW('Sanitation Data'!D142)),NA())</f>
        <v>#N/A</v>
      </c>
      <c r="W148" s="491" t="e">
        <f ca="1">+IF(AND(ISNUMBER(OFFSET('Sanitation Data'!$D$6,0,10*ROW('Sanitation Data'!D142))),'Data Summary'!CL148="Yes"),OFFSET('Sanitation Data'!$D$6,0,10*ROW('Sanitation Data'!D142)),NA())</f>
        <v>#N/A</v>
      </c>
      <c r="X148" s="491" t="e">
        <f ca="1">+IF(AND(ISNUMBER(OFFSET('Sanitation Data'!$D$10,0,10*ROW('Sanitation Data'!D142))),'Data Summary'!CM148="Yes"),OFFSET('Sanitation Data'!$D$10,0,10*ROW('Sanitation Data'!D142)),NA())</f>
        <v>#N/A</v>
      </c>
      <c r="Y148" s="491" t="e">
        <f ca="1">+IF(AND(ISNUMBER(OFFSET('Sanitation Data'!$D$11,0,10*ROW('Sanitation Data'!D142))),'Data Summary'!CN148="Yes"),OFFSET('Sanitation Data'!$D$11,0,10*ROW('Sanitation Data'!D142)),NA())</f>
        <v>#N/A</v>
      </c>
      <c r="Z148" s="491" t="e">
        <f ca="1">+IF(AND(ISNUMBER(OFFSET('Sanitation Data'!$D$12,0,10*ROW('Sanitation Data'!D142))),'Data Summary'!CO148="Yes"),OFFSET('Sanitation Data'!$D$12,0,10*ROW('Sanitation Data'!D142)),NA())</f>
        <v>#N/A</v>
      </c>
      <c r="AA148" s="491" t="e">
        <f ca="1">+IF(AND(ISNUMBER(OFFSET('Sanitation Data'!$E$4,0,10*ROW('Sanitation Data'!E142))),'Data Summary'!CP148="Yes"),100-OFFSET('Sanitation Data'!$E$4,0,10*ROW('Sanitation Data'!E142)),NA())</f>
        <v>#N/A</v>
      </c>
      <c r="AB148" s="491" t="e">
        <f ca="1">+IF(AND(ISNUMBER(OFFSET('Sanitation Data'!$E$6,0,10*ROW('Sanitation Data'!E142))),'Data Summary'!CQ148="Yes"),OFFSET('Sanitation Data'!$E$6,0,10*ROW('Sanitation Data'!E142)),NA())</f>
        <v>#N/A</v>
      </c>
      <c r="AC148" s="491" t="e">
        <f ca="1">+IF(AND(ISNUMBER(OFFSET('Sanitation Data'!$E$10,0,10*ROW('Sanitation Data'!E142))),'Data Summary'!CR148="Yes"),OFFSET('Sanitation Data'!$E$10,0,10*ROW('Sanitation Data'!E142)),NA())</f>
        <v>#N/A</v>
      </c>
      <c r="AD148" s="491" t="e">
        <f ca="1">+IF(AND(ISNUMBER(OFFSET('Sanitation Data'!$E$11,0,10*ROW('Sanitation Data'!E142))),'Data Summary'!CS148="Yes"),OFFSET('Sanitation Data'!$E$11,0,10*ROW('Sanitation Data'!E142)),NA())</f>
        <v>#N/A</v>
      </c>
      <c r="AE148" s="491" t="e">
        <f ca="1">+IF(AND(ISNUMBER(OFFSET('Sanitation Data'!$E$12,0,10*ROW('Sanitation Data'!E142))),'Data Summary'!CT148="Yes"),OFFSET('Sanitation Data'!$E$12,0,10*ROW('Sanitation Data'!E142)),NA())</f>
        <v>#N/A</v>
      </c>
      <c r="AF148" s="491" t="e">
        <f ca="1">+IF(AND(ISNUMBER(OFFSET('Sanitation Data'!$F$4,0,10*ROW('Sanitation Data'!F142))),'Data Summary'!CU148="Yes"),100-OFFSET('Sanitation Data'!$F$4,0,10*ROW('Sanitation Data'!F142)),NA())</f>
        <v>#N/A</v>
      </c>
      <c r="AG148" s="491" t="e">
        <f ca="1">+IF(AND(ISNUMBER(OFFSET('Sanitation Data'!$F$6,0,10*ROW('Sanitation Data'!F142))),'Data Summary'!CV148="Yes"),OFFSET('Sanitation Data'!$F$6,0,10*ROW('Sanitation Data'!F142)),NA())</f>
        <v>#N/A</v>
      </c>
      <c r="AH148" s="491" t="e">
        <f ca="1">+IF(AND(ISNUMBER(OFFSET('Sanitation Data'!$F$10,0,10*ROW('Sanitation Data'!F142))),'Data Summary'!CW148="Yes"),OFFSET('Sanitation Data'!$F$10,0,10*ROW('Sanitation Data'!F142)),NA())</f>
        <v>#N/A</v>
      </c>
      <c r="AI148" s="491" t="e">
        <f ca="1">+IF(AND(ISNUMBER(OFFSET('Sanitation Data'!$F$11,0,10*ROW('Sanitation Data'!F142))),'Data Summary'!CX148="Yes"),OFFSET('Sanitation Data'!$F$11,0,10*ROW('Sanitation Data'!F142)),NA())</f>
        <v>#N/A</v>
      </c>
      <c r="AJ148" s="491" t="e">
        <f ca="1">+IF(AND(ISNUMBER(OFFSET('Sanitation Data'!$F$12,0,10*ROW('Sanitation Data'!F142))),'Data Summary'!CY148="Yes"),OFFSET('Sanitation Data'!$F$12,0,10*ROW('Sanitation Data'!F142)),NA())</f>
        <v>#N/A</v>
      </c>
      <c r="AK148" s="491" t="e">
        <f ca="1">+IF(AND(ISNUMBER(OFFSET('Sanitation Data'!$G$4,0,10*ROW('Sanitation Data'!G142))),'Data Summary'!CZ148="Yes"),100-OFFSET('Sanitation Data'!$G$4,0,10*ROW('Sanitation Data'!G142)),NA())</f>
        <v>#N/A</v>
      </c>
      <c r="AL148" s="491" t="e">
        <f ca="1">+IF(AND(ISNUMBER(OFFSET('Sanitation Data'!$G$6,0,10*ROW('Sanitation Data'!G142))),'Data Summary'!DA148="Yes"),OFFSET('Sanitation Data'!$G$6,0,10*ROW('Sanitation Data'!G142)),NA())</f>
        <v>#N/A</v>
      </c>
      <c r="AM148" s="491" t="e">
        <f ca="1">+IF(AND(ISNUMBER(OFFSET('Sanitation Data'!$G$10,0,10*ROW('Sanitation Data'!G142))),'Data Summary'!DB148="Yes"),OFFSET('Sanitation Data'!$G$10,0,10*ROW('Sanitation Data'!G142)),NA())</f>
        <v>#N/A</v>
      </c>
      <c r="AN148" s="491" t="e">
        <f ca="1">+IF(AND(ISNUMBER(OFFSET('Sanitation Data'!$G$11,0,10*ROW('Sanitation Data'!G142))),'Data Summary'!DC148="Yes"),OFFSET('Sanitation Data'!$G$11,0,10*ROW('Sanitation Data'!G142)),NA())</f>
        <v>#N/A</v>
      </c>
      <c r="AO148" s="491" t="e">
        <f ca="1">+IF(AND(ISNUMBER(OFFSET('Sanitation Data'!$G$12,0,10*ROW('Sanitation Data'!G142))),'Data Summary'!DD148="Yes"),OFFSET('Sanitation Data'!$G$12,0,10*ROW('Sanitation Data'!G142)),NA())</f>
        <v>#N/A</v>
      </c>
      <c r="AP148" s="491" t="e">
        <f ca="1">+IF(AND(ISNUMBER(OFFSET('Sanitation Data'!$H$4,0,10*ROW('Sanitation Data'!H142))),'Data Summary'!DE148="Yes"),100-OFFSET('Sanitation Data'!$H$4,0,10*ROW('Sanitation Data'!H142)),NA())</f>
        <v>#N/A</v>
      </c>
      <c r="AQ148" s="491" t="e">
        <f ca="1">+IF(AND(ISNUMBER(OFFSET('Sanitation Data'!$H$6,0,10*ROW('Sanitation Data'!H142))),'Data Summary'!DF148="Yes"),OFFSET('Sanitation Data'!$H$6,0,10*ROW('Sanitation Data'!H142)),NA())</f>
        <v>#N/A</v>
      </c>
      <c r="AR148" s="491" t="e">
        <f ca="1">+IF(AND(ISNUMBER(OFFSET('Sanitation Data'!$H$10,0,10*ROW('Sanitation Data'!H142))),'Data Summary'!DG148="Yes"),OFFSET('Sanitation Data'!$H$10,0,10*ROW('Sanitation Data'!H142)),NA())</f>
        <v>#N/A</v>
      </c>
      <c r="AS148" s="491" t="e">
        <f ca="1">+IF(AND(ISNUMBER(OFFSET('Sanitation Data'!$H$11,0,10*ROW('Sanitation Data'!H142))),'Data Summary'!DH148="Yes"),OFFSET('Sanitation Data'!$H$11,0,10*ROW('Sanitation Data'!H142)),NA())</f>
        <v>#N/A</v>
      </c>
      <c r="AT148" s="491" t="e">
        <f ca="1">+IF(AND(ISNUMBER(OFFSET('Sanitation Data'!$H$12,0,10*ROW('Sanitation Data'!H142))),'Data Summary'!DI148="Yes"),OFFSET('Sanitation Data'!$H$12,0,10*ROW('Sanitation Data'!H142)),NA())</f>
        <v>#N/A</v>
      </c>
      <c r="AU148" s="491" t="e">
        <f ca="1">+IF(AND(ISNUMBER(OFFSET('Sanitation Data'!$I$4,0,10*ROW('Sanitation Data'!I142))),'Data Summary'!DJ148="Yes"),100-OFFSET('Sanitation Data'!$I$4,0,10*ROW('Sanitation Data'!I142)),NA())</f>
        <v>#N/A</v>
      </c>
      <c r="AV148" s="491" t="e">
        <f ca="1">+IF(AND(ISNUMBER(OFFSET('Sanitation Data'!$I$6,0,10*ROW('Sanitation Data'!I142))),'Data Summary'!DK148="Yes"),OFFSET('Sanitation Data'!$I$6,0,10*ROW('Sanitation Data'!I142)),NA())</f>
        <v>#N/A</v>
      </c>
      <c r="AW148" s="491" t="e">
        <f ca="1">+IF(AND(ISNUMBER(OFFSET('Sanitation Data'!$I$10,0,10*ROW('Sanitation Data'!I142))),'Data Summary'!DL148="Yes"),OFFSET('Sanitation Data'!$I$10,0,10*ROW('Sanitation Data'!I142)),NA())</f>
        <v>#N/A</v>
      </c>
      <c r="AX148" s="491" t="e">
        <f ca="1">+IF(AND(ISNUMBER(OFFSET('Sanitation Data'!$I$11,0,10*ROW('Sanitation Data'!I142))),'Data Summary'!DM148="Yes"),OFFSET('Sanitation Data'!$I$11,0,10*ROW('Sanitation Data'!I142)),NA())</f>
        <v>#N/A</v>
      </c>
      <c r="AY148" s="491" t="e">
        <f ca="1">+IF(AND(ISNUMBER(OFFSET('Sanitation Data'!$I$12,0,10*ROW('Sanitation Data'!I142))),'Data Summary'!DN148="Yes"),OFFSET('Sanitation Data'!$I$12,0,10*ROW('Sanitation Data'!I142)),NA())</f>
        <v>#N/A</v>
      </c>
      <c r="AZ148" s="492" t="e">
        <f ca="1">+IF(AND(ISNUMBER(OFFSET('Hygiene Data'!$D$5,0,10*ROW('Hygiene Data'!D142))),'Data Summary'!DO148="Yes"),OFFSET('Hygiene Data'!$D$5,0,10*ROW('Hygiene Data'!D142)),NA())</f>
        <v>#N/A</v>
      </c>
      <c r="BA148" s="492" t="e">
        <f ca="1">+IF(AND(ISNUMBER(OFFSET('Hygiene Data'!$D$7,0,10*ROW('Hygiene Data'!D142))),'Data Summary'!DP148="Yes"),OFFSET('Hygiene Data'!$D$7,0,10*ROW('Hygiene Data'!D142)),NA())</f>
        <v>#N/A</v>
      </c>
      <c r="BB148" s="492" t="e">
        <f ca="1">+IF(AND(ISNUMBER(OFFSET('Hygiene Data'!$D$9,0,10*ROW('Hygiene Data'!D142))),'Data Summary'!DQ148="Yes"),OFFSET('Hygiene Data'!$D$9,0,10*ROW('Hygiene Data'!D142)),NA())</f>
        <v>#N/A</v>
      </c>
      <c r="BC148" s="492" t="e">
        <f ca="1">+IF(AND(ISNUMBER(OFFSET('Hygiene Data'!$E$5,0,10*ROW('Hygiene Data'!E142))),'Data Summary'!DR148="Yes"),OFFSET('Hygiene Data'!$E$5,0,10*ROW('Hygiene Data'!E142)),NA())</f>
        <v>#N/A</v>
      </c>
      <c r="BD148" s="492" t="e">
        <f ca="1">+IF(AND(ISNUMBER(OFFSET('Hygiene Data'!$E$7,0,10*ROW('Hygiene Data'!E142))),'Data Summary'!DS148="Yes"),OFFSET('Hygiene Data'!$E$7,0,10*ROW('Hygiene Data'!E142)),NA())</f>
        <v>#N/A</v>
      </c>
      <c r="BE148" s="492" t="e">
        <f ca="1">+IF(AND(ISNUMBER(OFFSET('Hygiene Data'!$E$9,0,10*ROW('Hygiene Data'!E142))),'Data Summary'!DT148="Yes"),OFFSET('Hygiene Data'!$E$9,0,10*ROW('Hygiene Data'!E142)),NA())</f>
        <v>#N/A</v>
      </c>
      <c r="BF148" s="492" t="e">
        <f ca="1">+IF(AND(ISNUMBER(OFFSET('Hygiene Data'!$F$5,0,10*ROW('Hygiene Data'!F142))),'Data Summary'!DU148="Yes"),OFFSET('Hygiene Data'!$F$5,0,10*ROW('Hygiene Data'!F142)),NA())</f>
        <v>#N/A</v>
      </c>
      <c r="BG148" s="492" t="e">
        <f ca="1">+IF(AND(ISNUMBER(OFFSET('Hygiene Data'!$F$7,0,10*ROW('Hygiene Data'!F142))),'Data Summary'!DV148="Yes"),OFFSET('Hygiene Data'!$F$7,0,10*ROW('Hygiene Data'!F142)),NA())</f>
        <v>#N/A</v>
      </c>
      <c r="BH148" s="492" t="e">
        <f ca="1">+IF(AND(ISNUMBER(OFFSET('Hygiene Data'!$F$9,0,10*ROW('Hygiene Data'!F142))),'Data Summary'!DW148="Yes"),OFFSET('Hygiene Data'!$F$9,0,10*ROW('Hygiene Data'!F142)),NA())</f>
        <v>#N/A</v>
      </c>
      <c r="BI148" s="492" t="e">
        <f ca="1">+IF(AND(ISNUMBER(OFFSET('Hygiene Data'!$G$5,0,10*ROW('Hygiene Data'!G142))),'Data Summary'!DX148="Yes"),OFFSET('Hygiene Data'!$G$5,0,10*ROW('Hygiene Data'!G142)),NA())</f>
        <v>#N/A</v>
      </c>
      <c r="BJ148" s="492" t="e">
        <f ca="1">+IF(AND(ISNUMBER(OFFSET('Hygiene Data'!$G$7,0,10*ROW('Hygiene Data'!G142))),'Data Summary'!DY148="Yes"),OFFSET('Hygiene Data'!$G$7,0,10*ROW('Hygiene Data'!G142)),NA())</f>
        <v>#N/A</v>
      </c>
      <c r="BK148" s="492" t="e">
        <f ca="1">+IF(AND(ISNUMBER(OFFSET('Hygiene Data'!$G$9,0,10*ROW('Hygiene Data'!G142))),'Data Summary'!DZ148="Yes"),OFFSET('Hygiene Data'!$G$9,0,10*ROW('Hygiene Data'!G142)),NA())</f>
        <v>#N/A</v>
      </c>
      <c r="BL148" s="492" t="e">
        <f ca="1">+IF(AND(ISNUMBER(OFFSET('Hygiene Data'!$H$5,0,10*ROW('Hygiene Data'!H142))),'Data Summary'!EA148="Yes"),OFFSET('Hygiene Data'!$H$5,0,10*ROW('Hygiene Data'!H142)),NA())</f>
        <v>#N/A</v>
      </c>
      <c r="BM148" s="492" t="e">
        <f ca="1">+IF(AND(ISNUMBER(OFFSET('Hygiene Data'!$H$7,0,10*ROW('Hygiene Data'!H142))),'Data Summary'!EB148="Yes"),OFFSET('Hygiene Data'!$H$7,0,10*ROW('Hygiene Data'!H142)),NA())</f>
        <v>#N/A</v>
      </c>
      <c r="BN148" s="492" t="e">
        <f ca="1">+IF(AND(ISNUMBER(OFFSET('Hygiene Data'!$H$9,0,10*ROW('Hygiene Data'!H142))),'Data Summary'!EC148="Yes"),OFFSET('Hygiene Data'!$H$9,0,10*ROW('Hygiene Data'!H142)),NA())</f>
        <v>#N/A</v>
      </c>
      <c r="BO148" s="492" t="e">
        <f ca="1">+IF(AND(ISNUMBER(OFFSET('Hygiene Data'!$I$5,0,10*ROW('Hygiene Data'!I142))),'Data Summary'!ED148="Yes"),OFFSET('Hygiene Data'!$I$5,0,10*ROW('Hygiene Data'!I142)),NA())</f>
        <v>#N/A</v>
      </c>
      <c r="BP148" s="492" t="e">
        <f ca="1">+IF(AND(ISNUMBER(OFFSET('Hygiene Data'!$I$7,0,10*ROW('Hygiene Data'!I142))),'Data Summary'!EE148="Yes"),OFFSET('Hygiene Data'!$I$7,0,10*ROW('Hygiene Data'!I142)),NA())</f>
        <v>#N/A</v>
      </c>
      <c r="BQ148" s="492" t="e">
        <f ca="1">+IF(AND(ISNUMBER(OFFSET('Hygiene Data'!$I$9,0,10*ROW('Hygiene Data'!I142))),'Data Summary'!EF148="Yes"),OFFSET('Hygiene Data'!$I$9,0,10*ROW('Hygiene Data'!I142)),NA())</f>
        <v>#N/A</v>
      </c>
    </row>
    <row r="149" spans="1:69" x14ac:dyDescent="0.25">
      <c r="A149" s="488" t="e">
        <f ca="1">+RIGHT('Data Summary'!A149,LEN('Data Summary'!A149)-9)</f>
        <v>#VALUE!</v>
      </c>
      <c r="B149" s="462" t="str">
        <f ca="1">+IF(ISTEXT('Data Summary'!B149),'Data Summary'!B149,"")</f>
        <v/>
      </c>
      <c r="C149" s="489" t="e">
        <f ca="1">+VALUE('Data Summary'!C149)</f>
        <v>#VALUE!</v>
      </c>
      <c r="D149" s="490" t="e">
        <f ca="1">+IF(AND(ISNUMBER(OFFSET('Water Data'!$D$4,0,10*ROW('Water Data'!D143))),'Data Summary'!BS149="Yes"),100-OFFSET('Water Data'!$D$4,0,10*ROW('Water Data'!D143)),NA())</f>
        <v>#N/A</v>
      </c>
      <c r="E149" s="490" t="e">
        <f ca="1">+IF(AND(ISNUMBER(OFFSET('Water Data'!$D$6,0,10*ROW('Water Data'!D143))),'Data Summary'!BT149="Yes"),OFFSET('Water Data'!$D$6,0,10*ROW('Water Data'!D143)),NA())</f>
        <v>#N/A</v>
      </c>
      <c r="F149" s="490" t="e">
        <f ca="1">+IF(AND(ISNUMBER(OFFSET('Water Data'!$D$9,0,10*ROW('Water Data'!D143))),'Data Summary'!BU149="Yes"),OFFSET('Water Data'!$D$9,0,10*ROW('Water Data'!D143)),NA())</f>
        <v>#N/A</v>
      </c>
      <c r="G149" s="490" t="e">
        <f ca="1">+IF(AND(ISNUMBER(OFFSET('Water Data'!$E$4,0,10*ROW('Water Data'!E143))),'Data Summary'!BV149="Yes"),100-OFFSET('Water Data'!$E$4,0,10*ROW('Water Data'!E143)),NA())</f>
        <v>#N/A</v>
      </c>
      <c r="H149" s="490" t="e">
        <f ca="1">+IF(AND(ISNUMBER(OFFSET('Water Data'!$E$6,0,10*ROW('Water Data'!E143))),'Data Summary'!BW149="Yes"),OFFSET('Water Data'!$E$6,0,10*ROW('Water Data'!E143)),NA())</f>
        <v>#N/A</v>
      </c>
      <c r="I149" s="490" t="e">
        <f ca="1">+IF(AND(ISNUMBER(OFFSET('Water Data'!$E$9,0,10*ROW('Water Data'!E143))),'Data Summary'!BX149="Yes"),OFFSET('Water Data'!$E$9,0,10*ROW('Water Data'!E143)),NA())</f>
        <v>#N/A</v>
      </c>
      <c r="J149" s="490" t="e">
        <f ca="1">+IF(AND(ISNUMBER(OFFSET('Water Data'!$F$4,0,10*ROW('Water Data'!F143))),'Data Summary'!BY149="Yes"),100-OFFSET('Water Data'!$F$4,0,10*ROW('Water Data'!F143)),NA())</f>
        <v>#N/A</v>
      </c>
      <c r="K149" s="490" t="e">
        <f ca="1">+IF(AND(ISNUMBER(OFFSET('Water Data'!$F$6,0,10*ROW('Water Data'!F143))),'Data Summary'!BZ149="Yes"),OFFSET('Water Data'!$F$6,0,10*ROW('Water Data'!F143)),NA())</f>
        <v>#N/A</v>
      </c>
      <c r="L149" s="490" t="e">
        <f ca="1">+IF(AND(ISNUMBER(OFFSET('Water Data'!$F$9,0,10*ROW('Water Data'!F143))),'Data Summary'!CA149="Yes"),OFFSET('Water Data'!$F$9,0,10*ROW('Water Data'!F143)),NA())</f>
        <v>#N/A</v>
      </c>
      <c r="M149" s="490" t="e">
        <f ca="1">+IF(AND(ISNUMBER(OFFSET('Water Data'!$G$4,0,10*ROW('Water Data'!G143))),'Data Summary'!CB149="Yes"),100-OFFSET('Water Data'!$G$4,0,10*ROW('Water Data'!G143)),NA())</f>
        <v>#N/A</v>
      </c>
      <c r="N149" s="490" t="e">
        <f ca="1">+IF(AND(ISNUMBER(OFFSET('Water Data'!$G$6,0,10*ROW('Water Data'!G143))),'Data Summary'!CC149="Yes"),OFFSET('Water Data'!$G$6,0,10*ROW('Water Data'!G143)),NA())</f>
        <v>#N/A</v>
      </c>
      <c r="O149" s="490" t="e">
        <f ca="1">+IF(AND(ISNUMBER(OFFSET('Water Data'!$G$9,0,10*ROW('Water Data'!G143))),'Data Summary'!CD149="Yes"),OFFSET('Water Data'!$G$9,0,10*ROW('Water Data'!G143)),NA())</f>
        <v>#N/A</v>
      </c>
      <c r="P149" s="490" t="e">
        <f ca="1">+IF(AND(ISNUMBER(OFFSET('Water Data'!$H$4,0,10*ROW('Water Data'!H143))),'Data Summary'!CE149="Yes"),100-OFFSET('Water Data'!$H$4,0,10*ROW('Water Data'!H143)),NA())</f>
        <v>#N/A</v>
      </c>
      <c r="Q149" s="490" t="e">
        <f ca="1">+IF(AND(ISNUMBER(OFFSET('Water Data'!$H$6,0,10*ROW('Water Data'!H143))),'Data Summary'!CF149="Yes"),OFFSET('Water Data'!$H$6,0,10*ROW('Water Data'!H143)),NA())</f>
        <v>#N/A</v>
      </c>
      <c r="R149" s="490" t="e">
        <f ca="1">+IF(AND(ISNUMBER(OFFSET('Water Data'!$H$9,0,10*ROW('Water Data'!H143))),'Data Summary'!CG149="Yes"),OFFSET('Water Data'!$H$9,0,10*ROW('Water Data'!H143)),NA())</f>
        <v>#N/A</v>
      </c>
      <c r="S149" s="490" t="e">
        <f ca="1">+IF(AND(ISNUMBER(OFFSET('Water Data'!$I$4,0,10*ROW('Water Data'!I143))),'Data Summary'!CH149="Yes"),100-OFFSET('Water Data'!$I$4,0,10*ROW('Water Data'!I143)),NA())</f>
        <v>#N/A</v>
      </c>
      <c r="T149" s="490" t="e">
        <f ca="1">+IF(AND(ISNUMBER(OFFSET('Water Data'!$I$6,0,10*ROW('Water Data'!I143))),'Data Summary'!CI149="Yes"),OFFSET('Water Data'!$I$6,0,10*ROW('Water Data'!I143)),NA())</f>
        <v>#N/A</v>
      </c>
      <c r="U149" s="490" t="e">
        <f ca="1">+IF(AND(ISNUMBER(OFFSET('Water Data'!$I$9,0,10*ROW('Water Data'!I143))),'Data Summary'!CJ149="Yes"),OFFSET('Water Data'!$I$9,0,10*ROW('Water Data'!I143)),NA())</f>
        <v>#N/A</v>
      </c>
      <c r="V149" s="491" t="e">
        <f ca="1">+IF(AND(ISNUMBER(OFFSET('Sanitation Data'!$D$4,0,10*ROW('Sanitation Data'!D143))),'Data Summary'!CK149="Yes"),100-OFFSET('Sanitation Data'!$D$4,0,10*ROW('Sanitation Data'!D143)),NA())</f>
        <v>#N/A</v>
      </c>
      <c r="W149" s="491" t="e">
        <f ca="1">+IF(AND(ISNUMBER(OFFSET('Sanitation Data'!$D$6,0,10*ROW('Sanitation Data'!D143))),'Data Summary'!CL149="Yes"),OFFSET('Sanitation Data'!$D$6,0,10*ROW('Sanitation Data'!D143)),NA())</f>
        <v>#N/A</v>
      </c>
      <c r="X149" s="491" t="e">
        <f ca="1">+IF(AND(ISNUMBER(OFFSET('Sanitation Data'!$D$10,0,10*ROW('Sanitation Data'!D143))),'Data Summary'!CM149="Yes"),OFFSET('Sanitation Data'!$D$10,0,10*ROW('Sanitation Data'!D143)),NA())</f>
        <v>#N/A</v>
      </c>
      <c r="Y149" s="491" t="e">
        <f ca="1">+IF(AND(ISNUMBER(OFFSET('Sanitation Data'!$D$11,0,10*ROW('Sanitation Data'!D143))),'Data Summary'!CN149="Yes"),OFFSET('Sanitation Data'!$D$11,0,10*ROW('Sanitation Data'!D143)),NA())</f>
        <v>#N/A</v>
      </c>
      <c r="Z149" s="491" t="e">
        <f ca="1">+IF(AND(ISNUMBER(OFFSET('Sanitation Data'!$D$12,0,10*ROW('Sanitation Data'!D143))),'Data Summary'!CO149="Yes"),OFFSET('Sanitation Data'!$D$12,0,10*ROW('Sanitation Data'!D143)),NA())</f>
        <v>#N/A</v>
      </c>
      <c r="AA149" s="491" t="e">
        <f ca="1">+IF(AND(ISNUMBER(OFFSET('Sanitation Data'!$E$4,0,10*ROW('Sanitation Data'!E143))),'Data Summary'!CP149="Yes"),100-OFFSET('Sanitation Data'!$E$4,0,10*ROW('Sanitation Data'!E143)),NA())</f>
        <v>#N/A</v>
      </c>
      <c r="AB149" s="491" t="e">
        <f ca="1">+IF(AND(ISNUMBER(OFFSET('Sanitation Data'!$E$6,0,10*ROW('Sanitation Data'!E143))),'Data Summary'!CQ149="Yes"),OFFSET('Sanitation Data'!$E$6,0,10*ROW('Sanitation Data'!E143)),NA())</f>
        <v>#N/A</v>
      </c>
      <c r="AC149" s="491" t="e">
        <f ca="1">+IF(AND(ISNUMBER(OFFSET('Sanitation Data'!$E$10,0,10*ROW('Sanitation Data'!E143))),'Data Summary'!CR149="Yes"),OFFSET('Sanitation Data'!$E$10,0,10*ROW('Sanitation Data'!E143)),NA())</f>
        <v>#N/A</v>
      </c>
      <c r="AD149" s="491" t="e">
        <f ca="1">+IF(AND(ISNUMBER(OFFSET('Sanitation Data'!$E$11,0,10*ROW('Sanitation Data'!E143))),'Data Summary'!CS149="Yes"),OFFSET('Sanitation Data'!$E$11,0,10*ROW('Sanitation Data'!E143)),NA())</f>
        <v>#N/A</v>
      </c>
      <c r="AE149" s="491" t="e">
        <f ca="1">+IF(AND(ISNUMBER(OFFSET('Sanitation Data'!$E$12,0,10*ROW('Sanitation Data'!E143))),'Data Summary'!CT149="Yes"),OFFSET('Sanitation Data'!$E$12,0,10*ROW('Sanitation Data'!E143)),NA())</f>
        <v>#N/A</v>
      </c>
      <c r="AF149" s="491" t="e">
        <f ca="1">+IF(AND(ISNUMBER(OFFSET('Sanitation Data'!$F$4,0,10*ROW('Sanitation Data'!F143))),'Data Summary'!CU149="Yes"),100-OFFSET('Sanitation Data'!$F$4,0,10*ROW('Sanitation Data'!F143)),NA())</f>
        <v>#N/A</v>
      </c>
      <c r="AG149" s="491" t="e">
        <f ca="1">+IF(AND(ISNUMBER(OFFSET('Sanitation Data'!$F$6,0,10*ROW('Sanitation Data'!F143))),'Data Summary'!CV149="Yes"),OFFSET('Sanitation Data'!$F$6,0,10*ROW('Sanitation Data'!F143)),NA())</f>
        <v>#N/A</v>
      </c>
      <c r="AH149" s="491" t="e">
        <f ca="1">+IF(AND(ISNUMBER(OFFSET('Sanitation Data'!$F$10,0,10*ROW('Sanitation Data'!F143))),'Data Summary'!CW149="Yes"),OFFSET('Sanitation Data'!$F$10,0,10*ROW('Sanitation Data'!F143)),NA())</f>
        <v>#N/A</v>
      </c>
      <c r="AI149" s="491" t="e">
        <f ca="1">+IF(AND(ISNUMBER(OFFSET('Sanitation Data'!$F$11,0,10*ROW('Sanitation Data'!F143))),'Data Summary'!CX149="Yes"),OFFSET('Sanitation Data'!$F$11,0,10*ROW('Sanitation Data'!F143)),NA())</f>
        <v>#N/A</v>
      </c>
      <c r="AJ149" s="491" t="e">
        <f ca="1">+IF(AND(ISNUMBER(OFFSET('Sanitation Data'!$F$12,0,10*ROW('Sanitation Data'!F143))),'Data Summary'!CY149="Yes"),OFFSET('Sanitation Data'!$F$12,0,10*ROW('Sanitation Data'!F143)),NA())</f>
        <v>#N/A</v>
      </c>
      <c r="AK149" s="491" t="e">
        <f ca="1">+IF(AND(ISNUMBER(OFFSET('Sanitation Data'!$G$4,0,10*ROW('Sanitation Data'!G143))),'Data Summary'!CZ149="Yes"),100-OFFSET('Sanitation Data'!$G$4,0,10*ROW('Sanitation Data'!G143)),NA())</f>
        <v>#N/A</v>
      </c>
      <c r="AL149" s="491" t="e">
        <f ca="1">+IF(AND(ISNUMBER(OFFSET('Sanitation Data'!$G$6,0,10*ROW('Sanitation Data'!G143))),'Data Summary'!DA149="Yes"),OFFSET('Sanitation Data'!$G$6,0,10*ROW('Sanitation Data'!G143)),NA())</f>
        <v>#N/A</v>
      </c>
      <c r="AM149" s="491" t="e">
        <f ca="1">+IF(AND(ISNUMBER(OFFSET('Sanitation Data'!$G$10,0,10*ROW('Sanitation Data'!G143))),'Data Summary'!DB149="Yes"),OFFSET('Sanitation Data'!$G$10,0,10*ROW('Sanitation Data'!G143)),NA())</f>
        <v>#N/A</v>
      </c>
      <c r="AN149" s="491" t="e">
        <f ca="1">+IF(AND(ISNUMBER(OFFSET('Sanitation Data'!$G$11,0,10*ROW('Sanitation Data'!G143))),'Data Summary'!DC149="Yes"),OFFSET('Sanitation Data'!$G$11,0,10*ROW('Sanitation Data'!G143)),NA())</f>
        <v>#N/A</v>
      </c>
      <c r="AO149" s="491" t="e">
        <f ca="1">+IF(AND(ISNUMBER(OFFSET('Sanitation Data'!$G$12,0,10*ROW('Sanitation Data'!G143))),'Data Summary'!DD149="Yes"),OFFSET('Sanitation Data'!$G$12,0,10*ROW('Sanitation Data'!G143)),NA())</f>
        <v>#N/A</v>
      </c>
      <c r="AP149" s="491" t="e">
        <f ca="1">+IF(AND(ISNUMBER(OFFSET('Sanitation Data'!$H$4,0,10*ROW('Sanitation Data'!H143))),'Data Summary'!DE149="Yes"),100-OFFSET('Sanitation Data'!$H$4,0,10*ROW('Sanitation Data'!H143)),NA())</f>
        <v>#N/A</v>
      </c>
      <c r="AQ149" s="491" t="e">
        <f ca="1">+IF(AND(ISNUMBER(OFFSET('Sanitation Data'!$H$6,0,10*ROW('Sanitation Data'!H143))),'Data Summary'!DF149="Yes"),OFFSET('Sanitation Data'!$H$6,0,10*ROW('Sanitation Data'!H143)),NA())</f>
        <v>#N/A</v>
      </c>
      <c r="AR149" s="491" t="e">
        <f ca="1">+IF(AND(ISNUMBER(OFFSET('Sanitation Data'!$H$10,0,10*ROW('Sanitation Data'!H143))),'Data Summary'!DG149="Yes"),OFFSET('Sanitation Data'!$H$10,0,10*ROW('Sanitation Data'!H143)),NA())</f>
        <v>#N/A</v>
      </c>
      <c r="AS149" s="491" t="e">
        <f ca="1">+IF(AND(ISNUMBER(OFFSET('Sanitation Data'!$H$11,0,10*ROW('Sanitation Data'!H143))),'Data Summary'!DH149="Yes"),OFFSET('Sanitation Data'!$H$11,0,10*ROW('Sanitation Data'!H143)),NA())</f>
        <v>#N/A</v>
      </c>
      <c r="AT149" s="491" t="e">
        <f ca="1">+IF(AND(ISNUMBER(OFFSET('Sanitation Data'!$H$12,0,10*ROW('Sanitation Data'!H143))),'Data Summary'!DI149="Yes"),OFFSET('Sanitation Data'!$H$12,0,10*ROW('Sanitation Data'!H143)),NA())</f>
        <v>#N/A</v>
      </c>
      <c r="AU149" s="491" t="e">
        <f ca="1">+IF(AND(ISNUMBER(OFFSET('Sanitation Data'!$I$4,0,10*ROW('Sanitation Data'!I143))),'Data Summary'!DJ149="Yes"),100-OFFSET('Sanitation Data'!$I$4,0,10*ROW('Sanitation Data'!I143)),NA())</f>
        <v>#N/A</v>
      </c>
      <c r="AV149" s="491" t="e">
        <f ca="1">+IF(AND(ISNUMBER(OFFSET('Sanitation Data'!$I$6,0,10*ROW('Sanitation Data'!I143))),'Data Summary'!DK149="Yes"),OFFSET('Sanitation Data'!$I$6,0,10*ROW('Sanitation Data'!I143)),NA())</f>
        <v>#N/A</v>
      </c>
      <c r="AW149" s="491" t="e">
        <f ca="1">+IF(AND(ISNUMBER(OFFSET('Sanitation Data'!$I$10,0,10*ROW('Sanitation Data'!I143))),'Data Summary'!DL149="Yes"),OFFSET('Sanitation Data'!$I$10,0,10*ROW('Sanitation Data'!I143)),NA())</f>
        <v>#N/A</v>
      </c>
      <c r="AX149" s="491" t="e">
        <f ca="1">+IF(AND(ISNUMBER(OFFSET('Sanitation Data'!$I$11,0,10*ROW('Sanitation Data'!I143))),'Data Summary'!DM149="Yes"),OFFSET('Sanitation Data'!$I$11,0,10*ROW('Sanitation Data'!I143)),NA())</f>
        <v>#N/A</v>
      </c>
      <c r="AY149" s="491" t="e">
        <f ca="1">+IF(AND(ISNUMBER(OFFSET('Sanitation Data'!$I$12,0,10*ROW('Sanitation Data'!I143))),'Data Summary'!DN149="Yes"),OFFSET('Sanitation Data'!$I$12,0,10*ROW('Sanitation Data'!I143)),NA())</f>
        <v>#N/A</v>
      </c>
      <c r="AZ149" s="492" t="e">
        <f ca="1">+IF(AND(ISNUMBER(OFFSET('Hygiene Data'!$D$5,0,10*ROW('Hygiene Data'!D143))),'Data Summary'!DO149="Yes"),OFFSET('Hygiene Data'!$D$5,0,10*ROW('Hygiene Data'!D143)),NA())</f>
        <v>#N/A</v>
      </c>
      <c r="BA149" s="492" t="e">
        <f ca="1">+IF(AND(ISNUMBER(OFFSET('Hygiene Data'!$D$7,0,10*ROW('Hygiene Data'!D143))),'Data Summary'!DP149="Yes"),OFFSET('Hygiene Data'!$D$7,0,10*ROW('Hygiene Data'!D143)),NA())</f>
        <v>#N/A</v>
      </c>
      <c r="BB149" s="492" t="e">
        <f ca="1">+IF(AND(ISNUMBER(OFFSET('Hygiene Data'!$D$9,0,10*ROW('Hygiene Data'!D143))),'Data Summary'!DQ149="Yes"),OFFSET('Hygiene Data'!$D$9,0,10*ROW('Hygiene Data'!D143)),NA())</f>
        <v>#N/A</v>
      </c>
      <c r="BC149" s="492" t="e">
        <f ca="1">+IF(AND(ISNUMBER(OFFSET('Hygiene Data'!$E$5,0,10*ROW('Hygiene Data'!E143))),'Data Summary'!DR149="Yes"),OFFSET('Hygiene Data'!$E$5,0,10*ROW('Hygiene Data'!E143)),NA())</f>
        <v>#N/A</v>
      </c>
      <c r="BD149" s="492" t="e">
        <f ca="1">+IF(AND(ISNUMBER(OFFSET('Hygiene Data'!$E$7,0,10*ROW('Hygiene Data'!E143))),'Data Summary'!DS149="Yes"),OFFSET('Hygiene Data'!$E$7,0,10*ROW('Hygiene Data'!E143)),NA())</f>
        <v>#N/A</v>
      </c>
      <c r="BE149" s="492" t="e">
        <f ca="1">+IF(AND(ISNUMBER(OFFSET('Hygiene Data'!$E$9,0,10*ROW('Hygiene Data'!E143))),'Data Summary'!DT149="Yes"),OFFSET('Hygiene Data'!$E$9,0,10*ROW('Hygiene Data'!E143)),NA())</f>
        <v>#N/A</v>
      </c>
      <c r="BF149" s="492" t="e">
        <f ca="1">+IF(AND(ISNUMBER(OFFSET('Hygiene Data'!$F$5,0,10*ROW('Hygiene Data'!F143))),'Data Summary'!DU149="Yes"),OFFSET('Hygiene Data'!$F$5,0,10*ROW('Hygiene Data'!F143)),NA())</f>
        <v>#N/A</v>
      </c>
      <c r="BG149" s="492" t="e">
        <f ca="1">+IF(AND(ISNUMBER(OFFSET('Hygiene Data'!$F$7,0,10*ROW('Hygiene Data'!F143))),'Data Summary'!DV149="Yes"),OFFSET('Hygiene Data'!$F$7,0,10*ROW('Hygiene Data'!F143)),NA())</f>
        <v>#N/A</v>
      </c>
      <c r="BH149" s="492" t="e">
        <f ca="1">+IF(AND(ISNUMBER(OFFSET('Hygiene Data'!$F$9,0,10*ROW('Hygiene Data'!F143))),'Data Summary'!DW149="Yes"),OFFSET('Hygiene Data'!$F$9,0,10*ROW('Hygiene Data'!F143)),NA())</f>
        <v>#N/A</v>
      </c>
      <c r="BI149" s="492" t="e">
        <f ca="1">+IF(AND(ISNUMBER(OFFSET('Hygiene Data'!$G$5,0,10*ROW('Hygiene Data'!G143))),'Data Summary'!DX149="Yes"),OFFSET('Hygiene Data'!$G$5,0,10*ROW('Hygiene Data'!G143)),NA())</f>
        <v>#N/A</v>
      </c>
      <c r="BJ149" s="492" t="e">
        <f ca="1">+IF(AND(ISNUMBER(OFFSET('Hygiene Data'!$G$7,0,10*ROW('Hygiene Data'!G143))),'Data Summary'!DY149="Yes"),OFFSET('Hygiene Data'!$G$7,0,10*ROW('Hygiene Data'!G143)),NA())</f>
        <v>#N/A</v>
      </c>
      <c r="BK149" s="492" t="e">
        <f ca="1">+IF(AND(ISNUMBER(OFFSET('Hygiene Data'!$G$9,0,10*ROW('Hygiene Data'!G143))),'Data Summary'!DZ149="Yes"),OFFSET('Hygiene Data'!$G$9,0,10*ROW('Hygiene Data'!G143)),NA())</f>
        <v>#N/A</v>
      </c>
      <c r="BL149" s="492" t="e">
        <f ca="1">+IF(AND(ISNUMBER(OFFSET('Hygiene Data'!$H$5,0,10*ROW('Hygiene Data'!H143))),'Data Summary'!EA149="Yes"),OFFSET('Hygiene Data'!$H$5,0,10*ROW('Hygiene Data'!H143)),NA())</f>
        <v>#N/A</v>
      </c>
      <c r="BM149" s="492" t="e">
        <f ca="1">+IF(AND(ISNUMBER(OFFSET('Hygiene Data'!$H$7,0,10*ROW('Hygiene Data'!H143))),'Data Summary'!EB149="Yes"),OFFSET('Hygiene Data'!$H$7,0,10*ROW('Hygiene Data'!H143)),NA())</f>
        <v>#N/A</v>
      </c>
      <c r="BN149" s="492" t="e">
        <f ca="1">+IF(AND(ISNUMBER(OFFSET('Hygiene Data'!$H$9,0,10*ROW('Hygiene Data'!H143))),'Data Summary'!EC149="Yes"),OFFSET('Hygiene Data'!$H$9,0,10*ROW('Hygiene Data'!H143)),NA())</f>
        <v>#N/A</v>
      </c>
      <c r="BO149" s="492" t="e">
        <f ca="1">+IF(AND(ISNUMBER(OFFSET('Hygiene Data'!$I$5,0,10*ROW('Hygiene Data'!I143))),'Data Summary'!ED149="Yes"),OFFSET('Hygiene Data'!$I$5,0,10*ROW('Hygiene Data'!I143)),NA())</f>
        <v>#N/A</v>
      </c>
      <c r="BP149" s="492" t="e">
        <f ca="1">+IF(AND(ISNUMBER(OFFSET('Hygiene Data'!$I$7,0,10*ROW('Hygiene Data'!I143))),'Data Summary'!EE149="Yes"),OFFSET('Hygiene Data'!$I$7,0,10*ROW('Hygiene Data'!I143)),NA())</f>
        <v>#N/A</v>
      </c>
      <c r="BQ149" s="492" t="e">
        <f ca="1">+IF(AND(ISNUMBER(OFFSET('Hygiene Data'!$I$9,0,10*ROW('Hygiene Data'!I143))),'Data Summary'!EF149="Yes"),OFFSET('Hygiene Data'!$I$9,0,10*ROW('Hygiene Data'!I143)),NA())</f>
        <v>#N/A</v>
      </c>
    </row>
    <row r="150" spans="1:69" x14ac:dyDescent="0.25">
      <c r="A150" s="488" t="e">
        <f ca="1">+RIGHT('Data Summary'!A150,LEN('Data Summary'!A150)-9)</f>
        <v>#VALUE!</v>
      </c>
      <c r="B150" s="462" t="str">
        <f ca="1">+IF(ISTEXT('Data Summary'!B150),'Data Summary'!B150,"")</f>
        <v/>
      </c>
      <c r="C150" s="489" t="e">
        <f ca="1">+VALUE('Data Summary'!C150)</f>
        <v>#VALUE!</v>
      </c>
      <c r="D150" s="490" t="e">
        <f ca="1">+IF(AND(ISNUMBER(OFFSET('Water Data'!$D$4,0,10*ROW('Water Data'!D144))),'Data Summary'!BS150="Yes"),100-OFFSET('Water Data'!$D$4,0,10*ROW('Water Data'!D144)),NA())</f>
        <v>#N/A</v>
      </c>
      <c r="E150" s="490" t="e">
        <f ca="1">+IF(AND(ISNUMBER(OFFSET('Water Data'!$D$6,0,10*ROW('Water Data'!D144))),'Data Summary'!BT150="Yes"),OFFSET('Water Data'!$D$6,0,10*ROW('Water Data'!D144)),NA())</f>
        <v>#N/A</v>
      </c>
      <c r="F150" s="490" t="e">
        <f ca="1">+IF(AND(ISNUMBER(OFFSET('Water Data'!$D$9,0,10*ROW('Water Data'!D144))),'Data Summary'!BU150="Yes"),OFFSET('Water Data'!$D$9,0,10*ROW('Water Data'!D144)),NA())</f>
        <v>#N/A</v>
      </c>
      <c r="G150" s="490" t="e">
        <f ca="1">+IF(AND(ISNUMBER(OFFSET('Water Data'!$E$4,0,10*ROW('Water Data'!E144))),'Data Summary'!BV150="Yes"),100-OFFSET('Water Data'!$E$4,0,10*ROW('Water Data'!E144)),NA())</f>
        <v>#N/A</v>
      </c>
      <c r="H150" s="490" t="e">
        <f ca="1">+IF(AND(ISNUMBER(OFFSET('Water Data'!$E$6,0,10*ROW('Water Data'!E144))),'Data Summary'!BW150="Yes"),OFFSET('Water Data'!$E$6,0,10*ROW('Water Data'!E144)),NA())</f>
        <v>#N/A</v>
      </c>
      <c r="I150" s="490" t="e">
        <f ca="1">+IF(AND(ISNUMBER(OFFSET('Water Data'!$E$9,0,10*ROW('Water Data'!E144))),'Data Summary'!BX150="Yes"),OFFSET('Water Data'!$E$9,0,10*ROW('Water Data'!E144)),NA())</f>
        <v>#N/A</v>
      </c>
      <c r="J150" s="490" t="e">
        <f ca="1">+IF(AND(ISNUMBER(OFFSET('Water Data'!$F$4,0,10*ROW('Water Data'!F144))),'Data Summary'!BY150="Yes"),100-OFFSET('Water Data'!$F$4,0,10*ROW('Water Data'!F144)),NA())</f>
        <v>#N/A</v>
      </c>
      <c r="K150" s="490" t="e">
        <f ca="1">+IF(AND(ISNUMBER(OFFSET('Water Data'!$F$6,0,10*ROW('Water Data'!F144))),'Data Summary'!BZ150="Yes"),OFFSET('Water Data'!$F$6,0,10*ROW('Water Data'!F144)),NA())</f>
        <v>#N/A</v>
      </c>
      <c r="L150" s="490" t="e">
        <f ca="1">+IF(AND(ISNUMBER(OFFSET('Water Data'!$F$9,0,10*ROW('Water Data'!F144))),'Data Summary'!CA150="Yes"),OFFSET('Water Data'!$F$9,0,10*ROW('Water Data'!F144)),NA())</f>
        <v>#N/A</v>
      </c>
      <c r="M150" s="490" t="e">
        <f ca="1">+IF(AND(ISNUMBER(OFFSET('Water Data'!$G$4,0,10*ROW('Water Data'!G144))),'Data Summary'!CB150="Yes"),100-OFFSET('Water Data'!$G$4,0,10*ROW('Water Data'!G144)),NA())</f>
        <v>#N/A</v>
      </c>
      <c r="N150" s="490" t="e">
        <f ca="1">+IF(AND(ISNUMBER(OFFSET('Water Data'!$G$6,0,10*ROW('Water Data'!G144))),'Data Summary'!CC150="Yes"),OFFSET('Water Data'!$G$6,0,10*ROW('Water Data'!G144)),NA())</f>
        <v>#N/A</v>
      </c>
      <c r="O150" s="490" t="e">
        <f ca="1">+IF(AND(ISNUMBER(OFFSET('Water Data'!$G$9,0,10*ROW('Water Data'!G144))),'Data Summary'!CD150="Yes"),OFFSET('Water Data'!$G$9,0,10*ROW('Water Data'!G144)),NA())</f>
        <v>#N/A</v>
      </c>
      <c r="P150" s="490" t="e">
        <f ca="1">+IF(AND(ISNUMBER(OFFSET('Water Data'!$H$4,0,10*ROW('Water Data'!H144))),'Data Summary'!CE150="Yes"),100-OFFSET('Water Data'!$H$4,0,10*ROW('Water Data'!H144)),NA())</f>
        <v>#N/A</v>
      </c>
      <c r="Q150" s="490" t="e">
        <f ca="1">+IF(AND(ISNUMBER(OFFSET('Water Data'!$H$6,0,10*ROW('Water Data'!H144))),'Data Summary'!CF150="Yes"),OFFSET('Water Data'!$H$6,0,10*ROW('Water Data'!H144)),NA())</f>
        <v>#N/A</v>
      </c>
      <c r="R150" s="490" t="e">
        <f ca="1">+IF(AND(ISNUMBER(OFFSET('Water Data'!$H$9,0,10*ROW('Water Data'!H144))),'Data Summary'!CG150="Yes"),OFFSET('Water Data'!$H$9,0,10*ROW('Water Data'!H144)),NA())</f>
        <v>#N/A</v>
      </c>
      <c r="S150" s="490" t="e">
        <f ca="1">+IF(AND(ISNUMBER(OFFSET('Water Data'!$I$4,0,10*ROW('Water Data'!I144))),'Data Summary'!CH150="Yes"),100-OFFSET('Water Data'!$I$4,0,10*ROW('Water Data'!I144)),NA())</f>
        <v>#N/A</v>
      </c>
      <c r="T150" s="490" t="e">
        <f ca="1">+IF(AND(ISNUMBER(OFFSET('Water Data'!$I$6,0,10*ROW('Water Data'!I144))),'Data Summary'!CI150="Yes"),OFFSET('Water Data'!$I$6,0,10*ROW('Water Data'!I144)),NA())</f>
        <v>#N/A</v>
      </c>
      <c r="U150" s="490" t="e">
        <f ca="1">+IF(AND(ISNUMBER(OFFSET('Water Data'!$I$9,0,10*ROW('Water Data'!I144))),'Data Summary'!CJ150="Yes"),OFFSET('Water Data'!$I$9,0,10*ROW('Water Data'!I144)),NA())</f>
        <v>#N/A</v>
      </c>
      <c r="V150" s="491" t="e">
        <f ca="1">+IF(AND(ISNUMBER(OFFSET('Sanitation Data'!$D$4,0,10*ROW('Sanitation Data'!D144))),'Data Summary'!CK150="Yes"),100-OFFSET('Sanitation Data'!$D$4,0,10*ROW('Sanitation Data'!D144)),NA())</f>
        <v>#N/A</v>
      </c>
      <c r="W150" s="491" t="e">
        <f ca="1">+IF(AND(ISNUMBER(OFFSET('Sanitation Data'!$D$6,0,10*ROW('Sanitation Data'!D144))),'Data Summary'!CL150="Yes"),OFFSET('Sanitation Data'!$D$6,0,10*ROW('Sanitation Data'!D144)),NA())</f>
        <v>#N/A</v>
      </c>
      <c r="X150" s="491" t="e">
        <f ca="1">+IF(AND(ISNUMBER(OFFSET('Sanitation Data'!$D$10,0,10*ROW('Sanitation Data'!D144))),'Data Summary'!CM150="Yes"),OFFSET('Sanitation Data'!$D$10,0,10*ROW('Sanitation Data'!D144)),NA())</f>
        <v>#N/A</v>
      </c>
      <c r="Y150" s="491" t="e">
        <f ca="1">+IF(AND(ISNUMBER(OFFSET('Sanitation Data'!$D$11,0,10*ROW('Sanitation Data'!D144))),'Data Summary'!CN150="Yes"),OFFSET('Sanitation Data'!$D$11,0,10*ROW('Sanitation Data'!D144)),NA())</f>
        <v>#N/A</v>
      </c>
      <c r="Z150" s="491" t="e">
        <f ca="1">+IF(AND(ISNUMBER(OFFSET('Sanitation Data'!$D$12,0,10*ROW('Sanitation Data'!D144))),'Data Summary'!CO150="Yes"),OFFSET('Sanitation Data'!$D$12,0,10*ROW('Sanitation Data'!D144)),NA())</f>
        <v>#N/A</v>
      </c>
      <c r="AA150" s="491" t="e">
        <f ca="1">+IF(AND(ISNUMBER(OFFSET('Sanitation Data'!$E$4,0,10*ROW('Sanitation Data'!E144))),'Data Summary'!CP150="Yes"),100-OFFSET('Sanitation Data'!$E$4,0,10*ROW('Sanitation Data'!E144)),NA())</f>
        <v>#N/A</v>
      </c>
      <c r="AB150" s="491" t="e">
        <f ca="1">+IF(AND(ISNUMBER(OFFSET('Sanitation Data'!$E$6,0,10*ROW('Sanitation Data'!E144))),'Data Summary'!CQ150="Yes"),OFFSET('Sanitation Data'!$E$6,0,10*ROW('Sanitation Data'!E144)),NA())</f>
        <v>#N/A</v>
      </c>
      <c r="AC150" s="491" t="e">
        <f ca="1">+IF(AND(ISNUMBER(OFFSET('Sanitation Data'!$E$10,0,10*ROW('Sanitation Data'!E144))),'Data Summary'!CR150="Yes"),OFFSET('Sanitation Data'!$E$10,0,10*ROW('Sanitation Data'!E144)),NA())</f>
        <v>#N/A</v>
      </c>
      <c r="AD150" s="491" t="e">
        <f ca="1">+IF(AND(ISNUMBER(OFFSET('Sanitation Data'!$E$11,0,10*ROW('Sanitation Data'!E144))),'Data Summary'!CS150="Yes"),OFFSET('Sanitation Data'!$E$11,0,10*ROW('Sanitation Data'!E144)),NA())</f>
        <v>#N/A</v>
      </c>
      <c r="AE150" s="491" t="e">
        <f ca="1">+IF(AND(ISNUMBER(OFFSET('Sanitation Data'!$E$12,0,10*ROW('Sanitation Data'!E144))),'Data Summary'!CT150="Yes"),OFFSET('Sanitation Data'!$E$12,0,10*ROW('Sanitation Data'!E144)),NA())</f>
        <v>#N/A</v>
      </c>
      <c r="AF150" s="491" t="e">
        <f ca="1">+IF(AND(ISNUMBER(OFFSET('Sanitation Data'!$F$4,0,10*ROW('Sanitation Data'!F144))),'Data Summary'!CU150="Yes"),100-OFFSET('Sanitation Data'!$F$4,0,10*ROW('Sanitation Data'!F144)),NA())</f>
        <v>#N/A</v>
      </c>
      <c r="AG150" s="491" t="e">
        <f ca="1">+IF(AND(ISNUMBER(OFFSET('Sanitation Data'!$F$6,0,10*ROW('Sanitation Data'!F144))),'Data Summary'!CV150="Yes"),OFFSET('Sanitation Data'!$F$6,0,10*ROW('Sanitation Data'!F144)),NA())</f>
        <v>#N/A</v>
      </c>
      <c r="AH150" s="491" t="e">
        <f ca="1">+IF(AND(ISNUMBER(OFFSET('Sanitation Data'!$F$10,0,10*ROW('Sanitation Data'!F144))),'Data Summary'!CW150="Yes"),OFFSET('Sanitation Data'!$F$10,0,10*ROW('Sanitation Data'!F144)),NA())</f>
        <v>#N/A</v>
      </c>
      <c r="AI150" s="491" t="e">
        <f ca="1">+IF(AND(ISNUMBER(OFFSET('Sanitation Data'!$F$11,0,10*ROW('Sanitation Data'!F144))),'Data Summary'!CX150="Yes"),OFFSET('Sanitation Data'!$F$11,0,10*ROW('Sanitation Data'!F144)),NA())</f>
        <v>#N/A</v>
      </c>
      <c r="AJ150" s="491" t="e">
        <f ca="1">+IF(AND(ISNUMBER(OFFSET('Sanitation Data'!$F$12,0,10*ROW('Sanitation Data'!F144))),'Data Summary'!CY150="Yes"),OFFSET('Sanitation Data'!$F$12,0,10*ROW('Sanitation Data'!F144)),NA())</f>
        <v>#N/A</v>
      </c>
      <c r="AK150" s="491" t="e">
        <f ca="1">+IF(AND(ISNUMBER(OFFSET('Sanitation Data'!$G$4,0,10*ROW('Sanitation Data'!G144))),'Data Summary'!CZ150="Yes"),100-OFFSET('Sanitation Data'!$G$4,0,10*ROW('Sanitation Data'!G144)),NA())</f>
        <v>#N/A</v>
      </c>
      <c r="AL150" s="491" t="e">
        <f ca="1">+IF(AND(ISNUMBER(OFFSET('Sanitation Data'!$G$6,0,10*ROW('Sanitation Data'!G144))),'Data Summary'!DA150="Yes"),OFFSET('Sanitation Data'!$G$6,0,10*ROW('Sanitation Data'!G144)),NA())</f>
        <v>#N/A</v>
      </c>
      <c r="AM150" s="491" t="e">
        <f ca="1">+IF(AND(ISNUMBER(OFFSET('Sanitation Data'!$G$10,0,10*ROW('Sanitation Data'!G144))),'Data Summary'!DB150="Yes"),OFFSET('Sanitation Data'!$G$10,0,10*ROW('Sanitation Data'!G144)),NA())</f>
        <v>#N/A</v>
      </c>
      <c r="AN150" s="491" t="e">
        <f ca="1">+IF(AND(ISNUMBER(OFFSET('Sanitation Data'!$G$11,0,10*ROW('Sanitation Data'!G144))),'Data Summary'!DC150="Yes"),OFFSET('Sanitation Data'!$G$11,0,10*ROW('Sanitation Data'!G144)),NA())</f>
        <v>#N/A</v>
      </c>
      <c r="AO150" s="491" t="e">
        <f ca="1">+IF(AND(ISNUMBER(OFFSET('Sanitation Data'!$G$12,0,10*ROW('Sanitation Data'!G144))),'Data Summary'!DD150="Yes"),OFFSET('Sanitation Data'!$G$12,0,10*ROW('Sanitation Data'!G144)),NA())</f>
        <v>#N/A</v>
      </c>
      <c r="AP150" s="491" t="e">
        <f ca="1">+IF(AND(ISNUMBER(OFFSET('Sanitation Data'!$H$4,0,10*ROW('Sanitation Data'!H144))),'Data Summary'!DE150="Yes"),100-OFFSET('Sanitation Data'!$H$4,0,10*ROW('Sanitation Data'!H144)),NA())</f>
        <v>#N/A</v>
      </c>
      <c r="AQ150" s="491" t="e">
        <f ca="1">+IF(AND(ISNUMBER(OFFSET('Sanitation Data'!$H$6,0,10*ROW('Sanitation Data'!H144))),'Data Summary'!DF150="Yes"),OFFSET('Sanitation Data'!$H$6,0,10*ROW('Sanitation Data'!H144)),NA())</f>
        <v>#N/A</v>
      </c>
      <c r="AR150" s="491" t="e">
        <f ca="1">+IF(AND(ISNUMBER(OFFSET('Sanitation Data'!$H$10,0,10*ROW('Sanitation Data'!H144))),'Data Summary'!DG150="Yes"),OFFSET('Sanitation Data'!$H$10,0,10*ROW('Sanitation Data'!H144)),NA())</f>
        <v>#N/A</v>
      </c>
      <c r="AS150" s="491" t="e">
        <f ca="1">+IF(AND(ISNUMBER(OFFSET('Sanitation Data'!$H$11,0,10*ROW('Sanitation Data'!H144))),'Data Summary'!DH150="Yes"),OFFSET('Sanitation Data'!$H$11,0,10*ROW('Sanitation Data'!H144)),NA())</f>
        <v>#N/A</v>
      </c>
      <c r="AT150" s="491" t="e">
        <f ca="1">+IF(AND(ISNUMBER(OFFSET('Sanitation Data'!$H$12,0,10*ROW('Sanitation Data'!H144))),'Data Summary'!DI150="Yes"),OFFSET('Sanitation Data'!$H$12,0,10*ROW('Sanitation Data'!H144)),NA())</f>
        <v>#N/A</v>
      </c>
      <c r="AU150" s="491" t="e">
        <f ca="1">+IF(AND(ISNUMBER(OFFSET('Sanitation Data'!$I$4,0,10*ROW('Sanitation Data'!I144))),'Data Summary'!DJ150="Yes"),100-OFFSET('Sanitation Data'!$I$4,0,10*ROW('Sanitation Data'!I144)),NA())</f>
        <v>#N/A</v>
      </c>
      <c r="AV150" s="491" t="e">
        <f ca="1">+IF(AND(ISNUMBER(OFFSET('Sanitation Data'!$I$6,0,10*ROW('Sanitation Data'!I144))),'Data Summary'!DK150="Yes"),OFFSET('Sanitation Data'!$I$6,0,10*ROW('Sanitation Data'!I144)),NA())</f>
        <v>#N/A</v>
      </c>
      <c r="AW150" s="491" t="e">
        <f ca="1">+IF(AND(ISNUMBER(OFFSET('Sanitation Data'!$I$10,0,10*ROW('Sanitation Data'!I144))),'Data Summary'!DL150="Yes"),OFFSET('Sanitation Data'!$I$10,0,10*ROW('Sanitation Data'!I144)),NA())</f>
        <v>#N/A</v>
      </c>
      <c r="AX150" s="491" t="e">
        <f ca="1">+IF(AND(ISNUMBER(OFFSET('Sanitation Data'!$I$11,0,10*ROW('Sanitation Data'!I144))),'Data Summary'!DM150="Yes"),OFFSET('Sanitation Data'!$I$11,0,10*ROW('Sanitation Data'!I144)),NA())</f>
        <v>#N/A</v>
      </c>
      <c r="AY150" s="491" t="e">
        <f ca="1">+IF(AND(ISNUMBER(OFFSET('Sanitation Data'!$I$12,0,10*ROW('Sanitation Data'!I144))),'Data Summary'!DN150="Yes"),OFFSET('Sanitation Data'!$I$12,0,10*ROW('Sanitation Data'!I144)),NA())</f>
        <v>#N/A</v>
      </c>
      <c r="AZ150" s="492" t="e">
        <f ca="1">+IF(AND(ISNUMBER(OFFSET('Hygiene Data'!$D$5,0,10*ROW('Hygiene Data'!D144))),'Data Summary'!DO150="Yes"),OFFSET('Hygiene Data'!$D$5,0,10*ROW('Hygiene Data'!D144)),NA())</f>
        <v>#N/A</v>
      </c>
      <c r="BA150" s="492" t="e">
        <f ca="1">+IF(AND(ISNUMBER(OFFSET('Hygiene Data'!$D$7,0,10*ROW('Hygiene Data'!D144))),'Data Summary'!DP150="Yes"),OFFSET('Hygiene Data'!$D$7,0,10*ROW('Hygiene Data'!D144)),NA())</f>
        <v>#N/A</v>
      </c>
      <c r="BB150" s="492" t="e">
        <f ca="1">+IF(AND(ISNUMBER(OFFSET('Hygiene Data'!$D$9,0,10*ROW('Hygiene Data'!D144))),'Data Summary'!DQ150="Yes"),OFFSET('Hygiene Data'!$D$9,0,10*ROW('Hygiene Data'!D144)),NA())</f>
        <v>#N/A</v>
      </c>
      <c r="BC150" s="492" t="e">
        <f ca="1">+IF(AND(ISNUMBER(OFFSET('Hygiene Data'!$E$5,0,10*ROW('Hygiene Data'!E144))),'Data Summary'!DR150="Yes"),OFFSET('Hygiene Data'!$E$5,0,10*ROW('Hygiene Data'!E144)),NA())</f>
        <v>#N/A</v>
      </c>
      <c r="BD150" s="492" t="e">
        <f ca="1">+IF(AND(ISNUMBER(OFFSET('Hygiene Data'!$E$7,0,10*ROW('Hygiene Data'!E144))),'Data Summary'!DS150="Yes"),OFFSET('Hygiene Data'!$E$7,0,10*ROW('Hygiene Data'!E144)),NA())</f>
        <v>#N/A</v>
      </c>
      <c r="BE150" s="492" t="e">
        <f ca="1">+IF(AND(ISNUMBER(OFFSET('Hygiene Data'!$E$9,0,10*ROW('Hygiene Data'!E144))),'Data Summary'!DT150="Yes"),OFFSET('Hygiene Data'!$E$9,0,10*ROW('Hygiene Data'!E144)),NA())</f>
        <v>#N/A</v>
      </c>
      <c r="BF150" s="492" t="e">
        <f ca="1">+IF(AND(ISNUMBER(OFFSET('Hygiene Data'!$F$5,0,10*ROW('Hygiene Data'!F144))),'Data Summary'!DU150="Yes"),OFFSET('Hygiene Data'!$F$5,0,10*ROW('Hygiene Data'!F144)),NA())</f>
        <v>#N/A</v>
      </c>
      <c r="BG150" s="492" t="e">
        <f ca="1">+IF(AND(ISNUMBER(OFFSET('Hygiene Data'!$F$7,0,10*ROW('Hygiene Data'!F144))),'Data Summary'!DV150="Yes"),OFFSET('Hygiene Data'!$F$7,0,10*ROW('Hygiene Data'!F144)),NA())</f>
        <v>#N/A</v>
      </c>
      <c r="BH150" s="492" t="e">
        <f ca="1">+IF(AND(ISNUMBER(OFFSET('Hygiene Data'!$F$9,0,10*ROW('Hygiene Data'!F144))),'Data Summary'!DW150="Yes"),OFFSET('Hygiene Data'!$F$9,0,10*ROW('Hygiene Data'!F144)),NA())</f>
        <v>#N/A</v>
      </c>
      <c r="BI150" s="492" t="e">
        <f ca="1">+IF(AND(ISNUMBER(OFFSET('Hygiene Data'!$G$5,0,10*ROW('Hygiene Data'!G144))),'Data Summary'!DX150="Yes"),OFFSET('Hygiene Data'!$G$5,0,10*ROW('Hygiene Data'!G144)),NA())</f>
        <v>#N/A</v>
      </c>
      <c r="BJ150" s="492" t="e">
        <f ca="1">+IF(AND(ISNUMBER(OFFSET('Hygiene Data'!$G$7,0,10*ROW('Hygiene Data'!G144))),'Data Summary'!DY150="Yes"),OFFSET('Hygiene Data'!$G$7,0,10*ROW('Hygiene Data'!G144)),NA())</f>
        <v>#N/A</v>
      </c>
      <c r="BK150" s="492" t="e">
        <f ca="1">+IF(AND(ISNUMBER(OFFSET('Hygiene Data'!$G$9,0,10*ROW('Hygiene Data'!G144))),'Data Summary'!DZ150="Yes"),OFFSET('Hygiene Data'!$G$9,0,10*ROW('Hygiene Data'!G144)),NA())</f>
        <v>#N/A</v>
      </c>
      <c r="BL150" s="492" t="e">
        <f ca="1">+IF(AND(ISNUMBER(OFFSET('Hygiene Data'!$H$5,0,10*ROW('Hygiene Data'!H144))),'Data Summary'!EA150="Yes"),OFFSET('Hygiene Data'!$H$5,0,10*ROW('Hygiene Data'!H144)),NA())</f>
        <v>#N/A</v>
      </c>
      <c r="BM150" s="492" t="e">
        <f ca="1">+IF(AND(ISNUMBER(OFFSET('Hygiene Data'!$H$7,0,10*ROW('Hygiene Data'!H144))),'Data Summary'!EB150="Yes"),OFFSET('Hygiene Data'!$H$7,0,10*ROW('Hygiene Data'!H144)),NA())</f>
        <v>#N/A</v>
      </c>
      <c r="BN150" s="492" t="e">
        <f ca="1">+IF(AND(ISNUMBER(OFFSET('Hygiene Data'!$H$9,0,10*ROW('Hygiene Data'!H144))),'Data Summary'!EC150="Yes"),OFFSET('Hygiene Data'!$H$9,0,10*ROW('Hygiene Data'!H144)),NA())</f>
        <v>#N/A</v>
      </c>
      <c r="BO150" s="492" t="e">
        <f ca="1">+IF(AND(ISNUMBER(OFFSET('Hygiene Data'!$I$5,0,10*ROW('Hygiene Data'!I144))),'Data Summary'!ED150="Yes"),OFFSET('Hygiene Data'!$I$5,0,10*ROW('Hygiene Data'!I144)),NA())</f>
        <v>#N/A</v>
      </c>
      <c r="BP150" s="492" t="e">
        <f ca="1">+IF(AND(ISNUMBER(OFFSET('Hygiene Data'!$I$7,0,10*ROW('Hygiene Data'!I144))),'Data Summary'!EE150="Yes"),OFFSET('Hygiene Data'!$I$7,0,10*ROW('Hygiene Data'!I144)),NA())</f>
        <v>#N/A</v>
      </c>
      <c r="BQ150" s="492" t="e">
        <f ca="1">+IF(AND(ISNUMBER(OFFSET('Hygiene Data'!$I$9,0,10*ROW('Hygiene Data'!I144))),'Data Summary'!EF150="Yes"),OFFSET('Hygiene Data'!$I$9,0,10*ROW('Hygiene Data'!I144)),NA())</f>
        <v>#N/A</v>
      </c>
    </row>
    <row r="151" spans="1:69" x14ac:dyDescent="0.25">
      <c r="A151" s="488" t="e">
        <f ca="1">+RIGHT('Data Summary'!A151,LEN('Data Summary'!A151)-9)</f>
        <v>#VALUE!</v>
      </c>
      <c r="B151" s="462" t="str">
        <f ca="1">+IF(ISTEXT('Data Summary'!B151),'Data Summary'!B151,"")</f>
        <v/>
      </c>
      <c r="C151" s="489" t="e">
        <f ca="1">+VALUE('Data Summary'!C151)</f>
        <v>#VALUE!</v>
      </c>
      <c r="D151" s="490" t="e">
        <f ca="1">+IF(AND(ISNUMBER(OFFSET('Water Data'!$D$4,0,10*ROW('Water Data'!D145))),'Data Summary'!BS151="Yes"),100-OFFSET('Water Data'!$D$4,0,10*ROW('Water Data'!D145)),NA())</f>
        <v>#N/A</v>
      </c>
      <c r="E151" s="490" t="e">
        <f ca="1">+IF(AND(ISNUMBER(OFFSET('Water Data'!$D$6,0,10*ROW('Water Data'!D145))),'Data Summary'!BT151="Yes"),OFFSET('Water Data'!$D$6,0,10*ROW('Water Data'!D145)),NA())</f>
        <v>#N/A</v>
      </c>
      <c r="F151" s="490" t="e">
        <f ca="1">+IF(AND(ISNUMBER(OFFSET('Water Data'!$D$9,0,10*ROW('Water Data'!D145))),'Data Summary'!BU151="Yes"),OFFSET('Water Data'!$D$9,0,10*ROW('Water Data'!D145)),NA())</f>
        <v>#N/A</v>
      </c>
      <c r="G151" s="490" t="e">
        <f ca="1">+IF(AND(ISNUMBER(OFFSET('Water Data'!$E$4,0,10*ROW('Water Data'!E145))),'Data Summary'!BV151="Yes"),100-OFFSET('Water Data'!$E$4,0,10*ROW('Water Data'!E145)),NA())</f>
        <v>#N/A</v>
      </c>
      <c r="H151" s="490" t="e">
        <f ca="1">+IF(AND(ISNUMBER(OFFSET('Water Data'!$E$6,0,10*ROW('Water Data'!E145))),'Data Summary'!BW151="Yes"),OFFSET('Water Data'!$E$6,0,10*ROW('Water Data'!E145)),NA())</f>
        <v>#N/A</v>
      </c>
      <c r="I151" s="490" t="e">
        <f ca="1">+IF(AND(ISNUMBER(OFFSET('Water Data'!$E$9,0,10*ROW('Water Data'!E145))),'Data Summary'!BX151="Yes"),OFFSET('Water Data'!$E$9,0,10*ROW('Water Data'!E145)),NA())</f>
        <v>#N/A</v>
      </c>
      <c r="J151" s="490" t="e">
        <f ca="1">+IF(AND(ISNUMBER(OFFSET('Water Data'!$F$4,0,10*ROW('Water Data'!F145))),'Data Summary'!BY151="Yes"),100-OFFSET('Water Data'!$F$4,0,10*ROW('Water Data'!F145)),NA())</f>
        <v>#N/A</v>
      </c>
      <c r="K151" s="490" t="e">
        <f ca="1">+IF(AND(ISNUMBER(OFFSET('Water Data'!$F$6,0,10*ROW('Water Data'!F145))),'Data Summary'!BZ151="Yes"),OFFSET('Water Data'!$F$6,0,10*ROW('Water Data'!F145)),NA())</f>
        <v>#N/A</v>
      </c>
      <c r="L151" s="490" t="e">
        <f ca="1">+IF(AND(ISNUMBER(OFFSET('Water Data'!$F$9,0,10*ROW('Water Data'!F145))),'Data Summary'!CA151="Yes"),OFFSET('Water Data'!$F$9,0,10*ROW('Water Data'!F145)),NA())</f>
        <v>#N/A</v>
      </c>
      <c r="M151" s="490" t="e">
        <f ca="1">+IF(AND(ISNUMBER(OFFSET('Water Data'!$G$4,0,10*ROW('Water Data'!G145))),'Data Summary'!CB151="Yes"),100-OFFSET('Water Data'!$G$4,0,10*ROW('Water Data'!G145)),NA())</f>
        <v>#N/A</v>
      </c>
      <c r="N151" s="490" t="e">
        <f ca="1">+IF(AND(ISNUMBER(OFFSET('Water Data'!$G$6,0,10*ROW('Water Data'!G145))),'Data Summary'!CC151="Yes"),OFFSET('Water Data'!$G$6,0,10*ROW('Water Data'!G145)),NA())</f>
        <v>#N/A</v>
      </c>
      <c r="O151" s="490" t="e">
        <f ca="1">+IF(AND(ISNUMBER(OFFSET('Water Data'!$G$9,0,10*ROW('Water Data'!G145))),'Data Summary'!CD151="Yes"),OFFSET('Water Data'!$G$9,0,10*ROW('Water Data'!G145)),NA())</f>
        <v>#N/A</v>
      </c>
      <c r="P151" s="490" t="e">
        <f ca="1">+IF(AND(ISNUMBER(OFFSET('Water Data'!$H$4,0,10*ROW('Water Data'!H145))),'Data Summary'!CE151="Yes"),100-OFFSET('Water Data'!$H$4,0,10*ROW('Water Data'!H145)),NA())</f>
        <v>#N/A</v>
      </c>
      <c r="Q151" s="490" t="e">
        <f ca="1">+IF(AND(ISNUMBER(OFFSET('Water Data'!$H$6,0,10*ROW('Water Data'!H145))),'Data Summary'!CF151="Yes"),OFFSET('Water Data'!$H$6,0,10*ROW('Water Data'!H145)),NA())</f>
        <v>#N/A</v>
      </c>
      <c r="R151" s="490" t="e">
        <f ca="1">+IF(AND(ISNUMBER(OFFSET('Water Data'!$H$9,0,10*ROW('Water Data'!H145))),'Data Summary'!CG151="Yes"),OFFSET('Water Data'!$H$9,0,10*ROW('Water Data'!H145)),NA())</f>
        <v>#N/A</v>
      </c>
      <c r="S151" s="490" t="e">
        <f ca="1">+IF(AND(ISNUMBER(OFFSET('Water Data'!$I$4,0,10*ROW('Water Data'!I145))),'Data Summary'!CH151="Yes"),100-OFFSET('Water Data'!$I$4,0,10*ROW('Water Data'!I145)),NA())</f>
        <v>#N/A</v>
      </c>
      <c r="T151" s="490" t="e">
        <f ca="1">+IF(AND(ISNUMBER(OFFSET('Water Data'!$I$6,0,10*ROW('Water Data'!I145))),'Data Summary'!CI151="Yes"),OFFSET('Water Data'!$I$6,0,10*ROW('Water Data'!I145)),NA())</f>
        <v>#N/A</v>
      </c>
      <c r="U151" s="490" t="e">
        <f ca="1">+IF(AND(ISNUMBER(OFFSET('Water Data'!$I$9,0,10*ROW('Water Data'!I145))),'Data Summary'!CJ151="Yes"),OFFSET('Water Data'!$I$9,0,10*ROW('Water Data'!I145)),NA())</f>
        <v>#N/A</v>
      </c>
      <c r="V151" s="491" t="e">
        <f ca="1">+IF(AND(ISNUMBER(OFFSET('Sanitation Data'!$D$4,0,10*ROW('Sanitation Data'!D145))),'Data Summary'!CK151="Yes"),100-OFFSET('Sanitation Data'!$D$4,0,10*ROW('Sanitation Data'!D145)),NA())</f>
        <v>#N/A</v>
      </c>
      <c r="W151" s="491" t="e">
        <f ca="1">+IF(AND(ISNUMBER(OFFSET('Sanitation Data'!$D$6,0,10*ROW('Sanitation Data'!D145))),'Data Summary'!CL151="Yes"),OFFSET('Sanitation Data'!$D$6,0,10*ROW('Sanitation Data'!D145)),NA())</f>
        <v>#N/A</v>
      </c>
      <c r="X151" s="491" t="e">
        <f ca="1">+IF(AND(ISNUMBER(OFFSET('Sanitation Data'!$D$10,0,10*ROW('Sanitation Data'!D145))),'Data Summary'!CM151="Yes"),OFFSET('Sanitation Data'!$D$10,0,10*ROW('Sanitation Data'!D145)),NA())</f>
        <v>#N/A</v>
      </c>
      <c r="Y151" s="491" t="e">
        <f ca="1">+IF(AND(ISNUMBER(OFFSET('Sanitation Data'!$D$11,0,10*ROW('Sanitation Data'!D145))),'Data Summary'!CN151="Yes"),OFFSET('Sanitation Data'!$D$11,0,10*ROW('Sanitation Data'!D145)),NA())</f>
        <v>#N/A</v>
      </c>
      <c r="Z151" s="491" t="e">
        <f ca="1">+IF(AND(ISNUMBER(OFFSET('Sanitation Data'!$D$12,0,10*ROW('Sanitation Data'!D145))),'Data Summary'!CO151="Yes"),OFFSET('Sanitation Data'!$D$12,0,10*ROW('Sanitation Data'!D145)),NA())</f>
        <v>#N/A</v>
      </c>
      <c r="AA151" s="491" t="e">
        <f ca="1">+IF(AND(ISNUMBER(OFFSET('Sanitation Data'!$E$4,0,10*ROW('Sanitation Data'!E145))),'Data Summary'!CP151="Yes"),100-OFFSET('Sanitation Data'!$E$4,0,10*ROW('Sanitation Data'!E145)),NA())</f>
        <v>#N/A</v>
      </c>
      <c r="AB151" s="491" t="e">
        <f ca="1">+IF(AND(ISNUMBER(OFFSET('Sanitation Data'!$E$6,0,10*ROW('Sanitation Data'!E145))),'Data Summary'!CQ151="Yes"),OFFSET('Sanitation Data'!$E$6,0,10*ROW('Sanitation Data'!E145)),NA())</f>
        <v>#N/A</v>
      </c>
      <c r="AC151" s="491" t="e">
        <f ca="1">+IF(AND(ISNUMBER(OFFSET('Sanitation Data'!$E$10,0,10*ROW('Sanitation Data'!E145))),'Data Summary'!CR151="Yes"),OFFSET('Sanitation Data'!$E$10,0,10*ROW('Sanitation Data'!E145)),NA())</f>
        <v>#N/A</v>
      </c>
      <c r="AD151" s="491" t="e">
        <f ca="1">+IF(AND(ISNUMBER(OFFSET('Sanitation Data'!$E$11,0,10*ROW('Sanitation Data'!E145))),'Data Summary'!CS151="Yes"),OFFSET('Sanitation Data'!$E$11,0,10*ROW('Sanitation Data'!E145)),NA())</f>
        <v>#N/A</v>
      </c>
      <c r="AE151" s="491" t="e">
        <f ca="1">+IF(AND(ISNUMBER(OFFSET('Sanitation Data'!$E$12,0,10*ROW('Sanitation Data'!E145))),'Data Summary'!CT151="Yes"),OFFSET('Sanitation Data'!$E$12,0,10*ROW('Sanitation Data'!E145)),NA())</f>
        <v>#N/A</v>
      </c>
      <c r="AF151" s="491" t="e">
        <f ca="1">+IF(AND(ISNUMBER(OFFSET('Sanitation Data'!$F$4,0,10*ROW('Sanitation Data'!F145))),'Data Summary'!CU151="Yes"),100-OFFSET('Sanitation Data'!$F$4,0,10*ROW('Sanitation Data'!F145)),NA())</f>
        <v>#N/A</v>
      </c>
      <c r="AG151" s="491" t="e">
        <f ca="1">+IF(AND(ISNUMBER(OFFSET('Sanitation Data'!$F$6,0,10*ROW('Sanitation Data'!F145))),'Data Summary'!CV151="Yes"),OFFSET('Sanitation Data'!$F$6,0,10*ROW('Sanitation Data'!F145)),NA())</f>
        <v>#N/A</v>
      </c>
      <c r="AH151" s="491" t="e">
        <f ca="1">+IF(AND(ISNUMBER(OFFSET('Sanitation Data'!$F$10,0,10*ROW('Sanitation Data'!F145))),'Data Summary'!CW151="Yes"),OFFSET('Sanitation Data'!$F$10,0,10*ROW('Sanitation Data'!F145)),NA())</f>
        <v>#N/A</v>
      </c>
      <c r="AI151" s="491" t="e">
        <f ca="1">+IF(AND(ISNUMBER(OFFSET('Sanitation Data'!$F$11,0,10*ROW('Sanitation Data'!F145))),'Data Summary'!CX151="Yes"),OFFSET('Sanitation Data'!$F$11,0,10*ROW('Sanitation Data'!F145)),NA())</f>
        <v>#N/A</v>
      </c>
      <c r="AJ151" s="491" t="e">
        <f ca="1">+IF(AND(ISNUMBER(OFFSET('Sanitation Data'!$F$12,0,10*ROW('Sanitation Data'!F145))),'Data Summary'!CY151="Yes"),OFFSET('Sanitation Data'!$F$12,0,10*ROW('Sanitation Data'!F145)),NA())</f>
        <v>#N/A</v>
      </c>
      <c r="AK151" s="491" t="e">
        <f ca="1">+IF(AND(ISNUMBER(OFFSET('Sanitation Data'!$G$4,0,10*ROW('Sanitation Data'!G145))),'Data Summary'!CZ151="Yes"),100-OFFSET('Sanitation Data'!$G$4,0,10*ROW('Sanitation Data'!G145)),NA())</f>
        <v>#N/A</v>
      </c>
      <c r="AL151" s="491" t="e">
        <f ca="1">+IF(AND(ISNUMBER(OFFSET('Sanitation Data'!$G$6,0,10*ROW('Sanitation Data'!G145))),'Data Summary'!DA151="Yes"),OFFSET('Sanitation Data'!$G$6,0,10*ROW('Sanitation Data'!G145)),NA())</f>
        <v>#N/A</v>
      </c>
      <c r="AM151" s="491" t="e">
        <f ca="1">+IF(AND(ISNUMBER(OFFSET('Sanitation Data'!$G$10,0,10*ROW('Sanitation Data'!G145))),'Data Summary'!DB151="Yes"),OFFSET('Sanitation Data'!$G$10,0,10*ROW('Sanitation Data'!G145)),NA())</f>
        <v>#N/A</v>
      </c>
      <c r="AN151" s="491" t="e">
        <f ca="1">+IF(AND(ISNUMBER(OFFSET('Sanitation Data'!$G$11,0,10*ROW('Sanitation Data'!G145))),'Data Summary'!DC151="Yes"),OFFSET('Sanitation Data'!$G$11,0,10*ROW('Sanitation Data'!G145)),NA())</f>
        <v>#N/A</v>
      </c>
      <c r="AO151" s="491" t="e">
        <f ca="1">+IF(AND(ISNUMBER(OFFSET('Sanitation Data'!$G$12,0,10*ROW('Sanitation Data'!G145))),'Data Summary'!DD151="Yes"),OFFSET('Sanitation Data'!$G$12,0,10*ROW('Sanitation Data'!G145)),NA())</f>
        <v>#N/A</v>
      </c>
      <c r="AP151" s="491" t="e">
        <f ca="1">+IF(AND(ISNUMBER(OFFSET('Sanitation Data'!$H$4,0,10*ROW('Sanitation Data'!H145))),'Data Summary'!DE151="Yes"),100-OFFSET('Sanitation Data'!$H$4,0,10*ROW('Sanitation Data'!H145)),NA())</f>
        <v>#N/A</v>
      </c>
      <c r="AQ151" s="491" t="e">
        <f ca="1">+IF(AND(ISNUMBER(OFFSET('Sanitation Data'!$H$6,0,10*ROW('Sanitation Data'!H145))),'Data Summary'!DF151="Yes"),OFFSET('Sanitation Data'!$H$6,0,10*ROW('Sanitation Data'!H145)),NA())</f>
        <v>#N/A</v>
      </c>
      <c r="AR151" s="491" t="e">
        <f ca="1">+IF(AND(ISNUMBER(OFFSET('Sanitation Data'!$H$10,0,10*ROW('Sanitation Data'!H145))),'Data Summary'!DG151="Yes"),OFFSET('Sanitation Data'!$H$10,0,10*ROW('Sanitation Data'!H145)),NA())</f>
        <v>#N/A</v>
      </c>
      <c r="AS151" s="491" t="e">
        <f ca="1">+IF(AND(ISNUMBER(OFFSET('Sanitation Data'!$H$11,0,10*ROW('Sanitation Data'!H145))),'Data Summary'!DH151="Yes"),OFFSET('Sanitation Data'!$H$11,0,10*ROW('Sanitation Data'!H145)),NA())</f>
        <v>#N/A</v>
      </c>
      <c r="AT151" s="491" t="e">
        <f ca="1">+IF(AND(ISNUMBER(OFFSET('Sanitation Data'!$H$12,0,10*ROW('Sanitation Data'!H145))),'Data Summary'!DI151="Yes"),OFFSET('Sanitation Data'!$H$12,0,10*ROW('Sanitation Data'!H145)),NA())</f>
        <v>#N/A</v>
      </c>
      <c r="AU151" s="491" t="e">
        <f ca="1">+IF(AND(ISNUMBER(OFFSET('Sanitation Data'!$I$4,0,10*ROW('Sanitation Data'!I145))),'Data Summary'!DJ151="Yes"),100-OFFSET('Sanitation Data'!$I$4,0,10*ROW('Sanitation Data'!I145)),NA())</f>
        <v>#N/A</v>
      </c>
      <c r="AV151" s="491" t="e">
        <f ca="1">+IF(AND(ISNUMBER(OFFSET('Sanitation Data'!$I$6,0,10*ROW('Sanitation Data'!I145))),'Data Summary'!DK151="Yes"),OFFSET('Sanitation Data'!$I$6,0,10*ROW('Sanitation Data'!I145)),NA())</f>
        <v>#N/A</v>
      </c>
      <c r="AW151" s="491" t="e">
        <f ca="1">+IF(AND(ISNUMBER(OFFSET('Sanitation Data'!$I$10,0,10*ROW('Sanitation Data'!I145))),'Data Summary'!DL151="Yes"),OFFSET('Sanitation Data'!$I$10,0,10*ROW('Sanitation Data'!I145)),NA())</f>
        <v>#N/A</v>
      </c>
      <c r="AX151" s="491" t="e">
        <f ca="1">+IF(AND(ISNUMBER(OFFSET('Sanitation Data'!$I$11,0,10*ROW('Sanitation Data'!I145))),'Data Summary'!DM151="Yes"),OFFSET('Sanitation Data'!$I$11,0,10*ROW('Sanitation Data'!I145)),NA())</f>
        <v>#N/A</v>
      </c>
      <c r="AY151" s="491" t="e">
        <f ca="1">+IF(AND(ISNUMBER(OFFSET('Sanitation Data'!$I$12,0,10*ROW('Sanitation Data'!I145))),'Data Summary'!DN151="Yes"),OFFSET('Sanitation Data'!$I$12,0,10*ROW('Sanitation Data'!I145)),NA())</f>
        <v>#N/A</v>
      </c>
      <c r="AZ151" s="492" t="e">
        <f ca="1">+IF(AND(ISNUMBER(OFFSET('Hygiene Data'!$D$5,0,10*ROW('Hygiene Data'!D145))),'Data Summary'!DO151="Yes"),OFFSET('Hygiene Data'!$D$5,0,10*ROW('Hygiene Data'!D145)),NA())</f>
        <v>#N/A</v>
      </c>
      <c r="BA151" s="492" t="e">
        <f ca="1">+IF(AND(ISNUMBER(OFFSET('Hygiene Data'!$D$7,0,10*ROW('Hygiene Data'!D145))),'Data Summary'!DP151="Yes"),OFFSET('Hygiene Data'!$D$7,0,10*ROW('Hygiene Data'!D145)),NA())</f>
        <v>#N/A</v>
      </c>
      <c r="BB151" s="492" t="e">
        <f ca="1">+IF(AND(ISNUMBER(OFFSET('Hygiene Data'!$D$9,0,10*ROW('Hygiene Data'!D145))),'Data Summary'!DQ151="Yes"),OFFSET('Hygiene Data'!$D$9,0,10*ROW('Hygiene Data'!D145)),NA())</f>
        <v>#N/A</v>
      </c>
      <c r="BC151" s="492" t="e">
        <f ca="1">+IF(AND(ISNUMBER(OFFSET('Hygiene Data'!$E$5,0,10*ROW('Hygiene Data'!E145))),'Data Summary'!DR151="Yes"),OFFSET('Hygiene Data'!$E$5,0,10*ROW('Hygiene Data'!E145)),NA())</f>
        <v>#N/A</v>
      </c>
      <c r="BD151" s="492" t="e">
        <f ca="1">+IF(AND(ISNUMBER(OFFSET('Hygiene Data'!$E$7,0,10*ROW('Hygiene Data'!E145))),'Data Summary'!DS151="Yes"),OFFSET('Hygiene Data'!$E$7,0,10*ROW('Hygiene Data'!E145)),NA())</f>
        <v>#N/A</v>
      </c>
      <c r="BE151" s="492" t="e">
        <f ca="1">+IF(AND(ISNUMBER(OFFSET('Hygiene Data'!$E$9,0,10*ROW('Hygiene Data'!E145))),'Data Summary'!DT151="Yes"),OFFSET('Hygiene Data'!$E$9,0,10*ROW('Hygiene Data'!E145)),NA())</f>
        <v>#N/A</v>
      </c>
      <c r="BF151" s="492" t="e">
        <f ca="1">+IF(AND(ISNUMBER(OFFSET('Hygiene Data'!$F$5,0,10*ROW('Hygiene Data'!F145))),'Data Summary'!DU151="Yes"),OFFSET('Hygiene Data'!$F$5,0,10*ROW('Hygiene Data'!F145)),NA())</f>
        <v>#N/A</v>
      </c>
      <c r="BG151" s="492" t="e">
        <f ca="1">+IF(AND(ISNUMBER(OFFSET('Hygiene Data'!$F$7,0,10*ROW('Hygiene Data'!F145))),'Data Summary'!DV151="Yes"),OFFSET('Hygiene Data'!$F$7,0,10*ROW('Hygiene Data'!F145)),NA())</f>
        <v>#N/A</v>
      </c>
      <c r="BH151" s="492" t="e">
        <f ca="1">+IF(AND(ISNUMBER(OFFSET('Hygiene Data'!$F$9,0,10*ROW('Hygiene Data'!F145))),'Data Summary'!DW151="Yes"),OFFSET('Hygiene Data'!$F$9,0,10*ROW('Hygiene Data'!F145)),NA())</f>
        <v>#N/A</v>
      </c>
      <c r="BI151" s="492" t="e">
        <f ca="1">+IF(AND(ISNUMBER(OFFSET('Hygiene Data'!$G$5,0,10*ROW('Hygiene Data'!G145))),'Data Summary'!DX151="Yes"),OFFSET('Hygiene Data'!$G$5,0,10*ROW('Hygiene Data'!G145)),NA())</f>
        <v>#N/A</v>
      </c>
      <c r="BJ151" s="492" t="e">
        <f ca="1">+IF(AND(ISNUMBER(OFFSET('Hygiene Data'!$G$7,0,10*ROW('Hygiene Data'!G145))),'Data Summary'!DY151="Yes"),OFFSET('Hygiene Data'!$G$7,0,10*ROW('Hygiene Data'!G145)),NA())</f>
        <v>#N/A</v>
      </c>
      <c r="BK151" s="492" t="e">
        <f ca="1">+IF(AND(ISNUMBER(OFFSET('Hygiene Data'!$G$9,0,10*ROW('Hygiene Data'!G145))),'Data Summary'!DZ151="Yes"),OFFSET('Hygiene Data'!$G$9,0,10*ROW('Hygiene Data'!G145)),NA())</f>
        <v>#N/A</v>
      </c>
      <c r="BL151" s="492" t="e">
        <f ca="1">+IF(AND(ISNUMBER(OFFSET('Hygiene Data'!$H$5,0,10*ROW('Hygiene Data'!H145))),'Data Summary'!EA151="Yes"),OFFSET('Hygiene Data'!$H$5,0,10*ROW('Hygiene Data'!H145)),NA())</f>
        <v>#N/A</v>
      </c>
      <c r="BM151" s="492" t="e">
        <f ca="1">+IF(AND(ISNUMBER(OFFSET('Hygiene Data'!$H$7,0,10*ROW('Hygiene Data'!H145))),'Data Summary'!EB151="Yes"),OFFSET('Hygiene Data'!$H$7,0,10*ROW('Hygiene Data'!H145)),NA())</f>
        <v>#N/A</v>
      </c>
      <c r="BN151" s="492" t="e">
        <f ca="1">+IF(AND(ISNUMBER(OFFSET('Hygiene Data'!$H$9,0,10*ROW('Hygiene Data'!H145))),'Data Summary'!EC151="Yes"),OFFSET('Hygiene Data'!$H$9,0,10*ROW('Hygiene Data'!H145)),NA())</f>
        <v>#N/A</v>
      </c>
      <c r="BO151" s="492" t="e">
        <f ca="1">+IF(AND(ISNUMBER(OFFSET('Hygiene Data'!$I$5,0,10*ROW('Hygiene Data'!I145))),'Data Summary'!ED151="Yes"),OFFSET('Hygiene Data'!$I$5,0,10*ROW('Hygiene Data'!I145)),NA())</f>
        <v>#N/A</v>
      </c>
      <c r="BP151" s="492" t="e">
        <f ca="1">+IF(AND(ISNUMBER(OFFSET('Hygiene Data'!$I$7,0,10*ROW('Hygiene Data'!I145))),'Data Summary'!EE151="Yes"),OFFSET('Hygiene Data'!$I$7,0,10*ROW('Hygiene Data'!I145)),NA())</f>
        <v>#N/A</v>
      </c>
      <c r="BQ151" s="492" t="e">
        <f ca="1">+IF(AND(ISNUMBER(OFFSET('Hygiene Data'!$I$9,0,10*ROW('Hygiene Data'!I145))),'Data Summary'!EF151="Yes"),OFFSET('Hygiene Data'!$I$9,0,10*ROW('Hygiene Data'!I145)),NA())</f>
        <v>#N/A</v>
      </c>
    </row>
    <row r="152" spans="1:69" x14ac:dyDescent="0.25">
      <c r="A152" s="488" t="e">
        <f ca="1">+RIGHT('Data Summary'!A152,LEN('Data Summary'!A152)-9)</f>
        <v>#VALUE!</v>
      </c>
      <c r="B152" s="462" t="str">
        <f ca="1">+IF(ISTEXT('Data Summary'!B152),'Data Summary'!B152,"")</f>
        <v/>
      </c>
      <c r="C152" s="489" t="e">
        <f ca="1">+VALUE('Data Summary'!C152)</f>
        <v>#VALUE!</v>
      </c>
      <c r="D152" s="490" t="e">
        <f ca="1">+IF(AND(ISNUMBER(OFFSET('Water Data'!$D$4,0,10*ROW('Water Data'!D146))),'Data Summary'!BS152="Yes"),100-OFFSET('Water Data'!$D$4,0,10*ROW('Water Data'!D146)),NA())</f>
        <v>#N/A</v>
      </c>
      <c r="E152" s="490" t="e">
        <f ca="1">+IF(AND(ISNUMBER(OFFSET('Water Data'!$D$6,0,10*ROW('Water Data'!D146))),'Data Summary'!BT152="Yes"),OFFSET('Water Data'!$D$6,0,10*ROW('Water Data'!D146)),NA())</f>
        <v>#N/A</v>
      </c>
      <c r="F152" s="490" t="e">
        <f ca="1">+IF(AND(ISNUMBER(OFFSET('Water Data'!$D$9,0,10*ROW('Water Data'!D146))),'Data Summary'!BU152="Yes"),OFFSET('Water Data'!$D$9,0,10*ROW('Water Data'!D146)),NA())</f>
        <v>#N/A</v>
      </c>
      <c r="G152" s="490" t="e">
        <f ca="1">+IF(AND(ISNUMBER(OFFSET('Water Data'!$E$4,0,10*ROW('Water Data'!E146))),'Data Summary'!BV152="Yes"),100-OFFSET('Water Data'!$E$4,0,10*ROW('Water Data'!E146)),NA())</f>
        <v>#N/A</v>
      </c>
      <c r="H152" s="490" t="e">
        <f ca="1">+IF(AND(ISNUMBER(OFFSET('Water Data'!$E$6,0,10*ROW('Water Data'!E146))),'Data Summary'!BW152="Yes"),OFFSET('Water Data'!$E$6,0,10*ROW('Water Data'!E146)),NA())</f>
        <v>#N/A</v>
      </c>
      <c r="I152" s="490" t="e">
        <f ca="1">+IF(AND(ISNUMBER(OFFSET('Water Data'!$E$9,0,10*ROW('Water Data'!E146))),'Data Summary'!BX152="Yes"),OFFSET('Water Data'!$E$9,0,10*ROW('Water Data'!E146)),NA())</f>
        <v>#N/A</v>
      </c>
      <c r="J152" s="490" t="e">
        <f ca="1">+IF(AND(ISNUMBER(OFFSET('Water Data'!$F$4,0,10*ROW('Water Data'!F146))),'Data Summary'!BY152="Yes"),100-OFFSET('Water Data'!$F$4,0,10*ROW('Water Data'!F146)),NA())</f>
        <v>#N/A</v>
      </c>
      <c r="K152" s="490" t="e">
        <f ca="1">+IF(AND(ISNUMBER(OFFSET('Water Data'!$F$6,0,10*ROW('Water Data'!F146))),'Data Summary'!BZ152="Yes"),OFFSET('Water Data'!$F$6,0,10*ROW('Water Data'!F146)),NA())</f>
        <v>#N/A</v>
      </c>
      <c r="L152" s="490" t="e">
        <f ca="1">+IF(AND(ISNUMBER(OFFSET('Water Data'!$F$9,0,10*ROW('Water Data'!F146))),'Data Summary'!CA152="Yes"),OFFSET('Water Data'!$F$9,0,10*ROW('Water Data'!F146)),NA())</f>
        <v>#N/A</v>
      </c>
      <c r="M152" s="490" t="e">
        <f ca="1">+IF(AND(ISNUMBER(OFFSET('Water Data'!$G$4,0,10*ROW('Water Data'!G146))),'Data Summary'!CB152="Yes"),100-OFFSET('Water Data'!$G$4,0,10*ROW('Water Data'!G146)),NA())</f>
        <v>#N/A</v>
      </c>
      <c r="N152" s="490" t="e">
        <f ca="1">+IF(AND(ISNUMBER(OFFSET('Water Data'!$G$6,0,10*ROW('Water Data'!G146))),'Data Summary'!CC152="Yes"),OFFSET('Water Data'!$G$6,0,10*ROW('Water Data'!G146)),NA())</f>
        <v>#N/A</v>
      </c>
      <c r="O152" s="490" t="e">
        <f ca="1">+IF(AND(ISNUMBER(OFFSET('Water Data'!$G$9,0,10*ROW('Water Data'!G146))),'Data Summary'!CD152="Yes"),OFFSET('Water Data'!$G$9,0,10*ROW('Water Data'!G146)),NA())</f>
        <v>#N/A</v>
      </c>
      <c r="P152" s="490" t="e">
        <f ca="1">+IF(AND(ISNUMBER(OFFSET('Water Data'!$H$4,0,10*ROW('Water Data'!H146))),'Data Summary'!CE152="Yes"),100-OFFSET('Water Data'!$H$4,0,10*ROW('Water Data'!H146)),NA())</f>
        <v>#N/A</v>
      </c>
      <c r="Q152" s="490" t="e">
        <f ca="1">+IF(AND(ISNUMBER(OFFSET('Water Data'!$H$6,0,10*ROW('Water Data'!H146))),'Data Summary'!CF152="Yes"),OFFSET('Water Data'!$H$6,0,10*ROW('Water Data'!H146)),NA())</f>
        <v>#N/A</v>
      </c>
      <c r="R152" s="490" t="e">
        <f ca="1">+IF(AND(ISNUMBER(OFFSET('Water Data'!$H$9,0,10*ROW('Water Data'!H146))),'Data Summary'!CG152="Yes"),OFFSET('Water Data'!$H$9,0,10*ROW('Water Data'!H146)),NA())</f>
        <v>#N/A</v>
      </c>
      <c r="S152" s="490" t="e">
        <f ca="1">+IF(AND(ISNUMBER(OFFSET('Water Data'!$I$4,0,10*ROW('Water Data'!I146))),'Data Summary'!CH152="Yes"),100-OFFSET('Water Data'!$I$4,0,10*ROW('Water Data'!I146)),NA())</f>
        <v>#N/A</v>
      </c>
      <c r="T152" s="490" t="e">
        <f ca="1">+IF(AND(ISNUMBER(OFFSET('Water Data'!$I$6,0,10*ROW('Water Data'!I146))),'Data Summary'!CI152="Yes"),OFFSET('Water Data'!$I$6,0,10*ROW('Water Data'!I146)),NA())</f>
        <v>#N/A</v>
      </c>
      <c r="U152" s="490" t="e">
        <f ca="1">+IF(AND(ISNUMBER(OFFSET('Water Data'!$I$9,0,10*ROW('Water Data'!I146))),'Data Summary'!CJ152="Yes"),OFFSET('Water Data'!$I$9,0,10*ROW('Water Data'!I146)),NA())</f>
        <v>#N/A</v>
      </c>
      <c r="V152" s="491" t="e">
        <f ca="1">+IF(AND(ISNUMBER(OFFSET('Sanitation Data'!$D$4,0,10*ROW('Sanitation Data'!D146))),'Data Summary'!CK152="Yes"),100-OFFSET('Sanitation Data'!$D$4,0,10*ROW('Sanitation Data'!D146)),NA())</f>
        <v>#N/A</v>
      </c>
      <c r="W152" s="491" t="e">
        <f ca="1">+IF(AND(ISNUMBER(OFFSET('Sanitation Data'!$D$6,0,10*ROW('Sanitation Data'!D146))),'Data Summary'!CL152="Yes"),OFFSET('Sanitation Data'!$D$6,0,10*ROW('Sanitation Data'!D146)),NA())</f>
        <v>#N/A</v>
      </c>
      <c r="X152" s="491" t="e">
        <f ca="1">+IF(AND(ISNUMBER(OFFSET('Sanitation Data'!$D$10,0,10*ROW('Sanitation Data'!D146))),'Data Summary'!CM152="Yes"),OFFSET('Sanitation Data'!$D$10,0,10*ROW('Sanitation Data'!D146)),NA())</f>
        <v>#N/A</v>
      </c>
      <c r="Y152" s="491" t="e">
        <f ca="1">+IF(AND(ISNUMBER(OFFSET('Sanitation Data'!$D$11,0,10*ROW('Sanitation Data'!D146))),'Data Summary'!CN152="Yes"),OFFSET('Sanitation Data'!$D$11,0,10*ROW('Sanitation Data'!D146)),NA())</f>
        <v>#N/A</v>
      </c>
      <c r="Z152" s="491" t="e">
        <f ca="1">+IF(AND(ISNUMBER(OFFSET('Sanitation Data'!$D$12,0,10*ROW('Sanitation Data'!D146))),'Data Summary'!CO152="Yes"),OFFSET('Sanitation Data'!$D$12,0,10*ROW('Sanitation Data'!D146)),NA())</f>
        <v>#N/A</v>
      </c>
      <c r="AA152" s="491" t="e">
        <f ca="1">+IF(AND(ISNUMBER(OFFSET('Sanitation Data'!$E$4,0,10*ROW('Sanitation Data'!E146))),'Data Summary'!CP152="Yes"),100-OFFSET('Sanitation Data'!$E$4,0,10*ROW('Sanitation Data'!E146)),NA())</f>
        <v>#N/A</v>
      </c>
      <c r="AB152" s="491" t="e">
        <f ca="1">+IF(AND(ISNUMBER(OFFSET('Sanitation Data'!$E$6,0,10*ROW('Sanitation Data'!E146))),'Data Summary'!CQ152="Yes"),OFFSET('Sanitation Data'!$E$6,0,10*ROW('Sanitation Data'!E146)),NA())</f>
        <v>#N/A</v>
      </c>
      <c r="AC152" s="491" t="e">
        <f ca="1">+IF(AND(ISNUMBER(OFFSET('Sanitation Data'!$E$10,0,10*ROW('Sanitation Data'!E146))),'Data Summary'!CR152="Yes"),OFFSET('Sanitation Data'!$E$10,0,10*ROW('Sanitation Data'!E146)),NA())</f>
        <v>#N/A</v>
      </c>
      <c r="AD152" s="491" t="e">
        <f ca="1">+IF(AND(ISNUMBER(OFFSET('Sanitation Data'!$E$11,0,10*ROW('Sanitation Data'!E146))),'Data Summary'!CS152="Yes"),OFFSET('Sanitation Data'!$E$11,0,10*ROW('Sanitation Data'!E146)),NA())</f>
        <v>#N/A</v>
      </c>
      <c r="AE152" s="491" t="e">
        <f ca="1">+IF(AND(ISNUMBER(OFFSET('Sanitation Data'!$E$12,0,10*ROW('Sanitation Data'!E146))),'Data Summary'!CT152="Yes"),OFFSET('Sanitation Data'!$E$12,0,10*ROW('Sanitation Data'!E146)),NA())</f>
        <v>#N/A</v>
      </c>
      <c r="AF152" s="491" t="e">
        <f ca="1">+IF(AND(ISNUMBER(OFFSET('Sanitation Data'!$F$4,0,10*ROW('Sanitation Data'!F146))),'Data Summary'!CU152="Yes"),100-OFFSET('Sanitation Data'!$F$4,0,10*ROW('Sanitation Data'!F146)),NA())</f>
        <v>#N/A</v>
      </c>
      <c r="AG152" s="491" t="e">
        <f ca="1">+IF(AND(ISNUMBER(OFFSET('Sanitation Data'!$F$6,0,10*ROW('Sanitation Data'!F146))),'Data Summary'!CV152="Yes"),OFFSET('Sanitation Data'!$F$6,0,10*ROW('Sanitation Data'!F146)),NA())</f>
        <v>#N/A</v>
      </c>
      <c r="AH152" s="491" t="e">
        <f ca="1">+IF(AND(ISNUMBER(OFFSET('Sanitation Data'!$F$10,0,10*ROW('Sanitation Data'!F146))),'Data Summary'!CW152="Yes"),OFFSET('Sanitation Data'!$F$10,0,10*ROW('Sanitation Data'!F146)),NA())</f>
        <v>#N/A</v>
      </c>
      <c r="AI152" s="491" t="e">
        <f ca="1">+IF(AND(ISNUMBER(OFFSET('Sanitation Data'!$F$11,0,10*ROW('Sanitation Data'!F146))),'Data Summary'!CX152="Yes"),OFFSET('Sanitation Data'!$F$11,0,10*ROW('Sanitation Data'!F146)),NA())</f>
        <v>#N/A</v>
      </c>
      <c r="AJ152" s="491" t="e">
        <f ca="1">+IF(AND(ISNUMBER(OFFSET('Sanitation Data'!$F$12,0,10*ROW('Sanitation Data'!F146))),'Data Summary'!CY152="Yes"),OFFSET('Sanitation Data'!$F$12,0,10*ROW('Sanitation Data'!F146)),NA())</f>
        <v>#N/A</v>
      </c>
      <c r="AK152" s="491" t="e">
        <f ca="1">+IF(AND(ISNUMBER(OFFSET('Sanitation Data'!$G$4,0,10*ROW('Sanitation Data'!G146))),'Data Summary'!CZ152="Yes"),100-OFFSET('Sanitation Data'!$G$4,0,10*ROW('Sanitation Data'!G146)),NA())</f>
        <v>#N/A</v>
      </c>
      <c r="AL152" s="491" t="e">
        <f ca="1">+IF(AND(ISNUMBER(OFFSET('Sanitation Data'!$G$6,0,10*ROW('Sanitation Data'!G146))),'Data Summary'!DA152="Yes"),OFFSET('Sanitation Data'!$G$6,0,10*ROW('Sanitation Data'!G146)),NA())</f>
        <v>#N/A</v>
      </c>
      <c r="AM152" s="491" t="e">
        <f ca="1">+IF(AND(ISNUMBER(OFFSET('Sanitation Data'!$G$10,0,10*ROW('Sanitation Data'!G146))),'Data Summary'!DB152="Yes"),OFFSET('Sanitation Data'!$G$10,0,10*ROW('Sanitation Data'!G146)),NA())</f>
        <v>#N/A</v>
      </c>
      <c r="AN152" s="491" t="e">
        <f ca="1">+IF(AND(ISNUMBER(OFFSET('Sanitation Data'!$G$11,0,10*ROW('Sanitation Data'!G146))),'Data Summary'!DC152="Yes"),OFFSET('Sanitation Data'!$G$11,0,10*ROW('Sanitation Data'!G146)),NA())</f>
        <v>#N/A</v>
      </c>
      <c r="AO152" s="491" t="e">
        <f ca="1">+IF(AND(ISNUMBER(OFFSET('Sanitation Data'!$G$12,0,10*ROW('Sanitation Data'!G146))),'Data Summary'!DD152="Yes"),OFFSET('Sanitation Data'!$G$12,0,10*ROW('Sanitation Data'!G146)),NA())</f>
        <v>#N/A</v>
      </c>
      <c r="AP152" s="491" t="e">
        <f ca="1">+IF(AND(ISNUMBER(OFFSET('Sanitation Data'!$H$4,0,10*ROW('Sanitation Data'!H146))),'Data Summary'!DE152="Yes"),100-OFFSET('Sanitation Data'!$H$4,0,10*ROW('Sanitation Data'!H146)),NA())</f>
        <v>#N/A</v>
      </c>
      <c r="AQ152" s="491" t="e">
        <f ca="1">+IF(AND(ISNUMBER(OFFSET('Sanitation Data'!$H$6,0,10*ROW('Sanitation Data'!H146))),'Data Summary'!DF152="Yes"),OFFSET('Sanitation Data'!$H$6,0,10*ROW('Sanitation Data'!H146)),NA())</f>
        <v>#N/A</v>
      </c>
      <c r="AR152" s="491" t="e">
        <f ca="1">+IF(AND(ISNUMBER(OFFSET('Sanitation Data'!$H$10,0,10*ROW('Sanitation Data'!H146))),'Data Summary'!DG152="Yes"),OFFSET('Sanitation Data'!$H$10,0,10*ROW('Sanitation Data'!H146)),NA())</f>
        <v>#N/A</v>
      </c>
      <c r="AS152" s="491" t="e">
        <f ca="1">+IF(AND(ISNUMBER(OFFSET('Sanitation Data'!$H$11,0,10*ROW('Sanitation Data'!H146))),'Data Summary'!DH152="Yes"),OFFSET('Sanitation Data'!$H$11,0,10*ROW('Sanitation Data'!H146)),NA())</f>
        <v>#N/A</v>
      </c>
      <c r="AT152" s="491" t="e">
        <f ca="1">+IF(AND(ISNUMBER(OFFSET('Sanitation Data'!$H$12,0,10*ROW('Sanitation Data'!H146))),'Data Summary'!DI152="Yes"),OFFSET('Sanitation Data'!$H$12,0,10*ROW('Sanitation Data'!H146)),NA())</f>
        <v>#N/A</v>
      </c>
      <c r="AU152" s="491" t="e">
        <f ca="1">+IF(AND(ISNUMBER(OFFSET('Sanitation Data'!$I$4,0,10*ROW('Sanitation Data'!I146))),'Data Summary'!DJ152="Yes"),100-OFFSET('Sanitation Data'!$I$4,0,10*ROW('Sanitation Data'!I146)),NA())</f>
        <v>#N/A</v>
      </c>
      <c r="AV152" s="491" t="e">
        <f ca="1">+IF(AND(ISNUMBER(OFFSET('Sanitation Data'!$I$6,0,10*ROW('Sanitation Data'!I146))),'Data Summary'!DK152="Yes"),OFFSET('Sanitation Data'!$I$6,0,10*ROW('Sanitation Data'!I146)),NA())</f>
        <v>#N/A</v>
      </c>
      <c r="AW152" s="491" t="e">
        <f ca="1">+IF(AND(ISNUMBER(OFFSET('Sanitation Data'!$I$10,0,10*ROW('Sanitation Data'!I146))),'Data Summary'!DL152="Yes"),OFFSET('Sanitation Data'!$I$10,0,10*ROW('Sanitation Data'!I146)),NA())</f>
        <v>#N/A</v>
      </c>
      <c r="AX152" s="491" t="e">
        <f ca="1">+IF(AND(ISNUMBER(OFFSET('Sanitation Data'!$I$11,0,10*ROW('Sanitation Data'!I146))),'Data Summary'!DM152="Yes"),OFFSET('Sanitation Data'!$I$11,0,10*ROW('Sanitation Data'!I146)),NA())</f>
        <v>#N/A</v>
      </c>
      <c r="AY152" s="491" t="e">
        <f ca="1">+IF(AND(ISNUMBER(OFFSET('Sanitation Data'!$I$12,0,10*ROW('Sanitation Data'!I146))),'Data Summary'!DN152="Yes"),OFFSET('Sanitation Data'!$I$12,0,10*ROW('Sanitation Data'!I146)),NA())</f>
        <v>#N/A</v>
      </c>
      <c r="AZ152" s="492" t="e">
        <f ca="1">+IF(AND(ISNUMBER(OFFSET('Hygiene Data'!$D$5,0,10*ROW('Hygiene Data'!D146))),'Data Summary'!DO152="Yes"),OFFSET('Hygiene Data'!$D$5,0,10*ROW('Hygiene Data'!D146)),NA())</f>
        <v>#N/A</v>
      </c>
      <c r="BA152" s="492" t="e">
        <f ca="1">+IF(AND(ISNUMBER(OFFSET('Hygiene Data'!$D$7,0,10*ROW('Hygiene Data'!D146))),'Data Summary'!DP152="Yes"),OFFSET('Hygiene Data'!$D$7,0,10*ROW('Hygiene Data'!D146)),NA())</f>
        <v>#N/A</v>
      </c>
      <c r="BB152" s="492" t="e">
        <f ca="1">+IF(AND(ISNUMBER(OFFSET('Hygiene Data'!$D$9,0,10*ROW('Hygiene Data'!D146))),'Data Summary'!DQ152="Yes"),OFFSET('Hygiene Data'!$D$9,0,10*ROW('Hygiene Data'!D146)),NA())</f>
        <v>#N/A</v>
      </c>
      <c r="BC152" s="492" t="e">
        <f ca="1">+IF(AND(ISNUMBER(OFFSET('Hygiene Data'!$E$5,0,10*ROW('Hygiene Data'!E146))),'Data Summary'!DR152="Yes"),OFFSET('Hygiene Data'!$E$5,0,10*ROW('Hygiene Data'!E146)),NA())</f>
        <v>#N/A</v>
      </c>
      <c r="BD152" s="492" t="e">
        <f ca="1">+IF(AND(ISNUMBER(OFFSET('Hygiene Data'!$E$7,0,10*ROW('Hygiene Data'!E146))),'Data Summary'!DS152="Yes"),OFFSET('Hygiene Data'!$E$7,0,10*ROW('Hygiene Data'!E146)),NA())</f>
        <v>#N/A</v>
      </c>
      <c r="BE152" s="492" t="e">
        <f ca="1">+IF(AND(ISNUMBER(OFFSET('Hygiene Data'!$E$9,0,10*ROW('Hygiene Data'!E146))),'Data Summary'!DT152="Yes"),OFFSET('Hygiene Data'!$E$9,0,10*ROW('Hygiene Data'!E146)),NA())</f>
        <v>#N/A</v>
      </c>
      <c r="BF152" s="492" t="e">
        <f ca="1">+IF(AND(ISNUMBER(OFFSET('Hygiene Data'!$F$5,0,10*ROW('Hygiene Data'!F146))),'Data Summary'!DU152="Yes"),OFFSET('Hygiene Data'!$F$5,0,10*ROW('Hygiene Data'!F146)),NA())</f>
        <v>#N/A</v>
      </c>
      <c r="BG152" s="492" t="e">
        <f ca="1">+IF(AND(ISNUMBER(OFFSET('Hygiene Data'!$F$7,0,10*ROW('Hygiene Data'!F146))),'Data Summary'!DV152="Yes"),OFFSET('Hygiene Data'!$F$7,0,10*ROW('Hygiene Data'!F146)),NA())</f>
        <v>#N/A</v>
      </c>
      <c r="BH152" s="492" t="e">
        <f ca="1">+IF(AND(ISNUMBER(OFFSET('Hygiene Data'!$F$9,0,10*ROW('Hygiene Data'!F146))),'Data Summary'!DW152="Yes"),OFFSET('Hygiene Data'!$F$9,0,10*ROW('Hygiene Data'!F146)),NA())</f>
        <v>#N/A</v>
      </c>
      <c r="BI152" s="492" t="e">
        <f ca="1">+IF(AND(ISNUMBER(OFFSET('Hygiene Data'!$G$5,0,10*ROW('Hygiene Data'!G146))),'Data Summary'!DX152="Yes"),OFFSET('Hygiene Data'!$G$5,0,10*ROW('Hygiene Data'!G146)),NA())</f>
        <v>#N/A</v>
      </c>
      <c r="BJ152" s="492" t="e">
        <f ca="1">+IF(AND(ISNUMBER(OFFSET('Hygiene Data'!$G$7,0,10*ROW('Hygiene Data'!G146))),'Data Summary'!DY152="Yes"),OFFSET('Hygiene Data'!$G$7,0,10*ROW('Hygiene Data'!G146)),NA())</f>
        <v>#N/A</v>
      </c>
      <c r="BK152" s="492" t="e">
        <f ca="1">+IF(AND(ISNUMBER(OFFSET('Hygiene Data'!$G$9,0,10*ROW('Hygiene Data'!G146))),'Data Summary'!DZ152="Yes"),OFFSET('Hygiene Data'!$G$9,0,10*ROW('Hygiene Data'!G146)),NA())</f>
        <v>#N/A</v>
      </c>
      <c r="BL152" s="492" t="e">
        <f ca="1">+IF(AND(ISNUMBER(OFFSET('Hygiene Data'!$H$5,0,10*ROW('Hygiene Data'!H146))),'Data Summary'!EA152="Yes"),OFFSET('Hygiene Data'!$H$5,0,10*ROW('Hygiene Data'!H146)),NA())</f>
        <v>#N/A</v>
      </c>
      <c r="BM152" s="492" t="e">
        <f ca="1">+IF(AND(ISNUMBER(OFFSET('Hygiene Data'!$H$7,0,10*ROW('Hygiene Data'!H146))),'Data Summary'!EB152="Yes"),OFFSET('Hygiene Data'!$H$7,0,10*ROW('Hygiene Data'!H146)),NA())</f>
        <v>#N/A</v>
      </c>
      <c r="BN152" s="492" t="e">
        <f ca="1">+IF(AND(ISNUMBER(OFFSET('Hygiene Data'!$H$9,0,10*ROW('Hygiene Data'!H146))),'Data Summary'!EC152="Yes"),OFFSET('Hygiene Data'!$H$9,0,10*ROW('Hygiene Data'!H146)),NA())</f>
        <v>#N/A</v>
      </c>
      <c r="BO152" s="492" t="e">
        <f ca="1">+IF(AND(ISNUMBER(OFFSET('Hygiene Data'!$I$5,0,10*ROW('Hygiene Data'!I146))),'Data Summary'!ED152="Yes"),OFFSET('Hygiene Data'!$I$5,0,10*ROW('Hygiene Data'!I146)),NA())</f>
        <v>#N/A</v>
      </c>
      <c r="BP152" s="492" t="e">
        <f ca="1">+IF(AND(ISNUMBER(OFFSET('Hygiene Data'!$I$7,0,10*ROW('Hygiene Data'!I146))),'Data Summary'!EE152="Yes"),OFFSET('Hygiene Data'!$I$7,0,10*ROW('Hygiene Data'!I146)),NA())</f>
        <v>#N/A</v>
      </c>
      <c r="BQ152" s="492" t="e">
        <f ca="1">+IF(AND(ISNUMBER(OFFSET('Hygiene Data'!$I$9,0,10*ROW('Hygiene Data'!I146))),'Data Summary'!EF152="Yes"),OFFSET('Hygiene Data'!$I$9,0,10*ROW('Hygiene Data'!I146)),NA())</f>
        <v>#N/A</v>
      </c>
    </row>
    <row r="153" spans="1:69" x14ac:dyDescent="0.25">
      <c r="A153" s="488" t="e">
        <f ca="1">+RIGHT('Data Summary'!A153,LEN('Data Summary'!A153)-9)</f>
        <v>#VALUE!</v>
      </c>
      <c r="B153" s="462" t="str">
        <f ca="1">+IF(ISTEXT('Data Summary'!B153),'Data Summary'!B153,"")</f>
        <v/>
      </c>
      <c r="C153" s="489" t="e">
        <f ca="1">+VALUE('Data Summary'!C153)</f>
        <v>#VALUE!</v>
      </c>
      <c r="D153" s="490" t="e">
        <f ca="1">+IF(AND(ISNUMBER(OFFSET('Water Data'!$D$4,0,10*ROW('Water Data'!D147))),'Data Summary'!BS153="Yes"),100-OFFSET('Water Data'!$D$4,0,10*ROW('Water Data'!D147)),NA())</f>
        <v>#N/A</v>
      </c>
      <c r="E153" s="490" t="e">
        <f ca="1">+IF(AND(ISNUMBER(OFFSET('Water Data'!$D$6,0,10*ROW('Water Data'!D147))),'Data Summary'!BT153="Yes"),OFFSET('Water Data'!$D$6,0,10*ROW('Water Data'!D147)),NA())</f>
        <v>#N/A</v>
      </c>
      <c r="F153" s="490" t="e">
        <f ca="1">+IF(AND(ISNUMBER(OFFSET('Water Data'!$D$9,0,10*ROW('Water Data'!D147))),'Data Summary'!BU153="Yes"),OFFSET('Water Data'!$D$9,0,10*ROW('Water Data'!D147)),NA())</f>
        <v>#N/A</v>
      </c>
      <c r="G153" s="490" t="e">
        <f ca="1">+IF(AND(ISNUMBER(OFFSET('Water Data'!$E$4,0,10*ROW('Water Data'!E147))),'Data Summary'!BV153="Yes"),100-OFFSET('Water Data'!$E$4,0,10*ROW('Water Data'!E147)),NA())</f>
        <v>#N/A</v>
      </c>
      <c r="H153" s="490" t="e">
        <f ca="1">+IF(AND(ISNUMBER(OFFSET('Water Data'!$E$6,0,10*ROW('Water Data'!E147))),'Data Summary'!BW153="Yes"),OFFSET('Water Data'!$E$6,0,10*ROW('Water Data'!E147)),NA())</f>
        <v>#N/A</v>
      </c>
      <c r="I153" s="490" t="e">
        <f ca="1">+IF(AND(ISNUMBER(OFFSET('Water Data'!$E$9,0,10*ROW('Water Data'!E147))),'Data Summary'!BX153="Yes"),OFFSET('Water Data'!$E$9,0,10*ROW('Water Data'!E147)),NA())</f>
        <v>#N/A</v>
      </c>
      <c r="J153" s="490" t="e">
        <f ca="1">+IF(AND(ISNUMBER(OFFSET('Water Data'!$F$4,0,10*ROW('Water Data'!F147))),'Data Summary'!BY153="Yes"),100-OFFSET('Water Data'!$F$4,0,10*ROW('Water Data'!F147)),NA())</f>
        <v>#N/A</v>
      </c>
      <c r="K153" s="490" t="e">
        <f ca="1">+IF(AND(ISNUMBER(OFFSET('Water Data'!$F$6,0,10*ROW('Water Data'!F147))),'Data Summary'!BZ153="Yes"),OFFSET('Water Data'!$F$6,0,10*ROW('Water Data'!F147)),NA())</f>
        <v>#N/A</v>
      </c>
      <c r="L153" s="490" t="e">
        <f ca="1">+IF(AND(ISNUMBER(OFFSET('Water Data'!$F$9,0,10*ROW('Water Data'!F147))),'Data Summary'!CA153="Yes"),OFFSET('Water Data'!$F$9,0,10*ROW('Water Data'!F147)),NA())</f>
        <v>#N/A</v>
      </c>
      <c r="M153" s="490" t="e">
        <f ca="1">+IF(AND(ISNUMBER(OFFSET('Water Data'!$G$4,0,10*ROW('Water Data'!G147))),'Data Summary'!CB153="Yes"),100-OFFSET('Water Data'!$G$4,0,10*ROW('Water Data'!G147)),NA())</f>
        <v>#N/A</v>
      </c>
      <c r="N153" s="490" t="e">
        <f ca="1">+IF(AND(ISNUMBER(OFFSET('Water Data'!$G$6,0,10*ROW('Water Data'!G147))),'Data Summary'!CC153="Yes"),OFFSET('Water Data'!$G$6,0,10*ROW('Water Data'!G147)),NA())</f>
        <v>#N/A</v>
      </c>
      <c r="O153" s="490" t="e">
        <f ca="1">+IF(AND(ISNUMBER(OFFSET('Water Data'!$G$9,0,10*ROW('Water Data'!G147))),'Data Summary'!CD153="Yes"),OFFSET('Water Data'!$G$9,0,10*ROW('Water Data'!G147)),NA())</f>
        <v>#N/A</v>
      </c>
      <c r="P153" s="490" t="e">
        <f ca="1">+IF(AND(ISNUMBER(OFFSET('Water Data'!$H$4,0,10*ROW('Water Data'!H147))),'Data Summary'!CE153="Yes"),100-OFFSET('Water Data'!$H$4,0,10*ROW('Water Data'!H147)),NA())</f>
        <v>#N/A</v>
      </c>
      <c r="Q153" s="490" t="e">
        <f ca="1">+IF(AND(ISNUMBER(OFFSET('Water Data'!$H$6,0,10*ROW('Water Data'!H147))),'Data Summary'!CF153="Yes"),OFFSET('Water Data'!$H$6,0,10*ROW('Water Data'!H147)),NA())</f>
        <v>#N/A</v>
      </c>
      <c r="R153" s="490" t="e">
        <f ca="1">+IF(AND(ISNUMBER(OFFSET('Water Data'!$H$9,0,10*ROW('Water Data'!H147))),'Data Summary'!CG153="Yes"),OFFSET('Water Data'!$H$9,0,10*ROW('Water Data'!H147)),NA())</f>
        <v>#N/A</v>
      </c>
      <c r="S153" s="490" t="e">
        <f ca="1">+IF(AND(ISNUMBER(OFFSET('Water Data'!$I$4,0,10*ROW('Water Data'!I147))),'Data Summary'!CH153="Yes"),100-OFFSET('Water Data'!$I$4,0,10*ROW('Water Data'!I147)),NA())</f>
        <v>#N/A</v>
      </c>
      <c r="T153" s="490" t="e">
        <f ca="1">+IF(AND(ISNUMBER(OFFSET('Water Data'!$I$6,0,10*ROW('Water Data'!I147))),'Data Summary'!CI153="Yes"),OFFSET('Water Data'!$I$6,0,10*ROW('Water Data'!I147)),NA())</f>
        <v>#N/A</v>
      </c>
      <c r="U153" s="490" t="e">
        <f ca="1">+IF(AND(ISNUMBER(OFFSET('Water Data'!$I$9,0,10*ROW('Water Data'!I147))),'Data Summary'!CJ153="Yes"),OFFSET('Water Data'!$I$9,0,10*ROW('Water Data'!I147)),NA())</f>
        <v>#N/A</v>
      </c>
      <c r="V153" s="491" t="e">
        <f ca="1">+IF(AND(ISNUMBER(OFFSET('Sanitation Data'!$D$4,0,10*ROW('Sanitation Data'!D147))),'Data Summary'!CK153="Yes"),100-OFFSET('Sanitation Data'!$D$4,0,10*ROW('Sanitation Data'!D147)),NA())</f>
        <v>#N/A</v>
      </c>
      <c r="W153" s="491" t="e">
        <f ca="1">+IF(AND(ISNUMBER(OFFSET('Sanitation Data'!$D$6,0,10*ROW('Sanitation Data'!D147))),'Data Summary'!CL153="Yes"),OFFSET('Sanitation Data'!$D$6,0,10*ROW('Sanitation Data'!D147)),NA())</f>
        <v>#N/A</v>
      </c>
      <c r="X153" s="491" t="e">
        <f ca="1">+IF(AND(ISNUMBER(OFFSET('Sanitation Data'!$D$10,0,10*ROW('Sanitation Data'!D147))),'Data Summary'!CM153="Yes"),OFFSET('Sanitation Data'!$D$10,0,10*ROW('Sanitation Data'!D147)),NA())</f>
        <v>#N/A</v>
      </c>
      <c r="Y153" s="491" t="e">
        <f ca="1">+IF(AND(ISNUMBER(OFFSET('Sanitation Data'!$D$11,0,10*ROW('Sanitation Data'!D147))),'Data Summary'!CN153="Yes"),OFFSET('Sanitation Data'!$D$11,0,10*ROW('Sanitation Data'!D147)),NA())</f>
        <v>#N/A</v>
      </c>
      <c r="Z153" s="491" t="e">
        <f ca="1">+IF(AND(ISNUMBER(OFFSET('Sanitation Data'!$D$12,0,10*ROW('Sanitation Data'!D147))),'Data Summary'!CO153="Yes"),OFFSET('Sanitation Data'!$D$12,0,10*ROW('Sanitation Data'!D147)),NA())</f>
        <v>#N/A</v>
      </c>
      <c r="AA153" s="491" t="e">
        <f ca="1">+IF(AND(ISNUMBER(OFFSET('Sanitation Data'!$E$4,0,10*ROW('Sanitation Data'!E147))),'Data Summary'!CP153="Yes"),100-OFFSET('Sanitation Data'!$E$4,0,10*ROW('Sanitation Data'!E147)),NA())</f>
        <v>#N/A</v>
      </c>
      <c r="AB153" s="491" t="e">
        <f ca="1">+IF(AND(ISNUMBER(OFFSET('Sanitation Data'!$E$6,0,10*ROW('Sanitation Data'!E147))),'Data Summary'!CQ153="Yes"),OFFSET('Sanitation Data'!$E$6,0,10*ROW('Sanitation Data'!E147)),NA())</f>
        <v>#N/A</v>
      </c>
      <c r="AC153" s="491" t="e">
        <f ca="1">+IF(AND(ISNUMBER(OFFSET('Sanitation Data'!$E$10,0,10*ROW('Sanitation Data'!E147))),'Data Summary'!CR153="Yes"),OFFSET('Sanitation Data'!$E$10,0,10*ROW('Sanitation Data'!E147)),NA())</f>
        <v>#N/A</v>
      </c>
      <c r="AD153" s="491" t="e">
        <f ca="1">+IF(AND(ISNUMBER(OFFSET('Sanitation Data'!$E$11,0,10*ROW('Sanitation Data'!E147))),'Data Summary'!CS153="Yes"),OFFSET('Sanitation Data'!$E$11,0,10*ROW('Sanitation Data'!E147)),NA())</f>
        <v>#N/A</v>
      </c>
      <c r="AE153" s="491" t="e">
        <f ca="1">+IF(AND(ISNUMBER(OFFSET('Sanitation Data'!$E$12,0,10*ROW('Sanitation Data'!E147))),'Data Summary'!CT153="Yes"),OFFSET('Sanitation Data'!$E$12,0,10*ROW('Sanitation Data'!E147)),NA())</f>
        <v>#N/A</v>
      </c>
      <c r="AF153" s="491" t="e">
        <f ca="1">+IF(AND(ISNUMBER(OFFSET('Sanitation Data'!$F$4,0,10*ROW('Sanitation Data'!F147))),'Data Summary'!CU153="Yes"),100-OFFSET('Sanitation Data'!$F$4,0,10*ROW('Sanitation Data'!F147)),NA())</f>
        <v>#N/A</v>
      </c>
      <c r="AG153" s="491" t="e">
        <f ca="1">+IF(AND(ISNUMBER(OFFSET('Sanitation Data'!$F$6,0,10*ROW('Sanitation Data'!F147))),'Data Summary'!CV153="Yes"),OFFSET('Sanitation Data'!$F$6,0,10*ROW('Sanitation Data'!F147)),NA())</f>
        <v>#N/A</v>
      </c>
      <c r="AH153" s="491" t="e">
        <f ca="1">+IF(AND(ISNUMBER(OFFSET('Sanitation Data'!$F$10,0,10*ROW('Sanitation Data'!F147))),'Data Summary'!CW153="Yes"),OFFSET('Sanitation Data'!$F$10,0,10*ROW('Sanitation Data'!F147)),NA())</f>
        <v>#N/A</v>
      </c>
      <c r="AI153" s="491" t="e">
        <f ca="1">+IF(AND(ISNUMBER(OFFSET('Sanitation Data'!$F$11,0,10*ROW('Sanitation Data'!F147))),'Data Summary'!CX153="Yes"),OFFSET('Sanitation Data'!$F$11,0,10*ROW('Sanitation Data'!F147)),NA())</f>
        <v>#N/A</v>
      </c>
      <c r="AJ153" s="491" t="e">
        <f ca="1">+IF(AND(ISNUMBER(OFFSET('Sanitation Data'!$F$12,0,10*ROW('Sanitation Data'!F147))),'Data Summary'!CY153="Yes"),OFFSET('Sanitation Data'!$F$12,0,10*ROW('Sanitation Data'!F147)),NA())</f>
        <v>#N/A</v>
      </c>
      <c r="AK153" s="491" t="e">
        <f ca="1">+IF(AND(ISNUMBER(OFFSET('Sanitation Data'!$G$4,0,10*ROW('Sanitation Data'!G147))),'Data Summary'!CZ153="Yes"),100-OFFSET('Sanitation Data'!$G$4,0,10*ROW('Sanitation Data'!G147)),NA())</f>
        <v>#N/A</v>
      </c>
      <c r="AL153" s="491" t="e">
        <f ca="1">+IF(AND(ISNUMBER(OFFSET('Sanitation Data'!$G$6,0,10*ROW('Sanitation Data'!G147))),'Data Summary'!DA153="Yes"),OFFSET('Sanitation Data'!$G$6,0,10*ROW('Sanitation Data'!G147)),NA())</f>
        <v>#N/A</v>
      </c>
      <c r="AM153" s="491" t="e">
        <f ca="1">+IF(AND(ISNUMBER(OFFSET('Sanitation Data'!$G$10,0,10*ROW('Sanitation Data'!G147))),'Data Summary'!DB153="Yes"),OFFSET('Sanitation Data'!$G$10,0,10*ROW('Sanitation Data'!G147)),NA())</f>
        <v>#N/A</v>
      </c>
      <c r="AN153" s="491" t="e">
        <f ca="1">+IF(AND(ISNUMBER(OFFSET('Sanitation Data'!$G$11,0,10*ROW('Sanitation Data'!G147))),'Data Summary'!DC153="Yes"),OFFSET('Sanitation Data'!$G$11,0,10*ROW('Sanitation Data'!G147)),NA())</f>
        <v>#N/A</v>
      </c>
      <c r="AO153" s="491" t="e">
        <f ca="1">+IF(AND(ISNUMBER(OFFSET('Sanitation Data'!$G$12,0,10*ROW('Sanitation Data'!G147))),'Data Summary'!DD153="Yes"),OFFSET('Sanitation Data'!$G$12,0,10*ROW('Sanitation Data'!G147)),NA())</f>
        <v>#N/A</v>
      </c>
      <c r="AP153" s="491" t="e">
        <f ca="1">+IF(AND(ISNUMBER(OFFSET('Sanitation Data'!$H$4,0,10*ROW('Sanitation Data'!H147))),'Data Summary'!DE153="Yes"),100-OFFSET('Sanitation Data'!$H$4,0,10*ROW('Sanitation Data'!H147)),NA())</f>
        <v>#N/A</v>
      </c>
      <c r="AQ153" s="491" t="e">
        <f ca="1">+IF(AND(ISNUMBER(OFFSET('Sanitation Data'!$H$6,0,10*ROW('Sanitation Data'!H147))),'Data Summary'!DF153="Yes"),OFFSET('Sanitation Data'!$H$6,0,10*ROW('Sanitation Data'!H147)),NA())</f>
        <v>#N/A</v>
      </c>
      <c r="AR153" s="491" t="e">
        <f ca="1">+IF(AND(ISNUMBER(OFFSET('Sanitation Data'!$H$10,0,10*ROW('Sanitation Data'!H147))),'Data Summary'!DG153="Yes"),OFFSET('Sanitation Data'!$H$10,0,10*ROW('Sanitation Data'!H147)),NA())</f>
        <v>#N/A</v>
      </c>
      <c r="AS153" s="491" t="e">
        <f ca="1">+IF(AND(ISNUMBER(OFFSET('Sanitation Data'!$H$11,0,10*ROW('Sanitation Data'!H147))),'Data Summary'!DH153="Yes"),OFFSET('Sanitation Data'!$H$11,0,10*ROW('Sanitation Data'!H147)),NA())</f>
        <v>#N/A</v>
      </c>
      <c r="AT153" s="491" t="e">
        <f ca="1">+IF(AND(ISNUMBER(OFFSET('Sanitation Data'!$H$12,0,10*ROW('Sanitation Data'!H147))),'Data Summary'!DI153="Yes"),OFFSET('Sanitation Data'!$H$12,0,10*ROW('Sanitation Data'!H147)),NA())</f>
        <v>#N/A</v>
      </c>
      <c r="AU153" s="491" t="e">
        <f ca="1">+IF(AND(ISNUMBER(OFFSET('Sanitation Data'!$I$4,0,10*ROW('Sanitation Data'!I147))),'Data Summary'!DJ153="Yes"),100-OFFSET('Sanitation Data'!$I$4,0,10*ROW('Sanitation Data'!I147)),NA())</f>
        <v>#N/A</v>
      </c>
      <c r="AV153" s="491" t="e">
        <f ca="1">+IF(AND(ISNUMBER(OFFSET('Sanitation Data'!$I$6,0,10*ROW('Sanitation Data'!I147))),'Data Summary'!DK153="Yes"),OFFSET('Sanitation Data'!$I$6,0,10*ROW('Sanitation Data'!I147)),NA())</f>
        <v>#N/A</v>
      </c>
      <c r="AW153" s="491" t="e">
        <f ca="1">+IF(AND(ISNUMBER(OFFSET('Sanitation Data'!$I$10,0,10*ROW('Sanitation Data'!I147))),'Data Summary'!DL153="Yes"),OFFSET('Sanitation Data'!$I$10,0,10*ROW('Sanitation Data'!I147)),NA())</f>
        <v>#N/A</v>
      </c>
      <c r="AX153" s="491" t="e">
        <f ca="1">+IF(AND(ISNUMBER(OFFSET('Sanitation Data'!$I$11,0,10*ROW('Sanitation Data'!I147))),'Data Summary'!DM153="Yes"),OFFSET('Sanitation Data'!$I$11,0,10*ROW('Sanitation Data'!I147)),NA())</f>
        <v>#N/A</v>
      </c>
      <c r="AY153" s="491" t="e">
        <f ca="1">+IF(AND(ISNUMBER(OFFSET('Sanitation Data'!$I$12,0,10*ROW('Sanitation Data'!I147))),'Data Summary'!DN153="Yes"),OFFSET('Sanitation Data'!$I$12,0,10*ROW('Sanitation Data'!I147)),NA())</f>
        <v>#N/A</v>
      </c>
      <c r="AZ153" s="492" t="e">
        <f ca="1">+IF(AND(ISNUMBER(OFFSET('Hygiene Data'!$D$5,0,10*ROW('Hygiene Data'!D147))),'Data Summary'!DO153="Yes"),OFFSET('Hygiene Data'!$D$5,0,10*ROW('Hygiene Data'!D147)),NA())</f>
        <v>#N/A</v>
      </c>
      <c r="BA153" s="492" t="e">
        <f ca="1">+IF(AND(ISNUMBER(OFFSET('Hygiene Data'!$D$7,0,10*ROW('Hygiene Data'!D147))),'Data Summary'!DP153="Yes"),OFFSET('Hygiene Data'!$D$7,0,10*ROW('Hygiene Data'!D147)),NA())</f>
        <v>#N/A</v>
      </c>
      <c r="BB153" s="492" t="e">
        <f ca="1">+IF(AND(ISNUMBER(OFFSET('Hygiene Data'!$D$9,0,10*ROW('Hygiene Data'!D147))),'Data Summary'!DQ153="Yes"),OFFSET('Hygiene Data'!$D$9,0,10*ROW('Hygiene Data'!D147)),NA())</f>
        <v>#N/A</v>
      </c>
      <c r="BC153" s="492" t="e">
        <f ca="1">+IF(AND(ISNUMBER(OFFSET('Hygiene Data'!$E$5,0,10*ROW('Hygiene Data'!E147))),'Data Summary'!DR153="Yes"),OFFSET('Hygiene Data'!$E$5,0,10*ROW('Hygiene Data'!E147)),NA())</f>
        <v>#N/A</v>
      </c>
      <c r="BD153" s="492" t="e">
        <f ca="1">+IF(AND(ISNUMBER(OFFSET('Hygiene Data'!$E$7,0,10*ROW('Hygiene Data'!E147))),'Data Summary'!DS153="Yes"),OFFSET('Hygiene Data'!$E$7,0,10*ROW('Hygiene Data'!E147)),NA())</f>
        <v>#N/A</v>
      </c>
      <c r="BE153" s="492" t="e">
        <f ca="1">+IF(AND(ISNUMBER(OFFSET('Hygiene Data'!$E$9,0,10*ROW('Hygiene Data'!E147))),'Data Summary'!DT153="Yes"),OFFSET('Hygiene Data'!$E$9,0,10*ROW('Hygiene Data'!E147)),NA())</f>
        <v>#N/A</v>
      </c>
      <c r="BF153" s="492" t="e">
        <f ca="1">+IF(AND(ISNUMBER(OFFSET('Hygiene Data'!$F$5,0,10*ROW('Hygiene Data'!F147))),'Data Summary'!DU153="Yes"),OFFSET('Hygiene Data'!$F$5,0,10*ROW('Hygiene Data'!F147)),NA())</f>
        <v>#N/A</v>
      </c>
      <c r="BG153" s="492" t="e">
        <f ca="1">+IF(AND(ISNUMBER(OFFSET('Hygiene Data'!$F$7,0,10*ROW('Hygiene Data'!F147))),'Data Summary'!DV153="Yes"),OFFSET('Hygiene Data'!$F$7,0,10*ROW('Hygiene Data'!F147)),NA())</f>
        <v>#N/A</v>
      </c>
      <c r="BH153" s="492" t="e">
        <f ca="1">+IF(AND(ISNUMBER(OFFSET('Hygiene Data'!$F$9,0,10*ROW('Hygiene Data'!F147))),'Data Summary'!DW153="Yes"),OFFSET('Hygiene Data'!$F$9,0,10*ROW('Hygiene Data'!F147)),NA())</f>
        <v>#N/A</v>
      </c>
      <c r="BI153" s="492" t="e">
        <f ca="1">+IF(AND(ISNUMBER(OFFSET('Hygiene Data'!$G$5,0,10*ROW('Hygiene Data'!G147))),'Data Summary'!DX153="Yes"),OFFSET('Hygiene Data'!$G$5,0,10*ROW('Hygiene Data'!G147)),NA())</f>
        <v>#N/A</v>
      </c>
      <c r="BJ153" s="492" t="e">
        <f ca="1">+IF(AND(ISNUMBER(OFFSET('Hygiene Data'!$G$7,0,10*ROW('Hygiene Data'!G147))),'Data Summary'!DY153="Yes"),OFFSET('Hygiene Data'!$G$7,0,10*ROW('Hygiene Data'!G147)),NA())</f>
        <v>#N/A</v>
      </c>
      <c r="BK153" s="492" t="e">
        <f ca="1">+IF(AND(ISNUMBER(OFFSET('Hygiene Data'!$G$9,0,10*ROW('Hygiene Data'!G147))),'Data Summary'!DZ153="Yes"),OFFSET('Hygiene Data'!$G$9,0,10*ROW('Hygiene Data'!G147)),NA())</f>
        <v>#N/A</v>
      </c>
      <c r="BL153" s="492" t="e">
        <f ca="1">+IF(AND(ISNUMBER(OFFSET('Hygiene Data'!$H$5,0,10*ROW('Hygiene Data'!H147))),'Data Summary'!EA153="Yes"),OFFSET('Hygiene Data'!$H$5,0,10*ROW('Hygiene Data'!H147)),NA())</f>
        <v>#N/A</v>
      </c>
      <c r="BM153" s="492" t="e">
        <f ca="1">+IF(AND(ISNUMBER(OFFSET('Hygiene Data'!$H$7,0,10*ROW('Hygiene Data'!H147))),'Data Summary'!EB153="Yes"),OFFSET('Hygiene Data'!$H$7,0,10*ROW('Hygiene Data'!H147)),NA())</f>
        <v>#N/A</v>
      </c>
      <c r="BN153" s="492" t="e">
        <f ca="1">+IF(AND(ISNUMBER(OFFSET('Hygiene Data'!$H$9,0,10*ROW('Hygiene Data'!H147))),'Data Summary'!EC153="Yes"),OFFSET('Hygiene Data'!$H$9,0,10*ROW('Hygiene Data'!H147)),NA())</f>
        <v>#N/A</v>
      </c>
      <c r="BO153" s="492" t="e">
        <f ca="1">+IF(AND(ISNUMBER(OFFSET('Hygiene Data'!$I$5,0,10*ROW('Hygiene Data'!I147))),'Data Summary'!ED153="Yes"),OFFSET('Hygiene Data'!$I$5,0,10*ROW('Hygiene Data'!I147)),NA())</f>
        <v>#N/A</v>
      </c>
      <c r="BP153" s="492" t="e">
        <f ca="1">+IF(AND(ISNUMBER(OFFSET('Hygiene Data'!$I$7,0,10*ROW('Hygiene Data'!I147))),'Data Summary'!EE153="Yes"),OFFSET('Hygiene Data'!$I$7,0,10*ROW('Hygiene Data'!I147)),NA())</f>
        <v>#N/A</v>
      </c>
      <c r="BQ153" s="492" t="e">
        <f ca="1">+IF(AND(ISNUMBER(OFFSET('Hygiene Data'!$I$9,0,10*ROW('Hygiene Data'!I147))),'Data Summary'!EF153="Yes"),OFFSET('Hygiene Data'!$I$9,0,10*ROW('Hygiene Data'!I147)),NA())</f>
        <v>#N/A</v>
      </c>
    </row>
    <row r="154" spans="1:69" x14ac:dyDescent="0.25">
      <c r="A154" s="488" t="e">
        <f ca="1">+RIGHT('Data Summary'!A154,LEN('Data Summary'!A154)-9)</f>
        <v>#VALUE!</v>
      </c>
      <c r="B154" s="462" t="str">
        <f ca="1">+IF(ISTEXT('Data Summary'!B154),'Data Summary'!B154,"")</f>
        <v/>
      </c>
      <c r="C154" s="489" t="e">
        <f ca="1">+VALUE('Data Summary'!C154)</f>
        <v>#VALUE!</v>
      </c>
      <c r="D154" s="490" t="e">
        <f ca="1">+IF(AND(ISNUMBER(OFFSET('Water Data'!$D$4,0,10*ROW('Water Data'!D148))),'Data Summary'!BS154="Yes"),100-OFFSET('Water Data'!$D$4,0,10*ROW('Water Data'!D148)),NA())</f>
        <v>#N/A</v>
      </c>
      <c r="E154" s="490" t="e">
        <f ca="1">+IF(AND(ISNUMBER(OFFSET('Water Data'!$D$6,0,10*ROW('Water Data'!D148))),'Data Summary'!BT154="Yes"),OFFSET('Water Data'!$D$6,0,10*ROW('Water Data'!D148)),NA())</f>
        <v>#N/A</v>
      </c>
      <c r="F154" s="490" t="e">
        <f ca="1">+IF(AND(ISNUMBER(OFFSET('Water Data'!$D$9,0,10*ROW('Water Data'!D148))),'Data Summary'!BU154="Yes"),OFFSET('Water Data'!$D$9,0,10*ROW('Water Data'!D148)),NA())</f>
        <v>#N/A</v>
      </c>
      <c r="G154" s="490" t="e">
        <f ca="1">+IF(AND(ISNUMBER(OFFSET('Water Data'!$E$4,0,10*ROW('Water Data'!E148))),'Data Summary'!BV154="Yes"),100-OFFSET('Water Data'!$E$4,0,10*ROW('Water Data'!E148)),NA())</f>
        <v>#N/A</v>
      </c>
      <c r="H154" s="490" t="e">
        <f ca="1">+IF(AND(ISNUMBER(OFFSET('Water Data'!$E$6,0,10*ROW('Water Data'!E148))),'Data Summary'!BW154="Yes"),OFFSET('Water Data'!$E$6,0,10*ROW('Water Data'!E148)),NA())</f>
        <v>#N/A</v>
      </c>
      <c r="I154" s="490" t="e">
        <f ca="1">+IF(AND(ISNUMBER(OFFSET('Water Data'!$E$9,0,10*ROW('Water Data'!E148))),'Data Summary'!BX154="Yes"),OFFSET('Water Data'!$E$9,0,10*ROW('Water Data'!E148)),NA())</f>
        <v>#N/A</v>
      </c>
      <c r="J154" s="490" t="e">
        <f ca="1">+IF(AND(ISNUMBER(OFFSET('Water Data'!$F$4,0,10*ROW('Water Data'!F148))),'Data Summary'!BY154="Yes"),100-OFFSET('Water Data'!$F$4,0,10*ROW('Water Data'!F148)),NA())</f>
        <v>#N/A</v>
      </c>
      <c r="K154" s="490" t="e">
        <f ca="1">+IF(AND(ISNUMBER(OFFSET('Water Data'!$F$6,0,10*ROW('Water Data'!F148))),'Data Summary'!BZ154="Yes"),OFFSET('Water Data'!$F$6,0,10*ROW('Water Data'!F148)),NA())</f>
        <v>#N/A</v>
      </c>
      <c r="L154" s="490" t="e">
        <f ca="1">+IF(AND(ISNUMBER(OFFSET('Water Data'!$F$9,0,10*ROW('Water Data'!F148))),'Data Summary'!CA154="Yes"),OFFSET('Water Data'!$F$9,0,10*ROW('Water Data'!F148)),NA())</f>
        <v>#N/A</v>
      </c>
      <c r="M154" s="490" t="e">
        <f ca="1">+IF(AND(ISNUMBER(OFFSET('Water Data'!$G$4,0,10*ROW('Water Data'!G148))),'Data Summary'!CB154="Yes"),100-OFFSET('Water Data'!$G$4,0,10*ROW('Water Data'!G148)),NA())</f>
        <v>#N/A</v>
      </c>
      <c r="N154" s="490" t="e">
        <f ca="1">+IF(AND(ISNUMBER(OFFSET('Water Data'!$G$6,0,10*ROW('Water Data'!G148))),'Data Summary'!CC154="Yes"),OFFSET('Water Data'!$G$6,0,10*ROW('Water Data'!G148)),NA())</f>
        <v>#N/A</v>
      </c>
      <c r="O154" s="490" t="e">
        <f ca="1">+IF(AND(ISNUMBER(OFFSET('Water Data'!$G$9,0,10*ROW('Water Data'!G148))),'Data Summary'!CD154="Yes"),OFFSET('Water Data'!$G$9,0,10*ROW('Water Data'!G148)),NA())</f>
        <v>#N/A</v>
      </c>
      <c r="P154" s="490" t="e">
        <f ca="1">+IF(AND(ISNUMBER(OFFSET('Water Data'!$H$4,0,10*ROW('Water Data'!H148))),'Data Summary'!CE154="Yes"),100-OFFSET('Water Data'!$H$4,0,10*ROW('Water Data'!H148)),NA())</f>
        <v>#N/A</v>
      </c>
      <c r="Q154" s="490" t="e">
        <f ca="1">+IF(AND(ISNUMBER(OFFSET('Water Data'!$H$6,0,10*ROW('Water Data'!H148))),'Data Summary'!CF154="Yes"),OFFSET('Water Data'!$H$6,0,10*ROW('Water Data'!H148)),NA())</f>
        <v>#N/A</v>
      </c>
      <c r="R154" s="490" t="e">
        <f ca="1">+IF(AND(ISNUMBER(OFFSET('Water Data'!$H$9,0,10*ROW('Water Data'!H148))),'Data Summary'!CG154="Yes"),OFFSET('Water Data'!$H$9,0,10*ROW('Water Data'!H148)),NA())</f>
        <v>#N/A</v>
      </c>
      <c r="S154" s="490" t="e">
        <f ca="1">+IF(AND(ISNUMBER(OFFSET('Water Data'!$I$4,0,10*ROW('Water Data'!I148))),'Data Summary'!CH154="Yes"),100-OFFSET('Water Data'!$I$4,0,10*ROW('Water Data'!I148)),NA())</f>
        <v>#N/A</v>
      </c>
      <c r="T154" s="490" t="e">
        <f ca="1">+IF(AND(ISNUMBER(OFFSET('Water Data'!$I$6,0,10*ROW('Water Data'!I148))),'Data Summary'!CI154="Yes"),OFFSET('Water Data'!$I$6,0,10*ROW('Water Data'!I148)),NA())</f>
        <v>#N/A</v>
      </c>
      <c r="U154" s="490" t="e">
        <f ca="1">+IF(AND(ISNUMBER(OFFSET('Water Data'!$I$9,0,10*ROW('Water Data'!I148))),'Data Summary'!CJ154="Yes"),OFFSET('Water Data'!$I$9,0,10*ROW('Water Data'!I148)),NA())</f>
        <v>#N/A</v>
      </c>
      <c r="V154" s="491" t="e">
        <f ca="1">+IF(AND(ISNUMBER(OFFSET('Sanitation Data'!$D$4,0,10*ROW('Sanitation Data'!D148))),'Data Summary'!CK154="Yes"),100-OFFSET('Sanitation Data'!$D$4,0,10*ROW('Sanitation Data'!D148)),NA())</f>
        <v>#N/A</v>
      </c>
      <c r="W154" s="491" t="e">
        <f ca="1">+IF(AND(ISNUMBER(OFFSET('Sanitation Data'!$D$6,0,10*ROW('Sanitation Data'!D148))),'Data Summary'!CL154="Yes"),OFFSET('Sanitation Data'!$D$6,0,10*ROW('Sanitation Data'!D148)),NA())</f>
        <v>#N/A</v>
      </c>
      <c r="X154" s="491" t="e">
        <f ca="1">+IF(AND(ISNUMBER(OFFSET('Sanitation Data'!$D$10,0,10*ROW('Sanitation Data'!D148))),'Data Summary'!CM154="Yes"),OFFSET('Sanitation Data'!$D$10,0,10*ROW('Sanitation Data'!D148)),NA())</f>
        <v>#N/A</v>
      </c>
      <c r="Y154" s="491" t="e">
        <f ca="1">+IF(AND(ISNUMBER(OFFSET('Sanitation Data'!$D$11,0,10*ROW('Sanitation Data'!D148))),'Data Summary'!CN154="Yes"),OFFSET('Sanitation Data'!$D$11,0,10*ROW('Sanitation Data'!D148)),NA())</f>
        <v>#N/A</v>
      </c>
      <c r="Z154" s="491" t="e">
        <f ca="1">+IF(AND(ISNUMBER(OFFSET('Sanitation Data'!$D$12,0,10*ROW('Sanitation Data'!D148))),'Data Summary'!CO154="Yes"),OFFSET('Sanitation Data'!$D$12,0,10*ROW('Sanitation Data'!D148)),NA())</f>
        <v>#N/A</v>
      </c>
      <c r="AA154" s="491" t="e">
        <f ca="1">+IF(AND(ISNUMBER(OFFSET('Sanitation Data'!$E$4,0,10*ROW('Sanitation Data'!E148))),'Data Summary'!CP154="Yes"),100-OFFSET('Sanitation Data'!$E$4,0,10*ROW('Sanitation Data'!E148)),NA())</f>
        <v>#N/A</v>
      </c>
      <c r="AB154" s="491" t="e">
        <f ca="1">+IF(AND(ISNUMBER(OFFSET('Sanitation Data'!$E$6,0,10*ROW('Sanitation Data'!E148))),'Data Summary'!CQ154="Yes"),OFFSET('Sanitation Data'!$E$6,0,10*ROW('Sanitation Data'!E148)),NA())</f>
        <v>#N/A</v>
      </c>
      <c r="AC154" s="491" t="e">
        <f ca="1">+IF(AND(ISNUMBER(OFFSET('Sanitation Data'!$E$10,0,10*ROW('Sanitation Data'!E148))),'Data Summary'!CR154="Yes"),OFFSET('Sanitation Data'!$E$10,0,10*ROW('Sanitation Data'!E148)),NA())</f>
        <v>#N/A</v>
      </c>
      <c r="AD154" s="491" t="e">
        <f ca="1">+IF(AND(ISNUMBER(OFFSET('Sanitation Data'!$E$11,0,10*ROW('Sanitation Data'!E148))),'Data Summary'!CS154="Yes"),OFFSET('Sanitation Data'!$E$11,0,10*ROW('Sanitation Data'!E148)),NA())</f>
        <v>#N/A</v>
      </c>
      <c r="AE154" s="491" t="e">
        <f ca="1">+IF(AND(ISNUMBER(OFFSET('Sanitation Data'!$E$12,0,10*ROW('Sanitation Data'!E148))),'Data Summary'!CT154="Yes"),OFFSET('Sanitation Data'!$E$12,0,10*ROW('Sanitation Data'!E148)),NA())</f>
        <v>#N/A</v>
      </c>
      <c r="AF154" s="491" t="e">
        <f ca="1">+IF(AND(ISNUMBER(OFFSET('Sanitation Data'!$F$4,0,10*ROW('Sanitation Data'!F148))),'Data Summary'!CU154="Yes"),100-OFFSET('Sanitation Data'!$F$4,0,10*ROW('Sanitation Data'!F148)),NA())</f>
        <v>#N/A</v>
      </c>
      <c r="AG154" s="491" t="e">
        <f ca="1">+IF(AND(ISNUMBER(OFFSET('Sanitation Data'!$F$6,0,10*ROW('Sanitation Data'!F148))),'Data Summary'!CV154="Yes"),OFFSET('Sanitation Data'!$F$6,0,10*ROW('Sanitation Data'!F148)),NA())</f>
        <v>#N/A</v>
      </c>
      <c r="AH154" s="491" t="e">
        <f ca="1">+IF(AND(ISNUMBER(OFFSET('Sanitation Data'!$F$10,0,10*ROW('Sanitation Data'!F148))),'Data Summary'!CW154="Yes"),OFFSET('Sanitation Data'!$F$10,0,10*ROW('Sanitation Data'!F148)),NA())</f>
        <v>#N/A</v>
      </c>
      <c r="AI154" s="491" t="e">
        <f ca="1">+IF(AND(ISNUMBER(OFFSET('Sanitation Data'!$F$11,0,10*ROW('Sanitation Data'!F148))),'Data Summary'!CX154="Yes"),OFFSET('Sanitation Data'!$F$11,0,10*ROW('Sanitation Data'!F148)),NA())</f>
        <v>#N/A</v>
      </c>
      <c r="AJ154" s="491" t="e">
        <f ca="1">+IF(AND(ISNUMBER(OFFSET('Sanitation Data'!$F$12,0,10*ROW('Sanitation Data'!F148))),'Data Summary'!CY154="Yes"),OFFSET('Sanitation Data'!$F$12,0,10*ROW('Sanitation Data'!F148)),NA())</f>
        <v>#N/A</v>
      </c>
      <c r="AK154" s="491" t="e">
        <f ca="1">+IF(AND(ISNUMBER(OFFSET('Sanitation Data'!$G$4,0,10*ROW('Sanitation Data'!G148))),'Data Summary'!CZ154="Yes"),100-OFFSET('Sanitation Data'!$G$4,0,10*ROW('Sanitation Data'!G148)),NA())</f>
        <v>#N/A</v>
      </c>
      <c r="AL154" s="491" t="e">
        <f ca="1">+IF(AND(ISNUMBER(OFFSET('Sanitation Data'!$G$6,0,10*ROW('Sanitation Data'!G148))),'Data Summary'!DA154="Yes"),OFFSET('Sanitation Data'!$G$6,0,10*ROW('Sanitation Data'!G148)),NA())</f>
        <v>#N/A</v>
      </c>
      <c r="AM154" s="491" t="e">
        <f ca="1">+IF(AND(ISNUMBER(OFFSET('Sanitation Data'!$G$10,0,10*ROW('Sanitation Data'!G148))),'Data Summary'!DB154="Yes"),OFFSET('Sanitation Data'!$G$10,0,10*ROW('Sanitation Data'!G148)),NA())</f>
        <v>#N/A</v>
      </c>
      <c r="AN154" s="491" t="e">
        <f ca="1">+IF(AND(ISNUMBER(OFFSET('Sanitation Data'!$G$11,0,10*ROW('Sanitation Data'!G148))),'Data Summary'!DC154="Yes"),OFFSET('Sanitation Data'!$G$11,0,10*ROW('Sanitation Data'!G148)),NA())</f>
        <v>#N/A</v>
      </c>
      <c r="AO154" s="491" t="e">
        <f ca="1">+IF(AND(ISNUMBER(OFFSET('Sanitation Data'!$G$12,0,10*ROW('Sanitation Data'!G148))),'Data Summary'!DD154="Yes"),OFFSET('Sanitation Data'!$G$12,0,10*ROW('Sanitation Data'!G148)),NA())</f>
        <v>#N/A</v>
      </c>
      <c r="AP154" s="491" t="e">
        <f ca="1">+IF(AND(ISNUMBER(OFFSET('Sanitation Data'!$H$4,0,10*ROW('Sanitation Data'!H148))),'Data Summary'!DE154="Yes"),100-OFFSET('Sanitation Data'!$H$4,0,10*ROW('Sanitation Data'!H148)),NA())</f>
        <v>#N/A</v>
      </c>
      <c r="AQ154" s="491" t="e">
        <f ca="1">+IF(AND(ISNUMBER(OFFSET('Sanitation Data'!$H$6,0,10*ROW('Sanitation Data'!H148))),'Data Summary'!DF154="Yes"),OFFSET('Sanitation Data'!$H$6,0,10*ROW('Sanitation Data'!H148)),NA())</f>
        <v>#N/A</v>
      </c>
      <c r="AR154" s="491" t="e">
        <f ca="1">+IF(AND(ISNUMBER(OFFSET('Sanitation Data'!$H$10,0,10*ROW('Sanitation Data'!H148))),'Data Summary'!DG154="Yes"),OFFSET('Sanitation Data'!$H$10,0,10*ROW('Sanitation Data'!H148)),NA())</f>
        <v>#N/A</v>
      </c>
      <c r="AS154" s="491" t="e">
        <f ca="1">+IF(AND(ISNUMBER(OFFSET('Sanitation Data'!$H$11,0,10*ROW('Sanitation Data'!H148))),'Data Summary'!DH154="Yes"),OFFSET('Sanitation Data'!$H$11,0,10*ROW('Sanitation Data'!H148)),NA())</f>
        <v>#N/A</v>
      </c>
      <c r="AT154" s="491" t="e">
        <f ca="1">+IF(AND(ISNUMBER(OFFSET('Sanitation Data'!$H$12,0,10*ROW('Sanitation Data'!H148))),'Data Summary'!DI154="Yes"),OFFSET('Sanitation Data'!$H$12,0,10*ROW('Sanitation Data'!H148)),NA())</f>
        <v>#N/A</v>
      </c>
      <c r="AU154" s="491" t="e">
        <f ca="1">+IF(AND(ISNUMBER(OFFSET('Sanitation Data'!$I$4,0,10*ROW('Sanitation Data'!I148))),'Data Summary'!DJ154="Yes"),100-OFFSET('Sanitation Data'!$I$4,0,10*ROW('Sanitation Data'!I148)),NA())</f>
        <v>#N/A</v>
      </c>
      <c r="AV154" s="491" t="e">
        <f ca="1">+IF(AND(ISNUMBER(OFFSET('Sanitation Data'!$I$6,0,10*ROW('Sanitation Data'!I148))),'Data Summary'!DK154="Yes"),OFFSET('Sanitation Data'!$I$6,0,10*ROW('Sanitation Data'!I148)),NA())</f>
        <v>#N/A</v>
      </c>
      <c r="AW154" s="491" t="e">
        <f ca="1">+IF(AND(ISNUMBER(OFFSET('Sanitation Data'!$I$10,0,10*ROW('Sanitation Data'!I148))),'Data Summary'!DL154="Yes"),OFFSET('Sanitation Data'!$I$10,0,10*ROW('Sanitation Data'!I148)),NA())</f>
        <v>#N/A</v>
      </c>
      <c r="AX154" s="491" t="e">
        <f ca="1">+IF(AND(ISNUMBER(OFFSET('Sanitation Data'!$I$11,0,10*ROW('Sanitation Data'!I148))),'Data Summary'!DM154="Yes"),OFFSET('Sanitation Data'!$I$11,0,10*ROW('Sanitation Data'!I148)),NA())</f>
        <v>#N/A</v>
      </c>
      <c r="AY154" s="491" t="e">
        <f ca="1">+IF(AND(ISNUMBER(OFFSET('Sanitation Data'!$I$12,0,10*ROW('Sanitation Data'!I148))),'Data Summary'!DN154="Yes"),OFFSET('Sanitation Data'!$I$12,0,10*ROW('Sanitation Data'!I148)),NA())</f>
        <v>#N/A</v>
      </c>
      <c r="AZ154" s="492" t="e">
        <f ca="1">+IF(AND(ISNUMBER(OFFSET('Hygiene Data'!$D$5,0,10*ROW('Hygiene Data'!D148))),'Data Summary'!DO154="Yes"),OFFSET('Hygiene Data'!$D$5,0,10*ROW('Hygiene Data'!D148)),NA())</f>
        <v>#N/A</v>
      </c>
      <c r="BA154" s="492" t="e">
        <f ca="1">+IF(AND(ISNUMBER(OFFSET('Hygiene Data'!$D$7,0,10*ROW('Hygiene Data'!D148))),'Data Summary'!DP154="Yes"),OFFSET('Hygiene Data'!$D$7,0,10*ROW('Hygiene Data'!D148)),NA())</f>
        <v>#N/A</v>
      </c>
      <c r="BB154" s="492" t="e">
        <f ca="1">+IF(AND(ISNUMBER(OFFSET('Hygiene Data'!$D$9,0,10*ROW('Hygiene Data'!D148))),'Data Summary'!DQ154="Yes"),OFFSET('Hygiene Data'!$D$9,0,10*ROW('Hygiene Data'!D148)),NA())</f>
        <v>#N/A</v>
      </c>
      <c r="BC154" s="492" t="e">
        <f ca="1">+IF(AND(ISNUMBER(OFFSET('Hygiene Data'!$E$5,0,10*ROW('Hygiene Data'!E148))),'Data Summary'!DR154="Yes"),OFFSET('Hygiene Data'!$E$5,0,10*ROW('Hygiene Data'!E148)),NA())</f>
        <v>#N/A</v>
      </c>
      <c r="BD154" s="492" t="e">
        <f ca="1">+IF(AND(ISNUMBER(OFFSET('Hygiene Data'!$E$7,0,10*ROW('Hygiene Data'!E148))),'Data Summary'!DS154="Yes"),OFFSET('Hygiene Data'!$E$7,0,10*ROW('Hygiene Data'!E148)),NA())</f>
        <v>#N/A</v>
      </c>
      <c r="BE154" s="492" t="e">
        <f ca="1">+IF(AND(ISNUMBER(OFFSET('Hygiene Data'!$E$9,0,10*ROW('Hygiene Data'!E148))),'Data Summary'!DT154="Yes"),OFFSET('Hygiene Data'!$E$9,0,10*ROW('Hygiene Data'!E148)),NA())</f>
        <v>#N/A</v>
      </c>
      <c r="BF154" s="492" t="e">
        <f ca="1">+IF(AND(ISNUMBER(OFFSET('Hygiene Data'!$F$5,0,10*ROW('Hygiene Data'!F148))),'Data Summary'!DU154="Yes"),OFFSET('Hygiene Data'!$F$5,0,10*ROW('Hygiene Data'!F148)),NA())</f>
        <v>#N/A</v>
      </c>
      <c r="BG154" s="492" t="e">
        <f ca="1">+IF(AND(ISNUMBER(OFFSET('Hygiene Data'!$F$7,0,10*ROW('Hygiene Data'!F148))),'Data Summary'!DV154="Yes"),OFFSET('Hygiene Data'!$F$7,0,10*ROW('Hygiene Data'!F148)),NA())</f>
        <v>#N/A</v>
      </c>
      <c r="BH154" s="492" t="e">
        <f ca="1">+IF(AND(ISNUMBER(OFFSET('Hygiene Data'!$F$9,0,10*ROW('Hygiene Data'!F148))),'Data Summary'!DW154="Yes"),OFFSET('Hygiene Data'!$F$9,0,10*ROW('Hygiene Data'!F148)),NA())</f>
        <v>#N/A</v>
      </c>
      <c r="BI154" s="492" t="e">
        <f ca="1">+IF(AND(ISNUMBER(OFFSET('Hygiene Data'!$G$5,0,10*ROW('Hygiene Data'!G148))),'Data Summary'!DX154="Yes"),OFFSET('Hygiene Data'!$G$5,0,10*ROW('Hygiene Data'!G148)),NA())</f>
        <v>#N/A</v>
      </c>
      <c r="BJ154" s="492" t="e">
        <f ca="1">+IF(AND(ISNUMBER(OFFSET('Hygiene Data'!$G$7,0,10*ROW('Hygiene Data'!G148))),'Data Summary'!DY154="Yes"),OFFSET('Hygiene Data'!$G$7,0,10*ROW('Hygiene Data'!G148)),NA())</f>
        <v>#N/A</v>
      </c>
      <c r="BK154" s="492" t="e">
        <f ca="1">+IF(AND(ISNUMBER(OFFSET('Hygiene Data'!$G$9,0,10*ROW('Hygiene Data'!G148))),'Data Summary'!DZ154="Yes"),OFFSET('Hygiene Data'!$G$9,0,10*ROW('Hygiene Data'!G148)),NA())</f>
        <v>#N/A</v>
      </c>
      <c r="BL154" s="492" t="e">
        <f ca="1">+IF(AND(ISNUMBER(OFFSET('Hygiene Data'!$H$5,0,10*ROW('Hygiene Data'!H148))),'Data Summary'!EA154="Yes"),OFFSET('Hygiene Data'!$H$5,0,10*ROW('Hygiene Data'!H148)),NA())</f>
        <v>#N/A</v>
      </c>
      <c r="BM154" s="492" t="e">
        <f ca="1">+IF(AND(ISNUMBER(OFFSET('Hygiene Data'!$H$7,0,10*ROW('Hygiene Data'!H148))),'Data Summary'!EB154="Yes"),OFFSET('Hygiene Data'!$H$7,0,10*ROW('Hygiene Data'!H148)),NA())</f>
        <v>#N/A</v>
      </c>
      <c r="BN154" s="492" t="e">
        <f ca="1">+IF(AND(ISNUMBER(OFFSET('Hygiene Data'!$H$9,0,10*ROW('Hygiene Data'!H148))),'Data Summary'!EC154="Yes"),OFFSET('Hygiene Data'!$H$9,0,10*ROW('Hygiene Data'!H148)),NA())</f>
        <v>#N/A</v>
      </c>
      <c r="BO154" s="492" t="e">
        <f ca="1">+IF(AND(ISNUMBER(OFFSET('Hygiene Data'!$I$5,0,10*ROW('Hygiene Data'!I148))),'Data Summary'!ED154="Yes"),OFFSET('Hygiene Data'!$I$5,0,10*ROW('Hygiene Data'!I148)),NA())</f>
        <v>#N/A</v>
      </c>
      <c r="BP154" s="492" t="e">
        <f ca="1">+IF(AND(ISNUMBER(OFFSET('Hygiene Data'!$I$7,0,10*ROW('Hygiene Data'!I148))),'Data Summary'!EE154="Yes"),OFFSET('Hygiene Data'!$I$7,0,10*ROW('Hygiene Data'!I148)),NA())</f>
        <v>#N/A</v>
      </c>
      <c r="BQ154" s="492" t="e">
        <f ca="1">+IF(AND(ISNUMBER(OFFSET('Hygiene Data'!$I$9,0,10*ROW('Hygiene Data'!I148))),'Data Summary'!EF154="Yes"),OFFSET('Hygiene Data'!$I$9,0,10*ROW('Hygiene Data'!I148)),NA())</f>
        <v>#N/A</v>
      </c>
    </row>
    <row r="155" spans="1:69" x14ac:dyDescent="0.25">
      <c r="A155" s="488" t="e">
        <f ca="1">+RIGHT('Data Summary'!A155,LEN('Data Summary'!A155)-9)</f>
        <v>#VALUE!</v>
      </c>
      <c r="B155" s="462" t="str">
        <f ca="1">+IF(ISTEXT('Data Summary'!B155),'Data Summary'!B155,"")</f>
        <v/>
      </c>
      <c r="C155" s="489" t="e">
        <f ca="1">+VALUE('Data Summary'!C155)</f>
        <v>#VALUE!</v>
      </c>
      <c r="D155" s="490" t="e">
        <f ca="1">+IF(AND(ISNUMBER(OFFSET('Water Data'!$D$4,0,10*ROW('Water Data'!D149))),'Data Summary'!BS155="Yes"),100-OFFSET('Water Data'!$D$4,0,10*ROW('Water Data'!D149)),NA())</f>
        <v>#N/A</v>
      </c>
      <c r="E155" s="490" t="e">
        <f ca="1">+IF(AND(ISNUMBER(OFFSET('Water Data'!$D$6,0,10*ROW('Water Data'!D149))),'Data Summary'!BT155="Yes"),OFFSET('Water Data'!$D$6,0,10*ROW('Water Data'!D149)),NA())</f>
        <v>#N/A</v>
      </c>
      <c r="F155" s="490" t="e">
        <f ca="1">+IF(AND(ISNUMBER(OFFSET('Water Data'!$D$9,0,10*ROW('Water Data'!D149))),'Data Summary'!BU155="Yes"),OFFSET('Water Data'!$D$9,0,10*ROW('Water Data'!D149)),NA())</f>
        <v>#N/A</v>
      </c>
      <c r="G155" s="490" t="e">
        <f ca="1">+IF(AND(ISNUMBER(OFFSET('Water Data'!$E$4,0,10*ROW('Water Data'!E149))),'Data Summary'!BV155="Yes"),100-OFFSET('Water Data'!$E$4,0,10*ROW('Water Data'!E149)),NA())</f>
        <v>#N/A</v>
      </c>
      <c r="H155" s="490" t="e">
        <f ca="1">+IF(AND(ISNUMBER(OFFSET('Water Data'!$E$6,0,10*ROW('Water Data'!E149))),'Data Summary'!BW155="Yes"),OFFSET('Water Data'!$E$6,0,10*ROW('Water Data'!E149)),NA())</f>
        <v>#N/A</v>
      </c>
      <c r="I155" s="490" t="e">
        <f ca="1">+IF(AND(ISNUMBER(OFFSET('Water Data'!$E$9,0,10*ROW('Water Data'!E149))),'Data Summary'!BX155="Yes"),OFFSET('Water Data'!$E$9,0,10*ROW('Water Data'!E149)),NA())</f>
        <v>#N/A</v>
      </c>
      <c r="J155" s="490" t="e">
        <f ca="1">+IF(AND(ISNUMBER(OFFSET('Water Data'!$F$4,0,10*ROW('Water Data'!F149))),'Data Summary'!BY155="Yes"),100-OFFSET('Water Data'!$F$4,0,10*ROW('Water Data'!F149)),NA())</f>
        <v>#N/A</v>
      </c>
      <c r="K155" s="490" t="e">
        <f ca="1">+IF(AND(ISNUMBER(OFFSET('Water Data'!$F$6,0,10*ROW('Water Data'!F149))),'Data Summary'!BZ155="Yes"),OFFSET('Water Data'!$F$6,0,10*ROW('Water Data'!F149)),NA())</f>
        <v>#N/A</v>
      </c>
      <c r="L155" s="490" t="e">
        <f ca="1">+IF(AND(ISNUMBER(OFFSET('Water Data'!$F$9,0,10*ROW('Water Data'!F149))),'Data Summary'!CA155="Yes"),OFFSET('Water Data'!$F$9,0,10*ROW('Water Data'!F149)),NA())</f>
        <v>#N/A</v>
      </c>
      <c r="M155" s="490" t="e">
        <f ca="1">+IF(AND(ISNUMBER(OFFSET('Water Data'!$G$4,0,10*ROW('Water Data'!G149))),'Data Summary'!CB155="Yes"),100-OFFSET('Water Data'!$G$4,0,10*ROW('Water Data'!G149)),NA())</f>
        <v>#N/A</v>
      </c>
      <c r="N155" s="490" t="e">
        <f ca="1">+IF(AND(ISNUMBER(OFFSET('Water Data'!$G$6,0,10*ROW('Water Data'!G149))),'Data Summary'!CC155="Yes"),OFFSET('Water Data'!$G$6,0,10*ROW('Water Data'!G149)),NA())</f>
        <v>#N/A</v>
      </c>
      <c r="O155" s="490" t="e">
        <f ca="1">+IF(AND(ISNUMBER(OFFSET('Water Data'!$G$9,0,10*ROW('Water Data'!G149))),'Data Summary'!CD155="Yes"),OFFSET('Water Data'!$G$9,0,10*ROW('Water Data'!G149)),NA())</f>
        <v>#N/A</v>
      </c>
      <c r="P155" s="490" t="e">
        <f ca="1">+IF(AND(ISNUMBER(OFFSET('Water Data'!$H$4,0,10*ROW('Water Data'!H149))),'Data Summary'!CE155="Yes"),100-OFFSET('Water Data'!$H$4,0,10*ROW('Water Data'!H149)),NA())</f>
        <v>#N/A</v>
      </c>
      <c r="Q155" s="490" t="e">
        <f ca="1">+IF(AND(ISNUMBER(OFFSET('Water Data'!$H$6,0,10*ROW('Water Data'!H149))),'Data Summary'!CF155="Yes"),OFFSET('Water Data'!$H$6,0,10*ROW('Water Data'!H149)),NA())</f>
        <v>#N/A</v>
      </c>
      <c r="R155" s="490" t="e">
        <f ca="1">+IF(AND(ISNUMBER(OFFSET('Water Data'!$H$9,0,10*ROW('Water Data'!H149))),'Data Summary'!CG155="Yes"),OFFSET('Water Data'!$H$9,0,10*ROW('Water Data'!H149)),NA())</f>
        <v>#N/A</v>
      </c>
      <c r="S155" s="490" t="e">
        <f ca="1">+IF(AND(ISNUMBER(OFFSET('Water Data'!$I$4,0,10*ROW('Water Data'!I149))),'Data Summary'!CH155="Yes"),100-OFFSET('Water Data'!$I$4,0,10*ROW('Water Data'!I149)),NA())</f>
        <v>#N/A</v>
      </c>
      <c r="T155" s="490" t="e">
        <f ca="1">+IF(AND(ISNUMBER(OFFSET('Water Data'!$I$6,0,10*ROW('Water Data'!I149))),'Data Summary'!CI155="Yes"),OFFSET('Water Data'!$I$6,0,10*ROW('Water Data'!I149)),NA())</f>
        <v>#N/A</v>
      </c>
      <c r="U155" s="490" t="e">
        <f ca="1">+IF(AND(ISNUMBER(OFFSET('Water Data'!$I$9,0,10*ROW('Water Data'!I149))),'Data Summary'!CJ155="Yes"),OFFSET('Water Data'!$I$9,0,10*ROW('Water Data'!I149)),NA())</f>
        <v>#N/A</v>
      </c>
      <c r="V155" s="491" t="e">
        <f ca="1">+IF(AND(ISNUMBER(OFFSET('Sanitation Data'!$D$4,0,10*ROW('Sanitation Data'!D149))),'Data Summary'!CK155="Yes"),100-OFFSET('Sanitation Data'!$D$4,0,10*ROW('Sanitation Data'!D149)),NA())</f>
        <v>#N/A</v>
      </c>
      <c r="W155" s="491" t="e">
        <f ca="1">+IF(AND(ISNUMBER(OFFSET('Sanitation Data'!$D$6,0,10*ROW('Sanitation Data'!D149))),'Data Summary'!CL155="Yes"),OFFSET('Sanitation Data'!$D$6,0,10*ROW('Sanitation Data'!D149)),NA())</f>
        <v>#N/A</v>
      </c>
      <c r="X155" s="491" t="e">
        <f ca="1">+IF(AND(ISNUMBER(OFFSET('Sanitation Data'!$D$10,0,10*ROW('Sanitation Data'!D149))),'Data Summary'!CM155="Yes"),OFFSET('Sanitation Data'!$D$10,0,10*ROW('Sanitation Data'!D149)),NA())</f>
        <v>#N/A</v>
      </c>
      <c r="Y155" s="491" t="e">
        <f ca="1">+IF(AND(ISNUMBER(OFFSET('Sanitation Data'!$D$11,0,10*ROW('Sanitation Data'!D149))),'Data Summary'!CN155="Yes"),OFFSET('Sanitation Data'!$D$11,0,10*ROW('Sanitation Data'!D149)),NA())</f>
        <v>#N/A</v>
      </c>
      <c r="Z155" s="491" t="e">
        <f ca="1">+IF(AND(ISNUMBER(OFFSET('Sanitation Data'!$D$12,0,10*ROW('Sanitation Data'!D149))),'Data Summary'!CO155="Yes"),OFFSET('Sanitation Data'!$D$12,0,10*ROW('Sanitation Data'!D149)),NA())</f>
        <v>#N/A</v>
      </c>
      <c r="AA155" s="491" t="e">
        <f ca="1">+IF(AND(ISNUMBER(OFFSET('Sanitation Data'!$E$4,0,10*ROW('Sanitation Data'!E149))),'Data Summary'!CP155="Yes"),100-OFFSET('Sanitation Data'!$E$4,0,10*ROW('Sanitation Data'!E149)),NA())</f>
        <v>#N/A</v>
      </c>
      <c r="AB155" s="491" t="e">
        <f ca="1">+IF(AND(ISNUMBER(OFFSET('Sanitation Data'!$E$6,0,10*ROW('Sanitation Data'!E149))),'Data Summary'!CQ155="Yes"),OFFSET('Sanitation Data'!$E$6,0,10*ROW('Sanitation Data'!E149)),NA())</f>
        <v>#N/A</v>
      </c>
      <c r="AC155" s="491" t="e">
        <f ca="1">+IF(AND(ISNUMBER(OFFSET('Sanitation Data'!$E$10,0,10*ROW('Sanitation Data'!E149))),'Data Summary'!CR155="Yes"),OFFSET('Sanitation Data'!$E$10,0,10*ROW('Sanitation Data'!E149)),NA())</f>
        <v>#N/A</v>
      </c>
      <c r="AD155" s="491" t="e">
        <f ca="1">+IF(AND(ISNUMBER(OFFSET('Sanitation Data'!$E$11,0,10*ROW('Sanitation Data'!E149))),'Data Summary'!CS155="Yes"),OFFSET('Sanitation Data'!$E$11,0,10*ROW('Sanitation Data'!E149)),NA())</f>
        <v>#N/A</v>
      </c>
      <c r="AE155" s="491" t="e">
        <f ca="1">+IF(AND(ISNUMBER(OFFSET('Sanitation Data'!$E$12,0,10*ROW('Sanitation Data'!E149))),'Data Summary'!CT155="Yes"),OFFSET('Sanitation Data'!$E$12,0,10*ROW('Sanitation Data'!E149)),NA())</f>
        <v>#N/A</v>
      </c>
      <c r="AF155" s="491" t="e">
        <f ca="1">+IF(AND(ISNUMBER(OFFSET('Sanitation Data'!$F$4,0,10*ROW('Sanitation Data'!F149))),'Data Summary'!CU155="Yes"),100-OFFSET('Sanitation Data'!$F$4,0,10*ROW('Sanitation Data'!F149)),NA())</f>
        <v>#N/A</v>
      </c>
      <c r="AG155" s="491" t="e">
        <f ca="1">+IF(AND(ISNUMBER(OFFSET('Sanitation Data'!$F$6,0,10*ROW('Sanitation Data'!F149))),'Data Summary'!CV155="Yes"),OFFSET('Sanitation Data'!$F$6,0,10*ROW('Sanitation Data'!F149)),NA())</f>
        <v>#N/A</v>
      </c>
      <c r="AH155" s="491" t="e">
        <f ca="1">+IF(AND(ISNUMBER(OFFSET('Sanitation Data'!$F$10,0,10*ROW('Sanitation Data'!F149))),'Data Summary'!CW155="Yes"),OFFSET('Sanitation Data'!$F$10,0,10*ROW('Sanitation Data'!F149)),NA())</f>
        <v>#N/A</v>
      </c>
      <c r="AI155" s="491" t="e">
        <f ca="1">+IF(AND(ISNUMBER(OFFSET('Sanitation Data'!$F$11,0,10*ROW('Sanitation Data'!F149))),'Data Summary'!CX155="Yes"),OFFSET('Sanitation Data'!$F$11,0,10*ROW('Sanitation Data'!F149)),NA())</f>
        <v>#N/A</v>
      </c>
      <c r="AJ155" s="491" t="e">
        <f ca="1">+IF(AND(ISNUMBER(OFFSET('Sanitation Data'!$F$12,0,10*ROW('Sanitation Data'!F149))),'Data Summary'!CY155="Yes"),OFFSET('Sanitation Data'!$F$12,0,10*ROW('Sanitation Data'!F149)),NA())</f>
        <v>#N/A</v>
      </c>
      <c r="AK155" s="491" t="e">
        <f ca="1">+IF(AND(ISNUMBER(OFFSET('Sanitation Data'!$G$4,0,10*ROW('Sanitation Data'!G149))),'Data Summary'!CZ155="Yes"),100-OFFSET('Sanitation Data'!$G$4,0,10*ROW('Sanitation Data'!G149)),NA())</f>
        <v>#N/A</v>
      </c>
      <c r="AL155" s="491" t="e">
        <f ca="1">+IF(AND(ISNUMBER(OFFSET('Sanitation Data'!$G$6,0,10*ROW('Sanitation Data'!G149))),'Data Summary'!DA155="Yes"),OFFSET('Sanitation Data'!$G$6,0,10*ROW('Sanitation Data'!G149)),NA())</f>
        <v>#N/A</v>
      </c>
      <c r="AM155" s="491" t="e">
        <f ca="1">+IF(AND(ISNUMBER(OFFSET('Sanitation Data'!$G$10,0,10*ROW('Sanitation Data'!G149))),'Data Summary'!DB155="Yes"),OFFSET('Sanitation Data'!$G$10,0,10*ROW('Sanitation Data'!G149)),NA())</f>
        <v>#N/A</v>
      </c>
      <c r="AN155" s="491" t="e">
        <f ca="1">+IF(AND(ISNUMBER(OFFSET('Sanitation Data'!$G$11,0,10*ROW('Sanitation Data'!G149))),'Data Summary'!DC155="Yes"),OFFSET('Sanitation Data'!$G$11,0,10*ROW('Sanitation Data'!G149)),NA())</f>
        <v>#N/A</v>
      </c>
      <c r="AO155" s="491" t="e">
        <f ca="1">+IF(AND(ISNUMBER(OFFSET('Sanitation Data'!$G$12,0,10*ROW('Sanitation Data'!G149))),'Data Summary'!DD155="Yes"),OFFSET('Sanitation Data'!$G$12,0,10*ROW('Sanitation Data'!G149)),NA())</f>
        <v>#N/A</v>
      </c>
      <c r="AP155" s="491" t="e">
        <f ca="1">+IF(AND(ISNUMBER(OFFSET('Sanitation Data'!$H$4,0,10*ROW('Sanitation Data'!H149))),'Data Summary'!DE155="Yes"),100-OFFSET('Sanitation Data'!$H$4,0,10*ROW('Sanitation Data'!H149)),NA())</f>
        <v>#N/A</v>
      </c>
      <c r="AQ155" s="491" t="e">
        <f ca="1">+IF(AND(ISNUMBER(OFFSET('Sanitation Data'!$H$6,0,10*ROW('Sanitation Data'!H149))),'Data Summary'!DF155="Yes"),OFFSET('Sanitation Data'!$H$6,0,10*ROW('Sanitation Data'!H149)),NA())</f>
        <v>#N/A</v>
      </c>
      <c r="AR155" s="491" t="e">
        <f ca="1">+IF(AND(ISNUMBER(OFFSET('Sanitation Data'!$H$10,0,10*ROW('Sanitation Data'!H149))),'Data Summary'!DG155="Yes"),OFFSET('Sanitation Data'!$H$10,0,10*ROW('Sanitation Data'!H149)),NA())</f>
        <v>#N/A</v>
      </c>
      <c r="AS155" s="491" t="e">
        <f ca="1">+IF(AND(ISNUMBER(OFFSET('Sanitation Data'!$H$11,0,10*ROW('Sanitation Data'!H149))),'Data Summary'!DH155="Yes"),OFFSET('Sanitation Data'!$H$11,0,10*ROW('Sanitation Data'!H149)),NA())</f>
        <v>#N/A</v>
      </c>
      <c r="AT155" s="491" t="e">
        <f ca="1">+IF(AND(ISNUMBER(OFFSET('Sanitation Data'!$H$12,0,10*ROW('Sanitation Data'!H149))),'Data Summary'!DI155="Yes"),OFFSET('Sanitation Data'!$H$12,0,10*ROW('Sanitation Data'!H149)),NA())</f>
        <v>#N/A</v>
      </c>
      <c r="AU155" s="491" t="e">
        <f ca="1">+IF(AND(ISNUMBER(OFFSET('Sanitation Data'!$I$4,0,10*ROW('Sanitation Data'!I149))),'Data Summary'!DJ155="Yes"),100-OFFSET('Sanitation Data'!$I$4,0,10*ROW('Sanitation Data'!I149)),NA())</f>
        <v>#N/A</v>
      </c>
      <c r="AV155" s="491" t="e">
        <f ca="1">+IF(AND(ISNUMBER(OFFSET('Sanitation Data'!$I$6,0,10*ROW('Sanitation Data'!I149))),'Data Summary'!DK155="Yes"),OFFSET('Sanitation Data'!$I$6,0,10*ROW('Sanitation Data'!I149)),NA())</f>
        <v>#N/A</v>
      </c>
      <c r="AW155" s="491" t="e">
        <f ca="1">+IF(AND(ISNUMBER(OFFSET('Sanitation Data'!$I$10,0,10*ROW('Sanitation Data'!I149))),'Data Summary'!DL155="Yes"),OFFSET('Sanitation Data'!$I$10,0,10*ROW('Sanitation Data'!I149)),NA())</f>
        <v>#N/A</v>
      </c>
      <c r="AX155" s="491" t="e">
        <f ca="1">+IF(AND(ISNUMBER(OFFSET('Sanitation Data'!$I$11,0,10*ROW('Sanitation Data'!I149))),'Data Summary'!DM155="Yes"),OFFSET('Sanitation Data'!$I$11,0,10*ROW('Sanitation Data'!I149)),NA())</f>
        <v>#N/A</v>
      </c>
      <c r="AY155" s="491" t="e">
        <f ca="1">+IF(AND(ISNUMBER(OFFSET('Sanitation Data'!$I$12,0,10*ROW('Sanitation Data'!I149))),'Data Summary'!DN155="Yes"),OFFSET('Sanitation Data'!$I$12,0,10*ROW('Sanitation Data'!I149)),NA())</f>
        <v>#N/A</v>
      </c>
      <c r="AZ155" s="492" t="e">
        <f ca="1">+IF(AND(ISNUMBER(OFFSET('Hygiene Data'!$D$5,0,10*ROW('Hygiene Data'!D149))),'Data Summary'!DO155="Yes"),OFFSET('Hygiene Data'!$D$5,0,10*ROW('Hygiene Data'!D149)),NA())</f>
        <v>#N/A</v>
      </c>
      <c r="BA155" s="492" t="e">
        <f ca="1">+IF(AND(ISNUMBER(OFFSET('Hygiene Data'!$D$7,0,10*ROW('Hygiene Data'!D149))),'Data Summary'!DP155="Yes"),OFFSET('Hygiene Data'!$D$7,0,10*ROW('Hygiene Data'!D149)),NA())</f>
        <v>#N/A</v>
      </c>
      <c r="BB155" s="492" t="e">
        <f ca="1">+IF(AND(ISNUMBER(OFFSET('Hygiene Data'!$D$9,0,10*ROW('Hygiene Data'!D149))),'Data Summary'!DQ155="Yes"),OFFSET('Hygiene Data'!$D$9,0,10*ROW('Hygiene Data'!D149)),NA())</f>
        <v>#N/A</v>
      </c>
      <c r="BC155" s="492" t="e">
        <f ca="1">+IF(AND(ISNUMBER(OFFSET('Hygiene Data'!$E$5,0,10*ROW('Hygiene Data'!E149))),'Data Summary'!DR155="Yes"),OFFSET('Hygiene Data'!$E$5,0,10*ROW('Hygiene Data'!E149)),NA())</f>
        <v>#N/A</v>
      </c>
      <c r="BD155" s="492" t="e">
        <f ca="1">+IF(AND(ISNUMBER(OFFSET('Hygiene Data'!$E$7,0,10*ROW('Hygiene Data'!E149))),'Data Summary'!DS155="Yes"),OFFSET('Hygiene Data'!$E$7,0,10*ROW('Hygiene Data'!E149)),NA())</f>
        <v>#N/A</v>
      </c>
      <c r="BE155" s="492" t="e">
        <f ca="1">+IF(AND(ISNUMBER(OFFSET('Hygiene Data'!$E$9,0,10*ROW('Hygiene Data'!E149))),'Data Summary'!DT155="Yes"),OFFSET('Hygiene Data'!$E$9,0,10*ROW('Hygiene Data'!E149)),NA())</f>
        <v>#N/A</v>
      </c>
      <c r="BF155" s="492" t="e">
        <f ca="1">+IF(AND(ISNUMBER(OFFSET('Hygiene Data'!$F$5,0,10*ROW('Hygiene Data'!F149))),'Data Summary'!DU155="Yes"),OFFSET('Hygiene Data'!$F$5,0,10*ROW('Hygiene Data'!F149)),NA())</f>
        <v>#N/A</v>
      </c>
      <c r="BG155" s="492" t="e">
        <f ca="1">+IF(AND(ISNUMBER(OFFSET('Hygiene Data'!$F$7,0,10*ROW('Hygiene Data'!F149))),'Data Summary'!DV155="Yes"),OFFSET('Hygiene Data'!$F$7,0,10*ROW('Hygiene Data'!F149)),NA())</f>
        <v>#N/A</v>
      </c>
      <c r="BH155" s="492" t="e">
        <f ca="1">+IF(AND(ISNUMBER(OFFSET('Hygiene Data'!$F$9,0,10*ROW('Hygiene Data'!F149))),'Data Summary'!DW155="Yes"),OFFSET('Hygiene Data'!$F$9,0,10*ROW('Hygiene Data'!F149)),NA())</f>
        <v>#N/A</v>
      </c>
      <c r="BI155" s="492" t="e">
        <f ca="1">+IF(AND(ISNUMBER(OFFSET('Hygiene Data'!$G$5,0,10*ROW('Hygiene Data'!G149))),'Data Summary'!DX155="Yes"),OFFSET('Hygiene Data'!$G$5,0,10*ROW('Hygiene Data'!G149)),NA())</f>
        <v>#N/A</v>
      </c>
      <c r="BJ155" s="492" t="e">
        <f ca="1">+IF(AND(ISNUMBER(OFFSET('Hygiene Data'!$G$7,0,10*ROW('Hygiene Data'!G149))),'Data Summary'!DY155="Yes"),OFFSET('Hygiene Data'!$G$7,0,10*ROW('Hygiene Data'!G149)),NA())</f>
        <v>#N/A</v>
      </c>
      <c r="BK155" s="492" t="e">
        <f ca="1">+IF(AND(ISNUMBER(OFFSET('Hygiene Data'!$G$9,0,10*ROW('Hygiene Data'!G149))),'Data Summary'!DZ155="Yes"),OFFSET('Hygiene Data'!$G$9,0,10*ROW('Hygiene Data'!G149)),NA())</f>
        <v>#N/A</v>
      </c>
      <c r="BL155" s="492" t="e">
        <f ca="1">+IF(AND(ISNUMBER(OFFSET('Hygiene Data'!$H$5,0,10*ROW('Hygiene Data'!H149))),'Data Summary'!EA155="Yes"),OFFSET('Hygiene Data'!$H$5,0,10*ROW('Hygiene Data'!H149)),NA())</f>
        <v>#N/A</v>
      </c>
      <c r="BM155" s="492" t="e">
        <f ca="1">+IF(AND(ISNUMBER(OFFSET('Hygiene Data'!$H$7,0,10*ROW('Hygiene Data'!H149))),'Data Summary'!EB155="Yes"),OFFSET('Hygiene Data'!$H$7,0,10*ROW('Hygiene Data'!H149)),NA())</f>
        <v>#N/A</v>
      </c>
      <c r="BN155" s="492" t="e">
        <f ca="1">+IF(AND(ISNUMBER(OFFSET('Hygiene Data'!$H$9,0,10*ROW('Hygiene Data'!H149))),'Data Summary'!EC155="Yes"),OFFSET('Hygiene Data'!$H$9,0,10*ROW('Hygiene Data'!H149)),NA())</f>
        <v>#N/A</v>
      </c>
      <c r="BO155" s="492" t="e">
        <f ca="1">+IF(AND(ISNUMBER(OFFSET('Hygiene Data'!$I$5,0,10*ROW('Hygiene Data'!I149))),'Data Summary'!ED155="Yes"),OFFSET('Hygiene Data'!$I$5,0,10*ROW('Hygiene Data'!I149)),NA())</f>
        <v>#N/A</v>
      </c>
      <c r="BP155" s="492" t="e">
        <f ca="1">+IF(AND(ISNUMBER(OFFSET('Hygiene Data'!$I$7,0,10*ROW('Hygiene Data'!I149))),'Data Summary'!EE155="Yes"),OFFSET('Hygiene Data'!$I$7,0,10*ROW('Hygiene Data'!I149)),NA())</f>
        <v>#N/A</v>
      </c>
      <c r="BQ155" s="492" t="e">
        <f ca="1">+IF(AND(ISNUMBER(OFFSET('Hygiene Data'!$I$9,0,10*ROW('Hygiene Data'!I149))),'Data Summary'!EF155="Yes"),OFFSET('Hygiene Data'!$I$9,0,10*ROW('Hygiene Data'!I149)),NA())</f>
        <v>#N/A</v>
      </c>
    </row>
    <row r="156" spans="1:69" x14ac:dyDescent="0.25">
      <c r="A156" s="488" t="e">
        <f ca="1">+RIGHT('Data Summary'!A156,LEN('Data Summary'!A156)-9)</f>
        <v>#VALUE!</v>
      </c>
      <c r="B156" s="462" t="str">
        <f ca="1">+IF(ISTEXT('Data Summary'!B156),'Data Summary'!B156,"")</f>
        <v/>
      </c>
      <c r="C156" s="489" t="e">
        <f ca="1">+VALUE('Data Summary'!C156)</f>
        <v>#VALUE!</v>
      </c>
      <c r="D156" s="490" t="e">
        <f ca="1">+IF(AND(ISNUMBER(OFFSET('Water Data'!$D$4,0,10*ROW('Water Data'!D150))),'Data Summary'!BS156="Yes"),100-OFFSET('Water Data'!$D$4,0,10*ROW('Water Data'!D150)),NA())</f>
        <v>#N/A</v>
      </c>
      <c r="E156" s="490" t="e">
        <f ca="1">+IF(AND(ISNUMBER(OFFSET('Water Data'!$D$6,0,10*ROW('Water Data'!D150))),'Data Summary'!BT156="Yes"),OFFSET('Water Data'!$D$6,0,10*ROW('Water Data'!D150)),NA())</f>
        <v>#N/A</v>
      </c>
      <c r="F156" s="490" t="e">
        <f ca="1">+IF(AND(ISNUMBER(OFFSET('Water Data'!$D$9,0,10*ROW('Water Data'!D150))),'Data Summary'!BU156="Yes"),OFFSET('Water Data'!$D$9,0,10*ROW('Water Data'!D150)),NA())</f>
        <v>#N/A</v>
      </c>
      <c r="G156" s="490" t="e">
        <f ca="1">+IF(AND(ISNUMBER(OFFSET('Water Data'!$E$4,0,10*ROW('Water Data'!E150))),'Data Summary'!BV156="Yes"),100-OFFSET('Water Data'!$E$4,0,10*ROW('Water Data'!E150)),NA())</f>
        <v>#N/A</v>
      </c>
      <c r="H156" s="490" t="e">
        <f ca="1">+IF(AND(ISNUMBER(OFFSET('Water Data'!$E$6,0,10*ROW('Water Data'!E150))),'Data Summary'!BW156="Yes"),OFFSET('Water Data'!$E$6,0,10*ROW('Water Data'!E150)),NA())</f>
        <v>#N/A</v>
      </c>
      <c r="I156" s="490" t="e">
        <f ca="1">+IF(AND(ISNUMBER(OFFSET('Water Data'!$E$9,0,10*ROW('Water Data'!E150))),'Data Summary'!BX156="Yes"),OFFSET('Water Data'!$E$9,0,10*ROW('Water Data'!E150)),NA())</f>
        <v>#N/A</v>
      </c>
      <c r="J156" s="490" t="e">
        <f ca="1">+IF(AND(ISNUMBER(OFFSET('Water Data'!$F$4,0,10*ROW('Water Data'!F150))),'Data Summary'!BY156="Yes"),100-OFFSET('Water Data'!$F$4,0,10*ROW('Water Data'!F150)),NA())</f>
        <v>#N/A</v>
      </c>
      <c r="K156" s="490" t="e">
        <f ca="1">+IF(AND(ISNUMBER(OFFSET('Water Data'!$F$6,0,10*ROW('Water Data'!F150))),'Data Summary'!BZ156="Yes"),OFFSET('Water Data'!$F$6,0,10*ROW('Water Data'!F150)),NA())</f>
        <v>#N/A</v>
      </c>
      <c r="L156" s="490" t="e">
        <f ca="1">+IF(AND(ISNUMBER(OFFSET('Water Data'!$F$9,0,10*ROW('Water Data'!F150))),'Data Summary'!CA156="Yes"),OFFSET('Water Data'!$F$9,0,10*ROW('Water Data'!F150)),NA())</f>
        <v>#N/A</v>
      </c>
      <c r="M156" s="490" t="e">
        <f ca="1">+IF(AND(ISNUMBER(OFFSET('Water Data'!$G$4,0,10*ROW('Water Data'!G150))),'Data Summary'!CB156="Yes"),100-OFFSET('Water Data'!$G$4,0,10*ROW('Water Data'!G150)),NA())</f>
        <v>#N/A</v>
      </c>
      <c r="N156" s="490" t="e">
        <f ca="1">+IF(AND(ISNUMBER(OFFSET('Water Data'!$G$6,0,10*ROW('Water Data'!G150))),'Data Summary'!CC156="Yes"),OFFSET('Water Data'!$G$6,0,10*ROW('Water Data'!G150)),NA())</f>
        <v>#N/A</v>
      </c>
      <c r="O156" s="490" t="e">
        <f ca="1">+IF(AND(ISNUMBER(OFFSET('Water Data'!$G$9,0,10*ROW('Water Data'!G150))),'Data Summary'!CD156="Yes"),OFFSET('Water Data'!$G$9,0,10*ROW('Water Data'!G150)),NA())</f>
        <v>#N/A</v>
      </c>
      <c r="P156" s="490" t="e">
        <f ca="1">+IF(AND(ISNUMBER(OFFSET('Water Data'!$H$4,0,10*ROW('Water Data'!H150))),'Data Summary'!CE156="Yes"),100-OFFSET('Water Data'!$H$4,0,10*ROW('Water Data'!H150)),NA())</f>
        <v>#N/A</v>
      </c>
      <c r="Q156" s="490" t="e">
        <f ca="1">+IF(AND(ISNUMBER(OFFSET('Water Data'!$H$6,0,10*ROW('Water Data'!H150))),'Data Summary'!CF156="Yes"),OFFSET('Water Data'!$H$6,0,10*ROW('Water Data'!H150)),NA())</f>
        <v>#N/A</v>
      </c>
      <c r="R156" s="490" t="e">
        <f ca="1">+IF(AND(ISNUMBER(OFFSET('Water Data'!$H$9,0,10*ROW('Water Data'!H150))),'Data Summary'!CG156="Yes"),OFFSET('Water Data'!$H$9,0,10*ROW('Water Data'!H150)),NA())</f>
        <v>#N/A</v>
      </c>
      <c r="S156" s="490" t="e">
        <f ca="1">+IF(AND(ISNUMBER(OFFSET('Water Data'!$I$4,0,10*ROW('Water Data'!I150))),'Data Summary'!CH156="Yes"),100-OFFSET('Water Data'!$I$4,0,10*ROW('Water Data'!I150)),NA())</f>
        <v>#N/A</v>
      </c>
      <c r="T156" s="490" t="e">
        <f ca="1">+IF(AND(ISNUMBER(OFFSET('Water Data'!$I$6,0,10*ROW('Water Data'!I150))),'Data Summary'!CI156="Yes"),OFFSET('Water Data'!$I$6,0,10*ROW('Water Data'!I150)),NA())</f>
        <v>#N/A</v>
      </c>
      <c r="U156" s="490" t="e">
        <f ca="1">+IF(AND(ISNUMBER(OFFSET('Water Data'!$I$9,0,10*ROW('Water Data'!I150))),'Data Summary'!CJ156="Yes"),OFFSET('Water Data'!$I$9,0,10*ROW('Water Data'!I150)),NA())</f>
        <v>#N/A</v>
      </c>
      <c r="V156" s="491" t="e">
        <f ca="1">+IF(AND(ISNUMBER(OFFSET('Sanitation Data'!$D$4,0,10*ROW('Sanitation Data'!D150))),'Data Summary'!CK156="Yes"),100-OFFSET('Sanitation Data'!$D$4,0,10*ROW('Sanitation Data'!D150)),NA())</f>
        <v>#N/A</v>
      </c>
      <c r="W156" s="491" t="e">
        <f ca="1">+IF(AND(ISNUMBER(OFFSET('Sanitation Data'!$D$6,0,10*ROW('Sanitation Data'!D150))),'Data Summary'!CL156="Yes"),OFFSET('Sanitation Data'!$D$6,0,10*ROW('Sanitation Data'!D150)),NA())</f>
        <v>#N/A</v>
      </c>
      <c r="X156" s="491" t="e">
        <f ca="1">+IF(AND(ISNUMBER(OFFSET('Sanitation Data'!$D$10,0,10*ROW('Sanitation Data'!D150))),'Data Summary'!CM156="Yes"),OFFSET('Sanitation Data'!$D$10,0,10*ROW('Sanitation Data'!D150)),NA())</f>
        <v>#N/A</v>
      </c>
      <c r="Y156" s="491" t="e">
        <f ca="1">+IF(AND(ISNUMBER(OFFSET('Sanitation Data'!$D$11,0,10*ROW('Sanitation Data'!D150))),'Data Summary'!CN156="Yes"),OFFSET('Sanitation Data'!$D$11,0,10*ROW('Sanitation Data'!D150)),NA())</f>
        <v>#N/A</v>
      </c>
      <c r="Z156" s="491" t="e">
        <f ca="1">+IF(AND(ISNUMBER(OFFSET('Sanitation Data'!$D$12,0,10*ROW('Sanitation Data'!D150))),'Data Summary'!CO156="Yes"),OFFSET('Sanitation Data'!$D$12,0,10*ROW('Sanitation Data'!D150)),NA())</f>
        <v>#N/A</v>
      </c>
      <c r="AA156" s="491" t="e">
        <f ca="1">+IF(AND(ISNUMBER(OFFSET('Sanitation Data'!$E$4,0,10*ROW('Sanitation Data'!E150))),'Data Summary'!CP156="Yes"),100-OFFSET('Sanitation Data'!$E$4,0,10*ROW('Sanitation Data'!E150)),NA())</f>
        <v>#N/A</v>
      </c>
      <c r="AB156" s="491" t="e">
        <f ca="1">+IF(AND(ISNUMBER(OFFSET('Sanitation Data'!$E$6,0,10*ROW('Sanitation Data'!E150))),'Data Summary'!CQ156="Yes"),OFFSET('Sanitation Data'!$E$6,0,10*ROW('Sanitation Data'!E150)),NA())</f>
        <v>#N/A</v>
      </c>
      <c r="AC156" s="491" t="e">
        <f ca="1">+IF(AND(ISNUMBER(OFFSET('Sanitation Data'!$E$10,0,10*ROW('Sanitation Data'!E150))),'Data Summary'!CR156="Yes"),OFFSET('Sanitation Data'!$E$10,0,10*ROW('Sanitation Data'!E150)),NA())</f>
        <v>#N/A</v>
      </c>
      <c r="AD156" s="491" t="e">
        <f ca="1">+IF(AND(ISNUMBER(OFFSET('Sanitation Data'!$E$11,0,10*ROW('Sanitation Data'!E150))),'Data Summary'!CS156="Yes"),OFFSET('Sanitation Data'!$E$11,0,10*ROW('Sanitation Data'!E150)),NA())</f>
        <v>#N/A</v>
      </c>
      <c r="AE156" s="491" t="e">
        <f ca="1">+IF(AND(ISNUMBER(OFFSET('Sanitation Data'!$E$12,0,10*ROW('Sanitation Data'!E150))),'Data Summary'!CT156="Yes"),OFFSET('Sanitation Data'!$E$12,0,10*ROW('Sanitation Data'!E150)),NA())</f>
        <v>#N/A</v>
      </c>
      <c r="AF156" s="491" t="e">
        <f ca="1">+IF(AND(ISNUMBER(OFFSET('Sanitation Data'!$F$4,0,10*ROW('Sanitation Data'!F150))),'Data Summary'!CU156="Yes"),100-OFFSET('Sanitation Data'!$F$4,0,10*ROW('Sanitation Data'!F150)),NA())</f>
        <v>#N/A</v>
      </c>
      <c r="AG156" s="491" t="e">
        <f ca="1">+IF(AND(ISNUMBER(OFFSET('Sanitation Data'!$F$6,0,10*ROW('Sanitation Data'!F150))),'Data Summary'!CV156="Yes"),OFFSET('Sanitation Data'!$F$6,0,10*ROW('Sanitation Data'!F150)),NA())</f>
        <v>#N/A</v>
      </c>
      <c r="AH156" s="491" t="e">
        <f ca="1">+IF(AND(ISNUMBER(OFFSET('Sanitation Data'!$F$10,0,10*ROW('Sanitation Data'!F150))),'Data Summary'!CW156="Yes"),OFFSET('Sanitation Data'!$F$10,0,10*ROW('Sanitation Data'!F150)),NA())</f>
        <v>#N/A</v>
      </c>
      <c r="AI156" s="491" t="e">
        <f ca="1">+IF(AND(ISNUMBER(OFFSET('Sanitation Data'!$F$11,0,10*ROW('Sanitation Data'!F150))),'Data Summary'!CX156="Yes"),OFFSET('Sanitation Data'!$F$11,0,10*ROW('Sanitation Data'!F150)),NA())</f>
        <v>#N/A</v>
      </c>
      <c r="AJ156" s="491" t="e">
        <f ca="1">+IF(AND(ISNUMBER(OFFSET('Sanitation Data'!$F$12,0,10*ROW('Sanitation Data'!F150))),'Data Summary'!CY156="Yes"),OFFSET('Sanitation Data'!$F$12,0,10*ROW('Sanitation Data'!F150)),NA())</f>
        <v>#N/A</v>
      </c>
      <c r="AK156" s="491" t="e">
        <f ca="1">+IF(AND(ISNUMBER(OFFSET('Sanitation Data'!$G$4,0,10*ROW('Sanitation Data'!G150))),'Data Summary'!CZ156="Yes"),100-OFFSET('Sanitation Data'!$G$4,0,10*ROW('Sanitation Data'!G150)),NA())</f>
        <v>#N/A</v>
      </c>
      <c r="AL156" s="491" t="e">
        <f ca="1">+IF(AND(ISNUMBER(OFFSET('Sanitation Data'!$G$6,0,10*ROW('Sanitation Data'!G150))),'Data Summary'!DA156="Yes"),OFFSET('Sanitation Data'!$G$6,0,10*ROW('Sanitation Data'!G150)),NA())</f>
        <v>#N/A</v>
      </c>
      <c r="AM156" s="491" t="e">
        <f ca="1">+IF(AND(ISNUMBER(OFFSET('Sanitation Data'!$G$10,0,10*ROW('Sanitation Data'!G150))),'Data Summary'!DB156="Yes"),OFFSET('Sanitation Data'!$G$10,0,10*ROW('Sanitation Data'!G150)),NA())</f>
        <v>#N/A</v>
      </c>
      <c r="AN156" s="491" t="e">
        <f ca="1">+IF(AND(ISNUMBER(OFFSET('Sanitation Data'!$G$11,0,10*ROW('Sanitation Data'!G150))),'Data Summary'!DC156="Yes"),OFFSET('Sanitation Data'!$G$11,0,10*ROW('Sanitation Data'!G150)),NA())</f>
        <v>#N/A</v>
      </c>
      <c r="AO156" s="491" t="e">
        <f ca="1">+IF(AND(ISNUMBER(OFFSET('Sanitation Data'!$G$12,0,10*ROW('Sanitation Data'!G150))),'Data Summary'!DD156="Yes"),OFFSET('Sanitation Data'!$G$12,0,10*ROW('Sanitation Data'!G150)),NA())</f>
        <v>#N/A</v>
      </c>
      <c r="AP156" s="491" t="e">
        <f ca="1">+IF(AND(ISNUMBER(OFFSET('Sanitation Data'!$H$4,0,10*ROW('Sanitation Data'!H150))),'Data Summary'!DE156="Yes"),100-OFFSET('Sanitation Data'!$H$4,0,10*ROW('Sanitation Data'!H150)),NA())</f>
        <v>#N/A</v>
      </c>
      <c r="AQ156" s="491" t="e">
        <f ca="1">+IF(AND(ISNUMBER(OFFSET('Sanitation Data'!$H$6,0,10*ROW('Sanitation Data'!H150))),'Data Summary'!DF156="Yes"),OFFSET('Sanitation Data'!$H$6,0,10*ROW('Sanitation Data'!H150)),NA())</f>
        <v>#N/A</v>
      </c>
      <c r="AR156" s="491" t="e">
        <f ca="1">+IF(AND(ISNUMBER(OFFSET('Sanitation Data'!$H$10,0,10*ROW('Sanitation Data'!H150))),'Data Summary'!DG156="Yes"),OFFSET('Sanitation Data'!$H$10,0,10*ROW('Sanitation Data'!H150)),NA())</f>
        <v>#N/A</v>
      </c>
      <c r="AS156" s="491" t="e">
        <f ca="1">+IF(AND(ISNUMBER(OFFSET('Sanitation Data'!$H$11,0,10*ROW('Sanitation Data'!H150))),'Data Summary'!DH156="Yes"),OFFSET('Sanitation Data'!$H$11,0,10*ROW('Sanitation Data'!H150)),NA())</f>
        <v>#N/A</v>
      </c>
      <c r="AT156" s="491" t="e">
        <f ca="1">+IF(AND(ISNUMBER(OFFSET('Sanitation Data'!$H$12,0,10*ROW('Sanitation Data'!H150))),'Data Summary'!DI156="Yes"),OFFSET('Sanitation Data'!$H$12,0,10*ROW('Sanitation Data'!H150)),NA())</f>
        <v>#N/A</v>
      </c>
      <c r="AU156" s="491" t="e">
        <f ca="1">+IF(AND(ISNUMBER(OFFSET('Sanitation Data'!$I$4,0,10*ROW('Sanitation Data'!I150))),'Data Summary'!DJ156="Yes"),100-OFFSET('Sanitation Data'!$I$4,0,10*ROW('Sanitation Data'!I150)),NA())</f>
        <v>#N/A</v>
      </c>
      <c r="AV156" s="491" t="e">
        <f ca="1">+IF(AND(ISNUMBER(OFFSET('Sanitation Data'!$I$6,0,10*ROW('Sanitation Data'!I150))),'Data Summary'!DK156="Yes"),OFFSET('Sanitation Data'!$I$6,0,10*ROW('Sanitation Data'!I150)),NA())</f>
        <v>#N/A</v>
      </c>
      <c r="AW156" s="491" t="e">
        <f ca="1">+IF(AND(ISNUMBER(OFFSET('Sanitation Data'!$I$10,0,10*ROW('Sanitation Data'!I150))),'Data Summary'!DL156="Yes"),OFFSET('Sanitation Data'!$I$10,0,10*ROW('Sanitation Data'!I150)),NA())</f>
        <v>#N/A</v>
      </c>
      <c r="AX156" s="491" t="e">
        <f ca="1">+IF(AND(ISNUMBER(OFFSET('Sanitation Data'!$I$11,0,10*ROW('Sanitation Data'!I150))),'Data Summary'!DM156="Yes"),OFFSET('Sanitation Data'!$I$11,0,10*ROW('Sanitation Data'!I150)),NA())</f>
        <v>#N/A</v>
      </c>
      <c r="AY156" s="491" t="e">
        <f ca="1">+IF(AND(ISNUMBER(OFFSET('Sanitation Data'!$I$12,0,10*ROW('Sanitation Data'!I150))),'Data Summary'!DN156="Yes"),OFFSET('Sanitation Data'!$I$12,0,10*ROW('Sanitation Data'!I150)),NA())</f>
        <v>#N/A</v>
      </c>
      <c r="AZ156" s="492" t="e">
        <f ca="1">+IF(AND(ISNUMBER(OFFSET('Hygiene Data'!$D$5,0,10*ROW('Hygiene Data'!D150))),'Data Summary'!DO156="Yes"),OFFSET('Hygiene Data'!$D$5,0,10*ROW('Hygiene Data'!D150)),NA())</f>
        <v>#N/A</v>
      </c>
      <c r="BA156" s="492" t="e">
        <f ca="1">+IF(AND(ISNUMBER(OFFSET('Hygiene Data'!$D$7,0,10*ROW('Hygiene Data'!D150))),'Data Summary'!DP156="Yes"),OFFSET('Hygiene Data'!$D$7,0,10*ROW('Hygiene Data'!D150)),NA())</f>
        <v>#N/A</v>
      </c>
      <c r="BB156" s="492" t="e">
        <f ca="1">+IF(AND(ISNUMBER(OFFSET('Hygiene Data'!$D$9,0,10*ROW('Hygiene Data'!D150))),'Data Summary'!DQ156="Yes"),OFFSET('Hygiene Data'!$D$9,0,10*ROW('Hygiene Data'!D150)),NA())</f>
        <v>#N/A</v>
      </c>
      <c r="BC156" s="492" t="e">
        <f ca="1">+IF(AND(ISNUMBER(OFFSET('Hygiene Data'!$E$5,0,10*ROW('Hygiene Data'!E150))),'Data Summary'!DR156="Yes"),OFFSET('Hygiene Data'!$E$5,0,10*ROW('Hygiene Data'!E150)),NA())</f>
        <v>#N/A</v>
      </c>
      <c r="BD156" s="492" t="e">
        <f ca="1">+IF(AND(ISNUMBER(OFFSET('Hygiene Data'!$E$7,0,10*ROW('Hygiene Data'!E150))),'Data Summary'!DS156="Yes"),OFFSET('Hygiene Data'!$E$7,0,10*ROW('Hygiene Data'!E150)),NA())</f>
        <v>#N/A</v>
      </c>
      <c r="BE156" s="492" t="e">
        <f ca="1">+IF(AND(ISNUMBER(OFFSET('Hygiene Data'!$E$9,0,10*ROW('Hygiene Data'!E150))),'Data Summary'!DT156="Yes"),OFFSET('Hygiene Data'!$E$9,0,10*ROW('Hygiene Data'!E150)),NA())</f>
        <v>#N/A</v>
      </c>
      <c r="BF156" s="492" t="e">
        <f ca="1">+IF(AND(ISNUMBER(OFFSET('Hygiene Data'!$F$5,0,10*ROW('Hygiene Data'!F150))),'Data Summary'!DU156="Yes"),OFFSET('Hygiene Data'!$F$5,0,10*ROW('Hygiene Data'!F150)),NA())</f>
        <v>#N/A</v>
      </c>
      <c r="BG156" s="492" t="e">
        <f ca="1">+IF(AND(ISNUMBER(OFFSET('Hygiene Data'!$F$7,0,10*ROW('Hygiene Data'!F150))),'Data Summary'!DV156="Yes"),OFFSET('Hygiene Data'!$F$7,0,10*ROW('Hygiene Data'!F150)),NA())</f>
        <v>#N/A</v>
      </c>
      <c r="BH156" s="492" t="e">
        <f ca="1">+IF(AND(ISNUMBER(OFFSET('Hygiene Data'!$F$9,0,10*ROW('Hygiene Data'!F150))),'Data Summary'!DW156="Yes"),OFFSET('Hygiene Data'!$F$9,0,10*ROW('Hygiene Data'!F150)),NA())</f>
        <v>#N/A</v>
      </c>
      <c r="BI156" s="492" t="e">
        <f ca="1">+IF(AND(ISNUMBER(OFFSET('Hygiene Data'!$G$5,0,10*ROW('Hygiene Data'!G150))),'Data Summary'!DX156="Yes"),OFFSET('Hygiene Data'!$G$5,0,10*ROW('Hygiene Data'!G150)),NA())</f>
        <v>#N/A</v>
      </c>
      <c r="BJ156" s="492" t="e">
        <f ca="1">+IF(AND(ISNUMBER(OFFSET('Hygiene Data'!$G$7,0,10*ROW('Hygiene Data'!G150))),'Data Summary'!DY156="Yes"),OFFSET('Hygiene Data'!$G$7,0,10*ROW('Hygiene Data'!G150)),NA())</f>
        <v>#N/A</v>
      </c>
      <c r="BK156" s="492" t="e">
        <f ca="1">+IF(AND(ISNUMBER(OFFSET('Hygiene Data'!$G$9,0,10*ROW('Hygiene Data'!G150))),'Data Summary'!DZ156="Yes"),OFFSET('Hygiene Data'!$G$9,0,10*ROW('Hygiene Data'!G150)),NA())</f>
        <v>#N/A</v>
      </c>
      <c r="BL156" s="492" t="e">
        <f ca="1">+IF(AND(ISNUMBER(OFFSET('Hygiene Data'!$H$5,0,10*ROW('Hygiene Data'!H150))),'Data Summary'!EA156="Yes"),OFFSET('Hygiene Data'!$H$5,0,10*ROW('Hygiene Data'!H150)),NA())</f>
        <v>#N/A</v>
      </c>
      <c r="BM156" s="492" t="e">
        <f ca="1">+IF(AND(ISNUMBER(OFFSET('Hygiene Data'!$H$7,0,10*ROW('Hygiene Data'!H150))),'Data Summary'!EB156="Yes"),OFFSET('Hygiene Data'!$H$7,0,10*ROW('Hygiene Data'!H150)),NA())</f>
        <v>#N/A</v>
      </c>
      <c r="BN156" s="492" t="e">
        <f ca="1">+IF(AND(ISNUMBER(OFFSET('Hygiene Data'!$H$9,0,10*ROW('Hygiene Data'!H150))),'Data Summary'!EC156="Yes"),OFFSET('Hygiene Data'!$H$9,0,10*ROW('Hygiene Data'!H150)),NA())</f>
        <v>#N/A</v>
      </c>
      <c r="BO156" s="492" t="e">
        <f ca="1">+IF(AND(ISNUMBER(OFFSET('Hygiene Data'!$I$5,0,10*ROW('Hygiene Data'!I150))),'Data Summary'!ED156="Yes"),OFFSET('Hygiene Data'!$I$5,0,10*ROW('Hygiene Data'!I150)),NA())</f>
        <v>#N/A</v>
      </c>
      <c r="BP156" s="492" t="e">
        <f ca="1">+IF(AND(ISNUMBER(OFFSET('Hygiene Data'!$I$7,0,10*ROW('Hygiene Data'!I150))),'Data Summary'!EE156="Yes"),OFFSET('Hygiene Data'!$I$7,0,10*ROW('Hygiene Data'!I150)),NA())</f>
        <v>#N/A</v>
      </c>
      <c r="BQ156" s="492" t="e">
        <f ca="1">+IF(AND(ISNUMBER(OFFSET('Hygiene Data'!$I$9,0,10*ROW('Hygiene Data'!I150))),'Data Summary'!EF156="Yes"),OFFSET('Hygiene Data'!$I$9,0,10*ROW('Hygiene Data'!I150)),NA())</f>
        <v>#N/A</v>
      </c>
    </row>
    <row r="157" spans="1:69" x14ac:dyDescent="0.25">
      <c r="A157" s="488" t="e">
        <f ca="1">+RIGHT('Data Summary'!A157,LEN('Data Summary'!A157)-9)</f>
        <v>#VALUE!</v>
      </c>
      <c r="B157" s="462" t="str">
        <f ca="1">+IF(ISTEXT('Data Summary'!B157),'Data Summary'!B157,"")</f>
        <v/>
      </c>
      <c r="C157" s="489" t="e">
        <f ca="1">+VALUE('Data Summary'!C157)</f>
        <v>#VALUE!</v>
      </c>
      <c r="D157" s="490" t="e">
        <f ca="1">+IF(AND(ISNUMBER(OFFSET('Water Data'!$D$4,0,10*ROW('Water Data'!D151))),'Data Summary'!BS157="Yes"),100-OFFSET('Water Data'!$D$4,0,10*ROW('Water Data'!D151)),NA())</f>
        <v>#N/A</v>
      </c>
      <c r="E157" s="490" t="e">
        <f ca="1">+IF(AND(ISNUMBER(OFFSET('Water Data'!$D$6,0,10*ROW('Water Data'!D151))),'Data Summary'!BT157="Yes"),OFFSET('Water Data'!$D$6,0,10*ROW('Water Data'!D151)),NA())</f>
        <v>#N/A</v>
      </c>
      <c r="F157" s="490" t="e">
        <f ca="1">+IF(AND(ISNUMBER(OFFSET('Water Data'!$D$9,0,10*ROW('Water Data'!D151))),'Data Summary'!BU157="Yes"),OFFSET('Water Data'!$D$9,0,10*ROW('Water Data'!D151)),NA())</f>
        <v>#N/A</v>
      </c>
      <c r="G157" s="490" t="e">
        <f ca="1">+IF(AND(ISNUMBER(OFFSET('Water Data'!$E$4,0,10*ROW('Water Data'!E151))),'Data Summary'!BV157="Yes"),100-OFFSET('Water Data'!$E$4,0,10*ROW('Water Data'!E151)),NA())</f>
        <v>#N/A</v>
      </c>
      <c r="H157" s="490" t="e">
        <f ca="1">+IF(AND(ISNUMBER(OFFSET('Water Data'!$E$6,0,10*ROW('Water Data'!E151))),'Data Summary'!BW157="Yes"),OFFSET('Water Data'!$E$6,0,10*ROW('Water Data'!E151)),NA())</f>
        <v>#N/A</v>
      </c>
      <c r="I157" s="490" t="e">
        <f ca="1">+IF(AND(ISNUMBER(OFFSET('Water Data'!$E$9,0,10*ROW('Water Data'!E151))),'Data Summary'!BX157="Yes"),OFFSET('Water Data'!$E$9,0,10*ROW('Water Data'!E151)),NA())</f>
        <v>#N/A</v>
      </c>
      <c r="J157" s="490" t="e">
        <f ca="1">+IF(AND(ISNUMBER(OFFSET('Water Data'!$F$4,0,10*ROW('Water Data'!F151))),'Data Summary'!BY157="Yes"),100-OFFSET('Water Data'!$F$4,0,10*ROW('Water Data'!F151)),NA())</f>
        <v>#N/A</v>
      </c>
      <c r="K157" s="490" t="e">
        <f ca="1">+IF(AND(ISNUMBER(OFFSET('Water Data'!$F$6,0,10*ROW('Water Data'!F151))),'Data Summary'!BZ157="Yes"),OFFSET('Water Data'!$F$6,0,10*ROW('Water Data'!F151)),NA())</f>
        <v>#N/A</v>
      </c>
      <c r="L157" s="490" t="e">
        <f ca="1">+IF(AND(ISNUMBER(OFFSET('Water Data'!$F$9,0,10*ROW('Water Data'!F151))),'Data Summary'!CA157="Yes"),OFFSET('Water Data'!$F$9,0,10*ROW('Water Data'!F151)),NA())</f>
        <v>#N/A</v>
      </c>
      <c r="M157" s="490" t="e">
        <f ca="1">+IF(AND(ISNUMBER(OFFSET('Water Data'!$G$4,0,10*ROW('Water Data'!G151))),'Data Summary'!CB157="Yes"),100-OFFSET('Water Data'!$G$4,0,10*ROW('Water Data'!G151)),NA())</f>
        <v>#N/A</v>
      </c>
      <c r="N157" s="490" t="e">
        <f ca="1">+IF(AND(ISNUMBER(OFFSET('Water Data'!$G$6,0,10*ROW('Water Data'!G151))),'Data Summary'!CC157="Yes"),OFFSET('Water Data'!$G$6,0,10*ROW('Water Data'!G151)),NA())</f>
        <v>#N/A</v>
      </c>
      <c r="O157" s="490" t="e">
        <f ca="1">+IF(AND(ISNUMBER(OFFSET('Water Data'!$G$9,0,10*ROW('Water Data'!G151))),'Data Summary'!CD157="Yes"),OFFSET('Water Data'!$G$9,0,10*ROW('Water Data'!G151)),NA())</f>
        <v>#N/A</v>
      </c>
      <c r="P157" s="490" t="e">
        <f ca="1">+IF(AND(ISNUMBER(OFFSET('Water Data'!$H$4,0,10*ROW('Water Data'!H151))),'Data Summary'!CE157="Yes"),100-OFFSET('Water Data'!$H$4,0,10*ROW('Water Data'!H151)),NA())</f>
        <v>#N/A</v>
      </c>
      <c r="Q157" s="490" t="e">
        <f ca="1">+IF(AND(ISNUMBER(OFFSET('Water Data'!$H$6,0,10*ROW('Water Data'!H151))),'Data Summary'!CF157="Yes"),OFFSET('Water Data'!$H$6,0,10*ROW('Water Data'!H151)),NA())</f>
        <v>#N/A</v>
      </c>
      <c r="R157" s="490" t="e">
        <f ca="1">+IF(AND(ISNUMBER(OFFSET('Water Data'!$H$9,0,10*ROW('Water Data'!H151))),'Data Summary'!CG157="Yes"),OFFSET('Water Data'!$H$9,0,10*ROW('Water Data'!H151)),NA())</f>
        <v>#N/A</v>
      </c>
      <c r="S157" s="490" t="e">
        <f ca="1">+IF(AND(ISNUMBER(OFFSET('Water Data'!$I$4,0,10*ROW('Water Data'!I151))),'Data Summary'!CH157="Yes"),100-OFFSET('Water Data'!$I$4,0,10*ROW('Water Data'!I151)),NA())</f>
        <v>#N/A</v>
      </c>
      <c r="T157" s="490" t="e">
        <f ca="1">+IF(AND(ISNUMBER(OFFSET('Water Data'!$I$6,0,10*ROW('Water Data'!I151))),'Data Summary'!CI157="Yes"),OFFSET('Water Data'!$I$6,0,10*ROW('Water Data'!I151)),NA())</f>
        <v>#N/A</v>
      </c>
      <c r="U157" s="490" t="e">
        <f ca="1">+IF(AND(ISNUMBER(OFFSET('Water Data'!$I$9,0,10*ROW('Water Data'!I151))),'Data Summary'!CJ157="Yes"),OFFSET('Water Data'!$I$9,0,10*ROW('Water Data'!I151)),NA())</f>
        <v>#N/A</v>
      </c>
      <c r="V157" s="491" t="e">
        <f ca="1">+IF(AND(ISNUMBER(OFFSET('Sanitation Data'!$D$4,0,10*ROW('Sanitation Data'!D151))),'Data Summary'!CK157="Yes"),100-OFFSET('Sanitation Data'!$D$4,0,10*ROW('Sanitation Data'!D151)),NA())</f>
        <v>#N/A</v>
      </c>
      <c r="W157" s="491" t="e">
        <f ca="1">+IF(AND(ISNUMBER(OFFSET('Sanitation Data'!$D$6,0,10*ROW('Sanitation Data'!D151))),'Data Summary'!CL157="Yes"),OFFSET('Sanitation Data'!$D$6,0,10*ROW('Sanitation Data'!D151)),NA())</f>
        <v>#N/A</v>
      </c>
      <c r="X157" s="491" t="e">
        <f ca="1">+IF(AND(ISNUMBER(OFFSET('Sanitation Data'!$D$10,0,10*ROW('Sanitation Data'!D151))),'Data Summary'!CM157="Yes"),OFFSET('Sanitation Data'!$D$10,0,10*ROW('Sanitation Data'!D151)),NA())</f>
        <v>#N/A</v>
      </c>
      <c r="Y157" s="491" t="e">
        <f ca="1">+IF(AND(ISNUMBER(OFFSET('Sanitation Data'!$D$11,0,10*ROW('Sanitation Data'!D151))),'Data Summary'!CN157="Yes"),OFFSET('Sanitation Data'!$D$11,0,10*ROW('Sanitation Data'!D151)),NA())</f>
        <v>#N/A</v>
      </c>
      <c r="Z157" s="491" t="e">
        <f ca="1">+IF(AND(ISNUMBER(OFFSET('Sanitation Data'!$D$12,0,10*ROW('Sanitation Data'!D151))),'Data Summary'!CO157="Yes"),OFFSET('Sanitation Data'!$D$12,0,10*ROW('Sanitation Data'!D151)),NA())</f>
        <v>#N/A</v>
      </c>
      <c r="AA157" s="491" t="e">
        <f ca="1">+IF(AND(ISNUMBER(OFFSET('Sanitation Data'!$E$4,0,10*ROW('Sanitation Data'!E151))),'Data Summary'!CP157="Yes"),100-OFFSET('Sanitation Data'!$E$4,0,10*ROW('Sanitation Data'!E151)),NA())</f>
        <v>#N/A</v>
      </c>
      <c r="AB157" s="491" t="e">
        <f ca="1">+IF(AND(ISNUMBER(OFFSET('Sanitation Data'!$E$6,0,10*ROW('Sanitation Data'!E151))),'Data Summary'!CQ157="Yes"),OFFSET('Sanitation Data'!$E$6,0,10*ROW('Sanitation Data'!E151)),NA())</f>
        <v>#N/A</v>
      </c>
      <c r="AC157" s="491" t="e">
        <f ca="1">+IF(AND(ISNUMBER(OFFSET('Sanitation Data'!$E$10,0,10*ROW('Sanitation Data'!E151))),'Data Summary'!CR157="Yes"),OFFSET('Sanitation Data'!$E$10,0,10*ROW('Sanitation Data'!E151)),NA())</f>
        <v>#N/A</v>
      </c>
      <c r="AD157" s="491" t="e">
        <f ca="1">+IF(AND(ISNUMBER(OFFSET('Sanitation Data'!$E$11,0,10*ROW('Sanitation Data'!E151))),'Data Summary'!CS157="Yes"),OFFSET('Sanitation Data'!$E$11,0,10*ROW('Sanitation Data'!E151)),NA())</f>
        <v>#N/A</v>
      </c>
      <c r="AE157" s="491" t="e">
        <f ca="1">+IF(AND(ISNUMBER(OFFSET('Sanitation Data'!$E$12,0,10*ROW('Sanitation Data'!E151))),'Data Summary'!CT157="Yes"),OFFSET('Sanitation Data'!$E$12,0,10*ROW('Sanitation Data'!E151)),NA())</f>
        <v>#N/A</v>
      </c>
      <c r="AF157" s="491" t="e">
        <f ca="1">+IF(AND(ISNUMBER(OFFSET('Sanitation Data'!$F$4,0,10*ROW('Sanitation Data'!F151))),'Data Summary'!CU157="Yes"),100-OFFSET('Sanitation Data'!$F$4,0,10*ROW('Sanitation Data'!F151)),NA())</f>
        <v>#N/A</v>
      </c>
      <c r="AG157" s="491" t="e">
        <f ca="1">+IF(AND(ISNUMBER(OFFSET('Sanitation Data'!$F$6,0,10*ROW('Sanitation Data'!F151))),'Data Summary'!CV157="Yes"),OFFSET('Sanitation Data'!$F$6,0,10*ROW('Sanitation Data'!F151)),NA())</f>
        <v>#N/A</v>
      </c>
      <c r="AH157" s="491" t="e">
        <f ca="1">+IF(AND(ISNUMBER(OFFSET('Sanitation Data'!$F$10,0,10*ROW('Sanitation Data'!F151))),'Data Summary'!CW157="Yes"),OFFSET('Sanitation Data'!$F$10,0,10*ROW('Sanitation Data'!F151)),NA())</f>
        <v>#N/A</v>
      </c>
      <c r="AI157" s="491" t="e">
        <f ca="1">+IF(AND(ISNUMBER(OFFSET('Sanitation Data'!$F$11,0,10*ROW('Sanitation Data'!F151))),'Data Summary'!CX157="Yes"),OFFSET('Sanitation Data'!$F$11,0,10*ROW('Sanitation Data'!F151)),NA())</f>
        <v>#N/A</v>
      </c>
      <c r="AJ157" s="491" t="e">
        <f ca="1">+IF(AND(ISNUMBER(OFFSET('Sanitation Data'!$F$12,0,10*ROW('Sanitation Data'!F151))),'Data Summary'!CY157="Yes"),OFFSET('Sanitation Data'!$F$12,0,10*ROW('Sanitation Data'!F151)),NA())</f>
        <v>#N/A</v>
      </c>
      <c r="AK157" s="491" t="e">
        <f ca="1">+IF(AND(ISNUMBER(OFFSET('Sanitation Data'!$G$4,0,10*ROW('Sanitation Data'!G151))),'Data Summary'!CZ157="Yes"),100-OFFSET('Sanitation Data'!$G$4,0,10*ROW('Sanitation Data'!G151)),NA())</f>
        <v>#N/A</v>
      </c>
      <c r="AL157" s="491" t="e">
        <f ca="1">+IF(AND(ISNUMBER(OFFSET('Sanitation Data'!$G$6,0,10*ROW('Sanitation Data'!G151))),'Data Summary'!DA157="Yes"),OFFSET('Sanitation Data'!$G$6,0,10*ROW('Sanitation Data'!G151)),NA())</f>
        <v>#N/A</v>
      </c>
      <c r="AM157" s="491" t="e">
        <f ca="1">+IF(AND(ISNUMBER(OFFSET('Sanitation Data'!$G$10,0,10*ROW('Sanitation Data'!G151))),'Data Summary'!DB157="Yes"),OFFSET('Sanitation Data'!$G$10,0,10*ROW('Sanitation Data'!G151)),NA())</f>
        <v>#N/A</v>
      </c>
      <c r="AN157" s="491" t="e">
        <f ca="1">+IF(AND(ISNUMBER(OFFSET('Sanitation Data'!$G$11,0,10*ROW('Sanitation Data'!G151))),'Data Summary'!DC157="Yes"),OFFSET('Sanitation Data'!$G$11,0,10*ROW('Sanitation Data'!G151)),NA())</f>
        <v>#N/A</v>
      </c>
      <c r="AO157" s="491" t="e">
        <f ca="1">+IF(AND(ISNUMBER(OFFSET('Sanitation Data'!$G$12,0,10*ROW('Sanitation Data'!G151))),'Data Summary'!DD157="Yes"),OFFSET('Sanitation Data'!$G$12,0,10*ROW('Sanitation Data'!G151)),NA())</f>
        <v>#N/A</v>
      </c>
      <c r="AP157" s="491" t="e">
        <f ca="1">+IF(AND(ISNUMBER(OFFSET('Sanitation Data'!$H$4,0,10*ROW('Sanitation Data'!H151))),'Data Summary'!DE157="Yes"),100-OFFSET('Sanitation Data'!$H$4,0,10*ROW('Sanitation Data'!H151)),NA())</f>
        <v>#N/A</v>
      </c>
      <c r="AQ157" s="491" t="e">
        <f ca="1">+IF(AND(ISNUMBER(OFFSET('Sanitation Data'!$H$6,0,10*ROW('Sanitation Data'!H151))),'Data Summary'!DF157="Yes"),OFFSET('Sanitation Data'!$H$6,0,10*ROW('Sanitation Data'!H151)),NA())</f>
        <v>#N/A</v>
      </c>
      <c r="AR157" s="491" t="e">
        <f ca="1">+IF(AND(ISNUMBER(OFFSET('Sanitation Data'!$H$10,0,10*ROW('Sanitation Data'!H151))),'Data Summary'!DG157="Yes"),OFFSET('Sanitation Data'!$H$10,0,10*ROW('Sanitation Data'!H151)),NA())</f>
        <v>#N/A</v>
      </c>
      <c r="AS157" s="491" t="e">
        <f ca="1">+IF(AND(ISNUMBER(OFFSET('Sanitation Data'!$H$11,0,10*ROW('Sanitation Data'!H151))),'Data Summary'!DH157="Yes"),OFFSET('Sanitation Data'!$H$11,0,10*ROW('Sanitation Data'!H151)),NA())</f>
        <v>#N/A</v>
      </c>
      <c r="AT157" s="491" t="e">
        <f ca="1">+IF(AND(ISNUMBER(OFFSET('Sanitation Data'!$H$12,0,10*ROW('Sanitation Data'!H151))),'Data Summary'!DI157="Yes"),OFFSET('Sanitation Data'!$H$12,0,10*ROW('Sanitation Data'!H151)),NA())</f>
        <v>#N/A</v>
      </c>
      <c r="AU157" s="491" t="e">
        <f ca="1">+IF(AND(ISNUMBER(OFFSET('Sanitation Data'!$I$4,0,10*ROW('Sanitation Data'!I151))),'Data Summary'!DJ157="Yes"),100-OFFSET('Sanitation Data'!$I$4,0,10*ROW('Sanitation Data'!I151)),NA())</f>
        <v>#N/A</v>
      </c>
      <c r="AV157" s="491" t="e">
        <f ca="1">+IF(AND(ISNUMBER(OFFSET('Sanitation Data'!$I$6,0,10*ROW('Sanitation Data'!I151))),'Data Summary'!DK157="Yes"),OFFSET('Sanitation Data'!$I$6,0,10*ROW('Sanitation Data'!I151)),NA())</f>
        <v>#N/A</v>
      </c>
      <c r="AW157" s="491" t="e">
        <f ca="1">+IF(AND(ISNUMBER(OFFSET('Sanitation Data'!$I$10,0,10*ROW('Sanitation Data'!I151))),'Data Summary'!DL157="Yes"),OFFSET('Sanitation Data'!$I$10,0,10*ROW('Sanitation Data'!I151)),NA())</f>
        <v>#N/A</v>
      </c>
      <c r="AX157" s="491" t="e">
        <f ca="1">+IF(AND(ISNUMBER(OFFSET('Sanitation Data'!$I$11,0,10*ROW('Sanitation Data'!I151))),'Data Summary'!DM157="Yes"),OFFSET('Sanitation Data'!$I$11,0,10*ROW('Sanitation Data'!I151)),NA())</f>
        <v>#N/A</v>
      </c>
      <c r="AY157" s="491" t="e">
        <f ca="1">+IF(AND(ISNUMBER(OFFSET('Sanitation Data'!$I$12,0,10*ROW('Sanitation Data'!I151))),'Data Summary'!DN157="Yes"),OFFSET('Sanitation Data'!$I$12,0,10*ROW('Sanitation Data'!I151)),NA())</f>
        <v>#N/A</v>
      </c>
      <c r="AZ157" s="492" t="e">
        <f ca="1">+IF(AND(ISNUMBER(OFFSET('Hygiene Data'!$D$5,0,10*ROW('Hygiene Data'!D151))),'Data Summary'!DO157="Yes"),OFFSET('Hygiene Data'!$D$5,0,10*ROW('Hygiene Data'!D151)),NA())</f>
        <v>#N/A</v>
      </c>
      <c r="BA157" s="492" t="e">
        <f ca="1">+IF(AND(ISNUMBER(OFFSET('Hygiene Data'!$D$7,0,10*ROW('Hygiene Data'!D151))),'Data Summary'!DP157="Yes"),OFFSET('Hygiene Data'!$D$7,0,10*ROW('Hygiene Data'!D151)),NA())</f>
        <v>#N/A</v>
      </c>
      <c r="BB157" s="492" t="e">
        <f ca="1">+IF(AND(ISNUMBER(OFFSET('Hygiene Data'!$D$9,0,10*ROW('Hygiene Data'!D151))),'Data Summary'!DQ157="Yes"),OFFSET('Hygiene Data'!$D$9,0,10*ROW('Hygiene Data'!D151)),NA())</f>
        <v>#N/A</v>
      </c>
      <c r="BC157" s="492" t="e">
        <f ca="1">+IF(AND(ISNUMBER(OFFSET('Hygiene Data'!$E$5,0,10*ROW('Hygiene Data'!E151))),'Data Summary'!DR157="Yes"),OFFSET('Hygiene Data'!$E$5,0,10*ROW('Hygiene Data'!E151)),NA())</f>
        <v>#N/A</v>
      </c>
      <c r="BD157" s="492" t="e">
        <f ca="1">+IF(AND(ISNUMBER(OFFSET('Hygiene Data'!$E$7,0,10*ROW('Hygiene Data'!E151))),'Data Summary'!DS157="Yes"),OFFSET('Hygiene Data'!$E$7,0,10*ROW('Hygiene Data'!E151)),NA())</f>
        <v>#N/A</v>
      </c>
      <c r="BE157" s="492" t="e">
        <f ca="1">+IF(AND(ISNUMBER(OFFSET('Hygiene Data'!$E$9,0,10*ROW('Hygiene Data'!E151))),'Data Summary'!DT157="Yes"),OFFSET('Hygiene Data'!$E$9,0,10*ROW('Hygiene Data'!E151)),NA())</f>
        <v>#N/A</v>
      </c>
      <c r="BF157" s="492" t="e">
        <f ca="1">+IF(AND(ISNUMBER(OFFSET('Hygiene Data'!$F$5,0,10*ROW('Hygiene Data'!F151))),'Data Summary'!DU157="Yes"),OFFSET('Hygiene Data'!$F$5,0,10*ROW('Hygiene Data'!F151)),NA())</f>
        <v>#N/A</v>
      </c>
      <c r="BG157" s="492" t="e">
        <f ca="1">+IF(AND(ISNUMBER(OFFSET('Hygiene Data'!$F$7,0,10*ROW('Hygiene Data'!F151))),'Data Summary'!DV157="Yes"),OFFSET('Hygiene Data'!$F$7,0,10*ROW('Hygiene Data'!F151)),NA())</f>
        <v>#N/A</v>
      </c>
      <c r="BH157" s="492" t="e">
        <f ca="1">+IF(AND(ISNUMBER(OFFSET('Hygiene Data'!$F$9,0,10*ROW('Hygiene Data'!F151))),'Data Summary'!DW157="Yes"),OFFSET('Hygiene Data'!$F$9,0,10*ROW('Hygiene Data'!F151)),NA())</f>
        <v>#N/A</v>
      </c>
      <c r="BI157" s="492" t="e">
        <f ca="1">+IF(AND(ISNUMBER(OFFSET('Hygiene Data'!$G$5,0,10*ROW('Hygiene Data'!G151))),'Data Summary'!DX157="Yes"),OFFSET('Hygiene Data'!$G$5,0,10*ROW('Hygiene Data'!G151)),NA())</f>
        <v>#N/A</v>
      </c>
      <c r="BJ157" s="492" t="e">
        <f ca="1">+IF(AND(ISNUMBER(OFFSET('Hygiene Data'!$G$7,0,10*ROW('Hygiene Data'!G151))),'Data Summary'!DY157="Yes"),OFFSET('Hygiene Data'!$G$7,0,10*ROW('Hygiene Data'!G151)),NA())</f>
        <v>#N/A</v>
      </c>
      <c r="BK157" s="492" t="e">
        <f ca="1">+IF(AND(ISNUMBER(OFFSET('Hygiene Data'!$G$9,0,10*ROW('Hygiene Data'!G151))),'Data Summary'!DZ157="Yes"),OFFSET('Hygiene Data'!$G$9,0,10*ROW('Hygiene Data'!G151)),NA())</f>
        <v>#N/A</v>
      </c>
      <c r="BL157" s="492" t="e">
        <f ca="1">+IF(AND(ISNUMBER(OFFSET('Hygiene Data'!$H$5,0,10*ROW('Hygiene Data'!H151))),'Data Summary'!EA157="Yes"),OFFSET('Hygiene Data'!$H$5,0,10*ROW('Hygiene Data'!H151)),NA())</f>
        <v>#N/A</v>
      </c>
      <c r="BM157" s="492" t="e">
        <f ca="1">+IF(AND(ISNUMBER(OFFSET('Hygiene Data'!$H$7,0,10*ROW('Hygiene Data'!H151))),'Data Summary'!EB157="Yes"),OFFSET('Hygiene Data'!$H$7,0,10*ROW('Hygiene Data'!H151)),NA())</f>
        <v>#N/A</v>
      </c>
      <c r="BN157" s="492" t="e">
        <f ca="1">+IF(AND(ISNUMBER(OFFSET('Hygiene Data'!$H$9,0,10*ROW('Hygiene Data'!H151))),'Data Summary'!EC157="Yes"),OFFSET('Hygiene Data'!$H$9,0,10*ROW('Hygiene Data'!H151)),NA())</f>
        <v>#N/A</v>
      </c>
      <c r="BO157" s="492" t="e">
        <f ca="1">+IF(AND(ISNUMBER(OFFSET('Hygiene Data'!$I$5,0,10*ROW('Hygiene Data'!I151))),'Data Summary'!ED157="Yes"),OFFSET('Hygiene Data'!$I$5,0,10*ROW('Hygiene Data'!I151)),NA())</f>
        <v>#N/A</v>
      </c>
      <c r="BP157" s="492" t="e">
        <f ca="1">+IF(AND(ISNUMBER(OFFSET('Hygiene Data'!$I$7,0,10*ROW('Hygiene Data'!I151))),'Data Summary'!EE157="Yes"),OFFSET('Hygiene Data'!$I$7,0,10*ROW('Hygiene Data'!I151)),NA())</f>
        <v>#N/A</v>
      </c>
      <c r="BQ157" s="492" t="e">
        <f ca="1">+IF(AND(ISNUMBER(OFFSET('Hygiene Data'!$I$9,0,10*ROW('Hygiene Data'!I151))),'Data Summary'!EF157="Yes"),OFFSET('Hygiene Data'!$I$9,0,10*ROW('Hygiene Data'!I151)),NA())</f>
        <v>#N/A</v>
      </c>
    </row>
    <row r="158" spans="1:69" x14ac:dyDescent="0.25">
      <c r="A158" s="488" t="e">
        <f ca="1">+RIGHT('Data Summary'!A158,LEN('Data Summary'!A158)-9)</f>
        <v>#VALUE!</v>
      </c>
      <c r="B158" s="462" t="str">
        <f ca="1">+IF(ISTEXT('Data Summary'!B158),'Data Summary'!B158,"")</f>
        <v/>
      </c>
      <c r="C158" s="489" t="e">
        <f ca="1">+VALUE('Data Summary'!C158)</f>
        <v>#VALUE!</v>
      </c>
      <c r="D158" s="490" t="e">
        <f ca="1">+IF(AND(ISNUMBER(OFFSET('Water Data'!$D$4,0,10*ROW('Water Data'!D152))),'Data Summary'!BS158="Yes"),100-OFFSET('Water Data'!$D$4,0,10*ROW('Water Data'!D152)),NA())</f>
        <v>#N/A</v>
      </c>
      <c r="E158" s="490" t="e">
        <f ca="1">+IF(AND(ISNUMBER(OFFSET('Water Data'!$D$6,0,10*ROW('Water Data'!D152))),'Data Summary'!BT158="Yes"),OFFSET('Water Data'!$D$6,0,10*ROW('Water Data'!D152)),NA())</f>
        <v>#N/A</v>
      </c>
      <c r="F158" s="490" t="e">
        <f ca="1">+IF(AND(ISNUMBER(OFFSET('Water Data'!$D$9,0,10*ROW('Water Data'!D152))),'Data Summary'!BU158="Yes"),OFFSET('Water Data'!$D$9,0,10*ROW('Water Data'!D152)),NA())</f>
        <v>#N/A</v>
      </c>
      <c r="G158" s="490" t="e">
        <f ca="1">+IF(AND(ISNUMBER(OFFSET('Water Data'!$E$4,0,10*ROW('Water Data'!E152))),'Data Summary'!BV158="Yes"),100-OFFSET('Water Data'!$E$4,0,10*ROW('Water Data'!E152)),NA())</f>
        <v>#N/A</v>
      </c>
      <c r="H158" s="490" t="e">
        <f ca="1">+IF(AND(ISNUMBER(OFFSET('Water Data'!$E$6,0,10*ROW('Water Data'!E152))),'Data Summary'!BW158="Yes"),OFFSET('Water Data'!$E$6,0,10*ROW('Water Data'!E152)),NA())</f>
        <v>#N/A</v>
      </c>
      <c r="I158" s="490" t="e">
        <f ca="1">+IF(AND(ISNUMBER(OFFSET('Water Data'!$E$9,0,10*ROW('Water Data'!E152))),'Data Summary'!BX158="Yes"),OFFSET('Water Data'!$E$9,0,10*ROW('Water Data'!E152)),NA())</f>
        <v>#N/A</v>
      </c>
      <c r="J158" s="490" t="e">
        <f ca="1">+IF(AND(ISNUMBER(OFFSET('Water Data'!$F$4,0,10*ROW('Water Data'!F152))),'Data Summary'!BY158="Yes"),100-OFFSET('Water Data'!$F$4,0,10*ROW('Water Data'!F152)),NA())</f>
        <v>#N/A</v>
      </c>
      <c r="K158" s="490" t="e">
        <f ca="1">+IF(AND(ISNUMBER(OFFSET('Water Data'!$F$6,0,10*ROW('Water Data'!F152))),'Data Summary'!BZ158="Yes"),OFFSET('Water Data'!$F$6,0,10*ROW('Water Data'!F152)),NA())</f>
        <v>#N/A</v>
      </c>
      <c r="L158" s="490" t="e">
        <f ca="1">+IF(AND(ISNUMBER(OFFSET('Water Data'!$F$9,0,10*ROW('Water Data'!F152))),'Data Summary'!CA158="Yes"),OFFSET('Water Data'!$F$9,0,10*ROW('Water Data'!F152)),NA())</f>
        <v>#N/A</v>
      </c>
      <c r="M158" s="490" t="e">
        <f ca="1">+IF(AND(ISNUMBER(OFFSET('Water Data'!$G$4,0,10*ROW('Water Data'!G152))),'Data Summary'!CB158="Yes"),100-OFFSET('Water Data'!$G$4,0,10*ROW('Water Data'!G152)),NA())</f>
        <v>#N/A</v>
      </c>
      <c r="N158" s="490" t="e">
        <f ca="1">+IF(AND(ISNUMBER(OFFSET('Water Data'!$G$6,0,10*ROW('Water Data'!G152))),'Data Summary'!CC158="Yes"),OFFSET('Water Data'!$G$6,0,10*ROW('Water Data'!G152)),NA())</f>
        <v>#N/A</v>
      </c>
      <c r="O158" s="490" t="e">
        <f ca="1">+IF(AND(ISNUMBER(OFFSET('Water Data'!$G$9,0,10*ROW('Water Data'!G152))),'Data Summary'!CD158="Yes"),OFFSET('Water Data'!$G$9,0,10*ROW('Water Data'!G152)),NA())</f>
        <v>#N/A</v>
      </c>
      <c r="P158" s="490" t="e">
        <f ca="1">+IF(AND(ISNUMBER(OFFSET('Water Data'!$H$4,0,10*ROW('Water Data'!H152))),'Data Summary'!CE158="Yes"),100-OFFSET('Water Data'!$H$4,0,10*ROW('Water Data'!H152)),NA())</f>
        <v>#N/A</v>
      </c>
      <c r="Q158" s="490" t="e">
        <f ca="1">+IF(AND(ISNUMBER(OFFSET('Water Data'!$H$6,0,10*ROW('Water Data'!H152))),'Data Summary'!CF158="Yes"),OFFSET('Water Data'!$H$6,0,10*ROW('Water Data'!H152)),NA())</f>
        <v>#N/A</v>
      </c>
      <c r="R158" s="490" t="e">
        <f ca="1">+IF(AND(ISNUMBER(OFFSET('Water Data'!$H$9,0,10*ROW('Water Data'!H152))),'Data Summary'!CG158="Yes"),OFFSET('Water Data'!$H$9,0,10*ROW('Water Data'!H152)),NA())</f>
        <v>#N/A</v>
      </c>
      <c r="S158" s="490" t="e">
        <f ca="1">+IF(AND(ISNUMBER(OFFSET('Water Data'!$I$4,0,10*ROW('Water Data'!I152))),'Data Summary'!CH158="Yes"),100-OFFSET('Water Data'!$I$4,0,10*ROW('Water Data'!I152)),NA())</f>
        <v>#N/A</v>
      </c>
      <c r="T158" s="490" t="e">
        <f ca="1">+IF(AND(ISNUMBER(OFFSET('Water Data'!$I$6,0,10*ROW('Water Data'!I152))),'Data Summary'!CI158="Yes"),OFFSET('Water Data'!$I$6,0,10*ROW('Water Data'!I152)),NA())</f>
        <v>#N/A</v>
      </c>
      <c r="U158" s="490" t="e">
        <f ca="1">+IF(AND(ISNUMBER(OFFSET('Water Data'!$I$9,0,10*ROW('Water Data'!I152))),'Data Summary'!CJ158="Yes"),OFFSET('Water Data'!$I$9,0,10*ROW('Water Data'!I152)),NA())</f>
        <v>#N/A</v>
      </c>
      <c r="V158" s="491" t="e">
        <f ca="1">+IF(AND(ISNUMBER(OFFSET('Sanitation Data'!$D$4,0,10*ROW('Sanitation Data'!D152))),'Data Summary'!CK158="Yes"),100-OFFSET('Sanitation Data'!$D$4,0,10*ROW('Sanitation Data'!D152)),NA())</f>
        <v>#N/A</v>
      </c>
      <c r="W158" s="491" t="e">
        <f ca="1">+IF(AND(ISNUMBER(OFFSET('Sanitation Data'!$D$6,0,10*ROW('Sanitation Data'!D152))),'Data Summary'!CL158="Yes"),OFFSET('Sanitation Data'!$D$6,0,10*ROW('Sanitation Data'!D152)),NA())</f>
        <v>#N/A</v>
      </c>
      <c r="X158" s="491" t="e">
        <f ca="1">+IF(AND(ISNUMBER(OFFSET('Sanitation Data'!$D$10,0,10*ROW('Sanitation Data'!D152))),'Data Summary'!CM158="Yes"),OFFSET('Sanitation Data'!$D$10,0,10*ROW('Sanitation Data'!D152)),NA())</f>
        <v>#N/A</v>
      </c>
      <c r="Y158" s="491" t="e">
        <f ca="1">+IF(AND(ISNUMBER(OFFSET('Sanitation Data'!$D$11,0,10*ROW('Sanitation Data'!D152))),'Data Summary'!CN158="Yes"),OFFSET('Sanitation Data'!$D$11,0,10*ROW('Sanitation Data'!D152)),NA())</f>
        <v>#N/A</v>
      </c>
      <c r="Z158" s="491" t="e">
        <f ca="1">+IF(AND(ISNUMBER(OFFSET('Sanitation Data'!$D$12,0,10*ROW('Sanitation Data'!D152))),'Data Summary'!CO158="Yes"),OFFSET('Sanitation Data'!$D$12,0,10*ROW('Sanitation Data'!D152)),NA())</f>
        <v>#N/A</v>
      </c>
      <c r="AA158" s="491" t="e">
        <f ca="1">+IF(AND(ISNUMBER(OFFSET('Sanitation Data'!$E$4,0,10*ROW('Sanitation Data'!E152))),'Data Summary'!CP158="Yes"),100-OFFSET('Sanitation Data'!$E$4,0,10*ROW('Sanitation Data'!E152)),NA())</f>
        <v>#N/A</v>
      </c>
      <c r="AB158" s="491" t="e">
        <f ca="1">+IF(AND(ISNUMBER(OFFSET('Sanitation Data'!$E$6,0,10*ROW('Sanitation Data'!E152))),'Data Summary'!CQ158="Yes"),OFFSET('Sanitation Data'!$E$6,0,10*ROW('Sanitation Data'!E152)),NA())</f>
        <v>#N/A</v>
      </c>
      <c r="AC158" s="491" t="e">
        <f ca="1">+IF(AND(ISNUMBER(OFFSET('Sanitation Data'!$E$10,0,10*ROW('Sanitation Data'!E152))),'Data Summary'!CR158="Yes"),OFFSET('Sanitation Data'!$E$10,0,10*ROW('Sanitation Data'!E152)),NA())</f>
        <v>#N/A</v>
      </c>
      <c r="AD158" s="491" t="e">
        <f ca="1">+IF(AND(ISNUMBER(OFFSET('Sanitation Data'!$E$11,0,10*ROW('Sanitation Data'!E152))),'Data Summary'!CS158="Yes"),OFFSET('Sanitation Data'!$E$11,0,10*ROW('Sanitation Data'!E152)),NA())</f>
        <v>#N/A</v>
      </c>
      <c r="AE158" s="491" t="e">
        <f ca="1">+IF(AND(ISNUMBER(OFFSET('Sanitation Data'!$E$12,0,10*ROW('Sanitation Data'!E152))),'Data Summary'!CT158="Yes"),OFFSET('Sanitation Data'!$E$12,0,10*ROW('Sanitation Data'!E152)),NA())</f>
        <v>#N/A</v>
      </c>
      <c r="AF158" s="491" t="e">
        <f ca="1">+IF(AND(ISNUMBER(OFFSET('Sanitation Data'!$F$4,0,10*ROW('Sanitation Data'!F152))),'Data Summary'!CU158="Yes"),100-OFFSET('Sanitation Data'!$F$4,0,10*ROW('Sanitation Data'!F152)),NA())</f>
        <v>#N/A</v>
      </c>
      <c r="AG158" s="491" t="e">
        <f ca="1">+IF(AND(ISNUMBER(OFFSET('Sanitation Data'!$F$6,0,10*ROW('Sanitation Data'!F152))),'Data Summary'!CV158="Yes"),OFFSET('Sanitation Data'!$F$6,0,10*ROW('Sanitation Data'!F152)),NA())</f>
        <v>#N/A</v>
      </c>
      <c r="AH158" s="491" t="e">
        <f ca="1">+IF(AND(ISNUMBER(OFFSET('Sanitation Data'!$F$10,0,10*ROW('Sanitation Data'!F152))),'Data Summary'!CW158="Yes"),OFFSET('Sanitation Data'!$F$10,0,10*ROW('Sanitation Data'!F152)),NA())</f>
        <v>#N/A</v>
      </c>
      <c r="AI158" s="491" t="e">
        <f ca="1">+IF(AND(ISNUMBER(OFFSET('Sanitation Data'!$F$11,0,10*ROW('Sanitation Data'!F152))),'Data Summary'!CX158="Yes"),OFFSET('Sanitation Data'!$F$11,0,10*ROW('Sanitation Data'!F152)),NA())</f>
        <v>#N/A</v>
      </c>
      <c r="AJ158" s="491" t="e">
        <f ca="1">+IF(AND(ISNUMBER(OFFSET('Sanitation Data'!$F$12,0,10*ROW('Sanitation Data'!F152))),'Data Summary'!CY158="Yes"),OFFSET('Sanitation Data'!$F$12,0,10*ROW('Sanitation Data'!F152)),NA())</f>
        <v>#N/A</v>
      </c>
      <c r="AK158" s="491" t="e">
        <f ca="1">+IF(AND(ISNUMBER(OFFSET('Sanitation Data'!$G$4,0,10*ROW('Sanitation Data'!G152))),'Data Summary'!CZ158="Yes"),100-OFFSET('Sanitation Data'!$G$4,0,10*ROW('Sanitation Data'!G152)),NA())</f>
        <v>#N/A</v>
      </c>
      <c r="AL158" s="491" t="e">
        <f ca="1">+IF(AND(ISNUMBER(OFFSET('Sanitation Data'!$G$6,0,10*ROW('Sanitation Data'!G152))),'Data Summary'!DA158="Yes"),OFFSET('Sanitation Data'!$G$6,0,10*ROW('Sanitation Data'!G152)),NA())</f>
        <v>#N/A</v>
      </c>
      <c r="AM158" s="491" t="e">
        <f ca="1">+IF(AND(ISNUMBER(OFFSET('Sanitation Data'!$G$10,0,10*ROW('Sanitation Data'!G152))),'Data Summary'!DB158="Yes"),OFFSET('Sanitation Data'!$G$10,0,10*ROW('Sanitation Data'!G152)),NA())</f>
        <v>#N/A</v>
      </c>
      <c r="AN158" s="491" t="e">
        <f ca="1">+IF(AND(ISNUMBER(OFFSET('Sanitation Data'!$G$11,0,10*ROW('Sanitation Data'!G152))),'Data Summary'!DC158="Yes"),OFFSET('Sanitation Data'!$G$11,0,10*ROW('Sanitation Data'!G152)),NA())</f>
        <v>#N/A</v>
      </c>
      <c r="AO158" s="491" t="e">
        <f ca="1">+IF(AND(ISNUMBER(OFFSET('Sanitation Data'!$G$12,0,10*ROW('Sanitation Data'!G152))),'Data Summary'!DD158="Yes"),OFFSET('Sanitation Data'!$G$12,0,10*ROW('Sanitation Data'!G152)),NA())</f>
        <v>#N/A</v>
      </c>
      <c r="AP158" s="491" t="e">
        <f ca="1">+IF(AND(ISNUMBER(OFFSET('Sanitation Data'!$H$4,0,10*ROW('Sanitation Data'!H152))),'Data Summary'!DE158="Yes"),100-OFFSET('Sanitation Data'!$H$4,0,10*ROW('Sanitation Data'!H152)),NA())</f>
        <v>#N/A</v>
      </c>
      <c r="AQ158" s="491" t="e">
        <f ca="1">+IF(AND(ISNUMBER(OFFSET('Sanitation Data'!$H$6,0,10*ROW('Sanitation Data'!H152))),'Data Summary'!DF158="Yes"),OFFSET('Sanitation Data'!$H$6,0,10*ROW('Sanitation Data'!H152)),NA())</f>
        <v>#N/A</v>
      </c>
      <c r="AR158" s="491" t="e">
        <f ca="1">+IF(AND(ISNUMBER(OFFSET('Sanitation Data'!$H$10,0,10*ROW('Sanitation Data'!H152))),'Data Summary'!DG158="Yes"),OFFSET('Sanitation Data'!$H$10,0,10*ROW('Sanitation Data'!H152)),NA())</f>
        <v>#N/A</v>
      </c>
      <c r="AS158" s="491" t="e">
        <f ca="1">+IF(AND(ISNUMBER(OFFSET('Sanitation Data'!$H$11,0,10*ROW('Sanitation Data'!H152))),'Data Summary'!DH158="Yes"),OFFSET('Sanitation Data'!$H$11,0,10*ROW('Sanitation Data'!H152)),NA())</f>
        <v>#N/A</v>
      </c>
      <c r="AT158" s="491" t="e">
        <f ca="1">+IF(AND(ISNUMBER(OFFSET('Sanitation Data'!$H$12,0,10*ROW('Sanitation Data'!H152))),'Data Summary'!DI158="Yes"),OFFSET('Sanitation Data'!$H$12,0,10*ROW('Sanitation Data'!H152)),NA())</f>
        <v>#N/A</v>
      </c>
      <c r="AU158" s="491" t="e">
        <f ca="1">+IF(AND(ISNUMBER(OFFSET('Sanitation Data'!$I$4,0,10*ROW('Sanitation Data'!I152))),'Data Summary'!DJ158="Yes"),100-OFFSET('Sanitation Data'!$I$4,0,10*ROW('Sanitation Data'!I152)),NA())</f>
        <v>#N/A</v>
      </c>
      <c r="AV158" s="491" t="e">
        <f ca="1">+IF(AND(ISNUMBER(OFFSET('Sanitation Data'!$I$6,0,10*ROW('Sanitation Data'!I152))),'Data Summary'!DK158="Yes"),OFFSET('Sanitation Data'!$I$6,0,10*ROW('Sanitation Data'!I152)),NA())</f>
        <v>#N/A</v>
      </c>
      <c r="AW158" s="491" t="e">
        <f ca="1">+IF(AND(ISNUMBER(OFFSET('Sanitation Data'!$I$10,0,10*ROW('Sanitation Data'!I152))),'Data Summary'!DL158="Yes"),OFFSET('Sanitation Data'!$I$10,0,10*ROW('Sanitation Data'!I152)),NA())</f>
        <v>#N/A</v>
      </c>
      <c r="AX158" s="491" t="e">
        <f ca="1">+IF(AND(ISNUMBER(OFFSET('Sanitation Data'!$I$11,0,10*ROW('Sanitation Data'!I152))),'Data Summary'!DM158="Yes"),OFFSET('Sanitation Data'!$I$11,0,10*ROW('Sanitation Data'!I152)),NA())</f>
        <v>#N/A</v>
      </c>
      <c r="AY158" s="491" t="e">
        <f ca="1">+IF(AND(ISNUMBER(OFFSET('Sanitation Data'!$I$12,0,10*ROW('Sanitation Data'!I152))),'Data Summary'!DN158="Yes"),OFFSET('Sanitation Data'!$I$12,0,10*ROW('Sanitation Data'!I152)),NA())</f>
        <v>#N/A</v>
      </c>
      <c r="AZ158" s="492" t="e">
        <f ca="1">+IF(AND(ISNUMBER(OFFSET('Hygiene Data'!$D$5,0,10*ROW('Hygiene Data'!D152))),'Data Summary'!DO158="Yes"),OFFSET('Hygiene Data'!$D$5,0,10*ROW('Hygiene Data'!D152)),NA())</f>
        <v>#N/A</v>
      </c>
      <c r="BA158" s="492" t="e">
        <f ca="1">+IF(AND(ISNUMBER(OFFSET('Hygiene Data'!$D$7,0,10*ROW('Hygiene Data'!D152))),'Data Summary'!DP158="Yes"),OFFSET('Hygiene Data'!$D$7,0,10*ROW('Hygiene Data'!D152)),NA())</f>
        <v>#N/A</v>
      </c>
      <c r="BB158" s="492" t="e">
        <f ca="1">+IF(AND(ISNUMBER(OFFSET('Hygiene Data'!$D$9,0,10*ROW('Hygiene Data'!D152))),'Data Summary'!DQ158="Yes"),OFFSET('Hygiene Data'!$D$9,0,10*ROW('Hygiene Data'!D152)),NA())</f>
        <v>#N/A</v>
      </c>
      <c r="BC158" s="492" t="e">
        <f ca="1">+IF(AND(ISNUMBER(OFFSET('Hygiene Data'!$E$5,0,10*ROW('Hygiene Data'!E152))),'Data Summary'!DR158="Yes"),OFFSET('Hygiene Data'!$E$5,0,10*ROW('Hygiene Data'!E152)),NA())</f>
        <v>#N/A</v>
      </c>
      <c r="BD158" s="492" t="e">
        <f ca="1">+IF(AND(ISNUMBER(OFFSET('Hygiene Data'!$E$7,0,10*ROW('Hygiene Data'!E152))),'Data Summary'!DS158="Yes"),OFFSET('Hygiene Data'!$E$7,0,10*ROW('Hygiene Data'!E152)),NA())</f>
        <v>#N/A</v>
      </c>
      <c r="BE158" s="492" t="e">
        <f ca="1">+IF(AND(ISNUMBER(OFFSET('Hygiene Data'!$E$9,0,10*ROW('Hygiene Data'!E152))),'Data Summary'!DT158="Yes"),OFFSET('Hygiene Data'!$E$9,0,10*ROW('Hygiene Data'!E152)),NA())</f>
        <v>#N/A</v>
      </c>
      <c r="BF158" s="492" t="e">
        <f ca="1">+IF(AND(ISNUMBER(OFFSET('Hygiene Data'!$F$5,0,10*ROW('Hygiene Data'!F152))),'Data Summary'!DU158="Yes"),OFFSET('Hygiene Data'!$F$5,0,10*ROW('Hygiene Data'!F152)),NA())</f>
        <v>#N/A</v>
      </c>
      <c r="BG158" s="492" t="e">
        <f ca="1">+IF(AND(ISNUMBER(OFFSET('Hygiene Data'!$F$7,0,10*ROW('Hygiene Data'!F152))),'Data Summary'!DV158="Yes"),OFFSET('Hygiene Data'!$F$7,0,10*ROW('Hygiene Data'!F152)),NA())</f>
        <v>#N/A</v>
      </c>
      <c r="BH158" s="492" t="e">
        <f ca="1">+IF(AND(ISNUMBER(OFFSET('Hygiene Data'!$F$9,0,10*ROW('Hygiene Data'!F152))),'Data Summary'!DW158="Yes"),OFFSET('Hygiene Data'!$F$9,0,10*ROW('Hygiene Data'!F152)),NA())</f>
        <v>#N/A</v>
      </c>
      <c r="BI158" s="492" t="e">
        <f ca="1">+IF(AND(ISNUMBER(OFFSET('Hygiene Data'!$G$5,0,10*ROW('Hygiene Data'!G152))),'Data Summary'!DX158="Yes"),OFFSET('Hygiene Data'!$G$5,0,10*ROW('Hygiene Data'!G152)),NA())</f>
        <v>#N/A</v>
      </c>
      <c r="BJ158" s="492" t="e">
        <f ca="1">+IF(AND(ISNUMBER(OFFSET('Hygiene Data'!$G$7,0,10*ROW('Hygiene Data'!G152))),'Data Summary'!DY158="Yes"),OFFSET('Hygiene Data'!$G$7,0,10*ROW('Hygiene Data'!G152)),NA())</f>
        <v>#N/A</v>
      </c>
      <c r="BK158" s="492" t="e">
        <f ca="1">+IF(AND(ISNUMBER(OFFSET('Hygiene Data'!$G$9,0,10*ROW('Hygiene Data'!G152))),'Data Summary'!DZ158="Yes"),OFFSET('Hygiene Data'!$G$9,0,10*ROW('Hygiene Data'!G152)),NA())</f>
        <v>#N/A</v>
      </c>
      <c r="BL158" s="492" t="e">
        <f ca="1">+IF(AND(ISNUMBER(OFFSET('Hygiene Data'!$H$5,0,10*ROW('Hygiene Data'!H152))),'Data Summary'!EA158="Yes"),OFFSET('Hygiene Data'!$H$5,0,10*ROW('Hygiene Data'!H152)),NA())</f>
        <v>#N/A</v>
      </c>
      <c r="BM158" s="492" t="e">
        <f ca="1">+IF(AND(ISNUMBER(OFFSET('Hygiene Data'!$H$7,0,10*ROW('Hygiene Data'!H152))),'Data Summary'!EB158="Yes"),OFFSET('Hygiene Data'!$H$7,0,10*ROW('Hygiene Data'!H152)),NA())</f>
        <v>#N/A</v>
      </c>
      <c r="BN158" s="492" t="e">
        <f ca="1">+IF(AND(ISNUMBER(OFFSET('Hygiene Data'!$H$9,0,10*ROW('Hygiene Data'!H152))),'Data Summary'!EC158="Yes"),OFFSET('Hygiene Data'!$H$9,0,10*ROW('Hygiene Data'!H152)),NA())</f>
        <v>#N/A</v>
      </c>
      <c r="BO158" s="492" t="e">
        <f ca="1">+IF(AND(ISNUMBER(OFFSET('Hygiene Data'!$I$5,0,10*ROW('Hygiene Data'!I152))),'Data Summary'!ED158="Yes"),OFFSET('Hygiene Data'!$I$5,0,10*ROW('Hygiene Data'!I152)),NA())</f>
        <v>#N/A</v>
      </c>
      <c r="BP158" s="492" t="e">
        <f ca="1">+IF(AND(ISNUMBER(OFFSET('Hygiene Data'!$I$7,0,10*ROW('Hygiene Data'!I152))),'Data Summary'!EE158="Yes"),OFFSET('Hygiene Data'!$I$7,0,10*ROW('Hygiene Data'!I152)),NA())</f>
        <v>#N/A</v>
      </c>
      <c r="BQ158" s="492" t="e">
        <f ca="1">+IF(AND(ISNUMBER(OFFSET('Hygiene Data'!$I$9,0,10*ROW('Hygiene Data'!I152))),'Data Summary'!EF158="Yes"),OFFSET('Hygiene Data'!$I$9,0,10*ROW('Hygiene Data'!I152)),NA())</f>
        <v>#N/A</v>
      </c>
    </row>
    <row r="159" spans="1:69" x14ac:dyDescent="0.25">
      <c r="A159" s="488" t="e">
        <f ca="1">+RIGHT('Data Summary'!A159,LEN('Data Summary'!A159)-9)</f>
        <v>#VALUE!</v>
      </c>
      <c r="B159" s="462" t="str">
        <f ca="1">+IF(ISTEXT('Data Summary'!B159),'Data Summary'!B159,"")</f>
        <v/>
      </c>
      <c r="C159" s="489" t="e">
        <f ca="1">+VALUE('Data Summary'!C159)</f>
        <v>#VALUE!</v>
      </c>
      <c r="D159" s="490" t="e">
        <f ca="1">+IF(AND(ISNUMBER(OFFSET('Water Data'!$D$4,0,10*ROW('Water Data'!D153))),'Data Summary'!BS159="Yes"),100-OFFSET('Water Data'!$D$4,0,10*ROW('Water Data'!D153)),NA())</f>
        <v>#N/A</v>
      </c>
      <c r="E159" s="490" t="e">
        <f ca="1">+IF(AND(ISNUMBER(OFFSET('Water Data'!$D$6,0,10*ROW('Water Data'!D153))),'Data Summary'!BT159="Yes"),OFFSET('Water Data'!$D$6,0,10*ROW('Water Data'!D153)),NA())</f>
        <v>#N/A</v>
      </c>
      <c r="F159" s="490" t="e">
        <f ca="1">+IF(AND(ISNUMBER(OFFSET('Water Data'!$D$9,0,10*ROW('Water Data'!D153))),'Data Summary'!BU159="Yes"),OFFSET('Water Data'!$D$9,0,10*ROW('Water Data'!D153)),NA())</f>
        <v>#N/A</v>
      </c>
      <c r="G159" s="490" t="e">
        <f ca="1">+IF(AND(ISNUMBER(OFFSET('Water Data'!$E$4,0,10*ROW('Water Data'!E153))),'Data Summary'!BV159="Yes"),100-OFFSET('Water Data'!$E$4,0,10*ROW('Water Data'!E153)),NA())</f>
        <v>#N/A</v>
      </c>
      <c r="H159" s="490" t="e">
        <f ca="1">+IF(AND(ISNUMBER(OFFSET('Water Data'!$E$6,0,10*ROW('Water Data'!E153))),'Data Summary'!BW159="Yes"),OFFSET('Water Data'!$E$6,0,10*ROW('Water Data'!E153)),NA())</f>
        <v>#N/A</v>
      </c>
      <c r="I159" s="490" t="e">
        <f ca="1">+IF(AND(ISNUMBER(OFFSET('Water Data'!$E$9,0,10*ROW('Water Data'!E153))),'Data Summary'!BX159="Yes"),OFFSET('Water Data'!$E$9,0,10*ROW('Water Data'!E153)),NA())</f>
        <v>#N/A</v>
      </c>
      <c r="J159" s="490" t="e">
        <f ca="1">+IF(AND(ISNUMBER(OFFSET('Water Data'!$F$4,0,10*ROW('Water Data'!F153))),'Data Summary'!BY159="Yes"),100-OFFSET('Water Data'!$F$4,0,10*ROW('Water Data'!F153)),NA())</f>
        <v>#N/A</v>
      </c>
      <c r="K159" s="490" t="e">
        <f ca="1">+IF(AND(ISNUMBER(OFFSET('Water Data'!$F$6,0,10*ROW('Water Data'!F153))),'Data Summary'!BZ159="Yes"),OFFSET('Water Data'!$F$6,0,10*ROW('Water Data'!F153)),NA())</f>
        <v>#N/A</v>
      </c>
      <c r="L159" s="490" t="e">
        <f ca="1">+IF(AND(ISNUMBER(OFFSET('Water Data'!$F$9,0,10*ROW('Water Data'!F153))),'Data Summary'!CA159="Yes"),OFFSET('Water Data'!$F$9,0,10*ROW('Water Data'!F153)),NA())</f>
        <v>#N/A</v>
      </c>
      <c r="M159" s="490" t="e">
        <f ca="1">+IF(AND(ISNUMBER(OFFSET('Water Data'!$G$4,0,10*ROW('Water Data'!G153))),'Data Summary'!CB159="Yes"),100-OFFSET('Water Data'!$G$4,0,10*ROW('Water Data'!G153)),NA())</f>
        <v>#N/A</v>
      </c>
      <c r="N159" s="490" t="e">
        <f ca="1">+IF(AND(ISNUMBER(OFFSET('Water Data'!$G$6,0,10*ROW('Water Data'!G153))),'Data Summary'!CC159="Yes"),OFFSET('Water Data'!$G$6,0,10*ROW('Water Data'!G153)),NA())</f>
        <v>#N/A</v>
      </c>
      <c r="O159" s="490" t="e">
        <f ca="1">+IF(AND(ISNUMBER(OFFSET('Water Data'!$G$9,0,10*ROW('Water Data'!G153))),'Data Summary'!CD159="Yes"),OFFSET('Water Data'!$G$9,0,10*ROW('Water Data'!G153)),NA())</f>
        <v>#N/A</v>
      </c>
      <c r="P159" s="490" t="e">
        <f ca="1">+IF(AND(ISNUMBER(OFFSET('Water Data'!$H$4,0,10*ROW('Water Data'!H153))),'Data Summary'!CE159="Yes"),100-OFFSET('Water Data'!$H$4,0,10*ROW('Water Data'!H153)),NA())</f>
        <v>#N/A</v>
      </c>
      <c r="Q159" s="490" t="e">
        <f ca="1">+IF(AND(ISNUMBER(OFFSET('Water Data'!$H$6,0,10*ROW('Water Data'!H153))),'Data Summary'!CF159="Yes"),OFFSET('Water Data'!$H$6,0,10*ROW('Water Data'!H153)),NA())</f>
        <v>#N/A</v>
      </c>
      <c r="R159" s="490" t="e">
        <f ca="1">+IF(AND(ISNUMBER(OFFSET('Water Data'!$H$9,0,10*ROW('Water Data'!H153))),'Data Summary'!CG159="Yes"),OFFSET('Water Data'!$H$9,0,10*ROW('Water Data'!H153)),NA())</f>
        <v>#N/A</v>
      </c>
      <c r="S159" s="490" t="e">
        <f ca="1">+IF(AND(ISNUMBER(OFFSET('Water Data'!$I$4,0,10*ROW('Water Data'!I153))),'Data Summary'!CH159="Yes"),100-OFFSET('Water Data'!$I$4,0,10*ROW('Water Data'!I153)),NA())</f>
        <v>#N/A</v>
      </c>
      <c r="T159" s="490" t="e">
        <f ca="1">+IF(AND(ISNUMBER(OFFSET('Water Data'!$I$6,0,10*ROW('Water Data'!I153))),'Data Summary'!CI159="Yes"),OFFSET('Water Data'!$I$6,0,10*ROW('Water Data'!I153)),NA())</f>
        <v>#N/A</v>
      </c>
      <c r="U159" s="490" t="e">
        <f ca="1">+IF(AND(ISNUMBER(OFFSET('Water Data'!$I$9,0,10*ROW('Water Data'!I153))),'Data Summary'!CJ159="Yes"),OFFSET('Water Data'!$I$9,0,10*ROW('Water Data'!I153)),NA())</f>
        <v>#N/A</v>
      </c>
      <c r="V159" s="491" t="e">
        <f ca="1">+IF(AND(ISNUMBER(OFFSET('Sanitation Data'!$D$4,0,10*ROW('Sanitation Data'!D153))),'Data Summary'!CK159="Yes"),100-OFFSET('Sanitation Data'!$D$4,0,10*ROW('Sanitation Data'!D153)),NA())</f>
        <v>#N/A</v>
      </c>
      <c r="W159" s="491" t="e">
        <f ca="1">+IF(AND(ISNUMBER(OFFSET('Sanitation Data'!$D$6,0,10*ROW('Sanitation Data'!D153))),'Data Summary'!CL159="Yes"),OFFSET('Sanitation Data'!$D$6,0,10*ROW('Sanitation Data'!D153)),NA())</f>
        <v>#N/A</v>
      </c>
      <c r="X159" s="491" t="e">
        <f ca="1">+IF(AND(ISNUMBER(OFFSET('Sanitation Data'!$D$10,0,10*ROW('Sanitation Data'!D153))),'Data Summary'!CM159="Yes"),OFFSET('Sanitation Data'!$D$10,0,10*ROW('Sanitation Data'!D153)),NA())</f>
        <v>#N/A</v>
      </c>
      <c r="Y159" s="491" t="e">
        <f ca="1">+IF(AND(ISNUMBER(OFFSET('Sanitation Data'!$D$11,0,10*ROW('Sanitation Data'!D153))),'Data Summary'!CN159="Yes"),OFFSET('Sanitation Data'!$D$11,0,10*ROW('Sanitation Data'!D153)),NA())</f>
        <v>#N/A</v>
      </c>
      <c r="Z159" s="491" t="e">
        <f ca="1">+IF(AND(ISNUMBER(OFFSET('Sanitation Data'!$D$12,0,10*ROW('Sanitation Data'!D153))),'Data Summary'!CO159="Yes"),OFFSET('Sanitation Data'!$D$12,0,10*ROW('Sanitation Data'!D153)),NA())</f>
        <v>#N/A</v>
      </c>
      <c r="AA159" s="491" t="e">
        <f ca="1">+IF(AND(ISNUMBER(OFFSET('Sanitation Data'!$E$4,0,10*ROW('Sanitation Data'!E153))),'Data Summary'!CP159="Yes"),100-OFFSET('Sanitation Data'!$E$4,0,10*ROW('Sanitation Data'!E153)),NA())</f>
        <v>#N/A</v>
      </c>
      <c r="AB159" s="491" t="e">
        <f ca="1">+IF(AND(ISNUMBER(OFFSET('Sanitation Data'!$E$6,0,10*ROW('Sanitation Data'!E153))),'Data Summary'!CQ159="Yes"),OFFSET('Sanitation Data'!$E$6,0,10*ROW('Sanitation Data'!E153)),NA())</f>
        <v>#N/A</v>
      </c>
      <c r="AC159" s="491" t="e">
        <f ca="1">+IF(AND(ISNUMBER(OFFSET('Sanitation Data'!$E$10,0,10*ROW('Sanitation Data'!E153))),'Data Summary'!CR159="Yes"),OFFSET('Sanitation Data'!$E$10,0,10*ROW('Sanitation Data'!E153)),NA())</f>
        <v>#N/A</v>
      </c>
      <c r="AD159" s="491" t="e">
        <f ca="1">+IF(AND(ISNUMBER(OFFSET('Sanitation Data'!$E$11,0,10*ROW('Sanitation Data'!E153))),'Data Summary'!CS159="Yes"),OFFSET('Sanitation Data'!$E$11,0,10*ROW('Sanitation Data'!E153)),NA())</f>
        <v>#N/A</v>
      </c>
      <c r="AE159" s="491" t="e">
        <f ca="1">+IF(AND(ISNUMBER(OFFSET('Sanitation Data'!$E$12,0,10*ROW('Sanitation Data'!E153))),'Data Summary'!CT159="Yes"),OFFSET('Sanitation Data'!$E$12,0,10*ROW('Sanitation Data'!E153)),NA())</f>
        <v>#N/A</v>
      </c>
      <c r="AF159" s="491" t="e">
        <f ca="1">+IF(AND(ISNUMBER(OFFSET('Sanitation Data'!$F$4,0,10*ROW('Sanitation Data'!F153))),'Data Summary'!CU159="Yes"),100-OFFSET('Sanitation Data'!$F$4,0,10*ROW('Sanitation Data'!F153)),NA())</f>
        <v>#N/A</v>
      </c>
      <c r="AG159" s="491" t="e">
        <f ca="1">+IF(AND(ISNUMBER(OFFSET('Sanitation Data'!$F$6,0,10*ROW('Sanitation Data'!F153))),'Data Summary'!CV159="Yes"),OFFSET('Sanitation Data'!$F$6,0,10*ROW('Sanitation Data'!F153)),NA())</f>
        <v>#N/A</v>
      </c>
      <c r="AH159" s="491" t="e">
        <f ca="1">+IF(AND(ISNUMBER(OFFSET('Sanitation Data'!$F$10,0,10*ROW('Sanitation Data'!F153))),'Data Summary'!CW159="Yes"),OFFSET('Sanitation Data'!$F$10,0,10*ROW('Sanitation Data'!F153)),NA())</f>
        <v>#N/A</v>
      </c>
      <c r="AI159" s="491" t="e">
        <f ca="1">+IF(AND(ISNUMBER(OFFSET('Sanitation Data'!$F$11,0,10*ROW('Sanitation Data'!F153))),'Data Summary'!CX159="Yes"),OFFSET('Sanitation Data'!$F$11,0,10*ROW('Sanitation Data'!F153)),NA())</f>
        <v>#N/A</v>
      </c>
      <c r="AJ159" s="491" t="e">
        <f ca="1">+IF(AND(ISNUMBER(OFFSET('Sanitation Data'!$F$12,0,10*ROW('Sanitation Data'!F153))),'Data Summary'!CY159="Yes"),OFFSET('Sanitation Data'!$F$12,0,10*ROW('Sanitation Data'!F153)),NA())</f>
        <v>#N/A</v>
      </c>
      <c r="AK159" s="491" t="e">
        <f ca="1">+IF(AND(ISNUMBER(OFFSET('Sanitation Data'!$G$4,0,10*ROW('Sanitation Data'!G153))),'Data Summary'!CZ159="Yes"),100-OFFSET('Sanitation Data'!$G$4,0,10*ROW('Sanitation Data'!G153)),NA())</f>
        <v>#N/A</v>
      </c>
      <c r="AL159" s="491" t="e">
        <f ca="1">+IF(AND(ISNUMBER(OFFSET('Sanitation Data'!$G$6,0,10*ROW('Sanitation Data'!G153))),'Data Summary'!DA159="Yes"),OFFSET('Sanitation Data'!$G$6,0,10*ROW('Sanitation Data'!G153)),NA())</f>
        <v>#N/A</v>
      </c>
      <c r="AM159" s="491" t="e">
        <f ca="1">+IF(AND(ISNUMBER(OFFSET('Sanitation Data'!$G$10,0,10*ROW('Sanitation Data'!G153))),'Data Summary'!DB159="Yes"),OFFSET('Sanitation Data'!$G$10,0,10*ROW('Sanitation Data'!G153)),NA())</f>
        <v>#N/A</v>
      </c>
      <c r="AN159" s="491" t="e">
        <f ca="1">+IF(AND(ISNUMBER(OFFSET('Sanitation Data'!$G$11,0,10*ROW('Sanitation Data'!G153))),'Data Summary'!DC159="Yes"),OFFSET('Sanitation Data'!$G$11,0,10*ROW('Sanitation Data'!G153)),NA())</f>
        <v>#N/A</v>
      </c>
      <c r="AO159" s="491" t="e">
        <f ca="1">+IF(AND(ISNUMBER(OFFSET('Sanitation Data'!$G$12,0,10*ROW('Sanitation Data'!G153))),'Data Summary'!DD159="Yes"),OFFSET('Sanitation Data'!$G$12,0,10*ROW('Sanitation Data'!G153)),NA())</f>
        <v>#N/A</v>
      </c>
      <c r="AP159" s="491" t="e">
        <f ca="1">+IF(AND(ISNUMBER(OFFSET('Sanitation Data'!$H$4,0,10*ROW('Sanitation Data'!H153))),'Data Summary'!DE159="Yes"),100-OFFSET('Sanitation Data'!$H$4,0,10*ROW('Sanitation Data'!H153)),NA())</f>
        <v>#N/A</v>
      </c>
      <c r="AQ159" s="491" t="e">
        <f ca="1">+IF(AND(ISNUMBER(OFFSET('Sanitation Data'!$H$6,0,10*ROW('Sanitation Data'!H153))),'Data Summary'!DF159="Yes"),OFFSET('Sanitation Data'!$H$6,0,10*ROW('Sanitation Data'!H153)),NA())</f>
        <v>#N/A</v>
      </c>
      <c r="AR159" s="491" t="e">
        <f ca="1">+IF(AND(ISNUMBER(OFFSET('Sanitation Data'!$H$10,0,10*ROW('Sanitation Data'!H153))),'Data Summary'!DG159="Yes"),OFFSET('Sanitation Data'!$H$10,0,10*ROW('Sanitation Data'!H153)),NA())</f>
        <v>#N/A</v>
      </c>
      <c r="AS159" s="491" t="e">
        <f ca="1">+IF(AND(ISNUMBER(OFFSET('Sanitation Data'!$H$11,0,10*ROW('Sanitation Data'!H153))),'Data Summary'!DH159="Yes"),OFFSET('Sanitation Data'!$H$11,0,10*ROW('Sanitation Data'!H153)),NA())</f>
        <v>#N/A</v>
      </c>
      <c r="AT159" s="491" t="e">
        <f ca="1">+IF(AND(ISNUMBER(OFFSET('Sanitation Data'!$H$12,0,10*ROW('Sanitation Data'!H153))),'Data Summary'!DI159="Yes"),OFFSET('Sanitation Data'!$H$12,0,10*ROW('Sanitation Data'!H153)),NA())</f>
        <v>#N/A</v>
      </c>
      <c r="AU159" s="491" t="e">
        <f ca="1">+IF(AND(ISNUMBER(OFFSET('Sanitation Data'!$I$4,0,10*ROW('Sanitation Data'!I153))),'Data Summary'!DJ159="Yes"),100-OFFSET('Sanitation Data'!$I$4,0,10*ROW('Sanitation Data'!I153)),NA())</f>
        <v>#N/A</v>
      </c>
      <c r="AV159" s="491" t="e">
        <f ca="1">+IF(AND(ISNUMBER(OFFSET('Sanitation Data'!$I$6,0,10*ROW('Sanitation Data'!I153))),'Data Summary'!DK159="Yes"),OFFSET('Sanitation Data'!$I$6,0,10*ROW('Sanitation Data'!I153)),NA())</f>
        <v>#N/A</v>
      </c>
      <c r="AW159" s="491" t="e">
        <f ca="1">+IF(AND(ISNUMBER(OFFSET('Sanitation Data'!$I$10,0,10*ROW('Sanitation Data'!I153))),'Data Summary'!DL159="Yes"),OFFSET('Sanitation Data'!$I$10,0,10*ROW('Sanitation Data'!I153)),NA())</f>
        <v>#N/A</v>
      </c>
      <c r="AX159" s="491" t="e">
        <f ca="1">+IF(AND(ISNUMBER(OFFSET('Sanitation Data'!$I$11,0,10*ROW('Sanitation Data'!I153))),'Data Summary'!DM159="Yes"),OFFSET('Sanitation Data'!$I$11,0,10*ROW('Sanitation Data'!I153)),NA())</f>
        <v>#N/A</v>
      </c>
      <c r="AY159" s="491" t="e">
        <f ca="1">+IF(AND(ISNUMBER(OFFSET('Sanitation Data'!$I$12,0,10*ROW('Sanitation Data'!I153))),'Data Summary'!DN159="Yes"),OFFSET('Sanitation Data'!$I$12,0,10*ROW('Sanitation Data'!I153)),NA())</f>
        <v>#N/A</v>
      </c>
      <c r="AZ159" s="492" t="e">
        <f ca="1">+IF(AND(ISNUMBER(OFFSET('Hygiene Data'!$D$5,0,10*ROW('Hygiene Data'!D153))),'Data Summary'!DO159="Yes"),OFFSET('Hygiene Data'!$D$5,0,10*ROW('Hygiene Data'!D153)),NA())</f>
        <v>#N/A</v>
      </c>
      <c r="BA159" s="492" t="e">
        <f ca="1">+IF(AND(ISNUMBER(OFFSET('Hygiene Data'!$D$7,0,10*ROW('Hygiene Data'!D153))),'Data Summary'!DP159="Yes"),OFFSET('Hygiene Data'!$D$7,0,10*ROW('Hygiene Data'!D153)),NA())</f>
        <v>#N/A</v>
      </c>
      <c r="BB159" s="492" t="e">
        <f ca="1">+IF(AND(ISNUMBER(OFFSET('Hygiene Data'!$D$9,0,10*ROW('Hygiene Data'!D153))),'Data Summary'!DQ159="Yes"),OFFSET('Hygiene Data'!$D$9,0,10*ROW('Hygiene Data'!D153)),NA())</f>
        <v>#N/A</v>
      </c>
      <c r="BC159" s="492" t="e">
        <f ca="1">+IF(AND(ISNUMBER(OFFSET('Hygiene Data'!$E$5,0,10*ROW('Hygiene Data'!E153))),'Data Summary'!DR159="Yes"),OFFSET('Hygiene Data'!$E$5,0,10*ROW('Hygiene Data'!E153)),NA())</f>
        <v>#N/A</v>
      </c>
      <c r="BD159" s="492" t="e">
        <f ca="1">+IF(AND(ISNUMBER(OFFSET('Hygiene Data'!$E$7,0,10*ROW('Hygiene Data'!E153))),'Data Summary'!DS159="Yes"),OFFSET('Hygiene Data'!$E$7,0,10*ROW('Hygiene Data'!E153)),NA())</f>
        <v>#N/A</v>
      </c>
      <c r="BE159" s="492" t="e">
        <f ca="1">+IF(AND(ISNUMBER(OFFSET('Hygiene Data'!$E$9,0,10*ROW('Hygiene Data'!E153))),'Data Summary'!DT159="Yes"),OFFSET('Hygiene Data'!$E$9,0,10*ROW('Hygiene Data'!E153)),NA())</f>
        <v>#N/A</v>
      </c>
      <c r="BF159" s="492" t="e">
        <f ca="1">+IF(AND(ISNUMBER(OFFSET('Hygiene Data'!$F$5,0,10*ROW('Hygiene Data'!F153))),'Data Summary'!DU159="Yes"),OFFSET('Hygiene Data'!$F$5,0,10*ROW('Hygiene Data'!F153)),NA())</f>
        <v>#N/A</v>
      </c>
      <c r="BG159" s="492" t="e">
        <f ca="1">+IF(AND(ISNUMBER(OFFSET('Hygiene Data'!$F$7,0,10*ROW('Hygiene Data'!F153))),'Data Summary'!DV159="Yes"),OFFSET('Hygiene Data'!$F$7,0,10*ROW('Hygiene Data'!F153)),NA())</f>
        <v>#N/A</v>
      </c>
      <c r="BH159" s="492" t="e">
        <f ca="1">+IF(AND(ISNUMBER(OFFSET('Hygiene Data'!$F$9,0,10*ROW('Hygiene Data'!F153))),'Data Summary'!DW159="Yes"),OFFSET('Hygiene Data'!$F$9,0,10*ROW('Hygiene Data'!F153)),NA())</f>
        <v>#N/A</v>
      </c>
      <c r="BI159" s="492" t="e">
        <f ca="1">+IF(AND(ISNUMBER(OFFSET('Hygiene Data'!$G$5,0,10*ROW('Hygiene Data'!G153))),'Data Summary'!DX159="Yes"),OFFSET('Hygiene Data'!$G$5,0,10*ROW('Hygiene Data'!G153)),NA())</f>
        <v>#N/A</v>
      </c>
      <c r="BJ159" s="492" t="e">
        <f ca="1">+IF(AND(ISNUMBER(OFFSET('Hygiene Data'!$G$7,0,10*ROW('Hygiene Data'!G153))),'Data Summary'!DY159="Yes"),OFFSET('Hygiene Data'!$G$7,0,10*ROW('Hygiene Data'!G153)),NA())</f>
        <v>#N/A</v>
      </c>
      <c r="BK159" s="492" t="e">
        <f ca="1">+IF(AND(ISNUMBER(OFFSET('Hygiene Data'!$G$9,0,10*ROW('Hygiene Data'!G153))),'Data Summary'!DZ159="Yes"),OFFSET('Hygiene Data'!$G$9,0,10*ROW('Hygiene Data'!G153)),NA())</f>
        <v>#N/A</v>
      </c>
      <c r="BL159" s="492" t="e">
        <f ca="1">+IF(AND(ISNUMBER(OFFSET('Hygiene Data'!$H$5,0,10*ROW('Hygiene Data'!H153))),'Data Summary'!EA159="Yes"),OFFSET('Hygiene Data'!$H$5,0,10*ROW('Hygiene Data'!H153)),NA())</f>
        <v>#N/A</v>
      </c>
      <c r="BM159" s="492" t="e">
        <f ca="1">+IF(AND(ISNUMBER(OFFSET('Hygiene Data'!$H$7,0,10*ROW('Hygiene Data'!H153))),'Data Summary'!EB159="Yes"),OFFSET('Hygiene Data'!$H$7,0,10*ROW('Hygiene Data'!H153)),NA())</f>
        <v>#N/A</v>
      </c>
      <c r="BN159" s="492" t="e">
        <f ca="1">+IF(AND(ISNUMBER(OFFSET('Hygiene Data'!$H$9,0,10*ROW('Hygiene Data'!H153))),'Data Summary'!EC159="Yes"),OFFSET('Hygiene Data'!$H$9,0,10*ROW('Hygiene Data'!H153)),NA())</f>
        <v>#N/A</v>
      </c>
      <c r="BO159" s="492" t="e">
        <f ca="1">+IF(AND(ISNUMBER(OFFSET('Hygiene Data'!$I$5,0,10*ROW('Hygiene Data'!I153))),'Data Summary'!ED159="Yes"),OFFSET('Hygiene Data'!$I$5,0,10*ROW('Hygiene Data'!I153)),NA())</f>
        <v>#N/A</v>
      </c>
      <c r="BP159" s="492" t="e">
        <f ca="1">+IF(AND(ISNUMBER(OFFSET('Hygiene Data'!$I$7,0,10*ROW('Hygiene Data'!I153))),'Data Summary'!EE159="Yes"),OFFSET('Hygiene Data'!$I$7,0,10*ROW('Hygiene Data'!I153)),NA())</f>
        <v>#N/A</v>
      </c>
      <c r="BQ159" s="492" t="e">
        <f ca="1">+IF(AND(ISNUMBER(OFFSET('Hygiene Data'!$I$9,0,10*ROW('Hygiene Data'!I153))),'Data Summary'!EF159="Yes"),OFFSET('Hygiene Data'!$I$9,0,10*ROW('Hygiene Data'!I153)),NA())</f>
        <v>#N/A</v>
      </c>
    </row>
    <row r="160" spans="1:69" x14ac:dyDescent="0.25">
      <c r="A160" s="488" t="e">
        <f ca="1">+RIGHT('Data Summary'!A160,LEN('Data Summary'!A160)-9)</f>
        <v>#VALUE!</v>
      </c>
      <c r="B160" s="462" t="str">
        <f ca="1">+IF(ISTEXT('Data Summary'!B160),'Data Summary'!B160,"")</f>
        <v/>
      </c>
      <c r="C160" s="489" t="e">
        <f ca="1">+VALUE('Data Summary'!C160)</f>
        <v>#VALUE!</v>
      </c>
      <c r="D160" s="490" t="e">
        <f ca="1">+IF(AND(ISNUMBER(OFFSET('Water Data'!$D$4,0,10*ROW('Water Data'!D154))),'Data Summary'!BS160="Yes"),100-OFFSET('Water Data'!$D$4,0,10*ROW('Water Data'!D154)),NA())</f>
        <v>#N/A</v>
      </c>
      <c r="E160" s="490" t="e">
        <f ca="1">+IF(AND(ISNUMBER(OFFSET('Water Data'!$D$6,0,10*ROW('Water Data'!D154))),'Data Summary'!BT160="Yes"),OFFSET('Water Data'!$D$6,0,10*ROW('Water Data'!D154)),NA())</f>
        <v>#N/A</v>
      </c>
      <c r="F160" s="490" t="e">
        <f ca="1">+IF(AND(ISNUMBER(OFFSET('Water Data'!$D$9,0,10*ROW('Water Data'!D154))),'Data Summary'!BU160="Yes"),OFFSET('Water Data'!$D$9,0,10*ROW('Water Data'!D154)),NA())</f>
        <v>#N/A</v>
      </c>
      <c r="G160" s="490" t="e">
        <f ca="1">+IF(AND(ISNUMBER(OFFSET('Water Data'!$E$4,0,10*ROW('Water Data'!E154))),'Data Summary'!BV160="Yes"),100-OFFSET('Water Data'!$E$4,0,10*ROW('Water Data'!E154)),NA())</f>
        <v>#N/A</v>
      </c>
      <c r="H160" s="490" t="e">
        <f ca="1">+IF(AND(ISNUMBER(OFFSET('Water Data'!$E$6,0,10*ROW('Water Data'!E154))),'Data Summary'!BW160="Yes"),OFFSET('Water Data'!$E$6,0,10*ROW('Water Data'!E154)),NA())</f>
        <v>#N/A</v>
      </c>
      <c r="I160" s="490" t="e">
        <f ca="1">+IF(AND(ISNUMBER(OFFSET('Water Data'!$E$9,0,10*ROW('Water Data'!E154))),'Data Summary'!BX160="Yes"),OFFSET('Water Data'!$E$9,0,10*ROW('Water Data'!E154)),NA())</f>
        <v>#N/A</v>
      </c>
      <c r="J160" s="490" t="e">
        <f ca="1">+IF(AND(ISNUMBER(OFFSET('Water Data'!$F$4,0,10*ROW('Water Data'!F154))),'Data Summary'!BY160="Yes"),100-OFFSET('Water Data'!$F$4,0,10*ROW('Water Data'!F154)),NA())</f>
        <v>#N/A</v>
      </c>
      <c r="K160" s="490" t="e">
        <f ca="1">+IF(AND(ISNUMBER(OFFSET('Water Data'!$F$6,0,10*ROW('Water Data'!F154))),'Data Summary'!BZ160="Yes"),OFFSET('Water Data'!$F$6,0,10*ROW('Water Data'!F154)),NA())</f>
        <v>#N/A</v>
      </c>
      <c r="L160" s="490" t="e">
        <f ca="1">+IF(AND(ISNUMBER(OFFSET('Water Data'!$F$9,0,10*ROW('Water Data'!F154))),'Data Summary'!CA160="Yes"),OFFSET('Water Data'!$F$9,0,10*ROW('Water Data'!F154)),NA())</f>
        <v>#N/A</v>
      </c>
      <c r="M160" s="490" t="e">
        <f ca="1">+IF(AND(ISNUMBER(OFFSET('Water Data'!$G$4,0,10*ROW('Water Data'!G154))),'Data Summary'!CB160="Yes"),100-OFFSET('Water Data'!$G$4,0,10*ROW('Water Data'!G154)),NA())</f>
        <v>#N/A</v>
      </c>
      <c r="N160" s="490" t="e">
        <f ca="1">+IF(AND(ISNUMBER(OFFSET('Water Data'!$G$6,0,10*ROW('Water Data'!G154))),'Data Summary'!CC160="Yes"),OFFSET('Water Data'!$G$6,0,10*ROW('Water Data'!G154)),NA())</f>
        <v>#N/A</v>
      </c>
      <c r="O160" s="490" t="e">
        <f ca="1">+IF(AND(ISNUMBER(OFFSET('Water Data'!$G$9,0,10*ROW('Water Data'!G154))),'Data Summary'!CD160="Yes"),OFFSET('Water Data'!$G$9,0,10*ROW('Water Data'!G154)),NA())</f>
        <v>#N/A</v>
      </c>
      <c r="P160" s="490" t="e">
        <f ca="1">+IF(AND(ISNUMBER(OFFSET('Water Data'!$H$4,0,10*ROW('Water Data'!H154))),'Data Summary'!CE160="Yes"),100-OFFSET('Water Data'!$H$4,0,10*ROW('Water Data'!H154)),NA())</f>
        <v>#N/A</v>
      </c>
      <c r="Q160" s="490" t="e">
        <f ca="1">+IF(AND(ISNUMBER(OFFSET('Water Data'!$H$6,0,10*ROW('Water Data'!H154))),'Data Summary'!CF160="Yes"),OFFSET('Water Data'!$H$6,0,10*ROW('Water Data'!H154)),NA())</f>
        <v>#N/A</v>
      </c>
      <c r="R160" s="490" t="e">
        <f ca="1">+IF(AND(ISNUMBER(OFFSET('Water Data'!$H$9,0,10*ROW('Water Data'!H154))),'Data Summary'!CG160="Yes"),OFFSET('Water Data'!$H$9,0,10*ROW('Water Data'!H154)),NA())</f>
        <v>#N/A</v>
      </c>
      <c r="S160" s="490" t="e">
        <f ca="1">+IF(AND(ISNUMBER(OFFSET('Water Data'!$I$4,0,10*ROW('Water Data'!I154))),'Data Summary'!CH160="Yes"),100-OFFSET('Water Data'!$I$4,0,10*ROW('Water Data'!I154)),NA())</f>
        <v>#N/A</v>
      </c>
      <c r="T160" s="490" t="e">
        <f ca="1">+IF(AND(ISNUMBER(OFFSET('Water Data'!$I$6,0,10*ROW('Water Data'!I154))),'Data Summary'!CI160="Yes"),OFFSET('Water Data'!$I$6,0,10*ROW('Water Data'!I154)),NA())</f>
        <v>#N/A</v>
      </c>
      <c r="U160" s="490" t="e">
        <f ca="1">+IF(AND(ISNUMBER(OFFSET('Water Data'!$I$9,0,10*ROW('Water Data'!I154))),'Data Summary'!CJ160="Yes"),OFFSET('Water Data'!$I$9,0,10*ROW('Water Data'!I154)),NA())</f>
        <v>#N/A</v>
      </c>
      <c r="V160" s="491" t="e">
        <f ca="1">+IF(AND(ISNUMBER(OFFSET('Sanitation Data'!$D$4,0,10*ROW('Sanitation Data'!D154))),'Data Summary'!CK160="Yes"),100-OFFSET('Sanitation Data'!$D$4,0,10*ROW('Sanitation Data'!D154)),NA())</f>
        <v>#N/A</v>
      </c>
      <c r="W160" s="491" t="e">
        <f ca="1">+IF(AND(ISNUMBER(OFFSET('Sanitation Data'!$D$6,0,10*ROW('Sanitation Data'!D154))),'Data Summary'!CL160="Yes"),OFFSET('Sanitation Data'!$D$6,0,10*ROW('Sanitation Data'!D154)),NA())</f>
        <v>#N/A</v>
      </c>
      <c r="X160" s="491" t="e">
        <f ca="1">+IF(AND(ISNUMBER(OFFSET('Sanitation Data'!$D$10,0,10*ROW('Sanitation Data'!D154))),'Data Summary'!CM160="Yes"),OFFSET('Sanitation Data'!$D$10,0,10*ROW('Sanitation Data'!D154)),NA())</f>
        <v>#N/A</v>
      </c>
      <c r="Y160" s="491" t="e">
        <f ca="1">+IF(AND(ISNUMBER(OFFSET('Sanitation Data'!$D$11,0,10*ROW('Sanitation Data'!D154))),'Data Summary'!CN160="Yes"),OFFSET('Sanitation Data'!$D$11,0,10*ROW('Sanitation Data'!D154)),NA())</f>
        <v>#N/A</v>
      </c>
      <c r="Z160" s="491" t="e">
        <f ca="1">+IF(AND(ISNUMBER(OFFSET('Sanitation Data'!$D$12,0,10*ROW('Sanitation Data'!D154))),'Data Summary'!CO160="Yes"),OFFSET('Sanitation Data'!$D$12,0,10*ROW('Sanitation Data'!D154)),NA())</f>
        <v>#N/A</v>
      </c>
      <c r="AA160" s="491" t="e">
        <f ca="1">+IF(AND(ISNUMBER(OFFSET('Sanitation Data'!$E$4,0,10*ROW('Sanitation Data'!E154))),'Data Summary'!CP160="Yes"),100-OFFSET('Sanitation Data'!$E$4,0,10*ROW('Sanitation Data'!E154)),NA())</f>
        <v>#N/A</v>
      </c>
      <c r="AB160" s="491" t="e">
        <f ca="1">+IF(AND(ISNUMBER(OFFSET('Sanitation Data'!$E$6,0,10*ROW('Sanitation Data'!E154))),'Data Summary'!CQ160="Yes"),OFFSET('Sanitation Data'!$E$6,0,10*ROW('Sanitation Data'!E154)),NA())</f>
        <v>#N/A</v>
      </c>
      <c r="AC160" s="491" t="e">
        <f ca="1">+IF(AND(ISNUMBER(OFFSET('Sanitation Data'!$E$10,0,10*ROW('Sanitation Data'!E154))),'Data Summary'!CR160="Yes"),OFFSET('Sanitation Data'!$E$10,0,10*ROW('Sanitation Data'!E154)),NA())</f>
        <v>#N/A</v>
      </c>
      <c r="AD160" s="491" t="e">
        <f ca="1">+IF(AND(ISNUMBER(OFFSET('Sanitation Data'!$E$11,0,10*ROW('Sanitation Data'!E154))),'Data Summary'!CS160="Yes"),OFFSET('Sanitation Data'!$E$11,0,10*ROW('Sanitation Data'!E154)),NA())</f>
        <v>#N/A</v>
      </c>
      <c r="AE160" s="491" t="e">
        <f ca="1">+IF(AND(ISNUMBER(OFFSET('Sanitation Data'!$E$12,0,10*ROW('Sanitation Data'!E154))),'Data Summary'!CT160="Yes"),OFFSET('Sanitation Data'!$E$12,0,10*ROW('Sanitation Data'!E154)),NA())</f>
        <v>#N/A</v>
      </c>
      <c r="AF160" s="491" t="e">
        <f ca="1">+IF(AND(ISNUMBER(OFFSET('Sanitation Data'!$F$4,0,10*ROW('Sanitation Data'!F154))),'Data Summary'!CU160="Yes"),100-OFFSET('Sanitation Data'!$F$4,0,10*ROW('Sanitation Data'!F154)),NA())</f>
        <v>#N/A</v>
      </c>
      <c r="AG160" s="491" t="e">
        <f ca="1">+IF(AND(ISNUMBER(OFFSET('Sanitation Data'!$F$6,0,10*ROW('Sanitation Data'!F154))),'Data Summary'!CV160="Yes"),OFFSET('Sanitation Data'!$F$6,0,10*ROW('Sanitation Data'!F154)),NA())</f>
        <v>#N/A</v>
      </c>
      <c r="AH160" s="491" t="e">
        <f ca="1">+IF(AND(ISNUMBER(OFFSET('Sanitation Data'!$F$10,0,10*ROW('Sanitation Data'!F154))),'Data Summary'!CW160="Yes"),OFFSET('Sanitation Data'!$F$10,0,10*ROW('Sanitation Data'!F154)),NA())</f>
        <v>#N/A</v>
      </c>
      <c r="AI160" s="491" t="e">
        <f ca="1">+IF(AND(ISNUMBER(OFFSET('Sanitation Data'!$F$11,0,10*ROW('Sanitation Data'!F154))),'Data Summary'!CX160="Yes"),OFFSET('Sanitation Data'!$F$11,0,10*ROW('Sanitation Data'!F154)),NA())</f>
        <v>#N/A</v>
      </c>
      <c r="AJ160" s="491" t="e">
        <f ca="1">+IF(AND(ISNUMBER(OFFSET('Sanitation Data'!$F$12,0,10*ROW('Sanitation Data'!F154))),'Data Summary'!CY160="Yes"),OFFSET('Sanitation Data'!$F$12,0,10*ROW('Sanitation Data'!F154)),NA())</f>
        <v>#N/A</v>
      </c>
      <c r="AK160" s="491" t="e">
        <f ca="1">+IF(AND(ISNUMBER(OFFSET('Sanitation Data'!$G$4,0,10*ROW('Sanitation Data'!G154))),'Data Summary'!CZ160="Yes"),100-OFFSET('Sanitation Data'!$G$4,0,10*ROW('Sanitation Data'!G154)),NA())</f>
        <v>#N/A</v>
      </c>
      <c r="AL160" s="491" t="e">
        <f ca="1">+IF(AND(ISNUMBER(OFFSET('Sanitation Data'!$G$6,0,10*ROW('Sanitation Data'!G154))),'Data Summary'!DA160="Yes"),OFFSET('Sanitation Data'!$G$6,0,10*ROW('Sanitation Data'!G154)),NA())</f>
        <v>#N/A</v>
      </c>
      <c r="AM160" s="491" t="e">
        <f ca="1">+IF(AND(ISNUMBER(OFFSET('Sanitation Data'!$G$10,0,10*ROW('Sanitation Data'!G154))),'Data Summary'!DB160="Yes"),OFFSET('Sanitation Data'!$G$10,0,10*ROW('Sanitation Data'!G154)),NA())</f>
        <v>#N/A</v>
      </c>
      <c r="AN160" s="491" t="e">
        <f ca="1">+IF(AND(ISNUMBER(OFFSET('Sanitation Data'!$G$11,0,10*ROW('Sanitation Data'!G154))),'Data Summary'!DC160="Yes"),OFFSET('Sanitation Data'!$G$11,0,10*ROW('Sanitation Data'!G154)),NA())</f>
        <v>#N/A</v>
      </c>
      <c r="AO160" s="491" t="e">
        <f ca="1">+IF(AND(ISNUMBER(OFFSET('Sanitation Data'!$G$12,0,10*ROW('Sanitation Data'!G154))),'Data Summary'!DD160="Yes"),OFFSET('Sanitation Data'!$G$12,0,10*ROW('Sanitation Data'!G154)),NA())</f>
        <v>#N/A</v>
      </c>
      <c r="AP160" s="491" t="e">
        <f ca="1">+IF(AND(ISNUMBER(OFFSET('Sanitation Data'!$H$4,0,10*ROW('Sanitation Data'!H154))),'Data Summary'!DE160="Yes"),100-OFFSET('Sanitation Data'!$H$4,0,10*ROW('Sanitation Data'!H154)),NA())</f>
        <v>#N/A</v>
      </c>
      <c r="AQ160" s="491" t="e">
        <f ca="1">+IF(AND(ISNUMBER(OFFSET('Sanitation Data'!$H$6,0,10*ROW('Sanitation Data'!H154))),'Data Summary'!DF160="Yes"),OFFSET('Sanitation Data'!$H$6,0,10*ROW('Sanitation Data'!H154)),NA())</f>
        <v>#N/A</v>
      </c>
      <c r="AR160" s="491" t="e">
        <f ca="1">+IF(AND(ISNUMBER(OFFSET('Sanitation Data'!$H$10,0,10*ROW('Sanitation Data'!H154))),'Data Summary'!DG160="Yes"),OFFSET('Sanitation Data'!$H$10,0,10*ROW('Sanitation Data'!H154)),NA())</f>
        <v>#N/A</v>
      </c>
      <c r="AS160" s="491" t="e">
        <f ca="1">+IF(AND(ISNUMBER(OFFSET('Sanitation Data'!$H$11,0,10*ROW('Sanitation Data'!H154))),'Data Summary'!DH160="Yes"),OFFSET('Sanitation Data'!$H$11,0,10*ROW('Sanitation Data'!H154)),NA())</f>
        <v>#N/A</v>
      </c>
      <c r="AT160" s="491" t="e">
        <f ca="1">+IF(AND(ISNUMBER(OFFSET('Sanitation Data'!$H$12,0,10*ROW('Sanitation Data'!H154))),'Data Summary'!DI160="Yes"),OFFSET('Sanitation Data'!$H$12,0,10*ROW('Sanitation Data'!H154)),NA())</f>
        <v>#N/A</v>
      </c>
      <c r="AU160" s="491" t="e">
        <f ca="1">+IF(AND(ISNUMBER(OFFSET('Sanitation Data'!$I$4,0,10*ROW('Sanitation Data'!I154))),'Data Summary'!DJ160="Yes"),100-OFFSET('Sanitation Data'!$I$4,0,10*ROW('Sanitation Data'!I154)),NA())</f>
        <v>#N/A</v>
      </c>
      <c r="AV160" s="491" t="e">
        <f ca="1">+IF(AND(ISNUMBER(OFFSET('Sanitation Data'!$I$6,0,10*ROW('Sanitation Data'!I154))),'Data Summary'!DK160="Yes"),OFFSET('Sanitation Data'!$I$6,0,10*ROW('Sanitation Data'!I154)),NA())</f>
        <v>#N/A</v>
      </c>
      <c r="AW160" s="491" t="e">
        <f ca="1">+IF(AND(ISNUMBER(OFFSET('Sanitation Data'!$I$10,0,10*ROW('Sanitation Data'!I154))),'Data Summary'!DL160="Yes"),OFFSET('Sanitation Data'!$I$10,0,10*ROW('Sanitation Data'!I154)),NA())</f>
        <v>#N/A</v>
      </c>
      <c r="AX160" s="491" t="e">
        <f ca="1">+IF(AND(ISNUMBER(OFFSET('Sanitation Data'!$I$11,0,10*ROW('Sanitation Data'!I154))),'Data Summary'!DM160="Yes"),OFFSET('Sanitation Data'!$I$11,0,10*ROW('Sanitation Data'!I154)),NA())</f>
        <v>#N/A</v>
      </c>
      <c r="AY160" s="491" t="e">
        <f ca="1">+IF(AND(ISNUMBER(OFFSET('Sanitation Data'!$I$12,0,10*ROW('Sanitation Data'!I154))),'Data Summary'!DN160="Yes"),OFFSET('Sanitation Data'!$I$12,0,10*ROW('Sanitation Data'!I154)),NA())</f>
        <v>#N/A</v>
      </c>
      <c r="AZ160" s="492" t="e">
        <f ca="1">+IF(AND(ISNUMBER(OFFSET('Hygiene Data'!$D$5,0,10*ROW('Hygiene Data'!D154))),'Data Summary'!DO160="Yes"),OFFSET('Hygiene Data'!$D$5,0,10*ROW('Hygiene Data'!D154)),NA())</f>
        <v>#N/A</v>
      </c>
      <c r="BA160" s="492" t="e">
        <f ca="1">+IF(AND(ISNUMBER(OFFSET('Hygiene Data'!$D$7,0,10*ROW('Hygiene Data'!D154))),'Data Summary'!DP160="Yes"),OFFSET('Hygiene Data'!$D$7,0,10*ROW('Hygiene Data'!D154)),NA())</f>
        <v>#N/A</v>
      </c>
      <c r="BB160" s="492" t="e">
        <f ca="1">+IF(AND(ISNUMBER(OFFSET('Hygiene Data'!$D$9,0,10*ROW('Hygiene Data'!D154))),'Data Summary'!DQ160="Yes"),OFFSET('Hygiene Data'!$D$9,0,10*ROW('Hygiene Data'!D154)),NA())</f>
        <v>#N/A</v>
      </c>
      <c r="BC160" s="492" t="e">
        <f ca="1">+IF(AND(ISNUMBER(OFFSET('Hygiene Data'!$E$5,0,10*ROW('Hygiene Data'!E154))),'Data Summary'!DR160="Yes"),OFFSET('Hygiene Data'!$E$5,0,10*ROW('Hygiene Data'!E154)),NA())</f>
        <v>#N/A</v>
      </c>
      <c r="BD160" s="492" t="e">
        <f ca="1">+IF(AND(ISNUMBER(OFFSET('Hygiene Data'!$E$7,0,10*ROW('Hygiene Data'!E154))),'Data Summary'!DS160="Yes"),OFFSET('Hygiene Data'!$E$7,0,10*ROW('Hygiene Data'!E154)),NA())</f>
        <v>#N/A</v>
      </c>
      <c r="BE160" s="492" t="e">
        <f ca="1">+IF(AND(ISNUMBER(OFFSET('Hygiene Data'!$E$9,0,10*ROW('Hygiene Data'!E154))),'Data Summary'!DT160="Yes"),OFFSET('Hygiene Data'!$E$9,0,10*ROW('Hygiene Data'!E154)),NA())</f>
        <v>#N/A</v>
      </c>
      <c r="BF160" s="492" t="e">
        <f ca="1">+IF(AND(ISNUMBER(OFFSET('Hygiene Data'!$F$5,0,10*ROW('Hygiene Data'!F154))),'Data Summary'!DU160="Yes"),OFFSET('Hygiene Data'!$F$5,0,10*ROW('Hygiene Data'!F154)),NA())</f>
        <v>#N/A</v>
      </c>
      <c r="BG160" s="492" t="e">
        <f ca="1">+IF(AND(ISNUMBER(OFFSET('Hygiene Data'!$F$7,0,10*ROW('Hygiene Data'!F154))),'Data Summary'!DV160="Yes"),OFFSET('Hygiene Data'!$F$7,0,10*ROW('Hygiene Data'!F154)),NA())</f>
        <v>#N/A</v>
      </c>
      <c r="BH160" s="492" t="e">
        <f ca="1">+IF(AND(ISNUMBER(OFFSET('Hygiene Data'!$F$9,0,10*ROW('Hygiene Data'!F154))),'Data Summary'!DW160="Yes"),OFFSET('Hygiene Data'!$F$9,0,10*ROW('Hygiene Data'!F154)),NA())</f>
        <v>#N/A</v>
      </c>
      <c r="BI160" s="492" t="e">
        <f ca="1">+IF(AND(ISNUMBER(OFFSET('Hygiene Data'!$G$5,0,10*ROW('Hygiene Data'!G154))),'Data Summary'!DX160="Yes"),OFFSET('Hygiene Data'!$G$5,0,10*ROW('Hygiene Data'!G154)),NA())</f>
        <v>#N/A</v>
      </c>
      <c r="BJ160" s="492" t="e">
        <f ca="1">+IF(AND(ISNUMBER(OFFSET('Hygiene Data'!$G$7,0,10*ROW('Hygiene Data'!G154))),'Data Summary'!DY160="Yes"),OFFSET('Hygiene Data'!$G$7,0,10*ROW('Hygiene Data'!G154)),NA())</f>
        <v>#N/A</v>
      </c>
      <c r="BK160" s="492" t="e">
        <f ca="1">+IF(AND(ISNUMBER(OFFSET('Hygiene Data'!$G$9,0,10*ROW('Hygiene Data'!G154))),'Data Summary'!DZ160="Yes"),OFFSET('Hygiene Data'!$G$9,0,10*ROW('Hygiene Data'!G154)),NA())</f>
        <v>#N/A</v>
      </c>
      <c r="BL160" s="492" t="e">
        <f ca="1">+IF(AND(ISNUMBER(OFFSET('Hygiene Data'!$H$5,0,10*ROW('Hygiene Data'!H154))),'Data Summary'!EA160="Yes"),OFFSET('Hygiene Data'!$H$5,0,10*ROW('Hygiene Data'!H154)),NA())</f>
        <v>#N/A</v>
      </c>
      <c r="BM160" s="492" t="e">
        <f ca="1">+IF(AND(ISNUMBER(OFFSET('Hygiene Data'!$H$7,0,10*ROW('Hygiene Data'!H154))),'Data Summary'!EB160="Yes"),OFFSET('Hygiene Data'!$H$7,0,10*ROW('Hygiene Data'!H154)),NA())</f>
        <v>#N/A</v>
      </c>
      <c r="BN160" s="492" t="e">
        <f ca="1">+IF(AND(ISNUMBER(OFFSET('Hygiene Data'!$H$9,0,10*ROW('Hygiene Data'!H154))),'Data Summary'!EC160="Yes"),OFFSET('Hygiene Data'!$H$9,0,10*ROW('Hygiene Data'!H154)),NA())</f>
        <v>#N/A</v>
      </c>
      <c r="BO160" s="492" t="e">
        <f ca="1">+IF(AND(ISNUMBER(OFFSET('Hygiene Data'!$I$5,0,10*ROW('Hygiene Data'!I154))),'Data Summary'!ED160="Yes"),OFFSET('Hygiene Data'!$I$5,0,10*ROW('Hygiene Data'!I154)),NA())</f>
        <v>#N/A</v>
      </c>
      <c r="BP160" s="492" t="e">
        <f ca="1">+IF(AND(ISNUMBER(OFFSET('Hygiene Data'!$I$7,0,10*ROW('Hygiene Data'!I154))),'Data Summary'!EE160="Yes"),OFFSET('Hygiene Data'!$I$7,0,10*ROW('Hygiene Data'!I154)),NA())</f>
        <v>#N/A</v>
      </c>
      <c r="BQ160" s="492" t="e">
        <f ca="1">+IF(AND(ISNUMBER(OFFSET('Hygiene Data'!$I$9,0,10*ROW('Hygiene Data'!I154))),'Data Summary'!EF160="Yes"),OFFSET('Hygiene Data'!$I$9,0,10*ROW('Hygiene Data'!I154)),NA())</f>
        <v>#N/A</v>
      </c>
    </row>
    <row r="161" spans="1:69" x14ac:dyDescent="0.25">
      <c r="A161" s="488" t="e">
        <f ca="1">+RIGHT('Data Summary'!A161,LEN('Data Summary'!A161)-9)</f>
        <v>#VALUE!</v>
      </c>
      <c r="B161" s="462" t="str">
        <f ca="1">+IF(ISTEXT('Data Summary'!B161),'Data Summary'!B161,"")</f>
        <v/>
      </c>
      <c r="C161" s="489" t="e">
        <f ca="1">+VALUE('Data Summary'!C161)</f>
        <v>#VALUE!</v>
      </c>
      <c r="D161" s="490" t="e">
        <f ca="1">+IF(AND(ISNUMBER(OFFSET('Water Data'!$D$4,0,10*ROW('Water Data'!D155))),'Data Summary'!BS161="Yes"),100-OFFSET('Water Data'!$D$4,0,10*ROW('Water Data'!D155)),NA())</f>
        <v>#N/A</v>
      </c>
      <c r="E161" s="490" t="e">
        <f ca="1">+IF(AND(ISNUMBER(OFFSET('Water Data'!$D$6,0,10*ROW('Water Data'!D155))),'Data Summary'!BT161="Yes"),OFFSET('Water Data'!$D$6,0,10*ROW('Water Data'!D155)),NA())</f>
        <v>#N/A</v>
      </c>
      <c r="F161" s="490" t="e">
        <f ca="1">+IF(AND(ISNUMBER(OFFSET('Water Data'!$D$9,0,10*ROW('Water Data'!D155))),'Data Summary'!BU161="Yes"),OFFSET('Water Data'!$D$9,0,10*ROW('Water Data'!D155)),NA())</f>
        <v>#N/A</v>
      </c>
      <c r="G161" s="490" t="e">
        <f ca="1">+IF(AND(ISNUMBER(OFFSET('Water Data'!$E$4,0,10*ROW('Water Data'!E155))),'Data Summary'!BV161="Yes"),100-OFFSET('Water Data'!$E$4,0,10*ROW('Water Data'!E155)),NA())</f>
        <v>#N/A</v>
      </c>
      <c r="H161" s="490" t="e">
        <f ca="1">+IF(AND(ISNUMBER(OFFSET('Water Data'!$E$6,0,10*ROW('Water Data'!E155))),'Data Summary'!BW161="Yes"),OFFSET('Water Data'!$E$6,0,10*ROW('Water Data'!E155)),NA())</f>
        <v>#N/A</v>
      </c>
      <c r="I161" s="490" t="e">
        <f ca="1">+IF(AND(ISNUMBER(OFFSET('Water Data'!$E$9,0,10*ROW('Water Data'!E155))),'Data Summary'!BX161="Yes"),OFFSET('Water Data'!$E$9,0,10*ROW('Water Data'!E155)),NA())</f>
        <v>#N/A</v>
      </c>
      <c r="J161" s="490" t="e">
        <f ca="1">+IF(AND(ISNUMBER(OFFSET('Water Data'!$F$4,0,10*ROW('Water Data'!F155))),'Data Summary'!BY161="Yes"),100-OFFSET('Water Data'!$F$4,0,10*ROW('Water Data'!F155)),NA())</f>
        <v>#N/A</v>
      </c>
      <c r="K161" s="490" t="e">
        <f ca="1">+IF(AND(ISNUMBER(OFFSET('Water Data'!$F$6,0,10*ROW('Water Data'!F155))),'Data Summary'!BZ161="Yes"),OFFSET('Water Data'!$F$6,0,10*ROW('Water Data'!F155)),NA())</f>
        <v>#N/A</v>
      </c>
      <c r="L161" s="490" t="e">
        <f ca="1">+IF(AND(ISNUMBER(OFFSET('Water Data'!$F$9,0,10*ROW('Water Data'!F155))),'Data Summary'!CA161="Yes"),OFFSET('Water Data'!$F$9,0,10*ROW('Water Data'!F155)),NA())</f>
        <v>#N/A</v>
      </c>
      <c r="M161" s="490" t="e">
        <f ca="1">+IF(AND(ISNUMBER(OFFSET('Water Data'!$G$4,0,10*ROW('Water Data'!G155))),'Data Summary'!CB161="Yes"),100-OFFSET('Water Data'!$G$4,0,10*ROW('Water Data'!G155)),NA())</f>
        <v>#N/A</v>
      </c>
      <c r="N161" s="490" t="e">
        <f ca="1">+IF(AND(ISNUMBER(OFFSET('Water Data'!$G$6,0,10*ROW('Water Data'!G155))),'Data Summary'!CC161="Yes"),OFFSET('Water Data'!$G$6,0,10*ROW('Water Data'!G155)),NA())</f>
        <v>#N/A</v>
      </c>
      <c r="O161" s="490" t="e">
        <f ca="1">+IF(AND(ISNUMBER(OFFSET('Water Data'!$G$9,0,10*ROW('Water Data'!G155))),'Data Summary'!CD161="Yes"),OFFSET('Water Data'!$G$9,0,10*ROW('Water Data'!G155)),NA())</f>
        <v>#N/A</v>
      </c>
      <c r="P161" s="490" t="e">
        <f ca="1">+IF(AND(ISNUMBER(OFFSET('Water Data'!$H$4,0,10*ROW('Water Data'!H155))),'Data Summary'!CE161="Yes"),100-OFFSET('Water Data'!$H$4,0,10*ROW('Water Data'!H155)),NA())</f>
        <v>#N/A</v>
      </c>
      <c r="Q161" s="490" t="e">
        <f ca="1">+IF(AND(ISNUMBER(OFFSET('Water Data'!$H$6,0,10*ROW('Water Data'!H155))),'Data Summary'!CF161="Yes"),OFFSET('Water Data'!$H$6,0,10*ROW('Water Data'!H155)),NA())</f>
        <v>#N/A</v>
      </c>
      <c r="R161" s="490" t="e">
        <f ca="1">+IF(AND(ISNUMBER(OFFSET('Water Data'!$H$9,0,10*ROW('Water Data'!H155))),'Data Summary'!CG161="Yes"),OFFSET('Water Data'!$H$9,0,10*ROW('Water Data'!H155)),NA())</f>
        <v>#N/A</v>
      </c>
      <c r="S161" s="490" t="e">
        <f ca="1">+IF(AND(ISNUMBER(OFFSET('Water Data'!$I$4,0,10*ROW('Water Data'!I155))),'Data Summary'!CH161="Yes"),100-OFFSET('Water Data'!$I$4,0,10*ROW('Water Data'!I155)),NA())</f>
        <v>#N/A</v>
      </c>
      <c r="T161" s="490" t="e">
        <f ca="1">+IF(AND(ISNUMBER(OFFSET('Water Data'!$I$6,0,10*ROW('Water Data'!I155))),'Data Summary'!CI161="Yes"),OFFSET('Water Data'!$I$6,0,10*ROW('Water Data'!I155)),NA())</f>
        <v>#N/A</v>
      </c>
      <c r="U161" s="490" t="e">
        <f ca="1">+IF(AND(ISNUMBER(OFFSET('Water Data'!$I$9,0,10*ROW('Water Data'!I155))),'Data Summary'!CJ161="Yes"),OFFSET('Water Data'!$I$9,0,10*ROW('Water Data'!I155)),NA())</f>
        <v>#N/A</v>
      </c>
      <c r="V161" s="491" t="e">
        <f ca="1">+IF(AND(ISNUMBER(OFFSET('Sanitation Data'!$D$4,0,10*ROW('Sanitation Data'!D155))),'Data Summary'!CK161="Yes"),100-OFFSET('Sanitation Data'!$D$4,0,10*ROW('Sanitation Data'!D155)),NA())</f>
        <v>#N/A</v>
      </c>
      <c r="W161" s="491" t="e">
        <f ca="1">+IF(AND(ISNUMBER(OFFSET('Sanitation Data'!$D$6,0,10*ROW('Sanitation Data'!D155))),'Data Summary'!CL161="Yes"),OFFSET('Sanitation Data'!$D$6,0,10*ROW('Sanitation Data'!D155)),NA())</f>
        <v>#N/A</v>
      </c>
      <c r="X161" s="491" t="e">
        <f ca="1">+IF(AND(ISNUMBER(OFFSET('Sanitation Data'!$D$10,0,10*ROW('Sanitation Data'!D155))),'Data Summary'!CM161="Yes"),OFFSET('Sanitation Data'!$D$10,0,10*ROW('Sanitation Data'!D155)),NA())</f>
        <v>#N/A</v>
      </c>
      <c r="Y161" s="491" t="e">
        <f ca="1">+IF(AND(ISNUMBER(OFFSET('Sanitation Data'!$D$11,0,10*ROW('Sanitation Data'!D155))),'Data Summary'!CN161="Yes"),OFFSET('Sanitation Data'!$D$11,0,10*ROW('Sanitation Data'!D155)),NA())</f>
        <v>#N/A</v>
      </c>
      <c r="Z161" s="491" t="e">
        <f ca="1">+IF(AND(ISNUMBER(OFFSET('Sanitation Data'!$D$12,0,10*ROW('Sanitation Data'!D155))),'Data Summary'!CO161="Yes"),OFFSET('Sanitation Data'!$D$12,0,10*ROW('Sanitation Data'!D155)),NA())</f>
        <v>#N/A</v>
      </c>
      <c r="AA161" s="491" t="e">
        <f ca="1">+IF(AND(ISNUMBER(OFFSET('Sanitation Data'!$E$4,0,10*ROW('Sanitation Data'!E155))),'Data Summary'!CP161="Yes"),100-OFFSET('Sanitation Data'!$E$4,0,10*ROW('Sanitation Data'!E155)),NA())</f>
        <v>#N/A</v>
      </c>
      <c r="AB161" s="491" t="e">
        <f ca="1">+IF(AND(ISNUMBER(OFFSET('Sanitation Data'!$E$6,0,10*ROW('Sanitation Data'!E155))),'Data Summary'!CQ161="Yes"),OFFSET('Sanitation Data'!$E$6,0,10*ROW('Sanitation Data'!E155)),NA())</f>
        <v>#N/A</v>
      </c>
      <c r="AC161" s="491" t="e">
        <f ca="1">+IF(AND(ISNUMBER(OFFSET('Sanitation Data'!$E$10,0,10*ROW('Sanitation Data'!E155))),'Data Summary'!CR161="Yes"),OFFSET('Sanitation Data'!$E$10,0,10*ROW('Sanitation Data'!E155)),NA())</f>
        <v>#N/A</v>
      </c>
      <c r="AD161" s="491" t="e">
        <f ca="1">+IF(AND(ISNUMBER(OFFSET('Sanitation Data'!$E$11,0,10*ROW('Sanitation Data'!E155))),'Data Summary'!CS161="Yes"),OFFSET('Sanitation Data'!$E$11,0,10*ROW('Sanitation Data'!E155)),NA())</f>
        <v>#N/A</v>
      </c>
      <c r="AE161" s="491" t="e">
        <f ca="1">+IF(AND(ISNUMBER(OFFSET('Sanitation Data'!$E$12,0,10*ROW('Sanitation Data'!E155))),'Data Summary'!CT161="Yes"),OFFSET('Sanitation Data'!$E$12,0,10*ROW('Sanitation Data'!E155)),NA())</f>
        <v>#N/A</v>
      </c>
      <c r="AF161" s="491" t="e">
        <f ca="1">+IF(AND(ISNUMBER(OFFSET('Sanitation Data'!$F$4,0,10*ROW('Sanitation Data'!F155))),'Data Summary'!CU161="Yes"),100-OFFSET('Sanitation Data'!$F$4,0,10*ROW('Sanitation Data'!F155)),NA())</f>
        <v>#N/A</v>
      </c>
      <c r="AG161" s="491" t="e">
        <f ca="1">+IF(AND(ISNUMBER(OFFSET('Sanitation Data'!$F$6,0,10*ROW('Sanitation Data'!F155))),'Data Summary'!CV161="Yes"),OFFSET('Sanitation Data'!$F$6,0,10*ROW('Sanitation Data'!F155)),NA())</f>
        <v>#N/A</v>
      </c>
      <c r="AH161" s="491" t="e">
        <f ca="1">+IF(AND(ISNUMBER(OFFSET('Sanitation Data'!$F$10,0,10*ROW('Sanitation Data'!F155))),'Data Summary'!CW161="Yes"),OFFSET('Sanitation Data'!$F$10,0,10*ROW('Sanitation Data'!F155)),NA())</f>
        <v>#N/A</v>
      </c>
      <c r="AI161" s="491" t="e">
        <f ca="1">+IF(AND(ISNUMBER(OFFSET('Sanitation Data'!$F$11,0,10*ROW('Sanitation Data'!F155))),'Data Summary'!CX161="Yes"),OFFSET('Sanitation Data'!$F$11,0,10*ROW('Sanitation Data'!F155)),NA())</f>
        <v>#N/A</v>
      </c>
      <c r="AJ161" s="491" t="e">
        <f ca="1">+IF(AND(ISNUMBER(OFFSET('Sanitation Data'!$F$12,0,10*ROW('Sanitation Data'!F155))),'Data Summary'!CY161="Yes"),OFFSET('Sanitation Data'!$F$12,0,10*ROW('Sanitation Data'!F155)),NA())</f>
        <v>#N/A</v>
      </c>
      <c r="AK161" s="491" t="e">
        <f ca="1">+IF(AND(ISNUMBER(OFFSET('Sanitation Data'!$G$4,0,10*ROW('Sanitation Data'!G155))),'Data Summary'!CZ161="Yes"),100-OFFSET('Sanitation Data'!$G$4,0,10*ROW('Sanitation Data'!G155)),NA())</f>
        <v>#N/A</v>
      </c>
      <c r="AL161" s="491" t="e">
        <f ca="1">+IF(AND(ISNUMBER(OFFSET('Sanitation Data'!$G$6,0,10*ROW('Sanitation Data'!G155))),'Data Summary'!DA161="Yes"),OFFSET('Sanitation Data'!$G$6,0,10*ROW('Sanitation Data'!G155)),NA())</f>
        <v>#N/A</v>
      </c>
      <c r="AM161" s="491" t="e">
        <f ca="1">+IF(AND(ISNUMBER(OFFSET('Sanitation Data'!$G$10,0,10*ROW('Sanitation Data'!G155))),'Data Summary'!DB161="Yes"),OFFSET('Sanitation Data'!$G$10,0,10*ROW('Sanitation Data'!G155)),NA())</f>
        <v>#N/A</v>
      </c>
      <c r="AN161" s="491" t="e">
        <f ca="1">+IF(AND(ISNUMBER(OFFSET('Sanitation Data'!$G$11,0,10*ROW('Sanitation Data'!G155))),'Data Summary'!DC161="Yes"),OFFSET('Sanitation Data'!$G$11,0,10*ROW('Sanitation Data'!G155)),NA())</f>
        <v>#N/A</v>
      </c>
      <c r="AO161" s="491" t="e">
        <f ca="1">+IF(AND(ISNUMBER(OFFSET('Sanitation Data'!$G$12,0,10*ROW('Sanitation Data'!G155))),'Data Summary'!DD161="Yes"),OFFSET('Sanitation Data'!$G$12,0,10*ROW('Sanitation Data'!G155)),NA())</f>
        <v>#N/A</v>
      </c>
      <c r="AP161" s="491" t="e">
        <f ca="1">+IF(AND(ISNUMBER(OFFSET('Sanitation Data'!$H$4,0,10*ROW('Sanitation Data'!H155))),'Data Summary'!DE161="Yes"),100-OFFSET('Sanitation Data'!$H$4,0,10*ROW('Sanitation Data'!H155)),NA())</f>
        <v>#N/A</v>
      </c>
      <c r="AQ161" s="491" t="e">
        <f ca="1">+IF(AND(ISNUMBER(OFFSET('Sanitation Data'!$H$6,0,10*ROW('Sanitation Data'!H155))),'Data Summary'!DF161="Yes"),OFFSET('Sanitation Data'!$H$6,0,10*ROW('Sanitation Data'!H155)),NA())</f>
        <v>#N/A</v>
      </c>
      <c r="AR161" s="491" t="e">
        <f ca="1">+IF(AND(ISNUMBER(OFFSET('Sanitation Data'!$H$10,0,10*ROW('Sanitation Data'!H155))),'Data Summary'!DG161="Yes"),OFFSET('Sanitation Data'!$H$10,0,10*ROW('Sanitation Data'!H155)),NA())</f>
        <v>#N/A</v>
      </c>
      <c r="AS161" s="491" t="e">
        <f ca="1">+IF(AND(ISNUMBER(OFFSET('Sanitation Data'!$H$11,0,10*ROW('Sanitation Data'!H155))),'Data Summary'!DH161="Yes"),OFFSET('Sanitation Data'!$H$11,0,10*ROW('Sanitation Data'!H155)),NA())</f>
        <v>#N/A</v>
      </c>
      <c r="AT161" s="491" t="e">
        <f ca="1">+IF(AND(ISNUMBER(OFFSET('Sanitation Data'!$H$12,0,10*ROW('Sanitation Data'!H155))),'Data Summary'!DI161="Yes"),OFFSET('Sanitation Data'!$H$12,0,10*ROW('Sanitation Data'!H155)),NA())</f>
        <v>#N/A</v>
      </c>
      <c r="AU161" s="491" t="e">
        <f ca="1">+IF(AND(ISNUMBER(OFFSET('Sanitation Data'!$I$4,0,10*ROW('Sanitation Data'!I155))),'Data Summary'!DJ161="Yes"),100-OFFSET('Sanitation Data'!$I$4,0,10*ROW('Sanitation Data'!I155)),NA())</f>
        <v>#N/A</v>
      </c>
      <c r="AV161" s="491" t="e">
        <f ca="1">+IF(AND(ISNUMBER(OFFSET('Sanitation Data'!$I$6,0,10*ROW('Sanitation Data'!I155))),'Data Summary'!DK161="Yes"),OFFSET('Sanitation Data'!$I$6,0,10*ROW('Sanitation Data'!I155)),NA())</f>
        <v>#N/A</v>
      </c>
      <c r="AW161" s="491" t="e">
        <f ca="1">+IF(AND(ISNUMBER(OFFSET('Sanitation Data'!$I$10,0,10*ROW('Sanitation Data'!I155))),'Data Summary'!DL161="Yes"),OFFSET('Sanitation Data'!$I$10,0,10*ROW('Sanitation Data'!I155)),NA())</f>
        <v>#N/A</v>
      </c>
      <c r="AX161" s="491" t="e">
        <f ca="1">+IF(AND(ISNUMBER(OFFSET('Sanitation Data'!$I$11,0,10*ROW('Sanitation Data'!I155))),'Data Summary'!DM161="Yes"),OFFSET('Sanitation Data'!$I$11,0,10*ROW('Sanitation Data'!I155)),NA())</f>
        <v>#N/A</v>
      </c>
      <c r="AY161" s="491" t="e">
        <f ca="1">+IF(AND(ISNUMBER(OFFSET('Sanitation Data'!$I$12,0,10*ROW('Sanitation Data'!I155))),'Data Summary'!DN161="Yes"),OFFSET('Sanitation Data'!$I$12,0,10*ROW('Sanitation Data'!I155)),NA())</f>
        <v>#N/A</v>
      </c>
      <c r="AZ161" s="492" t="e">
        <f ca="1">+IF(AND(ISNUMBER(OFFSET('Hygiene Data'!$D$5,0,10*ROW('Hygiene Data'!D155))),'Data Summary'!DO161="Yes"),OFFSET('Hygiene Data'!$D$5,0,10*ROW('Hygiene Data'!D155)),NA())</f>
        <v>#N/A</v>
      </c>
      <c r="BA161" s="492" t="e">
        <f ca="1">+IF(AND(ISNUMBER(OFFSET('Hygiene Data'!$D$7,0,10*ROW('Hygiene Data'!D155))),'Data Summary'!DP161="Yes"),OFFSET('Hygiene Data'!$D$7,0,10*ROW('Hygiene Data'!D155)),NA())</f>
        <v>#N/A</v>
      </c>
      <c r="BB161" s="492" t="e">
        <f ca="1">+IF(AND(ISNUMBER(OFFSET('Hygiene Data'!$D$9,0,10*ROW('Hygiene Data'!D155))),'Data Summary'!DQ161="Yes"),OFFSET('Hygiene Data'!$D$9,0,10*ROW('Hygiene Data'!D155)),NA())</f>
        <v>#N/A</v>
      </c>
      <c r="BC161" s="492" t="e">
        <f ca="1">+IF(AND(ISNUMBER(OFFSET('Hygiene Data'!$E$5,0,10*ROW('Hygiene Data'!E155))),'Data Summary'!DR161="Yes"),OFFSET('Hygiene Data'!$E$5,0,10*ROW('Hygiene Data'!E155)),NA())</f>
        <v>#N/A</v>
      </c>
      <c r="BD161" s="492" t="e">
        <f ca="1">+IF(AND(ISNUMBER(OFFSET('Hygiene Data'!$E$7,0,10*ROW('Hygiene Data'!E155))),'Data Summary'!DS161="Yes"),OFFSET('Hygiene Data'!$E$7,0,10*ROW('Hygiene Data'!E155)),NA())</f>
        <v>#N/A</v>
      </c>
      <c r="BE161" s="492" t="e">
        <f ca="1">+IF(AND(ISNUMBER(OFFSET('Hygiene Data'!$E$9,0,10*ROW('Hygiene Data'!E155))),'Data Summary'!DT161="Yes"),OFFSET('Hygiene Data'!$E$9,0,10*ROW('Hygiene Data'!E155)),NA())</f>
        <v>#N/A</v>
      </c>
      <c r="BF161" s="492" t="e">
        <f ca="1">+IF(AND(ISNUMBER(OFFSET('Hygiene Data'!$F$5,0,10*ROW('Hygiene Data'!F155))),'Data Summary'!DU161="Yes"),OFFSET('Hygiene Data'!$F$5,0,10*ROW('Hygiene Data'!F155)),NA())</f>
        <v>#N/A</v>
      </c>
      <c r="BG161" s="492" t="e">
        <f ca="1">+IF(AND(ISNUMBER(OFFSET('Hygiene Data'!$F$7,0,10*ROW('Hygiene Data'!F155))),'Data Summary'!DV161="Yes"),OFFSET('Hygiene Data'!$F$7,0,10*ROW('Hygiene Data'!F155)),NA())</f>
        <v>#N/A</v>
      </c>
      <c r="BH161" s="492" t="e">
        <f ca="1">+IF(AND(ISNUMBER(OFFSET('Hygiene Data'!$F$9,0,10*ROW('Hygiene Data'!F155))),'Data Summary'!DW161="Yes"),OFFSET('Hygiene Data'!$F$9,0,10*ROW('Hygiene Data'!F155)),NA())</f>
        <v>#N/A</v>
      </c>
      <c r="BI161" s="492" t="e">
        <f ca="1">+IF(AND(ISNUMBER(OFFSET('Hygiene Data'!$G$5,0,10*ROW('Hygiene Data'!G155))),'Data Summary'!DX161="Yes"),OFFSET('Hygiene Data'!$G$5,0,10*ROW('Hygiene Data'!G155)),NA())</f>
        <v>#N/A</v>
      </c>
      <c r="BJ161" s="492" t="e">
        <f ca="1">+IF(AND(ISNUMBER(OFFSET('Hygiene Data'!$G$7,0,10*ROW('Hygiene Data'!G155))),'Data Summary'!DY161="Yes"),OFFSET('Hygiene Data'!$G$7,0,10*ROW('Hygiene Data'!G155)),NA())</f>
        <v>#N/A</v>
      </c>
      <c r="BK161" s="492" t="e">
        <f ca="1">+IF(AND(ISNUMBER(OFFSET('Hygiene Data'!$G$9,0,10*ROW('Hygiene Data'!G155))),'Data Summary'!DZ161="Yes"),OFFSET('Hygiene Data'!$G$9,0,10*ROW('Hygiene Data'!G155)),NA())</f>
        <v>#N/A</v>
      </c>
      <c r="BL161" s="492" t="e">
        <f ca="1">+IF(AND(ISNUMBER(OFFSET('Hygiene Data'!$H$5,0,10*ROW('Hygiene Data'!H155))),'Data Summary'!EA161="Yes"),OFFSET('Hygiene Data'!$H$5,0,10*ROW('Hygiene Data'!H155)),NA())</f>
        <v>#N/A</v>
      </c>
      <c r="BM161" s="492" t="e">
        <f ca="1">+IF(AND(ISNUMBER(OFFSET('Hygiene Data'!$H$7,0,10*ROW('Hygiene Data'!H155))),'Data Summary'!EB161="Yes"),OFFSET('Hygiene Data'!$H$7,0,10*ROW('Hygiene Data'!H155)),NA())</f>
        <v>#N/A</v>
      </c>
      <c r="BN161" s="492" t="e">
        <f ca="1">+IF(AND(ISNUMBER(OFFSET('Hygiene Data'!$H$9,0,10*ROW('Hygiene Data'!H155))),'Data Summary'!EC161="Yes"),OFFSET('Hygiene Data'!$H$9,0,10*ROW('Hygiene Data'!H155)),NA())</f>
        <v>#N/A</v>
      </c>
      <c r="BO161" s="492" t="e">
        <f ca="1">+IF(AND(ISNUMBER(OFFSET('Hygiene Data'!$I$5,0,10*ROW('Hygiene Data'!I155))),'Data Summary'!ED161="Yes"),OFFSET('Hygiene Data'!$I$5,0,10*ROW('Hygiene Data'!I155)),NA())</f>
        <v>#N/A</v>
      </c>
      <c r="BP161" s="492" t="e">
        <f ca="1">+IF(AND(ISNUMBER(OFFSET('Hygiene Data'!$I$7,0,10*ROW('Hygiene Data'!I155))),'Data Summary'!EE161="Yes"),OFFSET('Hygiene Data'!$I$7,0,10*ROW('Hygiene Data'!I155)),NA())</f>
        <v>#N/A</v>
      </c>
      <c r="BQ161" s="492" t="e">
        <f ca="1">+IF(AND(ISNUMBER(OFFSET('Hygiene Data'!$I$9,0,10*ROW('Hygiene Data'!I155))),'Data Summary'!EF161="Yes"),OFFSET('Hygiene Data'!$I$9,0,10*ROW('Hygiene Data'!I155)),NA())</f>
        <v>#N/A</v>
      </c>
    </row>
    <row r="162" spans="1:69" x14ac:dyDescent="0.25">
      <c r="A162" s="488" t="e">
        <f ca="1">+RIGHT('Data Summary'!A162,LEN('Data Summary'!A162)-9)</f>
        <v>#VALUE!</v>
      </c>
      <c r="B162" s="462" t="str">
        <f ca="1">+IF(ISTEXT('Data Summary'!B162),'Data Summary'!B162,"")</f>
        <v/>
      </c>
      <c r="C162" s="489" t="e">
        <f ca="1">+VALUE('Data Summary'!C162)</f>
        <v>#VALUE!</v>
      </c>
      <c r="D162" s="490" t="e">
        <f ca="1">+IF(AND(ISNUMBER(OFFSET('Water Data'!$D$4,0,10*ROW('Water Data'!D156))),'Data Summary'!BS162="Yes"),100-OFFSET('Water Data'!$D$4,0,10*ROW('Water Data'!D156)),NA())</f>
        <v>#N/A</v>
      </c>
      <c r="E162" s="490" t="e">
        <f ca="1">+IF(AND(ISNUMBER(OFFSET('Water Data'!$D$6,0,10*ROW('Water Data'!D156))),'Data Summary'!BT162="Yes"),OFFSET('Water Data'!$D$6,0,10*ROW('Water Data'!D156)),NA())</f>
        <v>#N/A</v>
      </c>
      <c r="F162" s="490" t="e">
        <f ca="1">+IF(AND(ISNUMBER(OFFSET('Water Data'!$D$9,0,10*ROW('Water Data'!D156))),'Data Summary'!BU162="Yes"),OFFSET('Water Data'!$D$9,0,10*ROW('Water Data'!D156)),NA())</f>
        <v>#N/A</v>
      </c>
      <c r="G162" s="490" t="e">
        <f ca="1">+IF(AND(ISNUMBER(OFFSET('Water Data'!$E$4,0,10*ROW('Water Data'!E156))),'Data Summary'!BV162="Yes"),100-OFFSET('Water Data'!$E$4,0,10*ROW('Water Data'!E156)),NA())</f>
        <v>#N/A</v>
      </c>
      <c r="H162" s="490" t="e">
        <f ca="1">+IF(AND(ISNUMBER(OFFSET('Water Data'!$E$6,0,10*ROW('Water Data'!E156))),'Data Summary'!BW162="Yes"),OFFSET('Water Data'!$E$6,0,10*ROW('Water Data'!E156)),NA())</f>
        <v>#N/A</v>
      </c>
      <c r="I162" s="490" t="e">
        <f ca="1">+IF(AND(ISNUMBER(OFFSET('Water Data'!$E$9,0,10*ROW('Water Data'!E156))),'Data Summary'!BX162="Yes"),OFFSET('Water Data'!$E$9,0,10*ROW('Water Data'!E156)),NA())</f>
        <v>#N/A</v>
      </c>
      <c r="J162" s="490" t="e">
        <f ca="1">+IF(AND(ISNUMBER(OFFSET('Water Data'!$F$4,0,10*ROW('Water Data'!F156))),'Data Summary'!BY162="Yes"),100-OFFSET('Water Data'!$F$4,0,10*ROW('Water Data'!F156)),NA())</f>
        <v>#N/A</v>
      </c>
      <c r="K162" s="490" t="e">
        <f ca="1">+IF(AND(ISNUMBER(OFFSET('Water Data'!$F$6,0,10*ROW('Water Data'!F156))),'Data Summary'!BZ162="Yes"),OFFSET('Water Data'!$F$6,0,10*ROW('Water Data'!F156)),NA())</f>
        <v>#N/A</v>
      </c>
      <c r="L162" s="490" t="e">
        <f ca="1">+IF(AND(ISNUMBER(OFFSET('Water Data'!$F$9,0,10*ROW('Water Data'!F156))),'Data Summary'!CA162="Yes"),OFFSET('Water Data'!$F$9,0,10*ROW('Water Data'!F156)),NA())</f>
        <v>#N/A</v>
      </c>
      <c r="M162" s="490" t="e">
        <f ca="1">+IF(AND(ISNUMBER(OFFSET('Water Data'!$G$4,0,10*ROW('Water Data'!G156))),'Data Summary'!CB162="Yes"),100-OFFSET('Water Data'!$G$4,0,10*ROW('Water Data'!G156)),NA())</f>
        <v>#N/A</v>
      </c>
      <c r="N162" s="490" t="e">
        <f ca="1">+IF(AND(ISNUMBER(OFFSET('Water Data'!$G$6,0,10*ROW('Water Data'!G156))),'Data Summary'!CC162="Yes"),OFFSET('Water Data'!$G$6,0,10*ROW('Water Data'!G156)),NA())</f>
        <v>#N/A</v>
      </c>
      <c r="O162" s="490" t="e">
        <f ca="1">+IF(AND(ISNUMBER(OFFSET('Water Data'!$G$9,0,10*ROW('Water Data'!G156))),'Data Summary'!CD162="Yes"),OFFSET('Water Data'!$G$9,0,10*ROW('Water Data'!G156)),NA())</f>
        <v>#N/A</v>
      </c>
      <c r="P162" s="490" t="e">
        <f ca="1">+IF(AND(ISNUMBER(OFFSET('Water Data'!$H$4,0,10*ROW('Water Data'!H156))),'Data Summary'!CE162="Yes"),100-OFFSET('Water Data'!$H$4,0,10*ROW('Water Data'!H156)),NA())</f>
        <v>#N/A</v>
      </c>
      <c r="Q162" s="490" t="e">
        <f ca="1">+IF(AND(ISNUMBER(OFFSET('Water Data'!$H$6,0,10*ROW('Water Data'!H156))),'Data Summary'!CF162="Yes"),OFFSET('Water Data'!$H$6,0,10*ROW('Water Data'!H156)),NA())</f>
        <v>#N/A</v>
      </c>
      <c r="R162" s="490" t="e">
        <f ca="1">+IF(AND(ISNUMBER(OFFSET('Water Data'!$H$9,0,10*ROW('Water Data'!H156))),'Data Summary'!CG162="Yes"),OFFSET('Water Data'!$H$9,0,10*ROW('Water Data'!H156)),NA())</f>
        <v>#N/A</v>
      </c>
      <c r="S162" s="490" t="e">
        <f ca="1">+IF(AND(ISNUMBER(OFFSET('Water Data'!$I$4,0,10*ROW('Water Data'!I156))),'Data Summary'!CH162="Yes"),100-OFFSET('Water Data'!$I$4,0,10*ROW('Water Data'!I156)),NA())</f>
        <v>#N/A</v>
      </c>
      <c r="T162" s="490" t="e">
        <f ca="1">+IF(AND(ISNUMBER(OFFSET('Water Data'!$I$6,0,10*ROW('Water Data'!I156))),'Data Summary'!CI162="Yes"),OFFSET('Water Data'!$I$6,0,10*ROW('Water Data'!I156)),NA())</f>
        <v>#N/A</v>
      </c>
      <c r="U162" s="490" t="e">
        <f ca="1">+IF(AND(ISNUMBER(OFFSET('Water Data'!$I$9,0,10*ROW('Water Data'!I156))),'Data Summary'!CJ162="Yes"),OFFSET('Water Data'!$I$9,0,10*ROW('Water Data'!I156)),NA())</f>
        <v>#N/A</v>
      </c>
      <c r="V162" s="491" t="e">
        <f ca="1">+IF(AND(ISNUMBER(OFFSET('Sanitation Data'!$D$4,0,10*ROW('Sanitation Data'!D156))),'Data Summary'!CK162="Yes"),100-OFFSET('Sanitation Data'!$D$4,0,10*ROW('Sanitation Data'!D156)),NA())</f>
        <v>#N/A</v>
      </c>
      <c r="W162" s="491" t="e">
        <f ca="1">+IF(AND(ISNUMBER(OFFSET('Sanitation Data'!$D$6,0,10*ROW('Sanitation Data'!D156))),'Data Summary'!CL162="Yes"),OFFSET('Sanitation Data'!$D$6,0,10*ROW('Sanitation Data'!D156)),NA())</f>
        <v>#N/A</v>
      </c>
      <c r="X162" s="491" t="e">
        <f ca="1">+IF(AND(ISNUMBER(OFFSET('Sanitation Data'!$D$10,0,10*ROW('Sanitation Data'!D156))),'Data Summary'!CM162="Yes"),OFFSET('Sanitation Data'!$D$10,0,10*ROW('Sanitation Data'!D156)),NA())</f>
        <v>#N/A</v>
      </c>
      <c r="Y162" s="491" t="e">
        <f ca="1">+IF(AND(ISNUMBER(OFFSET('Sanitation Data'!$D$11,0,10*ROW('Sanitation Data'!D156))),'Data Summary'!CN162="Yes"),OFFSET('Sanitation Data'!$D$11,0,10*ROW('Sanitation Data'!D156)),NA())</f>
        <v>#N/A</v>
      </c>
      <c r="Z162" s="491" t="e">
        <f ca="1">+IF(AND(ISNUMBER(OFFSET('Sanitation Data'!$D$12,0,10*ROW('Sanitation Data'!D156))),'Data Summary'!CO162="Yes"),OFFSET('Sanitation Data'!$D$12,0,10*ROW('Sanitation Data'!D156)),NA())</f>
        <v>#N/A</v>
      </c>
      <c r="AA162" s="491" t="e">
        <f ca="1">+IF(AND(ISNUMBER(OFFSET('Sanitation Data'!$E$4,0,10*ROW('Sanitation Data'!E156))),'Data Summary'!CP162="Yes"),100-OFFSET('Sanitation Data'!$E$4,0,10*ROW('Sanitation Data'!E156)),NA())</f>
        <v>#N/A</v>
      </c>
      <c r="AB162" s="491" t="e">
        <f ca="1">+IF(AND(ISNUMBER(OFFSET('Sanitation Data'!$E$6,0,10*ROW('Sanitation Data'!E156))),'Data Summary'!CQ162="Yes"),OFFSET('Sanitation Data'!$E$6,0,10*ROW('Sanitation Data'!E156)),NA())</f>
        <v>#N/A</v>
      </c>
      <c r="AC162" s="491" t="e">
        <f ca="1">+IF(AND(ISNUMBER(OFFSET('Sanitation Data'!$E$10,0,10*ROW('Sanitation Data'!E156))),'Data Summary'!CR162="Yes"),OFFSET('Sanitation Data'!$E$10,0,10*ROW('Sanitation Data'!E156)),NA())</f>
        <v>#N/A</v>
      </c>
      <c r="AD162" s="491" t="e">
        <f ca="1">+IF(AND(ISNUMBER(OFFSET('Sanitation Data'!$E$11,0,10*ROW('Sanitation Data'!E156))),'Data Summary'!CS162="Yes"),OFFSET('Sanitation Data'!$E$11,0,10*ROW('Sanitation Data'!E156)),NA())</f>
        <v>#N/A</v>
      </c>
      <c r="AE162" s="491" t="e">
        <f ca="1">+IF(AND(ISNUMBER(OFFSET('Sanitation Data'!$E$12,0,10*ROW('Sanitation Data'!E156))),'Data Summary'!CT162="Yes"),OFFSET('Sanitation Data'!$E$12,0,10*ROW('Sanitation Data'!E156)),NA())</f>
        <v>#N/A</v>
      </c>
      <c r="AF162" s="491" t="e">
        <f ca="1">+IF(AND(ISNUMBER(OFFSET('Sanitation Data'!$F$4,0,10*ROW('Sanitation Data'!F156))),'Data Summary'!CU162="Yes"),100-OFFSET('Sanitation Data'!$F$4,0,10*ROW('Sanitation Data'!F156)),NA())</f>
        <v>#N/A</v>
      </c>
      <c r="AG162" s="491" t="e">
        <f ca="1">+IF(AND(ISNUMBER(OFFSET('Sanitation Data'!$F$6,0,10*ROW('Sanitation Data'!F156))),'Data Summary'!CV162="Yes"),OFFSET('Sanitation Data'!$F$6,0,10*ROW('Sanitation Data'!F156)),NA())</f>
        <v>#N/A</v>
      </c>
      <c r="AH162" s="491" t="e">
        <f ca="1">+IF(AND(ISNUMBER(OFFSET('Sanitation Data'!$F$10,0,10*ROW('Sanitation Data'!F156))),'Data Summary'!CW162="Yes"),OFFSET('Sanitation Data'!$F$10,0,10*ROW('Sanitation Data'!F156)),NA())</f>
        <v>#N/A</v>
      </c>
      <c r="AI162" s="491" t="e">
        <f ca="1">+IF(AND(ISNUMBER(OFFSET('Sanitation Data'!$F$11,0,10*ROW('Sanitation Data'!F156))),'Data Summary'!CX162="Yes"),OFFSET('Sanitation Data'!$F$11,0,10*ROW('Sanitation Data'!F156)),NA())</f>
        <v>#N/A</v>
      </c>
      <c r="AJ162" s="491" t="e">
        <f ca="1">+IF(AND(ISNUMBER(OFFSET('Sanitation Data'!$F$12,0,10*ROW('Sanitation Data'!F156))),'Data Summary'!CY162="Yes"),OFFSET('Sanitation Data'!$F$12,0,10*ROW('Sanitation Data'!F156)),NA())</f>
        <v>#N/A</v>
      </c>
      <c r="AK162" s="491" t="e">
        <f ca="1">+IF(AND(ISNUMBER(OFFSET('Sanitation Data'!$G$4,0,10*ROW('Sanitation Data'!G156))),'Data Summary'!CZ162="Yes"),100-OFFSET('Sanitation Data'!$G$4,0,10*ROW('Sanitation Data'!G156)),NA())</f>
        <v>#N/A</v>
      </c>
      <c r="AL162" s="491" t="e">
        <f ca="1">+IF(AND(ISNUMBER(OFFSET('Sanitation Data'!$G$6,0,10*ROW('Sanitation Data'!G156))),'Data Summary'!DA162="Yes"),OFFSET('Sanitation Data'!$G$6,0,10*ROW('Sanitation Data'!G156)),NA())</f>
        <v>#N/A</v>
      </c>
      <c r="AM162" s="491" t="e">
        <f ca="1">+IF(AND(ISNUMBER(OFFSET('Sanitation Data'!$G$10,0,10*ROW('Sanitation Data'!G156))),'Data Summary'!DB162="Yes"),OFFSET('Sanitation Data'!$G$10,0,10*ROW('Sanitation Data'!G156)),NA())</f>
        <v>#N/A</v>
      </c>
      <c r="AN162" s="491" t="e">
        <f ca="1">+IF(AND(ISNUMBER(OFFSET('Sanitation Data'!$G$11,0,10*ROW('Sanitation Data'!G156))),'Data Summary'!DC162="Yes"),OFFSET('Sanitation Data'!$G$11,0,10*ROW('Sanitation Data'!G156)),NA())</f>
        <v>#N/A</v>
      </c>
      <c r="AO162" s="491" t="e">
        <f ca="1">+IF(AND(ISNUMBER(OFFSET('Sanitation Data'!$G$12,0,10*ROW('Sanitation Data'!G156))),'Data Summary'!DD162="Yes"),OFFSET('Sanitation Data'!$G$12,0,10*ROW('Sanitation Data'!G156)),NA())</f>
        <v>#N/A</v>
      </c>
      <c r="AP162" s="491" t="e">
        <f ca="1">+IF(AND(ISNUMBER(OFFSET('Sanitation Data'!$H$4,0,10*ROW('Sanitation Data'!H156))),'Data Summary'!DE162="Yes"),100-OFFSET('Sanitation Data'!$H$4,0,10*ROW('Sanitation Data'!H156)),NA())</f>
        <v>#N/A</v>
      </c>
      <c r="AQ162" s="491" t="e">
        <f ca="1">+IF(AND(ISNUMBER(OFFSET('Sanitation Data'!$H$6,0,10*ROW('Sanitation Data'!H156))),'Data Summary'!DF162="Yes"),OFFSET('Sanitation Data'!$H$6,0,10*ROW('Sanitation Data'!H156)),NA())</f>
        <v>#N/A</v>
      </c>
      <c r="AR162" s="491" t="e">
        <f ca="1">+IF(AND(ISNUMBER(OFFSET('Sanitation Data'!$H$10,0,10*ROW('Sanitation Data'!H156))),'Data Summary'!DG162="Yes"),OFFSET('Sanitation Data'!$H$10,0,10*ROW('Sanitation Data'!H156)),NA())</f>
        <v>#N/A</v>
      </c>
      <c r="AS162" s="491" t="e">
        <f ca="1">+IF(AND(ISNUMBER(OFFSET('Sanitation Data'!$H$11,0,10*ROW('Sanitation Data'!H156))),'Data Summary'!DH162="Yes"),OFFSET('Sanitation Data'!$H$11,0,10*ROW('Sanitation Data'!H156)),NA())</f>
        <v>#N/A</v>
      </c>
      <c r="AT162" s="491" t="e">
        <f ca="1">+IF(AND(ISNUMBER(OFFSET('Sanitation Data'!$H$12,0,10*ROW('Sanitation Data'!H156))),'Data Summary'!DI162="Yes"),OFFSET('Sanitation Data'!$H$12,0,10*ROW('Sanitation Data'!H156)),NA())</f>
        <v>#N/A</v>
      </c>
      <c r="AU162" s="491" t="e">
        <f ca="1">+IF(AND(ISNUMBER(OFFSET('Sanitation Data'!$I$4,0,10*ROW('Sanitation Data'!I156))),'Data Summary'!DJ162="Yes"),100-OFFSET('Sanitation Data'!$I$4,0,10*ROW('Sanitation Data'!I156)),NA())</f>
        <v>#N/A</v>
      </c>
      <c r="AV162" s="491" t="e">
        <f ca="1">+IF(AND(ISNUMBER(OFFSET('Sanitation Data'!$I$6,0,10*ROW('Sanitation Data'!I156))),'Data Summary'!DK162="Yes"),OFFSET('Sanitation Data'!$I$6,0,10*ROW('Sanitation Data'!I156)),NA())</f>
        <v>#N/A</v>
      </c>
      <c r="AW162" s="491" t="e">
        <f ca="1">+IF(AND(ISNUMBER(OFFSET('Sanitation Data'!$I$10,0,10*ROW('Sanitation Data'!I156))),'Data Summary'!DL162="Yes"),OFFSET('Sanitation Data'!$I$10,0,10*ROW('Sanitation Data'!I156)),NA())</f>
        <v>#N/A</v>
      </c>
      <c r="AX162" s="491" t="e">
        <f ca="1">+IF(AND(ISNUMBER(OFFSET('Sanitation Data'!$I$11,0,10*ROW('Sanitation Data'!I156))),'Data Summary'!DM162="Yes"),OFFSET('Sanitation Data'!$I$11,0,10*ROW('Sanitation Data'!I156)),NA())</f>
        <v>#N/A</v>
      </c>
      <c r="AY162" s="491" t="e">
        <f ca="1">+IF(AND(ISNUMBER(OFFSET('Sanitation Data'!$I$12,0,10*ROW('Sanitation Data'!I156))),'Data Summary'!DN162="Yes"),OFFSET('Sanitation Data'!$I$12,0,10*ROW('Sanitation Data'!I156)),NA())</f>
        <v>#N/A</v>
      </c>
      <c r="AZ162" s="492" t="e">
        <f ca="1">+IF(AND(ISNUMBER(OFFSET('Hygiene Data'!$D$5,0,10*ROW('Hygiene Data'!D156))),'Data Summary'!DO162="Yes"),OFFSET('Hygiene Data'!$D$5,0,10*ROW('Hygiene Data'!D156)),NA())</f>
        <v>#N/A</v>
      </c>
      <c r="BA162" s="492" t="e">
        <f ca="1">+IF(AND(ISNUMBER(OFFSET('Hygiene Data'!$D$7,0,10*ROW('Hygiene Data'!D156))),'Data Summary'!DP162="Yes"),OFFSET('Hygiene Data'!$D$7,0,10*ROW('Hygiene Data'!D156)),NA())</f>
        <v>#N/A</v>
      </c>
      <c r="BB162" s="492" t="e">
        <f ca="1">+IF(AND(ISNUMBER(OFFSET('Hygiene Data'!$D$9,0,10*ROW('Hygiene Data'!D156))),'Data Summary'!DQ162="Yes"),OFFSET('Hygiene Data'!$D$9,0,10*ROW('Hygiene Data'!D156)),NA())</f>
        <v>#N/A</v>
      </c>
      <c r="BC162" s="492" t="e">
        <f ca="1">+IF(AND(ISNUMBER(OFFSET('Hygiene Data'!$E$5,0,10*ROW('Hygiene Data'!E156))),'Data Summary'!DR162="Yes"),OFFSET('Hygiene Data'!$E$5,0,10*ROW('Hygiene Data'!E156)),NA())</f>
        <v>#N/A</v>
      </c>
      <c r="BD162" s="492" t="e">
        <f ca="1">+IF(AND(ISNUMBER(OFFSET('Hygiene Data'!$E$7,0,10*ROW('Hygiene Data'!E156))),'Data Summary'!DS162="Yes"),OFFSET('Hygiene Data'!$E$7,0,10*ROW('Hygiene Data'!E156)),NA())</f>
        <v>#N/A</v>
      </c>
      <c r="BE162" s="492" t="e">
        <f ca="1">+IF(AND(ISNUMBER(OFFSET('Hygiene Data'!$E$9,0,10*ROW('Hygiene Data'!E156))),'Data Summary'!DT162="Yes"),OFFSET('Hygiene Data'!$E$9,0,10*ROW('Hygiene Data'!E156)),NA())</f>
        <v>#N/A</v>
      </c>
      <c r="BF162" s="492" t="e">
        <f ca="1">+IF(AND(ISNUMBER(OFFSET('Hygiene Data'!$F$5,0,10*ROW('Hygiene Data'!F156))),'Data Summary'!DU162="Yes"),OFFSET('Hygiene Data'!$F$5,0,10*ROW('Hygiene Data'!F156)),NA())</f>
        <v>#N/A</v>
      </c>
      <c r="BG162" s="492" t="e">
        <f ca="1">+IF(AND(ISNUMBER(OFFSET('Hygiene Data'!$F$7,0,10*ROW('Hygiene Data'!F156))),'Data Summary'!DV162="Yes"),OFFSET('Hygiene Data'!$F$7,0,10*ROW('Hygiene Data'!F156)),NA())</f>
        <v>#N/A</v>
      </c>
      <c r="BH162" s="492" t="e">
        <f ca="1">+IF(AND(ISNUMBER(OFFSET('Hygiene Data'!$F$9,0,10*ROW('Hygiene Data'!F156))),'Data Summary'!DW162="Yes"),OFFSET('Hygiene Data'!$F$9,0,10*ROW('Hygiene Data'!F156)),NA())</f>
        <v>#N/A</v>
      </c>
      <c r="BI162" s="492" t="e">
        <f ca="1">+IF(AND(ISNUMBER(OFFSET('Hygiene Data'!$G$5,0,10*ROW('Hygiene Data'!G156))),'Data Summary'!DX162="Yes"),OFFSET('Hygiene Data'!$G$5,0,10*ROW('Hygiene Data'!G156)),NA())</f>
        <v>#N/A</v>
      </c>
      <c r="BJ162" s="492" t="e">
        <f ca="1">+IF(AND(ISNUMBER(OFFSET('Hygiene Data'!$G$7,0,10*ROW('Hygiene Data'!G156))),'Data Summary'!DY162="Yes"),OFFSET('Hygiene Data'!$G$7,0,10*ROW('Hygiene Data'!G156)),NA())</f>
        <v>#N/A</v>
      </c>
      <c r="BK162" s="492" t="e">
        <f ca="1">+IF(AND(ISNUMBER(OFFSET('Hygiene Data'!$G$9,0,10*ROW('Hygiene Data'!G156))),'Data Summary'!DZ162="Yes"),OFFSET('Hygiene Data'!$G$9,0,10*ROW('Hygiene Data'!G156)),NA())</f>
        <v>#N/A</v>
      </c>
      <c r="BL162" s="492" t="e">
        <f ca="1">+IF(AND(ISNUMBER(OFFSET('Hygiene Data'!$H$5,0,10*ROW('Hygiene Data'!H156))),'Data Summary'!EA162="Yes"),OFFSET('Hygiene Data'!$H$5,0,10*ROW('Hygiene Data'!H156)),NA())</f>
        <v>#N/A</v>
      </c>
      <c r="BM162" s="492" t="e">
        <f ca="1">+IF(AND(ISNUMBER(OFFSET('Hygiene Data'!$H$7,0,10*ROW('Hygiene Data'!H156))),'Data Summary'!EB162="Yes"),OFFSET('Hygiene Data'!$H$7,0,10*ROW('Hygiene Data'!H156)),NA())</f>
        <v>#N/A</v>
      </c>
      <c r="BN162" s="492" t="e">
        <f ca="1">+IF(AND(ISNUMBER(OFFSET('Hygiene Data'!$H$9,0,10*ROW('Hygiene Data'!H156))),'Data Summary'!EC162="Yes"),OFFSET('Hygiene Data'!$H$9,0,10*ROW('Hygiene Data'!H156)),NA())</f>
        <v>#N/A</v>
      </c>
      <c r="BO162" s="492" t="e">
        <f ca="1">+IF(AND(ISNUMBER(OFFSET('Hygiene Data'!$I$5,0,10*ROW('Hygiene Data'!I156))),'Data Summary'!ED162="Yes"),OFFSET('Hygiene Data'!$I$5,0,10*ROW('Hygiene Data'!I156)),NA())</f>
        <v>#N/A</v>
      </c>
      <c r="BP162" s="492" t="e">
        <f ca="1">+IF(AND(ISNUMBER(OFFSET('Hygiene Data'!$I$7,0,10*ROW('Hygiene Data'!I156))),'Data Summary'!EE162="Yes"),OFFSET('Hygiene Data'!$I$7,0,10*ROW('Hygiene Data'!I156)),NA())</f>
        <v>#N/A</v>
      </c>
      <c r="BQ162" s="492" t="e">
        <f ca="1">+IF(AND(ISNUMBER(OFFSET('Hygiene Data'!$I$9,0,10*ROW('Hygiene Data'!I156))),'Data Summary'!EF162="Yes"),OFFSET('Hygiene Data'!$I$9,0,10*ROW('Hygiene Data'!I156)),NA())</f>
        <v>#N/A</v>
      </c>
    </row>
    <row r="163" spans="1:69" x14ac:dyDescent="0.25">
      <c r="A163" s="488" t="e">
        <f ca="1">+RIGHT('Data Summary'!A163,LEN('Data Summary'!A163)-9)</f>
        <v>#VALUE!</v>
      </c>
      <c r="B163" s="462" t="str">
        <f ca="1">+IF(ISTEXT('Data Summary'!B163),'Data Summary'!B163,"")</f>
        <v/>
      </c>
      <c r="C163" s="489" t="e">
        <f ca="1">+VALUE('Data Summary'!C163)</f>
        <v>#VALUE!</v>
      </c>
      <c r="D163" s="490" t="e">
        <f ca="1">+IF(AND(ISNUMBER(OFFSET('Water Data'!$D$4,0,10*ROW('Water Data'!D157))),'Data Summary'!BS163="Yes"),100-OFFSET('Water Data'!$D$4,0,10*ROW('Water Data'!D157)),NA())</f>
        <v>#N/A</v>
      </c>
      <c r="E163" s="490" t="e">
        <f ca="1">+IF(AND(ISNUMBER(OFFSET('Water Data'!$D$6,0,10*ROW('Water Data'!D157))),'Data Summary'!BT163="Yes"),OFFSET('Water Data'!$D$6,0,10*ROW('Water Data'!D157)),NA())</f>
        <v>#N/A</v>
      </c>
      <c r="F163" s="490" t="e">
        <f ca="1">+IF(AND(ISNUMBER(OFFSET('Water Data'!$D$9,0,10*ROW('Water Data'!D157))),'Data Summary'!BU163="Yes"),OFFSET('Water Data'!$D$9,0,10*ROW('Water Data'!D157)),NA())</f>
        <v>#N/A</v>
      </c>
      <c r="G163" s="490" t="e">
        <f ca="1">+IF(AND(ISNUMBER(OFFSET('Water Data'!$E$4,0,10*ROW('Water Data'!E157))),'Data Summary'!BV163="Yes"),100-OFFSET('Water Data'!$E$4,0,10*ROW('Water Data'!E157)),NA())</f>
        <v>#N/A</v>
      </c>
      <c r="H163" s="490" t="e">
        <f ca="1">+IF(AND(ISNUMBER(OFFSET('Water Data'!$E$6,0,10*ROW('Water Data'!E157))),'Data Summary'!BW163="Yes"),OFFSET('Water Data'!$E$6,0,10*ROW('Water Data'!E157)),NA())</f>
        <v>#N/A</v>
      </c>
      <c r="I163" s="490" t="e">
        <f ca="1">+IF(AND(ISNUMBER(OFFSET('Water Data'!$E$9,0,10*ROW('Water Data'!E157))),'Data Summary'!BX163="Yes"),OFFSET('Water Data'!$E$9,0,10*ROW('Water Data'!E157)),NA())</f>
        <v>#N/A</v>
      </c>
      <c r="J163" s="490" t="e">
        <f ca="1">+IF(AND(ISNUMBER(OFFSET('Water Data'!$F$4,0,10*ROW('Water Data'!F157))),'Data Summary'!BY163="Yes"),100-OFFSET('Water Data'!$F$4,0,10*ROW('Water Data'!F157)),NA())</f>
        <v>#N/A</v>
      </c>
      <c r="K163" s="490" t="e">
        <f ca="1">+IF(AND(ISNUMBER(OFFSET('Water Data'!$F$6,0,10*ROW('Water Data'!F157))),'Data Summary'!BZ163="Yes"),OFFSET('Water Data'!$F$6,0,10*ROW('Water Data'!F157)),NA())</f>
        <v>#N/A</v>
      </c>
      <c r="L163" s="490" t="e">
        <f ca="1">+IF(AND(ISNUMBER(OFFSET('Water Data'!$F$9,0,10*ROW('Water Data'!F157))),'Data Summary'!CA163="Yes"),OFFSET('Water Data'!$F$9,0,10*ROW('Water Data'!F157)),NA())</f>
        <v>#N/A</v>
      </c>
      <c r="M163" s="490" t="e">
        <f ca="1">+IF(AND(ISNUMBER(OFFSET('Water Data'!$G$4,0,10*ROW('Water Data'!G157))),'Data Summary'!CB163="Yes"),100-OFFSET('Water Data'!$G$4,0,10*ROW('Water Data'!G157)),NA())</f>
        <v>#N/A</v>
      </c>
      <c r="N163" s="490" t="e">
        <f ca="1">+IF(AND(ISNUMBER(OFFSET('Water Data'!$G$6,0,10*ROW('Water Data'!G157))),'Data Summary'!CC163="Yes"),OFFSET('Water Data'!$G$6,0,10*ROW('Water Data'!G157)),NA())</f>
        <v>#N/A</v>
      </c>
      <c r="O163" s="490" t="e">
        <f ca="1">+IF(AND(ISNUMBER(OFFSET('Water Data'!$G$9,0,10*ROW('Water Data'!G157))),'Data Summary'!CD163="Yes"),OFFSET('Water Data'!$G$9,0,10*ROW('Water Data'!G157)),NA())</f>
        <v>#N/A</v>
      </c>
      <c r="P163" s="490" t="e">
        <f ca="1">+IF(AND(ISNUMBER(OFFSET('Water Data'!$H$4,0,10*ROW('Water Data'!H157))),'Data Summary'!CE163="Yes"),100-OFFSET('Water Data'!$H$4,0,10*ROW('Water Data'!H157)),NA())</f>
        <v>#N/A</v>
      </c>
      <c r="Q163" s="490" t="e">
        <f ca="1">+IF(AND(ISNUMBER(OFFSET('Water Data'!$H$6,0,10*ROW('Water Data'!H157))),'Data Summary'!CF163="Yes"),OFFSET('Water Data'!$H$6,0,10*ROW('Water Data'!H157)),NA())</f>
        <v>#N/A</v>
      </c>
      <c r="R163" s="490" t="e">
        <f ca="1">+IF(AND(ISNUMBER(OFFSET('Water Data'!$H$9,0,10*ROW('Water Data'!H157))),'Data Summary'!CG163="Yes"),OFFSET('Water Data'!$H$9,0,10*ROW('Water Data'!H157)),NA())</f>
        <v>#N/A</v>
      </c>
      <c r="S163" s="490" t="e">
        <f ca="1">+IF(AND(ISNUMBER(OFFSET('Water Data'!$I$4,0,10*ROW('Water Data'!I157))),'Data Summary'!CH163="Yes"),100-OFFSET('Water Data'!$I$4,0,10*ROW('Water Data'!I157)),NA())</f>
        <v>#N/A</v>
      </c>
      <c r="T163" s="490" t="e">
        <f ca="1">+IF(AND(ISNUMBER(OFFSET('Water Data'!$I$6,0,10*ROW('Water Data'!I157))),'Data Summary'!CI163="Yes"),OFFSET('Water Data'!$I$6,0,10*ROW('Water Data'!I157)),NA())</f>
        <v>#N/A</v>
      </c>
      <c r="U163" s="490" t="e">
        <f ca="1">+IF(AND(ISNUMBER(OFFSET('Water Data'!$I$9,0,10*ROW('Water Data'!I157))),'Data Summary'!CJ163="Yes"),OFFSET('Water Data'!$I$9,0,10*ROW('Water Data'!I157)),NA())</f>
        <v>#N/A</v>
      </c>
      <c r="V163" s="491" t="e">
        <f ca="1">+IF(AND(ISNUMBER(OFFSET('Sanitation Data'!$D$4,0,10*ROW('Sanitation Data'!D157))),'Data Summary'!CK163="Yes"),100-OFFSET('Sanitation Data'!$D$4,0,10*ROW('Sanitation Data'!D157)),NA())</f>
        <v>#N/A</v>
      </c>
      <c r="W163" s="491" t="e">
        <f ca="1">+IF(AND(ISNUMBER(OFFSET('Sanitation Data'!$D$6,0,10*ROW('Sanitation Data'!D157))),'Data Summary'!CL163="Yes"),OFFSET('Sanitation Data'!$D$6,0,10*ROW('Sanitation Data'!D157)),NA())</f>
        <v>#N/A</v>
      </c>
      <c r="X163" s="491" t="e">
        <f ca="1">+IF(AND(ISNUMBER(OFFSET('Sanitation Data'!$D$10,0,10*ROW('Sanitation Data'!D157))),'Data Summary'!CM163="Yes"),OFFSET('Sanitation Data'!$D$10,0,10*ROW('Sanitation Data'!D157)),NA())</f>
        <v>#N/A</v>
      </c>
      <c r="Y163" s="491" t="e">
        <f ca="1">+IF(AND(ISNUMBER(OFFSET('Sanitation Data'!$D$11,0,10*ROW('Sanitation Data'!D157))),'Data Summary'!CN163="Yes"),OFFSET('Sanitation Data'!$D$11,0,10*ROW('Sanitation Data'!D157)),NA())</f>
        <v>#N/A</v>
      </c>
      <c r="Z163" s="491" t="e">
        <f ca="1">+IF(AND(ISNUMBER(OFFSET('Sanitation Data'!$D$12,0,10*ROW('Sanitation Data'!D157))),'Data Summary'!CO163="Yes"),OFFSET('Sanitation Data'!$D$12,0,10*ROW('Sanitation Data'!D157)),NA())</f>
        <v>#N/A</v>
      </c>
      <c r="AA163" s="491" t="e">
        <f ca="1">+IF(AND(ISNUMBER(OFFSET('Sanitation Data'!$E$4,0,10*ROW('Sanitation Data'!E157))),'Data Summary'!CP163="Yes"),100-OFFSET('Sanitation Data'!$E$4,0,10*ROW('Sanitation Data'!E157)),NA())</f>
        <v>#N/A</v>
      </c>
      <c r="AB163" s="491" t="e">
        <f ca="1">+IF(AND(ISNUMBER(OFFSET('Sanitation Data'!$E$6,0,10*ROW('Sanitation Data'!E157))),'Data Summary'!CQ163="Yes"),OFFSET('Sanitation Data'!$E$6,0,10*ROW('Sanitation Data'!E157)),NA())</f>
        <v>#N/A</v>
      </c>
      <c r="AC163" s="491" t="e">
        <f ca="1">+IF(AND(ISNUMBER(OFFSET('Sanitation Data'!$E$10,0,10*ROW('Sanitation Data'!E157))),'Data Summary'!CR163="Yes"),OFFSET('Sanitation Data'!$E$10,0,10*ROW('Sanitation Data'!E157)),NA())</f>
        <v>#N/A</v>
      </c>
      <c r="AD163" s="491" t="e">
        <f ca="1">+IF(AND(ISNUMBER(OFFSET('Sanitation Data'!$E$11,0,10*ROW('Sanitation Data'!E157))),'Data Summary'!CS163="Yes"),OFFSET('Sanitation Data'!$E$11,0,10*ROW('Sanitation Data'!E157)),NA())</f>
        <v>#N/A</v>
      </c>
      <c r="AE163" s="491" t="e">
        <f ca="1">+IF(AND(ISNUMBER(OFFSET('Sanitation Data'!$E$12,0,10*ROW('Sanitation Data'!E157))),'Data Summary'!CT163="Yes"),OFFSET('Sanitation Data'!$E$12,0,10*ROW('Sanitation Data'!E157)),NA())</f>
        <v>#N/A</v>
      </c>
      <c r="AF163" s="491" t="e">
        <f ca="1">+IF(AND(ISNUMBER(OFFSET('Sanitation Data'!$F$4,0,10*ROW('Sanitation Data'!F157))),'Data Summary'!CU163="Yes"),100-OFFSET('Sanitation Data'!$F$4,0,10*ROW('Sanitation Data'!F157)),NA())</f>
        <v>#N/A</v>
      </c>
      <c r="AG163" s="491" t="e">
        <f ca="1">+IF(AND(ISNUMBER(OFFSET('Sanitation Data'!$F$6,0,10*ROW('Sanitation Data'!F157))),'Data Summary'!CV163="Yes"),OFFSET('Sanitation Data'!$F$6,0,10*ROW('Sanitation Data'!F157)),NA())</f>
        <v>#N/A</v>
      </c>
      <c r="AH163" s="491" t="e">
        <f ca="1">+IF(AND(ISNUMBER(OFFSET('Sanitation Data'!$F$10,0,10*ROW('Sanitation Data'!F157))),'Data Summary'!CW163="Yes"),OFFSET('Sanitation Data'!$F$10,0,10*ROW('Sanitation Data'!F157)),NA())</f>
        <v>#N/A</v>
      </c>
      <c r="AI163" s="491" t="e">
        <f ca="1">+IF(AND(ISNUMBER(OFFSET('Sanitation Data'!$F$11,0,10*ROW('Sanitation Data'!F157))),'Data Summary'!CX163="Yes"),OFFSET('Sanitation Data'!$F$11,0,10*ROW('Sanitation Data'!F157)),NA())</f>
        <v>#N/A</v>
      </c>
      <c r="AJ163" s="491" t="e">
        <f ca="1">+IF(AND(ISNUMBER(OFFSET('Sanitation Data'!$F$12,0,10*ROW('Sanitation Data'!F157))),'Data Summary'!CY163="Yes"),OFFSET('Sanitation Data'!$F$12,0,10*ROW('Sanitation Data'!F157)),NA())</f>
        <v>#N/A</v>
      </c>
      <c r="AK163" s="491" t="e">
        <f ca="1">+IF(AND(ISNUMBER(OFFSET('Sanitation Data'!$G$4,0,10*ROW('Sanitation Data'!G157))),'Data Summary'!CZ163="Yes"),100-OFFSET('Sanitation Data'!$G$4,0,10*ROW('Sanitation Data'!G157)),NA())</f>
        <v>#N/A</v>
      </c>
      <c r="AL163" s="491" t="e">
        <f ca="1">+IF(AND(ISNUMBER(OFFSET('Sanitation Data'!$G$6,0,10*ROW('Sanitation Data'!G157))),'Data Summary'!DA163="Yes"),OFFSET('Sanitation Data'!$G$6,0,10*ROW('Sanitation Data'!G157)),NA())</f>
        <v>#N/A</v>
      </c>
      <c r="AM163" s="491" t="e">
        <f ca="1">+IF(AND(ISNUMBER(OFFSET('Sanitation Data'!$G$10,0,10*ROW('Sanitation Data'!G157))),'Data Summary'!DB163="Yes"),OFFSET('Sanitation Data'!$G$10,0,10*ROW('Sanitation Data'!G157)),NA())</f>
        <v>#N/A</v>
      </c>
      <c r="AN163" s="491" t="e">
        <f ca="1">+IF(AND(ISNUMBER(OFFSET('Sanitation Data'!$G$11,0,10*ROW('Sanitation Data'!G157))),'Data Summary'!DC163="Yes"),OFFSET('Sanitation Data'!$G$11,0,10*ROW('Sanitation Data'!G157)),NA())</f>
        <v>#N/A</v>
      </c>
      <c r="AO163" s="491" t="e">
        <f ca="1">+IF(AND(ISNUMBER(OFFSET('Sanitation Data'!$G$12,0,10*ROW('Sanitation Data'!G157))),'Data Summary'!DD163="Yes"),OFFSET('Sanitation Data'!$G$12,0,10*ROW('Sanitation Data'!G157)),NA())</f>
        <v>#N/A</v>
      </c>
      <c r="AP163" s="491" t="e">
        <f ca="1">+IF(AND(ISNUMBER(OFFSET('Sanitation Data'!$H$4,0,10*ROW('Sanitation Data'!H157))),'Data Summary'!DE163="Yes"),100-OFFSET('Sanitation Data'!$H$4,0,10*ROW('Sanitation Data'!H157)),NA())</f>
        <v>#N/A</v>
      </c>
      <c r="AQ163" s="491" t="e">
        <f ca="1">+IF(AND(ISNUMBER(OFFSET('Sanitation Data'!$H$6,0,10*ROW('Sanitation Data'!H157))),'Data Summary'!DF163="Yes"),OFFSET('Sanitation Data'!$H$6,0,10*ROW('Sanitation Data'!H157)),NA())</f>
        <v>#N/A</v>
      </c>
      <c r="AR163" s="491" t="e">
        <f ca="1">+IF(AND(ISNUMBER(OFFSET('Sanitation Data'!$H$10,0,10*ROW('Sanitation Data'!H157))),'Data Summary'!DG163="Yes"),OFFSET('Sanitation Data'!$H$10,0,10*ROW('Sanitation Data'!H157)),NA())</f>
        <v>#N/A</v>
      </c>
      <c r="AS163" s="491" t="e">
        <f ca="1">+IF(AND(ISNUMBER(OFFSET('Sanitation Data'!$H$11,0,10*ROW('Sanitation Data'!H157))),'Data Summary'!DH163="Yes"),OFFSET('Sanitation Data'!$H$11,0,10*ROW('Sanitation Data'!H157)),NA())</f>
        <v>#N/A</v>
      </c>
      <c r="AT163" s="491" t="e">
        <f ca="1">+IF(AND(ISNUMBER(OFFSET('Sanitation Data'!$H$12,0,10*ROW('Sanitation Data'!H157))),'Data Summary'!DI163="Yes"),OFFSET('Sanitation Data'!$H$12,0,10*ROW('Sanitation Data'!H157)),NA())</f>
        <v>#N/A</v>
      </c>
      <c r="AU163" s="491" t="e">
        <f ca="1">+IF(AND(ISNUMBER(OFFSET('Sanitation Data'!$I$4,0,10*ROW('Sanitation Data'!I157))),'Data Summary'!DJ163="Yes"),100-OFFSET('Sanitation Data'!$I$4,0,10*ROW('Sanitation Data'!I157)),NA())</f>
        <v>#N/A</v>
      </c>
      <c r="AV163" s="491" t="e">
        <f ca="1">+IF(AND(ISNUMBER(OFFSET('Sanitation Data'!$I$6,0,10*ROW('Sanitation Data'!I157))),'Data Summary'!DK163="Yes"),OFFSET('Sanitation Data'!$I$6,0,10*ROW('Sanitation Data'!I157)),NA())</f>
        <v>#N/A</v>
      </c>
      <c r="AW163" s="491" t="e">
        <f ca="1">+IF(AND(ISNUMBER(OFFSET('Sanitation Data'!$I$10,0,10*ROW('Sanitation Data'!I157))),'Data Summary'!DL163="Yes"),OFFSET('Sanitation Data'!$I$10,0,10*ROW('Sanitation Data'!I157)),NA())</f>
        <v>#N/A</v>
      </c>
      <c r="AX163" s="491" t="e">
        <f ca="1">+IF(AND(ISNUMBER(OFFSET('Sanitation Data'!$I$11,0,10*ROW('Sanitation Data'!I157))),'Data Summary'!DM163="Yes"),OFFSET('Sanitation Data'!$I$11,0,10*ROW('Sanitation Data'!I157)),NA())</f>
        <v>#N/A</v>
      </c>
      <c r="AY163" s="491" t="e">
        <f ca="1">+IF(AND(ISNUMBER(OFFSET('Sanitation Data'!$I$12,0,10*ROW('Sanitation Data'!I157))),'Data Summary'!DN163="Yes"),OFFSET('Sanitation Data'!$I$12,0,10*ROW('Sanitation Data'!I157)),NA())</f>
        <v>#N/A</v>
      </c>
      <c r="AZ163" s="492" t="e">
        <f ca="1">+IF(AND(ISNUMBER(OFFSET('Hygiene Data'!$D$5,0,10*ROW('Hygiene Data'!D157))),'Data Summary'!DO163="Yes"),OFFSET('Hygiene Data'!$D$5,0,10*ROW('Hygiene Data'!D157)),NA())</f>
        <v>#N/A</v>
      </c>
      <c r="BA163" s="492" t="e">
        <f ca="1">+IF(AND(ISNUMBER(OFFSET('Hygiene Data'!$D$7,0,10*ROW('Hygiene Data'!D157))),'Data Summary'!DP163="Yes"),OFFSET('Hygiene Data'!$D$7,0,10*ROW('Hygiene Data'!D157)),NA())</f>
        <v>#N/A</v>
      </c>
      <c r="BB163" s="492" t="e">
        <f ca="1">+IF(AND(ISNUMBER(OFFSET('Hygiene Data'!$D$9,0,10*ROW('Hygiene Data'!D157))),'Data Summary'!DQ163="Yes"),OFFSET('Hygiene Data'!$D$9,0,10*ROW('Hygiene Data'!D157)),NA())</f>
        <v>#N/A</v>
      </c>
      <c r="BC163" s="492" t="e">
        <f ca="1">+IF(AND(ISNUMBER(OFFSET('Hygiene Data'!$E$5,0,10*ROW('Hygiene Data'!E157))),'Data Summary'!DR163="Yes"),OFFSET('Hygiene Data'!$E$5,0,10*ROW('Hygiene Data'!E157)),NA())</f>
        <v>#N/A</v>
      </c>
      <c r="BD163" s="492" t="e">
        <f ca="1">+IF(AND(ISNUMBER(OFFSET('Hygiene Data'!$E$7,0,10*ROW('Hygiene Data'!E157))),'Data Summary'!DS163="Yes"),OFFSET('Hygiene Data'!$E$7,0,10*ROW('Hygiene Data'!E157)),NA())</f>
        <v>#N/A</v>
      </c>
      <c r="BE163" s="492" t="e">
        <f ca="1">+IF(AND(ISNUMBER(OFFSET('Hygiene Data'!$E$9,0,10*ROW('Hygiene Data'!E157))),'Data Summary'!DT163="Yes"),OFFSET('Hygiene Data'!$E$9,0,10*ROW('Hygiene Data'!E157)),NA())</f>
        <v>#N/A</v>
      </c>
      <c r="BF163" s="492" t="e">
        <f ca="1">+IF(AND(ISNUMBER(OFFSET('Hygiene Data'!$F$5,0,10*ROW('Hygiene Data'!F157))),'Data Summary'!DU163="Yes"),OFFSET('Hygiene Data'!$F$5,0,10*ROW('Hygiene Data'!F157)),NA())</f>
        <v>#N/A</v>
      </c>
      <c r="BG163" s="492" t="e">
        <f ca="1">+IF(AND(ISNUMBER(OFFSET('Hygiene Data'!$F$7,0,10*ROW('Hygiene Data'!F157))),'Data Summary'!DV163="Yes"),OFFSET('Hygiene Data'!$F$7,0,10*ROW('Hygiene Data'!F157)),NA())</f>
        <v>#N/A</v>
      </c>
      <c r="BH163" s="492" t="e">
        <f ca="1">+IF(AND(ISNUMBER(OFFSET('Hygiene Data'!$F$9,0,10*ROW('Hygiene Data'!F157))),'Data Summary'!DW163="Yes"),OFFSET('Hygiene Data'!$F$9,0,10*ROW('Hygiene Data'!F157)),NA())</f>
        <v>#N/A</v>
      </c>
      <c r="BI163" s="492" t="e">
        <f ca="1">+IF(AND(ISNUMBER(OFFSET('Hygiene Data'!$G$5,0,10*ROW('Hygiene Data'!G157))),'Data Summary'!DX163="Yes"),OFFSET('Hygiene Data'!$G$5,0,10*ROW('Hygiene Data'!G157)),NA())</f>
        <v>#N/A</v>
      </c>
      <c r="BJ163" s="492" t="e">
        <f ca="1">+IF(AND(ISNUMBER(OFFSET('Hygiene Data'!$G$7,0,10*ROW('Hygiene Data'!G157))),'Data Summary'!DY163="Yes"),OFFSET('Hygiene Data'!$G$7,0,10*ROW('Hygiene Data'!G157)),NA())</f>
        <v>#N/A</v>
      </c>
      <c r="BK163" s="492" t="e">
        <f ca="1">+IF(AND(ISNUMBER(OFFSET('Hygiene Data'!$G$9,0,10*ROW('Hygiene Data'!G157))),'Data Summary'!DZ163="Yes"),OFFSET('Hygiene Data'!$G$9,0,10*ROW('Hygiene Data'!G157)),NA())</f>
        <v>#N/A</v>
      </c>
      <c r="BL163" s="492" t="e">
        <f ca="1">+IF(AND(ISNUMBER(OFFSET('Hygiene Data'!$H$5,0,10*ROW('Hygiene Data'!H157))),'Data Summary'!EA163="Yes"),OFFSET('Hygiene Data'!$H$5,0,10*ROW('Hygiene Data'!H157)),NA())</f>
        <v>#N/A</v>
      </c>
      <c r="BM163" s="492" t="e">
        <f ca="1">+IF(AND(ISNUMBER(OFFSET('Hygiene Data'!$H$7,0,10*ROW('Hygiene Data'!H157))),'Data Summary'!EB163="Yes"),OFFSET('Hygiene Data'!$H$7,0,10*ROW('Hygiene Data'!H157)),NA())</f>
        <v>#N/A</v>
      </c>
      <c r="BN163" s="492" t="e">
        <f ca="1">+IF(AND(ISNUMBER(OFFSET('Hygiene Data'!$H$9,0,10*ROW('Hygiene Data'!H157))),'Data Summary'!EC163="Yes"),OFFSET('Hygiene Data'!$H$9,0,10*ROW('Hygiene Data'!H157)),NA())</f>
        <v>#N/A</v>
      </c>
      <c r="BO163" s="492" t="e">
        <f ca="1">+IF(AND(ISNUMBER(OFFSET('Hygiene Data'!$I$5,0,10*ROW('Hygiene Data'!I157))),'Data Summary'!ED163="Yes"),OFFSET('Hygiene Data'!$I$5,0,10*ROW('Hygiene Data'!I157)),NA())</f>
        <v>#N/A</v>
      </c>
      <c r="BP163" s="492" t="e">
        <f ca="1">+IF(AND(ISNUMBER(OFFSET('Hygiene Data'!$I$7,0,10*ROW('Hygiene Data'!I157))),'Data Summary'!EE163="Yes"),OFFSET('Hygiene Data'!$I$7,0,10*ROW('Hygiene Data'!I157)),NA())</f>
        <v>#N/A</v>
      </c>
      <c r="BQ163" s="492" t="e">
        <f ca="1">+IF(AND(ISNUMBER(OFFSET('Hygiene Data'!$I$9,0,10*ROW('Hygiene Data'!I157))),'Data Summary'!EF163="Yes"),OFFSET('Hygiene Data'!$I$9,0,10*ROW('Hygiene Data'!I157)),NA())</f>
        <v>#N/A</v>
      </c>
    </row>
    <row r="164" spans="1:69" x14ac:dyDescent="0.25">
      <c r="A164" s="488" t="e">
        <f ca="1">+RIGHT('Data Summary'!A164,LEN('Data Summary'!A164)-9)</f>
        <v>#VALUE!</v>
      </c>
      <c r="B164" s="462" t="str">
        <f ca="1">+IF(ISTEXT('Data Summary'!B164),'Data Summary'!B164,"")</f>
        <v/>
      </c>
      <c r="C164" s="489" t="e">
        <f ca="1">+VALUE('Data Summary'!C164)</f>
        <v>#VALUE!</v>
      </c>
      <c r="D164" s="490" t="e">
        <f ca="1">+IF(AND(ISNUMBER(OFFSET('Water Data'!$D$4,0,10*ROW('Water Data'!D158))),'Data Summary'!BS164="Yes"),100-OFFSET('Water Data'!$D$4,0,10*ROW('Water Data'!D158)),NA())</f>
        <v>#N/A</v>
      </c>
      <c r="E164" s="490" t="e">
        <f ca="1">+IF(AND(ISNUMBER(OFFSET('Water Data'!$D$6,0,10*ROW('Water Data'!D158))),'Data Summary'!BT164="Yes"),OFFSET('Water Data'!$D$6,0,10*ROW('Water Data'!D158)),NA())</f>
        <v>#N/A</v>
      </c>
      <c r="F164" s="490" t="e">
        <f ca="1">+IF(AND(ISNUMBER(OFFSET('Water Data'!$D$9,0,10*ROW('Water Data'!D158))),'Data Summary'!BU164="Yes"),OFFSET('Water Data'!$D$9,0,10*ROW('Water Data'!D158)),NA())</f>
        <v>#N/A</v>
      </c>
      <c r="G164" s="490" t="e">
        <f ca="1">+IF(AND(ISNUMBER(OFFSET('Water Data'!$E$4,0,10*ROW('Water Data'!E158))),'Data Summary'!BV164="Yes"),100-OFFSET('Water Data'!$E$4,0,10*ROW('Water Data'!E158)),NA())</f>
        <v>#N/A</v>
      </c>
      <c r="H164" s="490" t="e">
        <f ca="1">+IF(AND(ISNUMBER(OFFSET('Water Data'!$E$6,0,10*ROW('Water Data'!E158))),'Data Summary'!BW164="Yes"),OFFSET('Water Data'!$E$6,0,10*ROW('Water Data'!E158)),NA())</f>
        <v>#N/A</v>
      </c>
      <c r="I164" s="490" t="e">
        <f ca="1">+IF(AND(ISNUMBER(OFFSET('Water Data'!$E$9,0,10*ROW('Water Data'!E158))),'Data Summary'!BX164="Yes"),OFFSET('Water Data'!$E$9,0,10*ROW('Water Data'!E158)),NA())</f>
        <v>#N/A</v>
      </c>
      <c r="J164" s="490" t="e">
        <f ca="1">+IF(AND(ISNUMBER(OFFSET('Water Data'!$F$4,0,10*ROW('Water Data'!F158))),'Data Summary'!BY164="Yes"),100-OFFSET('Water Data'!$F$4,0,10*ROW('Water Data'!F158)),NA())</f>
        <v>#N/A</v>
      </c>
      <c r="K164" s="490" t="e">
        <f ca="1">+IF(AND(ISNUMBER(OFFSET('Water Data'!$F$6,0,10*ROW('Water Data'!F158))),'Data Summary'!BZ164="Yes"),OFFSET('Water Data'!$F$6,0,10*ROW('Water Data'!F158)),NA())</f>
        <v>#N/A</v>
      </c>
      <c r="L164" s="490" t="e">
        <f ca="1">+IF(AND(ISNUMBER(OFFSET('Water Data'!$F$9,0,10*ROW('Water Data'!F158))),'Data Summary'!CA164="Yes"),OFFSET('Water Data'!$F$9,0,10*ROW('Water Data'!F158)),NA())</f>
        <v>#N/A</v>
      </c>
      <c r="M164" s="490" t="e">
        <f ca="1">+IF(AND(ISNUMBER(OFFSET('Water Data'!$G$4,0,10*ROW('Water Data'!G158))),'Data Summary'!CB164="Yes"),100-OFFSET('Water Data'!$G$4,0,10*ROW('Water Data'!G158)),NA())</f>
        <v>#N/A</v>
      </c>
      <c r="N164" s="490" t="e">
        <f ca="1">+IF(AND(ISNUMBER(OFFSET('Water Data'!$G$6,0,10*ROW('Water Data'!G158))),'Data Summary'!CC164="Yes"),OFFSET('Water Data'!$G$6,0,10*ROW('Water Data'!G158)),NA())</f>
        <v>#N/A</v>
      </c>
      <c r="O164" s="490" t="e">
        <f ca="1">+IF(AND(ISNUMBER(OFFSET('Water Data'!$G$9,0,10*ROW('Water Data'!G158))),'Data Summary'!CD164="Yes"),OFFSET('Water Data'!$G$9,0,10*ROW('Water Data'!G158)),NA())</f>
        <v>#N/A</v>
      </c>
      <c r="P164" s="490" t="e">
        <f ca="1">+IF(AND(ISNUMBER(OFFSET('Water Data'!$H$4,0,10*ROW('Water Data'!H158))),'Data Summary'!CE164="Yes"),100-OFFSET('Water Data'!$H$4,0,10*ROW('Water Data'!H158)),NA())</f>
        <v>#N/A</v>
      </c>
      <c r="Q164" s="490" t="e">
        <f ca="1">+IF(AND(ISNUMBER(OFFSET('Water Data'!$H$6,0,10*ROW('Water Data'!H158))),'Data Summary'!CF164="Yes"),OFFSET('Water Data'!$H$6,0,10*ROW('Water Data'!H158)),NA())</f>
        <v>#N/A</v>
      </c>
      <c r="R164" s="490" t="e">
        <f ca="1">+IF(AND(ISNUMBER(OFFSET('Water Data'!$H$9,0,10*ROW('Water Data'!H158))),'Data Summary'!CG164="Yes"),OFFSET('Water Data'!$H$9,0,10*ROW('Water Data'!H158)),NA())</f>
        <v>#N/A</v>
      </c>
      <c r="S164" s="490" t="e">
        <f ca="1">+IF(AND(ISNUMBER(OFFSET('Water Data'!$I$4,0,10*ROW('Water Data'!I158))),'Data Summary'!CH164="Yes"),100-OFFSET('Water Data'!$I$4,0,10*ROW('Water Data'!I158)),NA())</f>
        <v>#N/A</v>
      </c>
      <c r="T164" s="490" t="e">
        <f ca="1">+IF(AND(ISNUMBER(OFFSET('Water Data'!$I$6,0,10*ROW('Water Data'!I158))),'Data Summary'!CI164="Yes"),OFFSET('Water Data'!$I$6,0,10*ROW('Water Data'!I158)),NA())</f>
        <v>#N/A</v>
      </c>
      <c r="U164" s="490" t="e">
        <f ca="1">+IF(AND(ISNUMBER(OFFSET('Water Data'!$I$9,0,10*ROW('Water Data'!I158))),'Data Summary'!CJ164="Yes"),OFFSET('Water Data'!$I$9,0,10*ROW('Water Data'!I158)),NA())</f>
        <v>#N/A</v>
      </c>
      <c r="V164" s="491" t="e">
        <f ca="1">+IF(AND(ISNUMBER(OFFSET('Sanitation Data'!$D$4,0,10*ROW('Sanitation Data'!D158))),'Data Summary'!CK164="Yes"),100-OFFSET('Sanitation Data'!$D$4,0,10*ROW('Sanitation Data'!D158)),NA())</f>
        <v>#N/A</v>
      </c>
      <c r="W164" s="491" t="e">
        <f ca="1">+IF(AND(ISNUMBER(OFFSET('Sanitation Data'!$D$6,0,10*ROW('Sanitation Data'!D158))),'Data Summary'!CL164="Yes"),OFFSET('Sanitation Data'!$D$6,0,10*ROW('Sanitation Data'!D158)),NA())</f>
        <v>#N/A</v>
      </c>
      <c r="X164" s="491" t="e">
        <f ca="1">+IF(AND(ISNUMBER(OFFSET('Sanitation Data'!$D$10,0,10*ROW('Sanitation Data'!D158))),'Data Summary'!CM164="Yes"),OFFSET('Sanitation Data'!$D$10,0,10*ROW('Sanitation Data'!D158)),NA())</f>
        <v>#N/A</v>
      </c>
      <c r="Y164" s="491" t="e">
        <f ca="1">+IF(AND(ISNUMBER(OFFSET('Sanitation Data'!$D$11,0,10*ROW('Sanitation Data'!D158))),'Data Summary'!CN164="Yes"),OFFSET('Sanitation Data'!$D$11,0,10*ROW('Sanitation Data'!D158)),NA())</f>
        <v>#N/A</v>
      </c>
      <c r="Z164" s="491" t="e">
        <f ca="1">+IF(AND(ISNUMBER(OFFSET('Sanitation Data'!$D$12,0,10*ROW('Sanitation Data'!D158))),'Data Summary'!CO164="Yes"),OFFSET('Sanitation Data'!$D$12,0,10*ROW('Sanitation Data'!D158)),NA())</f>
        <v>#N/A</v>
      </c>
      <c r="AA164" s="491" t="e">
        <f ca="1">+IF(AND(ISNUMBER(OFFSET('Sanitation Data'!$E$4,0,10*ROW('Sanitation Data'!E158))),'Data Summary'!CP164="Yes"),100-OFFSET('Sanitation Data'!$E$4,0,10*ROW('Sanitation Data'!E158)),NA())</f>
        <v>#N/A</v>
      </c>
      <c r="AB164" s="491" t="e">
        <f ca="1">+IF(AND(ISNUMBER(OFFSET('Sanitation Data'!$E$6,0,10*ROW('Sanitation Data'!E158))),'Data Summary'!CQ164="Yes"),OFFSET('Sanitation Data'!$E$6,0,10*ROW('Sanitation Data'!E158)),NA())</f>
        <v>#N/A</v>
      </c>
      <c r="AC164" s="491" t="e">
        <f ca="1">+IF(AND(ISNUMBER(OFFSET('Sanitation Data'!$E$10,0,10*ROW('Sanitation Data'!E158))),'Data Summary'!CR164="Yes"),OFFSET('Sanitation Data'!$E$10,0,10*ROW('Sanitation Data'!E158)),NA())</f>
        <v>#N/A</v>
      </c>
      <c r="AD164" s="491" t="e">
        <f ca="1">+IF(AND(ISNUMBER(OFFSET('Sanitation Data'!$E$11,0,10*ROW('Sanitation Data'!E158))),'Data Summary'!CS164="Yes"),OFFSET('Sanitation Data'!$E$11,0,10*ROW('Sanitation Data'!E158)),NA())</f>
        <v>#N/A</v>
      </c>
      <c r="AE164" s="491" t="e">
        <f ca="1">+IF(AND(ISNUMBER(OFFSET('Sanitation Data'!$E$12,0,10*ROW('Sanitation Data'!E158))),'Data Summary'!CT164="Yes"),OFFSET('Sanitation Data'!$E$12,0,10*ROW('Sanitation Data'!E158)),NA())</f>
        <v>#N/A</v>
      </c>
      <c r="AF164" s="491" t="e">
        <f ca="1">+IF(AND(ISNUMBER(OFFSET('Sanitation Data'!$F$4,0,10*ROW('Sanitation Data'!F158))),'Data Summary'!CU164="Yes"),100-OFFSET('Sanitation Data'!$F$4,0,10*ROW('Sanitation Data'!F158)),NA())</f>
        <v>#N/A</v>
      </c>
      <c r="AG164" s="491" t="e">
        <f ca="1">+IF(AND(ISNUMBER(OFFSET('Sanitation Data'!$F$6,0,10*ROW('Sanitation Data'!F158))),'Data Summary'!CV164="Yes"),OFFSET('Sanitation Data'!$F$6,0,10*ROW('Sanitation Data'!F158)),NA())</f>
        <v>#N/A</v>
      </c>
      <c r="AH164" s="491" t="e">
        <f ca="1">+IF(AND(ISNUMBER(OFFSET('Sanitation Data'!$F$10,0,10*ROW('Sanitation Data'!F158))),'Data Summary'!CW164="Yes"),OFFSET('Sanitation Data'!$F$10,0,10*ROW('Sanitation Data'!F158)),NA())</f>
        <v>#N/A</v>
      </c>
      <c r="AI164" s="491" t="e">
        <f ca="1">+IF(AND(ISNUMBER(OFFSET('Sanitation Data'!$F$11,0,10*ROW('Sanitation Data'!F158))),'Data Summary'!CX164="Yes"),OFFSET('Sanitation Data'!$F$11,0,10*ROW('Sanitation Data'!F158)),NA())</f>
        <v>#N/A</v>
      </c>
      <c r="AJ164" s="491" t="e">
        <f ca="1">+IF(AND(ISNUMBER(OFFSET('Sanitation Data'!$F$12,0,10*ROW('Sanitation Data'!F158))),'Data Summary'!CY164="Yes"),OFFSET('Sanitation Data'!$F$12,0,10*ROW('Sanitation Data'!F158)),NA())</f>
        <v>#N/A</v>
      </c>
      <c r="AK164" s="491" t="e">
        <f ca="1">+IF(AND(ISNUMBER(OFFSET('Sanitation Data'!$G$4,0,10*ROW('Sanitation Data'!G158))),'Data Summary'!CZ164="Yes"),100-OFFSET('Sanitation Data'!$G$4,0,10*ROW('Sanitation Data'!G158)),NA())</f>
        <v>#N/A</v>
      </c>
      <c r="AL164" s="491" t="e">
        <f ca="1">+IF(AND(ISNUMBER(OFFSET('Sanitation Data'!$G$6,0,10*ROW('Sanitation Data'!G158))),'Data Summary'!DA164="Yes"),OFFSET('Sanitation Data'!$G$6,0,10*ROW('Sanitation Data'!G158)),NA())</f>
        <v>#N/A</v>
      </c>
      <c r="AM164" s="491" t="e">
        <f ca="1">+IF(AND(ISNUMBER(OFFSET('Sanitation Data'!$G$10,0,10*ROW('Sanitation Data'!G158))),'Data Summary'!DB164="Yes"),OFFSET('Sanitation Data'!$G$10,0,10*ROW('Sanitation Data'!G158)),NA())</f>
        <v>#N/A</v>
      </c>
      <c r="AN164" s="491" t="e">
        <f ca="1">+IF(AND(ISNUMBER(OFFSET('Sanitation Data'!$G$11,0,10*ROW('Sanitation Data'!G158))),'Data Summary'!DC164="Yes"),OFFSET('Sanitation Data'!$G$11,0,10*ROW('Sanitation Data'!G158)),NA())</f>
        <v>#N/A</v>
      </c>
      <c r="AO164" s="491" t="e">
        <f ca="1">+IF(AND(ISNUMBER(OFFSET('Sanitation Data'!$G$12,0,10*ROW('Sanitation Data'!G158))),'Data Summary'!DD164="Yes"),OFFSET('Sanitation Data'!$G$12,0,10*ROW('Sanitation Data'!G158)),NA())</f>
        <v>#N/A</v>
      </c>
      <c r="AP164" s="491" t="e">
        <f ca="1">+IF(AND(ISNUMBER(OFFSET('Sanitation Data'!$H$4,0,10*ROW('Sanitation Data'!H158))),'Data Summary'!DE164="Yes"),100-OFFSET('Sanitation Data'!$H$4,0,10*ROW('Sanitation Data'!H158)),NA())</f>
        <v>#N/A</v>
      </c>
      <c r="AQ164" s="491" t="e">
        <f ca="1">+IF(AND(ISNUMBER(OFFSET('Sanitation Data'!$H$6,0,10*ROW('Sanitation Data'!H158))),'Data Summary'!DF164="Yes"),OFFSET('Sanitation Data'!$H$6,0,10*ROW('Sanitation Data'!H158)),NA())</f>
        <v>#N/A</v>
      </c>
      <c r="AR164" s="491" t="e">
        <f ca="1">+IF(AND(ISNUMBER(OFFSET('Sanitation Data'!$H$10,0,10*ROW('Sanitation Data'!H158))),'Data Summary'!DG164="Yes"),OFFSET('Sanitation Data'!$H$10,0,10*ROW('Sanitation Data'!H158)),NA())</f>
        <v>#N/A</v>
      </c>
      <c r="AS164" s="491" t="e">
        <f ca="1">+IF(AND(ISNUMBER(OFFSET('Sanitation Data'!$H$11,0,10*ROW('Sanitation Data'!H158))),'Data Summary'!DH164="Yes"),OFFSET('Sanitation Data'!$H$11,0,10*ROW('Sanitation Data'!H158)),NA())</f>
        <v>#N/A</v>
      </c>
      <c r="AT164" s="491" t="e">
        <f ca="1">+IF(AND(ISNUMBER(OFFSET('Sanitation Data'!$H$12,0,10*ROW('Sanitation Data'!H158))),'Data Summary'!DI164="Yes"),OFFSET('Sanitation Data'!$H$12,0,10*ROW('Sanitation Data'!H158)),NA())</f>
        <v>#N/A</v>
      </c>
      <c r="AU164" s="491" t="e">
        <f ca="1">+IF(AND(ISNUMBER(OFFSET('Sanitation Data'!$I$4,0,10*ROW('Sanitation Data'!I158))),'Data Summary'!DJ164="Yes"),100-OFFSET('Sanitation Data'!$I$4,0,10*ROW('Sanitation Data'!I158)),NA())</f>
        <v>#N/A</v>
      </c>
      <c r="AV164" s="491" t="e">
        <f ca="1">+IF(AND(ISNUMBER(OFFSET('Sanitation Data'!$I$6,0,10*ROW('Sanitation Data'!I158))),'Data Summary'!DK164="Yes"),OFFSET('Sanitation Data'!$I$6,0,10*ROW('Sanitation Data'!I158)),NA())</f>
        <v>#N/A</v>
      </c>
      <c r="AW164" s="491" t="e">
        <f ca="1">+IF(AND(ISNUMBER(OFFSET('Sanitation Data'!$I$10,0,10*ROW('Sanitation Data'!I158))),'Data Summary'!DL164="Yes"),OFFSET('Sanitation Data'!$I$10,0,10*ROW('Sanitation Data'!I158)),NA())</f>
        <v>#N/A</v>
      </c>
      <c r="AX164" s="491" t="e">
        <f ca="1">+IF(AND(ISNUMBER(OFFSET('Sanitation Data'!$I$11,0,10*ROW('Sanitation Data'!I158))),'Data Summary'!DM164="Yes"),OFFSET('Sanitation Data'!$I$11,0,10*ROW('Sanitation Data'!I158)),NA())</f>
        <v>#N/A</v>
      </c>
      <c r="AY164" s="491" t="e">
        <f ca="1">+IF(AND(ISNUMBER(OFFSET('Sanitation Data'!$I$12,0,10*ROW('Sanitation Data'!I158))),'Data Summary'!DN164="Yes"),OFFSET('Sanitation Data'!$I$12,0,10*ROW('Sanitation Data'!I158)),NA())</f>
        <v>#N/A</v>
      </c>
      <c r="AZ164" s="492" t="e">
        <f ca="1">+IF(AND(ISNUMBER(OFFSET('Hygiene Data'!$D$5,0,10*ROW('Hygiene Data'!D158))),'Data Summary'!DO164="Yes"),OFFSET('Hygiene Data'!$D$5,0,10*ROW('Hygiene Data'!D158)),NA())</f>
        <v>#N/A</v>
      </c>
      <c r="BA164" s="492" t="e">
        <f ca="1">+IF(AND(ISNUMBER(OFFSET('Hygiene Data'!$D$7,0,10*ROW('Hygiene Data'!D158))),'Data Summary'!DP164="Yes"),OFFSET('Hygiene Data'!$D$7,0,10*ROW('Hygiene Data'!D158)),NA())</f>
        <v>#N/A</v>
      </c>
      <c r="BB164" s="492" t="e">
        <f ca="1">+IF(AND(ISNUMBER(OFFSET('Hygiene Data'!$D$9,0,10*ROW('Hygiene Data'!D158))),'Data Summary'!DQ164="Yes"),OFFSET('Hygiene Data'!$D$9,0,10*ROW('Hygiene Data'!D158)),NA())</f>
        <v>#N/A</v>
      </c>
      <c r="BC164" s="492" t="e">
        <f ca="1">+IF(AND(ISNUMBER(OFFSET('Hygiene Data'!$E$5,0,10*ROW('Hygiene Data'!E158))),'Data Summary'!DR164="Yes"),OFFSET('Hygiene Data'!$E$5,0,10*ROW('Hygiene Data'!E158)),NA())</f>
        <v>#N/A</v>
      </c>
      <c r="BD164" s="492" t="e">
        <f ca="1">+IF(AND(ISNUMBER(OFFSET('Hygiene Data'!$E$7,0,10*ROW('Hygiene Data'!E158))),'Data Summary'!DS164="Yes"),OFFSET('Hygiene Data'!$E$7,0,10*ROW('Hygiene Data'!E158)),NA())</f>
        <v>#N/A</v>
      </c>
      <c r="BE164" s="492" t="e">
        <f ca="1">+IF(AND(ISNUMBER(OFFSET('Hygiene Data'!$E$9,0,10*ROW('Hygiene Data'!E158))),'Data Summary'!DT164="Yes"),OFFSET('Hygiene Data'!$E$9,0,10*ROW('Hygiene Data'!E158)),NA())</f>
        <v>#N/A</v>
      </c>
      <c r="BF164" s="492" t="e">
        <f ca="1">+IF(AND(ISNUMBER(OFFSET('Hygiene Data'!$F$5,0,10*ROW('Hygiene Data'!F158))),'Data Summary'!DU164="Yes"),OFFSET('Hygiene Data'!$F$5,0,10*ROW('Hygiene Data'!F158)),NA())</f>
        <v>#N/A</v>
      </c>
      <c r="BG164" s="492" t="e">
        <f ca="1">+IF(AND(ISNUMBER(OFFSET('Hygiene Data'!$F$7,0,10*ROW('Hygiene Data'!F158))),'Data Summary'!DV164="Yes"),OFFSET('Hygiene Data'!$F$7,0,10*ROW('Hygiene Data'!F158)),NA())</f>
        <v>#N/A</v>
      </c>
      <c r="BH164" s="492" t="e">
        <f ca="1">+IF(AND(ISNUMBER(OFFSET('Hygiene Data'!$F$9,0,10*ROW('Hygiene Data'!F158))),'Data Summary'!DW164="Yes"),OFFSET('Hygiene Data'!$F$9,0,10*ROW('Hygiene Data'!F158)),NA())</f>
        <v>#N/A</v>
      </c>
      <c r="BI164" s="492" t="e">
        <f ca="1">+IF(AND(ISNUMBER(OFFSET('Hygiene Data'!$G$5,0,10*ROW('Hygiene Data'!G158))),'Data Summary'!DX164="Yes"),OFFSET('Hygiene Data'!$G$5,0,10*ROW('Hygiene Data'!G158)),NA())</f>
        <v>#N/A</v>
      </c>
      <c r="BJ164" s="492" t="e">
        <f ca="1">+IF(AND(ISNUMBER(OFFSET('Hygiene Data'!$G$7,0,10*ROW('Hygiene Data'!G158))),'Data Summary'!DY164="Yes"),OFFSET('Hygiene Data'!$G$7,0,10*ROW('Hygiene Data'!G158)),NA())</f>
        <v>#N/A</v>
      </c>
      <c r="BK164" s="492" t="e">
        <f ca="1">+IF(AND(ISNUMBER(OFFSET('Hygiene Data'!$G$9,0,10*ROW('Hygiene Data'!G158))),'Data Summary'!DZ164="Yes"),OFFSET('Hygiene Data'!$G$9,0,10*ROW('Hygiene Data'!G158)),NA())</f>
        <v>#N/A</v>
      </c>
      <c r="BL164" s="492" t="e">
        <f ca="1">+IF(AND(ISNUMBER(OFFSET('Hygiene Data'!$H$5,0,10*ROW('Hygiene Data'!H158))),'Data Summary'!EA164="Yes"),OFFSET('Hygiene Data'!$H$5,0,10*ROW('Hygiene Data'!H158)),NA())</f>
        <v>#N/A</v>
      </c>
      <c r="BM164" s="492" t="e">
        <f ca="1">+IF(AND(ISNUMBER(OFFSET('Hygiene Data'!$H$7,0,10*ROW('Hygiene Data'!H158))),'Data Summary'!EB164="Yes"),OFFSET('Hygiene Data'!$H$7,0,10*ROW('Hygiene Data'!H158)),NA())</f>
        <v>#N/A</v>
      </c>
      <c r="BN164" s="492" t="e">
        <f ca="1">+IF(AND(ISNUMBER(OFFSET('Hygiene Data'!$H$9,0,10*ROW('Hygiene Data'!H158))),'Data Summary'!EC164="Yes"),OFFSET('Hygiene Data'!$H$9,0,10*ROW('Hygiene Data'!H158)),NA())</f>
        <v>#N/A</v>
      </c>
      <c r="BO164" s="492" t="e">
        <f ca="1">+IF(AND(ISNUMBER(OFFSET('Hygiene Data'!$I$5,0,10*ROW('Hygiene Data'!I158))),'Data Summary'!ED164="Yes"),OFFSET('Hygiene Data'!$I$5,0,10*ROW('Hygiene Data'!I158)),NA())</f>
        <v>#N/A</v>
      </c>
      <c r="BP164" s="492" t="e">
        <f ca="1">+IF(AND(ISNUMBER(OFFSET('Hygiene Data'!$I$7,0,10*ROW('Hygiene Data'!I158))),'Data Summary'!EE164="Yes"),OFFSET('Hygiene Data'!$I$7,0,10*ROW('Hygiene Data'!I158)),NA())</f>
        <v>#N/A</v>
      </c>
      <c r="BQ164" s="492" t="e">
        <f ca="1">+IF(AND(ISNUMBER(OFFSET('Hygiene Data'!$I$9,0,10*ROW('Hygiene Data'!I158))),'Data Summary'!EF164="Yes"),OFFSET('Hygiene Data'!$I$9,0,10*ROW('Hygiene Data'!I158)),NA())</f>
        <v>#N/A</v>
      </c>
    </row>
    <row r="165" spans="1:69" x14ac:dyDescent="0.25">
      <c r="A165" s="488" t="e">
        <f ca="1">+RIGHT('Data Summary'!A165,LEN('Data Summary'!A165)-9)</f>
        <v>#VALUE!</v>
      </c>
      <c r="B165" s="462" t="str">
        <f ca="1">+IF(ISTEXT('Data Summary'!B165),'Data Summary'!B165,"")</f>
        <v/>
      </c>
      <c r="C165" s="489" t="e">
        <f ca="1">+VALUE('Data Summary'!C165)</f>
        <v>#VALUE!</v>
      </c>
      <c r="D165" s="490" t="e">
        <f ca="1">+IF(AND(ISNUMBER(OFFSET('Water Data'!$D$4,0,10*ROW('Water Data'!D159))),'Data Summary'!BS165="Yes"),100-OFFSET('Water Data'!$D$4,0,10*ROW('Water Data'!D159)),NA())</f>
        <v>#N/A</v>
      </c>
      <c r="E165" s="490" t="e">
        <f ca="1">+IF(AND(ISNUMBER(OFFSET('Water Data'!$D$6,0,10*ROW('Water Data'!D159))),'Data Summary'!BT165="Yes"),OFFSET('Water Data'!$D$6,0,10*ROW('Water Data'!D159)),NA())</f>
        <v>#N/A</v>
      </c>
      <c r="F165" s="490" t="e">
        <f ca="1">+IF(AND(ISNUMBER(OFFSET('Water Data'!$D$9,0,10*ROW('Water Data'!D159))),'Data Summary'!BU165="Yes"),OFFSET('Water Data'!$D$9,0,10*ROW('Water Data'!D159)),NA())</f>
        <v>#N/A</v>
      </c>
      <c r="G165" s="490" t="e">
        <f ca="1">+IF(AND(ISNUMBER(OFFSET('Water Data'!$E$4,0,10*ROW('Water Data'!E159))),'Data Summary'!BV165="Yes"),100-OFFSET('Water Data'!$E$4,0,10*ROW('Water Data'!E159)),NA())</f>
        <v>#N/A</v>
      </c>
      <c r="H165" s="490" t="e">
        <f ca="1">+IF(AND(ISNUMBER(OFFSET('Water Data'!$E$6,0,10*ROW('Water Data'!E159))),'Data Summary'!BW165="Yes"),OFFSET('Water Data'!$E$6,0,10*ROW('Water Data'!E159)),NA())</f>
        <v>#N/A</v>
      </c>
      <c r="I165" s="490" t="e">
        <f ca="1">+IF(AND(ISNUMBER(OFFSET('Water Data'!$E$9,0,10*ROW('Water Data'!E159))),'Data Summary'!BX165="Yes"),OFFSET('Water Data'!$E$9,0,10*ROW('Water Data'!E159)),NA())</f>
        <v>#N/A</v>
      </c>
      <c r="J165" s="490" t="e">
        <f ca="1">+IF(AND(ISNUMBER(OFFSET('Water Data'!$F$4,0,10*ROW('Water Data'!F159))),'Data Summary'!BY165="Yes"),100-OFFSET('Water Data'!$F$4,0,10*ROW('Water Data'!F159)),NA())</f>
        <v>#N/A</v>
      </c>
      <c r="K165" s="490" t="e">
        <f ca="1">+IF(AND(ISNUMBER(OFFSET('Water Data'!$F$6,0,10*ROW('Water Data'!F159))),'Data Summary'!BZ165="Yes"),OFFSET('Water Data'!$F$6,0,10*ROW('Water Data'!F159)),NA())</f>
        <v>#N/A</v>
      </c>
      <c r="L165" s="490" t="e">
        <f ca="1">+IF(AND(ISNUMBER(OFFSET('Water Data'!$F$9,0,10*ROW('Water Data'!F159))),'Data Summary'!CA165="Yes"),OFFSET('Water Data'!$F$9,0,10*ROW('Water Data'!F159)),NA())</f>
        <v>#N/A</v>
      </c>
      <c r="M165" s="490" t="e">
        <f ca="1">+IF(AND(ISNUMBER(OFFSET('Water Data'!$G$4,0,10*ROW('Water Data'!G159))),'Data Summary'!CB165="Yes"),100-OFFSET('Water Data'!$G$4,0,10*ROW('Water Data'!G159)),NA())</f>
        <v>#N/A</v>
      </c>
      <c r="N165" s="490" t="e">
        <f ca="1">+IF(AND(ISNUMBER(OFFSET('Water Data'!$G$6,0,10*ROW('Water Data'!G159))),'Data Summary'!CC165="Yes"),OFFSET('Water Data'!$G$6,0,10*ROW('Water Data'!G159)),NA())</f>
        <v>#N/A</v>
      </c>
      <c r="O165" s="490" t="e">
        <f ca="1">+IF(AND(ISNUMBER(OFFSET('Water Data'!$G$9,0,10*ROW('Water Data'!G159))),'Data Summary'!CD165="Yes"),OFFSET('Water Data'!$G$9,0,10*ROW('Water Data'!G159)),NA())</f>
        <v>#N/A</v>
      </c>
      <c r="P165" s="490" t="e">
        <f ca="1">+IF(AND(ISNUMBER(OFFSET('Water Data'!$H$4,0,10*ROW('Water Data'!H159))),'Data Summary'!CE165="Yes"),100-OFFSET('Water Data'!$H$4,0,10*ROW('Water Data'!H159)),NA())</f>
        <v>#N/A</v>
      </c>
      <c r="Q165" s="490" t="e">
        <f ca="1">+IF(AND(ISNUMBER(OFFSET('Water Data'!$H$6,0,10*ROW('Water Data'!H159))),'Data Summary'!CF165="Yes"),OFFSET('Water Data'!$H$6,0,10*ROW('Water Data'!H159)),NA())</f>
        <v>#N/A</v>
      </c>
      <c r="R165" s="490" t="e">
        <f ca="1">+IF(AND(ISNUMBER(OFFSET('Water Data'!$H$9,0,10*ROW('Water Data'!H159))),'Data Summary'!CG165="Yes"),OFFSET('Water Data'!$H$9,0,10*ROW('Water Data'!H159)),NA())</f>
        <v>#N/A</v>
      </c>
      <c r="S165" s="490" t="e">
        <f ca="1">+IF(AND(ISNUMBER(OFFSET('Water Data'!$I$4,0,10*ROW('Water Data'!I159))),'Data Summary'!CH165="Yes"),100-OFFSET('Water Data'!$I$4,0,10*ROW('Water Data'!I159)),NA())</f>
        <v>#N/A</v>
      </c>
      <c r="T165" s="490" t="e">
        <f ca="1">+IF(AND(ISNUMBER(OFFSET('Water Data'!$I$6,0,10*ROW('Water Data'!I159))),'Data Summary'!CI165="Yes"),OFFSET('Water Data'!$I$6,0,10*ROW('Water Data'!I159)),NA())</f>
        <v>#N/A</v>
      </c>
      <c r="U165" s="490" t="e">
        <f ca="1">+IF(AND(ISNUMBER(OFFSET('Water Data'!$I$9,0,10*ROW('Water Data'!I159))),'Data Summary'!CJ165="Yes"),OFFSET('Water Data'!$I$9,0,10*ROW('Water Data'!I159)),NA())</f>
        <v>#N/A</v>
      </c>
      <c r="V165" s="491" t="e">
        <f ca="1">+IF(AND(ISNUMBER(OFFSET('Sanitation Data'!$D$4,0,10*ROW('Sanitation Data'!D159))),'Data Summary'!CK165="Yes"),100-OFFSET('Sanitation Data'!$D$4,0,10*ROW('Sanitation Data'!D159)),NA())</f>
        <v>#N/A</v>
      </c>
      <c r="W165" s="491" t="e">
        <f ca="1">+IF(AND(ISNUMBER(OFFSET('Sanitation Data'!$D$6,0,10*ROW('Sanitation Data'!D159))),'Data Summary'!CL165="Yes"),OFFSET('Sanitation Data'!$D$6,0,10*ROW('Sanitation Data'!D159)),NA())</f>
        <v>#N/A</v>
      </c>
      <c r="X165" s="491" t="e">
        <f ca="1">+IF(AND(ISNUMBER(OFFSET('Sanitation Data'!$D$10,0,10*ROW('Sanitation Data'!D159))),'Data Summary'!CM165="Yes"),OFFSET('Sanitation Data'!$D$10,0,10*ROW('Sanitation Data'!D159)),NA())</f>
        <v>#N/A</v>
      </c>
      <c r="Y165" s="491" t="e">
        <f ca="1">+IF(AND(ISNUMBER(OFFSET('Sanitation Data'!$D$11,0,10*ROW('Sanitation Data'!D159))),'Data Summary'!CN165="Yes"),OFFSET('Sanitation Data'!$D$11,0,10*ROW('Sanitation Data'!D159)),NA())</f>
        <v>#N/A</v>
      </c>
      <c r="Z165" s="491" t="e">
        <f ca="1">+IF(AND(ISNUMBER(OFFSET('Sanitation Data'!$D$12,0,10*ROW('Sanitation Data'!D159))),'Data Summary'!CO165="Yes"),OFFSET('Sanitation Data'!$D$12,0,10*ROW('Sanitation Data'!D159)),NA())</f>
        <v>#N/A</v>
      </c>
      <c r="AA165" s="491" t="e">
        <f ca="1">+IF(AND(ISNUMBER(OFFSET('Sanitation Data'!$E$4,0,10*ROW('Sanitation Data'!E159))),'Data Summary'!CP165="Yes"),100-OFFSET('Sanitation Data'!$E$4,0,10*ROW('Sanitation Data'!E159)),NA())</f>
        <v>#N/A</v>
      </c>
      <c r="AB165" s="491" t="e">
        <f ca="1">+IF(AND(ISNUMBER(OFFSET('Sanitation Data'!$E$6,0,10*ROW('Sanitation Data'!E159))),'Data Summary'!CQ165="Yes"),OFFSET('Sanitation Data'!$E$6,0,10*ROW('Sanitation Data'!E159)),NA())</f>
        <v>#N/A</v>
      </c>
      <c r="AC165" s="491" t="e">
        <f ca="1">+IF(AND(ISNUMBER(OFFSET('Sanitation Data'!$E$10,0,10*ROW('Sanitation Data'!E159))),'Data Summary'!CR165="Yes"),OFFSET('Sanitation Data'!$E$10,0,10*ROW('Sanitation Data'!E159)),NA())</f>
        <v>#N/A</v>
      </c>
      <c r="AD165" s="491" t="e">
        <f ca="1">+IF(AND(ISNUMBER(OFFSET('Sanitation Data'!$E$11,0,10*ROW('Sanitation Data'!E159))),'Data Summary'!CS165="Yes"),OFFSET('Sanitation Data'!$E$11,0,10*ROW('Sanitation Data'!E159)),NA())</f>
        <v>#N/A</v>
      </c>
      <c r="AE165" s="491" t="e">
        <f ca="1">+IF(AND(ISNUMBER(OFFSET('Sanitation Data'!$E$12,0,10*ROW('Sanitation Data'!E159))),'Data Summary'!CT165="Yes"),OFFSET('Sanitation Data'!$E$12,0,10*ROW('Sanitation Data'!E159)),NA())</f>
        <v>#N/A</v>
      </c>
      <c r="AF165" s="491" t="e">
        <f ca="1">+IF(AND(ISNUMBER(OFFSET('Sanitation Data'!$F$4,0,10*ROW('Sanitation Data'!F159))),'Data Summary'!CU165="Yes"),100-OFFSET('Sanitation Data'!$F$4,0,10*ROW('Sanitation Data'!F159)),NA())</f>
        <v>#N/A</v>
      </c>
      <c r="AG165" s="491" t="e">
        <f ca="1">+IF(AND(ISNUMBER(OFFSET('Sanitation Data'!$F$6,0,10*ROW('Sanitation Data'!F159))),'Data Summary'!CV165="Yes"),OFFSET('Sanitation Data'!$F$6,0,10*ROW('Sanitation Data'!F159)),NA())</f>
        <v>#N/A</v>
      </c>
      <c r="AH165" s="491" t="e">
        <f ca="1">+IF(AND(ISNUMBER(OFFSET('Sanitation Data'!$F$10,0,10*ROW('Sanitation Data'!F159))),'Data Summary'!CW165="Yes"),OFFSET('Sanitation Data'!$F$10,0,10*ROW('Sanitation Data'!F159)),NA())</f>
        <v>#N/A</v>
      </c>
      <c r="AI165" s="491" t="e">
        <f ca="1">+IF(AND(ISNUMBER(OFFSET('Sanitation Data'!$F$11,0,10*ROW('Sanitation Data'!F159))),'Data Summary'!CX165="Yes"),OFFSET('Sanitation Data'!$F$11,0,10*ROW('Sanitation Data'!F159)),NA())</f>
        <v>#N/A</v>
      </c>
      <c r="AJ165" s="491" t="e">
        <f ca="1">+IF(AND(ISNUMBER(OFFSET('Sanitation Data'!$F$12,0,10*ROW('Sanitation Data'!F159))),'Data Summary'!CY165="Yes"),OFFSET('Sanitation Data'!$F$12,0,10*ROW('Sanitation Data'!F159)),NA())</f>
        <v>#N/A</v>
      </c>
      <c r="AK165" s="491" t="e">
        <f ca="1">+IF(AND(ISNUMBER(OFFSET('Sanitation Data'!$G$4,0,10*ROW('Sanitation Data'!G159))),'Data Summary'!CZ165="Yes"),100-OFFSET('Sanitation Data'!$G$4,0,10*ROW('Sanitation Data'!G159)),NA())</f>
        <v>#N/A</v>
      </c>
      <c r="AL165" s="491" t="e">
        <f ca="1">+IF(AND(ISNUMBER(OFFSET('Sanitation Data'!$G$6,0,10*ROW('Sanitation Data'!G159))),'Data Summary'!DA165="Yes"),OFFSET('Sanitation Data'!$G$6,0,10*ROW('Sanitation Data'!G159)),NA())</f>
        <v>#N/A</v>
      </c>
      <c r="AM165" s="491" t="e">
        <f ca="1">+IF(AND(ISNUMBER(OFFSET('Sanitation Data'!$G$10,0,10*ROW('Sanitation Data'!G159))),'Data Summary'!DB165="Yes"),OFFSET('Sanitation Data'!$G$10,0,10*ROW('Sanitation Data'!G159)),NA())</f>
        <v>#N/A</v>
      </c>
      <c r="AN165" s="491" t="e">
        <f ca="1">+IF(AND(ISNUMBER(OFFSET('Sanitation Data'!$G$11,0,10*ROW('Sanitation Data'!G159))),'Data Summary'!DC165="Yes"),OFFSET('Sanitation Data'!$G$11,0,10*ROW('Sanitation Data'!G159)),NA())</f>
        <v>#N/A</v>
      </c>
      <c r="AO165" s="491" t="e">
        <f ca="1">+IF(AND(ISNUMBER(OFFSET('Sanitation Data'!$G$12,0,10*ROW('Sanitation Data'!G159))),'Data Summary'!DD165="Yes"),OFFSET('Sanitation Data'!$G$12,0,10*ROW('Sanitation Data'!G159)),NA())</f>
        <v>#N/A</v>
      </c>
      <c r="AP165" s="491" t="e">
        <f ca="1">+IF(AND(ISNUMBER(OFFSET('Sanitation Data'!$H$4,0,10*ROW('Sanitation Data'!H159))),'Data Summary'!DE165="Yes"),100-OFFSET('Sanitation Data'!$H$4,0,10*ROW('Sanitation Data'!H159)),NA())</f>
        <v>#N/A</v>
      </c>
      <c r="AQ165" s="491" t="e">
        <f ca="1">+IF(AND(ISNUMBER(OFFSET('Sanitation Data'!$H$6,0,10*ROW('Sanitation Data'!H159))),'Data Summary'!DF165="Yes"),OFFSET('Sanitation Data'!$H$6,0,10*ROW('Sanitation Data'!H159)),NA())</f>
        <v>#N/A</v>
      </c>
      <c r="AR165" s="491" t="e">
        <f ca="1">+IF(AND(ISNUMBER(OFFSET('Sanitation Data'!$H$10,0,10*ROW('Sanitation Data'!H159))),'Data Summary'!DG165="Yes"),OFFSET('Sanitation Data'!$H$10,0,10*ROW('Sanitation Data'!H159)),NA())</f>
        <v>#N/A</v>
      </c>
      <c r="AS165" s="491" t="e">
        <f ca="1">+IF(AND(ISNUMBER(OFFSET('Sanitation Data'!$H$11,0,10*ROW('Sanitation Data'!H159))),'Data Summary'!DH165="Yes"),OFFSET('Sanitation Data'!$H$11,0,10*ROW('Sanitation Data'!H159)),NA())</f>
        <v>#N/A</v>
      </c>
      <c r="AT165" s="491" t="e">
        <f ca="1">+IF(AND(ISNUMBER(OFFSET('Sanitation Data'!$H$12,0,10*ROW('Sanitation Data'!H159))),'Data Summary'!DI165="Yes"),OFFSET('Sanitation Data'!$H$12,0,10*ROW('Sanitation Data'!H159)),NA())</f>
        <v>#N/A</v>
      </c>
      <c r="AU165" s="491" t="e">
        <f ca="1">+IF(AND(ISNUMBER(OFFSET('Sanitation Data'!$I$4,0,10*ROW('Sanitation Data'!I159))),'Data Summary'!DJ165="Yes"),100-OFFSET('Sanitation Data'!$I$4,0,10*ROW('Sanitation Data'!I159)),NA())</f>
        <v>#N/A</v>
      </c>
      <c r="AV165" s="491" t="e">
        <f ca="1">+IF(AND(ISNUMBER(OFFSET('Sanitation Data'!$I$6,0,10*ROW('Sanitation Data'!I159))),'Data Summary'!DK165="Yes"),OFFSET('Sanitation Data'!$I$6,0,10*ROW('Sanitation Data'!I159)),NA())</f>
        <v>#N/A</v>
      </c>
      <c r="AW165" s="491" t="e">
        <f ca="1">+IF(AND(ISNUMBER(OFFSET('Sanitation Data'!$I$10,0,10*ROW('Sanitation Data'!I159))),'Data Summary'!DL165="Yes"),OFFSET('Sanitation Data'!$I$10,0,10*ROW('Sanitation Data'!I159)),NA())</f>
        <v>#N/A</v>
      </c>
      <c r="AX165" s="491" t="e">
        <f ca="1">+IF(AND(ISNUMBER(OFFSET('Sanitation Data'!$I$11,0,10*ROW('Sanitation Data'!I159))),'Data Summary'!DM165="Yes"),OFFSET('Sanitation Data'!$I$11,0,10*ROW('Sanitation Data'!I159)),NA())</f>
        <v>#N/A</v>
      </c>
      <c r="AY165" s="491" t="e">
        <f ca="1">+IF(AND(ISNUMBER(OFFSET('Sanitation Data'!$I$12,0,10*ROW('Sanitation Data'!I159))),'Data Summary'!DN165="Yes"),OFFSET('Sanitation Data'!$I$12,0,10*ROW('Sanitation Data'!I159)),NA())</f>
        <v>#N/A</v>
      </c>
      <c r="AZ165" s="492" t="e">
        <f ca="1">+IF(AND(ISNUMBER(OFFSET('Hygiene Data'!$D$5,0,10*ROW('Hygiene Data'!D159))),'Data Summary'!DO165="Yes"),OFFSET('Hygiene Data'!$D$5,0,10*ROW('Hygiene Data'!D159)),NA())</f>
        <v>#N/A</v>
      </c>
      <c r="BA165" s="492" t="e">
        <f ca="1">+IF(AND(ISNUMBER(OFFSET('Hygiene Data'!$D$7,0,10*ROW('Hygiene Data'!D159))),'Data Summary'!DP165="Yes"),OFFSET('Hygiene Data'!$D$7,0,10*ROW('Hygiene Data'!D159)),NA())</f>
        <v>#N/A</v>
      </c>
      <c r="BB165" s="492" t="e">
        <f ca="1">+IF(AND(ISNUMBER(OFFSET('Hygiene Data'!$D$9,0,10*ROW('Hygiene Data'!D159))),'Data Summary'!DQ165="Yes"),OFFSET('Hygiene Data'!$D$9,0,10*ROW('Hygiene Data'!D159)),NA())</f>
        <v>#N/A</v>
      </c>
      <c r="BC165" s="492" t="e">
        <f ca="1">+IF(AND(ISNUMBER(OFFSET('Hygiene Data'!$E$5,0,10*ROW('Hygiene Data'!E159))),'Data Summary'!DR165="Yes"),OFFSET('Hygiene Data'!$E$5,0,10*ROW('Hygiene Data'!E159)),NA())</f>
        <v>#N/A</v>
      </c>
      <c r="BD165" s="492" t="e">
        <f ca="1">+IF(AND(ISNUMBER(OFFSET('Hygiene Data'!$E$7,0,10*ROW('Hygiene Data'!E159))),'Data Summary'!DS165="Yes"),OFFSET('Hygiene Data'!$E$7,0,10*ROW('Hygiene Data'!E159)),NA())</f>
        <v>#N/A</v>
      </c>
      <c r="BE165" s="492" t="e">
        <f ca="1">+IF(AND(ISNUMBER(OFFSET('Hygiene Data'!$E$9,0,10*ROW('Hygiene Data'!E159))),'Data Summary'!DT165="Yes"),OFFSET('Hygiene Data'!$E$9,0,10*ROW('Hygiene Data'!E159)),NA())</f>
        <v>#N/A</v>
      </c>
      <c r="BF165" s="492" t="e">
        <f ca="1">+IF(AND(ISNUMBER(OFFSET('Hygiene Data'!$F$5,0,10*ROW('Hygiene Data'!F159))),'Data Summary'!DU165="Yes"),OFFSET('Hygiene Data'!$F$5,0,10*ROW('Hygiene Data'!F159)),NA())</f>
        <v>#N/A</v>
      </c>
      <c r="BG165" s="492" t="e">
        <f ca="1">+IF(AND(ISNUMBER(OFFSET('Hygiene Data'!$F$7,0,10*ROW('Hygiene Data'!F159))),'Data Summary'!DV165="Yes"),OFFSET('Hygiene Data'!$F$7,0,10*ROW('Hygiene Data'!F159)),NA())</f>
        <v>#N/A</v>
      </c>
      <c r="BH165" s="492" t="e">
        <f ca="1">+IF(AND(ISNUMBER(OFFSET('Hygiene Data'!$F$9,0,10*ROW('Hygiene Data'!F159))),'Data Summary'!DW165="Yes"),OFFSET('Hygiene Data'!$F$9,0,10*ROW('Hygiene Data'!F159)),NA())</f>
        <v>#N/A</v>
      </c>
      <c r="BI165" s="492" t="e">
        <f ca="1">+IF(AND(ISNUMBER(OFFSET('Hygiene Data'!$G$5,0,10*ROW('Hygiene Data'!G159))),'Data Summary'!DX165="Yes"),OFFSET('Hygiene Data'!$G$5,0,10*ROW('Hygiene Data'!G159)),NA())</f>
        <v>#N/A</v>
      </c>
      <c r="BJ165" s="492" t="e">
        <f ca="1">+IF(AND(ISNUMBER(OFFSET('Hygiene Data'!$G$7,0,10*ROW('Hygiene Data'!G159))),'Data Summary'!DY165="Yes"),OFFSET('Hygiene Data'!$G$7,0,10*ROW('Hygiene Data'!G159)),NA())</f>
        <v>#N/A</v>
      </c>
      <c r="BK165" s="492" t="e">
        <f ca="1">+IF(AND(ISNUMBER(OFFSET('Hygiene Data'!$G$9,0,10*ROW('Hygiene Data'!G159))),'Data Summary'!DZ165="Yes"),OFFSET('Hygiene Data'!$G$9,0,10*ROW('Hygiene Data'!G159)),NA())</f>
        <v>#N/A</v>
      </c>
      <c r="BL165" s="492" t="e">
        <f ca="1">+IF(AND(ISNUMBER(OFFSET('Hygiene Data'!$H$5,0,10*ROW('Hygiene Data'!H159))),'Data Summary'!EA165="Yes"),OFFSET('Hygiene Data'!$H$5,0,10*ROW('Hygiene Data'!H159)),NA())</f>
        <v>#N/A</v>
      </c>
      <c r="BM165" s="492" t="e">
        <f ca="1">+IF(AND(ISNUMBER(OFFSET('Hygiene Data'!$H$7,0,10*ROW('Hygiene Data'!H159))),'Data Summary'!EB165="Yes"),OFFSET('Hygiene Data'!$H$7,0,10*ROW('Hygiene Data'!H159)),NA())</f>
        <v>#N/A</v>
      </c>
      <c r="BN165" s="492" t="e">
        <f ca="1">+IF(AND(ISNUMBER(OFFSET('Hygiene Data'!$H$9,0,10*ROW('Hygiene Data'!H159))),'Data Summary'!EC165="Yes"),OFFSET('Hygiene Data'!$H$9,0,10*ROW('Hygiene Data'!H159)),NA())</f>
        <v>#N/A</v>
      </c>
      <c r="BO165" s="492" t="e">
        <f ca="1">+IF(AND(ISNUMBER(OFFSET('Hygiene Data'!$I$5,0,10*ROW('Hygiene Data'!I159))),'Data Summary'!ED165="Yes"),OFFSET('Hygiene Data'!$I$5,0,10*ROW('Hygiene Data'!I159)),NA())</f>
        <v>#N/A</v>
      </c>
      <c r="BP165" s="492" t="e">
        <f ca="1">+IF(AND(ISNUMBER(OFFSET('Hygiene Data'!$I$7,0,10*ROW('Hygiene Data'!I159))),'Data Summary'!EE165="Yes"),OFFSET('Hygiene Data'!$I$7,0,10*ROW('Hygiene Data'!I159)),NA())</f>
        <v>#N/A</v>
      </c>
      <c r="BQ165" s="492" t="e">
        <f ca="1">+IF(AND(ISNUMBER(OFFSET('Hygiene Data'!$I$9,0,10*ROW('Hygiene Data'!I159))),'Data Summary'!EF165="Yes"),OFFSET('Hygiene Data'!$I$9,0,10*ROW('Hygiene Data'!I159)),NA())</f>
        <v>#N/A</v>
      </c>
    </row>
    <row r="166" spans="1:69" x14ac:dyDescent="0.25">
      <c r="A166" s="488" t="e">
        <f ca="1">+RIGHT('Data Summary'!A166,LEN('Data Summary'!A166)-9)</f>
        <v>#VALUE!</v>
      </c>
      <c r="B166" s="462" t="str">
        <f ca="1">+IF(ISTEXT('Data Summary'!B166),'Data Summary'!B166,"")</f>
        <v/>
      </c>
      <c r="C166" s="489" t="e">
        <f ca="1">+VALUE('Data Summary'!C166)</f>
        <v>#VALUE!</v>
      </c>
      <c r="D166" s="490" t="e">
        <f ca="1">+IF(AND(ISNUMBER(OFFSET('Water Data'!$D$4,0,10*ROW('Water Data'!D160))),'Data Summary'!BS166="Yes"),100-OFFSET('Water Data'!$D$4,0,10*ROW('Water Data'!D160)),NA())</f>
        <v>#N/A</v>
      </c>
      <c r="E166" s="490" t="e">
        <f ca="1">+IF(AND(ISNUMBER(OFFSET('Water Data'!$D$6,0,10*ROW('Water Data'!D160))),'Data Summary'!BT166="Yes"),OFFSET('Water Data'!$D$6,0,10*ROW('Water Data'!D160)),NA())</f>
        <v>#N/A</v>
      </c>
      <c r="F166" s="490" t="e">
        <f ca="1">+IF(AND(ISNUMBER(OFFSET('Water Data'!$D$9,0,10*ROW('Water Data'!D160))),'Data Summary'!BU166="Yes"),OFFSET('Water Data'!$D$9,0,10*ROW('Water Data'!D160)),NA())</f>
        <v>#N/A</v>
      </c>
      <c r="G166" s="490" t="e">
        <f ca="1">+IF(AND(ISNUMBER(OFFSET('Water Data'!$E$4,0,10*ROW('Water Data'!E160))),'Data Summary'!BV166="Yes"),100-OFFSET('Water Data'!$E$4,0,10*ROW('Water Data'!E160)),NA())</f>
        <v>#N/A</v>
      </c>
      <c r="H166" s="490" t="e">
        <f ca="1">+IF(AND(ISNUMBER(OFFSET('Water Data'!$E$6,0,10*ROW('Water Data'!E160))),'Data Summary'!BW166="Yes"),OFFSET('Water Data'!$E$6,0,10*ROW('Water Data'!E160)),NA())</f>
        <v>#N/A</v>
      </c>
      <c r="I166" s="490" t="e">
        <f ca="1">+IF(AND(ISNUMBER(OFFSET('Water Data'!$E$9,0,10*ROW('Water Data'!E160))),'Data Summary'!BX166="Yes"),OFFSET('Water Data'!$E$9,0,10*ROW('Water Data'!E160)),NA())</f>
        <v>#N/A</v>
      </c>
      <c r="J166" s="490" t="e">
        <f ca="1">+IF(AND(ISNUMBER(OFFSET('Water Data'!$F$4,0,10*ROW('Water Data'!F160))),'Data Summary'!BY166="Yes"),100-OFFSET('Water Data'!$F$4,0,10*ROW('Water Data'!F160)),NA())</f>
        <v>#N/A</v>
      </c>
      <c r="K166" s="490" t="e">
        <f ca="1">+IF(AND(ISNUMBER(OFFSET('Water Data'!$F$6,0,10*ROW('Water Data'!F160))),'Data Summary'!BZ166="Yes"),OFFSET('Water Data'!$F$6,0,10*ROW('Water Data'!F160)),NA())</f>
        <v>#N/A</v>
      </c>
      <c r="L166" s="490" t="e">
        <f ca="1">+IF(AND(ISNUMBER(OFFSET('Water Data'!$F$9,0,10*ROW('Water Data'!F160))),'Data Summary'!CA166="Yes"),OFFSET('Water Data'!$F$9,0,10*ROW('Water Data'!F160)),NA())</f>
        <v>#N/A</v>
      </c>
      <c r="M166" s="490" t="e">
        <f ca="1">+IF(AND(ISNUMBER(OFFSET('Water Data'!$G$4,0,10*ROW('Water Data'!G160))),'Data Summary'!CB166="Yes"),100-OFFSET('Water Data'!$G$4,0,10*ROW('Water Data'!G160)),NA())</f>
        <v>#N/A</v>
      </c>
      <c r="N166" s="490" t="e">
        <f ca="1">+IF(AND(ISNUMBER(OFFSET('Water Data'!$G$6,0,10*ROW('Water Data'!G160))),'Data Summary'!CC166="Yes"),OFFSET('Water Data'!$G$6,0,10*ROW('Water Data'!G160)),NA())</f>
        <v>#N/A</v>
      </c>
      <c r="O166" s="490" t="e">
        <f ca="1">+IF(AND(ISNUMBER(OFFSET('Water Data'!$G$9,0,10*ROW('Water Data'!G160))),'Data Summary'!CD166="Yes"),OFFSET('Water Data'!$G$9,0,10*ROW('Water Data'!G160)),NA())</f>
        <v>#N/A</v>
      </c>
      <c r="P166" s="490" t="e">
        <f ca="1">+IF(AND(ISNUMBER(OFFSET('Water Data'!$H$4,0,10*ROW('Water Data'!H160))),'Data Summary'!CE166="Yes"),100-OFFSET('Water Data'!$H$4,0,10*ROW('Water Data'!H160)),NA())</f>
        <v>#N/A</v>
      </c>
      <c r="Q166" s="490" t="e">
        <f ca="1">+IF(AND(ISNUMBER(OFFSET('Water Data'!$H$6,0,10*ROW('Water Data'!H160))),'Data Summary'!CF166="Yes"),OFFSET('Water Data'!$H$6,0,10*ROW('Water Data'!H160)),NA())</f>
        <v>#N/A</v>
      </c>
      <c r="R166" s="490" t="e">
        <f ca="1">+IF(AND(ISNUMBER(OFFSET('Water Data'!$H$9,0,10*ROW('Water Data'!H160))),'Data Summary'!CG166="Yes"),OFFSET('Water Data'!$H$9,0,10*ROW('Water Data'!H160)),NA())</f>
        <v>#N/A</v>
      </c>
      <c r="S166" s="490" t="e">
        <f ca="1">+IF(AND(ISNUMBER(OFFSET('Water Data'!$I$4,0,10*ROW('Water Data'!I160))),'Data Summary'!CH166="Yes"),100-OFFSET('Water Data'!$I$4,0,10*ROW('Water Data'!I160)),NA())</f>
        <v>#N/A</v>
      </c>
      <c r="T166" s="490" t="e">
        <f ca="1">+IF(AND(ISNUMBER(OFFSET('Water Data'!$I$6,0,10*ROW('Water Data'!I160))),'Data Summary'!CI166="Yes"),OFFSET('Water Data'!$I$6,0,10*ROW('Water Data'!I160)),NA())</f>
        <v>#N/A</v>
      </c>
      <c r="U166" s="490" t="e">
        <f ca="1">+IF(AND(ISNUMBER(OFFSET('Water Data'!$I$9,0,10*ROW('Water Data'!I160))),'Data Summary'!CJ166="Yes"),OFFSET('Water Data'!$I$9,0,10*ROW('Water Data'!I160)),NA())</f>
        <v>#N/A</v>
      </c>
      <c r="V166" s="491" t="e">
        <f ca="1">+IF(AND(ISNUMBER(OFFSET('Sanitation Data'!$D$4,0,10*ROW('Sanitation Data'!D160))),'Data Summary'!CK166="Yes"),100-OFFSET('Sanitation Data'!$D$4,0,10*ROW('Sanitation Data'!D160)),NA())</f>
        <v>#N/A</v>
      </c>
      <c r="W166" s="491" t="e">
        <f ca="1">+IF(AND(ISNUMBER(OFFSET('Sanitation Data'!$D$6,0,10*ROW('Sanitation Data'!D160))),'Data Summary'!CL166="Yes"),OFFSET('Sanitation Data'!$D$6,0,10*ROW('Sanitation Data'!D160)),NA())</f>
        <v>#N/A</v>
      </c>
      <c r="X166" s="491" t="e">
        <f ca="1">+IF(AND(ISNUMBER(OFFSET('Sanitation Data'!$D$10,0,10*ROW('Sanitation Data'!D160))),'Data Summary'!CM166="Yes"),OFFSET('Sanitation Data'!$D$10,0,10*ROW('Sanitation Data'!D160)),NA())</f>
        <v>#N/A</v>
      </c>
      <c r="Y166" s="491" t="e">
        <f ca="1">+IF(AND(ISNUMBER(OFFSET('Sanitation Data'!$D$11,0,10*ROW('Sanitation Data'!D160))),'Data Summary'!CN166="Yes"),OFFSET('Sanitation Data'!$D$11,0,10*ROW('Sanitation Data'!D160)),NA())</f>
        <v>#N/A</v>
      </c>
      <c r="Z166" s="491" t="e">
        <f ca="1">+IF(AND(ISNUMBER(OFFSET('Sanitation Data'!$D$12,0,10*ROW('Sanitation Data'!D160))),'Data Summary'!CO166="Yes"),OFFSET('Sanitation Data'!$D$12,0,10*ROW('Sanitation Data'!D160)),NA())</f>
        <v>#N/A</v>
      </c>
      <c r="AA166" s="491" t="e">
        <f ca="1">+IF(AND(ISNUMBER(OFFSET('Sanitation Data'!$E$4,0,10*ROW('Sanitation Data'!E160))),'Data Summary'!CP166="Yes"),100-OFFSET('Sanitation Data'!$E$4,0,10*ROW('Sanitation Data'!E160)),NA())</f>
        <v>#N/A</v>
      </c>
      <c r="AB166" s="491" t="e">
        <f ca="1">+IF(AND(ISNUMBER(OFFSET('Sanitation Data'!$E$6,0,10*ROW('Sanitation Data'!E160))),'Data Summary'!CQ166="Yes"),OFFSET('Sanitation Data'!$E$6,0,10*ROW('Sanitation Data'!E160)),NA())</f>
        <v>#N/A</v>
      </c>
      <c r="AC166" s="491" t="e">
        <f ca="1">+IF(AND(ISNUMBER(OFFSET('Sanitation Data'!$E$10,0,10*ROW('Sanitation Data'!E160))),'Data Summary'!CR166="Yes"),OFFSET('Sanitation Data'!$E$10,0,10*ROW('Sanitation Data'!E160)),NA())</f>
        <v>#N/A</v>
      </c>
      <c r="AD166" s="491" t="e">
        <f ca="1">+IF(AND(ISNUMBER(OFFSET('Sanitation Data'!$E$11,0,10*ROW('Sanitation Data'!E160))),'Data Summary'!CS166="Yes"),OFFSET('Sanitation Data'!$E$11,0,10*ROW('Sanitation Data'!E160)),NA())</f>
        <v>#N/A</v>
      </c>
      <c r="AE166" s="491" t="e">
        <f ca="1">+IF(AND(ISNUMBER(OFFSET('Sanitation Data'!$E$12,0,10*ROW('Sanitation Data'!E160))),'Data Summary'!CT166="Yes"),OFFSET('Sanitation Data'!$E$12,0,10*ROW('Sanitation Data'!E160)),NA())</f>
        <v>#N/A</v>
      </c>
      <c r="AF166" s="491" t="e">
        <f ca="1">+IF(AND(ISNUMBER(OFFSET('Sanitation Data'!$F$4,0,10*ROW('Sanitation Data'!F160))),'Data Summary'!CU166="Yes"),100-OFFSET('Sanitation Data'!$F$4,0,10*ROW('Sanitation Data'!F160)),NA())</f>
        <v>#N/A</v>
      </c>
      <c r="AG166" s="491" t="e">
        <f ca="1">+IF(AND(ISNUMBER(OFFSET('Sanitation Data'!$F$6,0,10*ROW('Sanitation Data'!F160))),'Data Summary'!CV166="Yes"),OFFSET('Sanitation Data'!$F$6,0,10*ROW('Sanitation Data'!F160)),NA())</f>
        <v>#N/A</v>
      </c>
      <c r="AH166" s="491" t="e">
        <f ca="1">+IF(AND(ISNUMBER(OFFSET('Sanitation Data'!$F$10,0,10*ROW('Sanitation Data'!F160))),'Data Summary'!CW166="Yes"),OFFSET('Sanitation Data'!$F$10,0,10*ROW('Sanitation Data'!F160)),NA())</f>
        <v>#N/A</v>
      </c>
      <c r="AI166" s="491" t="e">
        <f ca="1">+IF(AND(ISNUMBER(OFFSET('Sanitation Data'!$F$11,0,10*ROW('Sanitation Data'!F160))),'Data Summary'!CX166="Yes"),OFFSET('Sanitation Data'!$F$11,0,10*ROW('Sanitation Data'!F160)),NA())</f>
        <v>#N/A</v>
      </c>
      <c r="AJ166" s="491" t="e">
        <f ca="1">+IF(AND(ISNUMBER(OFFSET('Sanitation Data'!$F$12,0,10*ROW('Sanitation Data'!F160))),'Data Summary'!CY166="Yes"),OFFSET('Sanitation Data'!$F$12,0,10*ROW('Sanitation Data'!F160)),NA())</f>
        <v>#N/A</v>
      </c>
      <c r="AK166" s="491" t="e">
        <f ca="1">+IF(AND(ISNUMBER(OFFSET('Sanitation Data'!$G$4,0,10*ROW('Sanitation Data'!G160))),'Data Summary'!CZ166="Yes"),100-OFFSET('Sanitation Data'!$G$4,0,10*ROW('Sanitation Data'!G160)),NA())</f>
        <v>#N/A</v>
      </c>
      <c r="AL166" s="491" t="e">
        <f ca="1">+IF(AND(ISNUMBER(OFFSET('Sanitation Data'!$G$6,0,10*ROW('Sanitation Data'!G160))),'Data Summary'!DA166="Yes"),OFFSET('Sanitation Data'!$G$6,0,10*ROW('Sanitation Data'!G160)),NA())</f>
        <v>#N/A</v>
      </c>
      <c r="AM166" s="491" t="e">
        <f ca="1">+IF(AND(ISNUMBER(OFFSET('Sanitation Data'!$G$10,0,10*ROW('Sanitation Data'!G160))),'Data Summary'!DB166="Yes"),OFFSET('Sanitation Data'!$G$10,0,10*ROW('Sanitation Data'!G160)),NA())</f>
        <v>#N/A</v>
      </c>
      <c r="AN166" s="491" t="e">
        <f ca="1">+IF(AND(ISNUMBER(OFFSET('Sanitation Data'!$G$11,0,10*ROW('Sanitation Data'!G160))),'Data Summary'!DC166="Yes"),OFFSET('Sanitation Data'!$G$11,0,10*ROW('Sanitation Data'!G160)),NA())</f>
        <v>#N/A</v>
      </c>
      <c r="AO166" s="491" t="e">
        <f ca="1">+IF(AND(ISNUMBER(OFFSET('Sanitation Data'!$G$12,0,10*ROW('Sanitation Data'!G160))),'Data Summary'!DD166="Yes"),OFFSET('Sanitation Data'!$G$12,0,10*ROW('Sanitation Data'!G160)),NA())</f>
        <v>#N/A</v>
      </c>
      <c r="AP166" s="491" t="e">
        <f ca="1">+IF(AND(ISNUMBER(OFFSET('Sanitation Data'!$H$4,0,10*ROW('Sanitation Data'!H160))),'Data Summary'!DE166="Yes"),100-OFFSET('Sanitation Data'!$H$4,0,10*ROW('Sanitation Data'!H160)),NA())</f>
        <v>#N/A</v>
      </c>
      <c r="AQ166" s="491" t="e">
        <f ca="1">+IF(AND(ISNUMBER(OFFSET('Sanitation Data'!$H$6,0,10*ROW('Sanitation Data'!H160))),'Data Summary'!DF166="Yes"),OFFSET('Sanitation Data'!$H$6,0,10*ROW('Sanitation Data'!H160)),NA())</f>
        <v>#N/A</v>
      </c>
      <c r="AR166" s="491" t="e">
        <f ca="1">+IF(AND(ISNUMBER(OFFSET('Sanitation Data'!$H$10,0,10*ROW('Sanitation Data'!H160))),'Data Summary'!DG166="Yes"),OFFSET('Sanitation Data'!$H$10,0,10*ROW('Sanitation Data'!H160)),NA())</f>
        <v>#N/A</v>
      </c>
      <c r="AS166" s="491" t="e">
        <f ca="1">+IF(AND(ISNUMBER(OFFSET('Sanitation Data'!$H$11,0,10*ROW('Sanitation Data'!H160))),'Data Summary'!DH166="Yes"),OFFSET('Sanitation Data'!$H$11,0,10*ROW('Sanitation Data'!H160)),NA())</f>
        <v>#N/A</v>
      </c>
      <c r="AT166" s="491" t="e">
        <f ca="1">+IF(AND(ISNUMBER(OFFSET('Sanitation Data'!$H$12,0,10*ROW('Sanitation Data'!H160))),'Data Summary'!DI166="Yes"),OFFSET('Sanitation Data'!$H$12,0,10*ROW('Sanitation Data'!H160)),NA())</f>
        <v>#N/A</v>
      </c>
      <c r="AU166" s="491" t="e">
        <f ca="1">+IF(AND(ISNUMBER(OFFSET('Sanitation Data'!$I$4,0,10*ROW('Sanitation Data'!I160))),'Data Summary'!DJ166="Yes"),100-OFFSET('Sanitation Data'!$I$4,0,10*ROW('Sanitation Data'!I160)),NA())</f>
        <v>#N/A</v>
      </c>
      <c r="AV166" s="491" t="e">
        <f ca="1">+IF(AND(ISNUMBER(OFFSET('Sanitation Data'!$I$6,0,10*ROW('Sanitation Data'!I160))),'Data Summary'!DK166="Yes"),OFFSET('Sanitation Data'!$I$6,0,10*ROW('Sanitation Data'!I160)),NA())</f>
        <v>#N/A</v>
      </c>
      <c r="AW166" s="491" t="e">
        <f ca="1">+IF(AND(ISNUMBER(OFFSET('Sanitation Data'!$I$10,0,10*ROW('Sanitation Data'!I160))),'Data Summary'!DL166="Yes"),OFFSET('Sanitation Data'!$I$10,0,10*ROW('Sanitation Data'!I160)),NA())</f>
        <v>#N/A</v>
      </c>
      <c r="AX166" s="491" t="e">
        <f ca="1">+IF(AND(ISNUMBER(OFFSET('Sanitation Data'!$I$11,0,10*ROW('Sanitation Data'!I160))),'Data Summary'!DM166="Yes"),OFFSET('Sanitation Data'!$I$11,0,10*ROW('Sanitation Data'!I160)),NA())</f>
        <v>#N/A</v>
      </c>
      <c r="AY166" s="491" t="e">
        <f ca="1">+IF(AND(ISNUMBER(OFFSET('Sanitation Data'!$I$12,0,10*ROW('Sanitation Data'!I160))),'Data Summary'!DN166="Yes"),OFFSET('Sanitation Data'!$I$12,0,10*ROW('Sanitation Data'!I160)),NA())</f>
        <v>#N/A</v>
      </c>
      <c r="AZ166" s="492" t="e">
        <f ca="1">+IF(AND(ISNUMBER(OFFSET('Hygiene Data'!$D$5,0,10*ROW('Hygiene Data'!D160))),'Data Summary'!DO166="Yes"),OFFSET('Hygiene Data'!$D$5,0,10*ROW('Hygiene Data'!D160)),NA())</f>
        <v>#N/A</v>
      </c>
      <c r="BA166" s="492" t="e">
        <f ca="1">+IF(AND(ISNUMBER(OFFSET('Hygiene Data'!$D$7,0,10*ROW('Hygiene Data'!D160))),'Data Summary'!DP166="Yes"),OFFSET('Hygiene Data'!$D$7,0,10*ROW('Hygiene Data'!D160)),NA())</f>
        <v>#N/A</v>
      </c>
      <c r="BB166" s="492" t="e">
        <f ca="1">+IF(AND(ISNUMBER(OFFSET('Hygiene Data'!$D$9,0,10*ROW('Hygiene Data'!D160))),'Data Summary'!DQ166="Yes"),OFFSET('Hygiene Data'!$D$9,0,10*ROW('Hygiene Data'!D160)),NA())</f>
        <v>#N/A</v>
      </c>
      <c r="BC166" s="492" t="e">
        <f ca="1">+IF(AND(ISNUMBER(OFFSET('Hygiene Data'!$E$5,0,10*ROW('Hygiene Data'!E160))),'Data Summary'!DR166="Yes"),OFFSET('Hygiene Data'!$E$5,0,10*ROW('Hygiene Data'!E160)),NA())</f>
        <v>#N/A</v>
      </c>
      <c r="BD166" s="492" t="e">
        <f ca="1">+IF(AND(ISNUMBER(OFFSET('Hygiene Data'!$E$7,0,10*ROW('Hygiene Data'!E160))),'Data Summary'!DS166="Yes"),OFFSET('Hygiene Data'!$E$7,0,10*ROW('Hygiene Data'!E160)),NA())</f>
        <v>#N/A</v>
      </c>
      <c r="BE166" s="492" t="e">
        <f ca="1">+IF(AND(ISNUMBER(OFFSET('Hygiene Data'!$E$9,0,10*ROW('Hygiene Data'!E160))),'Data Summary'!DT166="Yes"),OFFSET('Hygiene Data'!$E$9,0,10*ROW('Hygiene Data'!E160)),NA())</f>
        <v>#N/A</v>
      </c>
      <c r="BF166" s="492" t="e">
        <f ca="1">+IF(AND(ISNUMBER(OFFSET('Hygiene Data'!$F$5,0,10*ROW('Hygiene Data'!F160))),'Data Summary'!DU166="Yes"),OFFSET('Hygiene Data'!$F$5,0,10*ROW('Hygiene Data'!F160)),NA())</f>
        <v>#N/A</v>
      </c>
      <c r="BG166" s="492" t="e">
        <f ca="1">+IF(AND(ISNUMBER(OFFSET('Hygiene Data'!$F$7,0,10*ROW('Hygiene Data'!F160))),'Data Summary'!DV166="Yes"),OFFSET('Hygiene Data'!$F$7,0,10*ROW('Hygiene Data'!F160)),NA())</f>
        <v>#N/A</v>
      </c>
      <c r="BH166" s="492" t="e">
        <f ca="1">+IF(AND(ISNUMBER(OFFSET('Hygiene Data'!$F$9,0,10*ROW('Hygiene Data'!F160))),'Data Summary'!DW166="Yes"),OFFSET('Hygiene Data'!$F$9,0,10*ROW('Hygiene Data'!F160)),NA())</f>
        <v>#N/A</v>
      </c>
      <c r="BI166" s="492" t="e">
        <f ca="1">+IF(AND(ISNUMBER(OFFSET('Hygiene Data'!$G$5,0,10*ROW('Hygiene Data'!G160))),'Data Summary'!DX166="Yes"),OFFSET('Hygiene Data'!$G$5,0,10*ROW('Hygiene Data'!G160)),NA())</f>
        <v>#N/A</v>
      </c>
      <c r="BJ166" s="492" t="e">
        <f ca="1">+IF(AND(ISNUMBER(OFFSET('Hygiene Data'!$G$7,0,10*ROW('Hygiene Data'!G160))),'Data Summary'!DY166="Yes"),OFFSET('Hygiene Data'!$G$7,0,10*ROW('Hygiene Data'!G160)),NA())</f>
        <v>#N/A</v>
      </c>
      <c r="BK166" s="492" t="e">
        <f ca="1">+IF(AND(ISNUMBER(OFFSET('Hygiene Data'!$G$9,0,10*ROW('Hygiene Data'!G160))),'Data Summary'!DZ166="Yes"),OFFSET('Hygiene Data'!$G$9,0,10*ROW('Hygiene Data'!G160)),NA())</f>
        <v>#N/A</v>
      </c>
      <c r="BL166" s="492" t="e">
        <f ca="1">+IF(AND(ISNUMBER(OFFSET('Hygiene Data'!$H$5,0,10*ROW('Hygiene Data'!H160))),'Data Summary'!EA166="Yes"),OFFSET('Hygiene Data'!$H$5,0,10*ROW('Hygiene Data'!H160)),NA())</f>
        <v>#N/A</v>
      </c>
      <c r="BM166" s="492" t="e">
        <f ca="1">+IF(AND(ISNUMBER(OFFSET('Hygiene Data'!$H$7,0,10*ROW('Hygiene Data'!H160))),'Data Summary'!EB166="Yes"),OFFSET('Hygiene Data'!$H$7,0,10*ROW('Hygiene Data'!H160)),NA())</f>
        <v>#N/A</v>
      </c>
      <c r="BN166" s="492" t="e">
        <f ca="1">+IF(AND(ISNUMBER(OFFSET('Hygiene Data'!$H$9,0,10*ROW('Hygiene Data'!H160))),'Data Summary'!EC166="Yes"),OFFSET('Hygiene Data'!$H$9,0,10*ROW('Hygiene Data'!H160)),NA())</f>
        <v>#N/A</v>
      </c>
      <c r="BO166" s="492" t="e">
        <f ca="1">+IF(AND(ISNUMBER(OFFSET('Hygiene Data'!$I$5,0,10*ROW('Hygiene Data'!I160))),'Data Summary'!ED166="Yes"),OFFSET('Hygiene Data'!$I$5,0,10*ROW('Hygiene Data'!I160)),NA())</f>
        <v>#N/A</v>
      </c>
      <c r="BP166" s="492" t="e">
        <f ca="1">+IF(AND(ISNUMBER(OFFSET('Hygiene Data'!$I$7,0,10*ROW('Hygiene Data'!I160))),'Data Summary'!EE166="Yes"),OFFSET('Hygiene Data'!$I$7,0,10*ROW('Hygiene Data'!I160)),NA())</f>
        <v>#N/A</v>
      </c>
      <c r="BQ166" s="492" t="e">
        <f ca="1">+IF(AND(ISNUMBER(OFFSET('Hygiene Data'!$I$9,0,10*ROW('Hygiene Data'!I160))),'Data Summary'!EF166="Yes"),OFFSET('Hygiene Data'!$I$9,0,10*ROW('Hygiene Data'!I160)),NA())</f>
        <v>#N/A</v>
      </c>
    </row>
    <row r="167" spans="1:69" x14ac:dyDescent="0.25">
      <c r="A167" s="488" t="e">
        <f ca="1">+RIGHT('Data Summary'!A167,LEN('Data Summary'!A167)-9)</f>
        <v>#VALUE!</v>
      </c>
      <c r="B167" s="462" t="str">
        <f ca="1">+IF(ISTEXT('Data Summary'!B167),'Data Summary'!B167,"")</f>
        <v/>
      </c>
      <c r="C167" s="489" t="e">
        <f ca="1">+VALUE('Data Summary'!C167)</f>
        <v>#VALUE!</v>
      </c>
      <c r="D167" s="490" t="e">
        <f ca="1">+IF(AND(ISNUMBER(OFFSET('Water Data'!$D$4,0,10*ROW('Water Data'!D161))),'Data Summary'!BS167="Yes"),100-OFFSET('Water Data'!$D$4,0,10*ROW('Water Data'!D161)),NA())</f>
        <v>#N/A</v>
      </c>
      <c r="E167" s="490" t="e">
        <f ca="1">+IF(AND(ISNUMBER(OFFSET('Water Data'!$D$6,0,10*ROW('Water Data'!D161))),'Data Summary'!BT167="Yes"),OFFSET('Water Data'!$D$6,0,10*ROW('Water Data'!D161)),NA())</f>
        <v>#N/A</v>
      </c>
      <c r="F167" s="490" t="e">
        <f ca="1">+IF(AND(ISNUMBER(OFFSET('Water Data'!$D$9,0,10*ROW('Water Data'!D161))),'Data Summary'!BU167="Yes"),OFFSET('Water Data'!$D$9,0,10*ROW('Water Data'!D161)),NA())</f>
        <v>#N/A</v>
      </c>
      <c r="G167" s="490" t="e">
        <f ca="1">+IF(AND(ISNUMBER(OFFSET('Water Data'!$E$4,0,10*ROW('Water Data'!E161))),'Data Summary'!BV167="Yes"),100-OFFSET('Water Data'!$E$4,0,10*ROW('Water Data'!E161)),NA())</f>
        <v>#N/A</v>
      </c>
      <c r="H167" s="490" t="e">
        <f ca="1">+IF(AND(ISNUMBER(OFFSET('Water Data'!$E$6,0,10*ROW('Water Data'!E161))),'Data Summary'!BW167="Yes"),OFFSET('Water Data'!$E$6,0,10*ROW('Water Data'!E161)),NA())</f>
        <v>#N/A</v>
      </c>
      <c r="I167" s="490" t="e">
        <f ca="1">+IF(AND(ISNUMBER(OFFSET('Water Data'!$E$9,0,10*ROW('Water Data'!E161))),'Data Summary'!BX167="Yes"),OFFSET('Water Data'!$E$9,0,10*ROW('Water Data'!E161)),NA())</f>
        <v>#N/A</v>
      </c>
      <c r="J167" s="490" t="e">
        <f ca="1">+IF(AND(ISNUMBER(OFFSET('Water Data'!$F$4,0,10*ROW('Water Data'!F161))),'Data Summary'!BY167="Yes"),100-OFFSET('Water Data'!$F$4,0,10*ROW('Water Data'!F161)),NA())</f>
        <v>#N/A</v>
      </c>
      <c r="K167" s="490" t="e">
        <f ca="1">+IF(AND(ISNUMBER(OFFSET('Water Data'!$F$6,0,10*ROW('Water Data'!F161))),'Data Summary'!BZ167="Yes"),OFFSET('Water Data'!$F$6,0,10*ROW('Water Data'!F161)),NA())</f>
        <v>#N/A</v>
      </c>
      <c r="L167" s="490" t="e">
        <f ca="1">+IF(AND(ISNUMBER(OFFSET('Water Data'!$F$9,0,10*ROW('Water Data'!F161))),'Data Summary'!CA167="Yes"),OFFSET('Water Data'!$F$9,0,10*ROW('Water Data'!F161)),NA())</f>
        <v>#N/A</v>
      </c>
      <c r="M167" s="490" t="e">
        <f ca="1">+IF(AND(ISNUMBER(OFFSET('Water Data'!$G$4,0,10*ROW('Water Data'!G161))),'Data Summary'!CB167="Yes"),100-OFFSET('Water Data'!$G$4,0,10*ROW('Water Data'!G161)),NA())</f>
        <v>#N/A</v>
      </c>
      <c r="N167" s="490" t="e">
        <f ca="1">+IF(AND(ISNUMBER(OFFSET('Water Data'!$G$6,0,10*ROW('Water Data'!G161))),'Data Summary'!CC167="Yes"),OFFSET('Water Data'!$G$6,0,10*ROW('Water Data'!G161)),NA())</f>
        <v>#N/A</v>
      </c>
      <c r="O167" s="490" t="e">
        <f ca="1">+IF(AND(ISNUMBER(OFFSET('Water Data'!$G$9,0,10*ROW('Water Data'!G161))),'Data Summary'!CD167="Yes"),OFFSET('Water Data'!$G$9,0,10*ROW('Water Data'!G161)),NA())</f>
        <v>#N/A</v>
      </c>
      <c r="P167" s="490" t="e">
        <f ca="1">+IF(AND(ISNUMBER(OFFSET('Water Data'!$H$4,0,10*ROW('Water Data'!H161))),'Data Summary'!CE167="Yes"),100-OFFSET('Water Data'!$H$4,0,10*ROW('Water Data'!H161)),NA())</f>
        <v>#N/A</v>
      </c>
      <c r="Q167" s="490" t="e">
        <f ca="1">+IF(AND(ISNUMBER(OFFSET('Water Data'!$H$6,0,10*ROW('Water Data'!H161))),'Data Summary'!CF167="Yes"),OFFSET('Water Data'!$H$6,0,10*ROW('Water Data'!H161)),NA())</f>
        <v>#N/A</v>
      </c>
      <c r="R167" s="490" t="e">
        <f ca="1">+IF(AND(ISNUMBER(OFFSET('Water Data'!$H$9,0,10*ROW('Water Data'!H161))),'Data Summary'!CG167="Yes"),OFFSET('Water Data'!$H$9,0,10*ROW('Water Data'!H161)),NA())</f>
        <v>#N/A</v>
      </c>
      <c r="S167" s="490" t="e">
        <f ca="1">+IF(AND(ISNUMBER(OFFSET('Water Data'!$I$4,0,10*ROW('Water Data'!I161))),'Data Summary'!CH167="Yes"),100-OFFSET('Water Data'!$I$4,0,10*ROW('Water Data'!I161)),NA())</f>
        <v>#N/A</v>
      </c>
      <c r="T167" s="490" t="e">
        <f ca="1">+IF(AND(ISNUMBER(OFFSET('Water Data'!$I$6,0,10*ROW('Water Data'!I161))),'Data Summary'!CI167="Yes"),OFFSET('Water Data'!$I$6,0,10*ROW('Water Data'!I161)),NA())</f>
        <v>#N/A</v>
      </c>
      <c r="U167" s="490" t="e">
        <f ca="1">+IF(AND(ISNUMBER(OFFSET('Water Data'!$I$9,0,10*ROW('Water Data'!I161))),'Data Summary'!CJ167="Yes"),OFFSET('Water Data'!$I$9,0,10*ROW('Water Data'!I161)),NA())</f>
        <v>#N/A</v>
      </c>
      <c r="V167" s="491" t="e">
        <f ca="1">+IF(AND(ISNUMBER(OFFSET('Sanitation Data'!$D$4,0,10*ROW('Sanitation Data'!D161))),'Data Summary'!CK167="Yes"),100-OFFSET('Sanitation Data'!$D$4,0,10*ROW('Sanitation Data'!D161)),NA())</f>
        <v>#N/A</v>
      </c>
      <c r="W167" s="491" t="e">
        <f ca="1">+IF(AND(ISNUMBER(OFFSET('Sanitation Data'!$D$6,0,10*ROW('Sanitation Data'!D161))),'Data Summary'!CL167="Yes"),OFFSET('Sanitation Data'!$D$6,0,10*ROW('Sanitation Data'!D161)),NA())</f>
        <v>#N/A</v>
      </c>
      <c r="X167" s="491" t="e">
        <f ca="1">+IF(AND(ISNUMBER(OFFSET('Sanitation Data'!$D$10,0,10*ROW('Sanitation Data'!D161))),'Data Summary'!CM167="Yes"),OFFSET('Sanitation Data'!$D$10,0,10*ROW('Sanitation Data'!D161)),NA())</f>
        <v>#N/A</v>
      </c>
      <c r="Y167" s="491" t="e">
        <f ca="1">+IF(AND(ISNUMBER(OFFSET('Sanitation Data'!$D$11,0,10*ROW('Sanitation Data'!D161))),'Data Summary'!CN167="Yes"),OFFSET('Sanitation Data'!$D$11,0,10*ROW('Sanitation Data'!D161)),NA())</f>
        <v>#N/A</v>
      </c>
      <c r="Z167" s="491" t="e">
        <f ca="1">+IF(AND(ISNUMBER(OFFSET('Sanitation Data'!$D$12,0,10*ROW('Sanitation Data'!D161))),'Data Summary'!CO167="Yes"),OFFSET('Sanitation Data'!$D$12,0,10*ROW('Sanitation Data'!D161)),NA())</f>
        <v>#N/A</v>
      </c>
      <c r="AA167" s="491" t="e">
        <f ca="1">+IF(AND(ISNUMBER(OFFSET('Sanitation Data'!$E$4,0,10*ROW('Sanitation Data'!E161))),'Data Summary'!CP167="Yes"),100-OFFSET('Sanitation Data'!$E$4,0,10*ROW('Sanitation Data'!E161)),NA())</f>
        <v>#N/A</v>
      </c>
      <c r="AB167" s="491" t="e">
        <f ca="1">+IF(AND(ISNUMBER(OFFSET('Sanitation Data'!$E$6,0,10*ROW('Sanitation Data'!E161))),'Data Summary'!CQ167="Yes"),OFFSET('Sanitation Data'!$E$6,0,10*ROW('Sanitation Data'!E161)),NA())</f>
        <v>#N/A</v>
      </c>
      <c r="AC167" s="491" t="e">
        <f ca="1">+IF(AND(ISNUMBER(OFFSET('Sanitation Data'!$E$10,0,10*ROW('Sanitation Data'!E161))),'Data Summary'!CR167="Yes"),OFFSET('Sanitation Data'!$E$10,0,10*ROW('Sanitation Data'!E161)),NA())</f>
        <v>#N/A</v>
      </c>
      <c r="AD167" s="491" t="e">
        <f ca="1">+IF(AND(ISNUMBER(OFFSET('Sanitation Data'!$E$11,0,10*ROW('Sanitation Data'!E161))),'Data Summary'!CS167="Yes"),OFFSET('Sanitation Data'!$E$11,0,10*ROW('Sanitation Data'!E161)),NA())</f>
        <v>#N/A</v>
      </c>
      <c r="AE167" s="491" t="e">
        <f ca="1">+IF(AND(ISNUMBER(OFFSET('Sanitation Data'!$E$12,0,10*ROW('Sanitation Data'!E161))),'Data Summary'!CT167="Yes"),OFFSET('Sanitation Data'!$E$12,0,10*ROW('Sanitation Data'!E161)),NA())</f>
        <v>#N/A</v>
      </c>
      <c r="AF167" s="491" t="e">
        <f ca="1">+IF(AND(ISNUMBER(OFFSET('Sanitation Data'!$F$4,0,10*ROW('Sanitation Data'!F161))),'Data Summary'!CU167="Yes"),100-OFFSET('Sanitation Data'!$F$4,0,10*ROW('Sanitation Data'!F161)),NA())</f>
        <v>#N/A</v>
      </c>
      <c r="AG167" s="491" t="e">
        <f ca="1">+IF(AND(ISNUMBER(OFFSET('Sanitation Data'!$F$6,0,10*ROW('Sanitation Data'!F161))),'Data Summary'!CV167="Yes"),OFFSET('Sanitation Data'!$F$6,0,10*ROW('Sanitation Data'!F161)),NA())</f>
        <v>#N/A</v>
      </c>
      <c r="AH167" s="491" t="e">
        <f ca="1">+IF(AND(ISNUMBER(OFFSET('Sanitation Data'!$F$10,0,10*ROW('Sanitation Data'!F161))),'Data Summary'!CW167="Yes"),OFFSET('Sanitation Data'!$F$10,0,10*ROW('Sanitation Data'!F161)),NA())</f>
        <v>#N/A</v>
      </c>
      <c r="AI167" s="491" t="e">
        <f ca="1">+IF(AND(ISNUMBER(OFFSET('Sanitation Data'!$F$11,0,10*ROW('Sanitation Data'!F161))),'Data Summary'!CX167="Yes"),OFFSET('Sanitation Data'!$F$11,0,10*ROW('Sanitation Data'!F161)),NA())</f>
        <v>#N/A</v>
      </c>
      <c r="AJ167" s="491" t="e">
        <f ca="1">+IF(AND(ISNUMBER(OFFSET('Sanitation Data'!$F$12,0,10*ROW('Sanitation Data'!F161))),'Data Summary'!CY167="Yes"),OFFSET('Sanitation Data'!$F$12,0,10*ROW('Sanitation Data'!F161)),NA())</f>
        <v>#N/A</v>
      </c>
      <c r="AK167" s="491" t="e">
        <f ca="1">+IF(AND(ISNUMBER(OFFSET('Sanitation Data'!$G$4,0,10*ROW('Sanitation Data'!G161))),'Data Summary'!CZ167="Yes"),100-OFFSET('Sanitation Data'!$G$4,0,10*ROW('Sanitation Data'!G161)),NA())</f>
        <v>#N/A</v>
      </c>
      <c r="AL167" s="491" t="e">
        <f ca="1">+IF(AND(ISNUMBER(OFFSET('Sanitation Data'!$G$6,0,10*ROW('Sanitation Data'!G161))),'Data Summary'!DA167="Yes"),OFFSET('Sanitation Data'!$G$6,0,10*ROW('Sanitation Data'!G161)),NA())</f>
        <v>#N/A</v>
      </c>
      <c r="AM167" s="491" t="e">
        <f ca="1">+IF(AND(ISNUMBER(OFFSET('Sanitation Data'!$G$10,0,10*ROW('Sanitation Data'!G161))),'Data Summary'!DB167="Yes"),OFFSET('Sanitation Data'!$G$10,0,10*ROW('Sanitation Data'!G161)),NA())</f>
        <v>#N/A</v>
      </c>
      <c r="AN167" s="491" t="e">
        <f ca="1">+IF(AND(ISNUMBER(OFFSET('Sanitation Data'!$G$11,0,10*ROW('Sanitation Data'!G161))),'Data Summary'!DC167="Yes"),OFFSET('Sanitation Data'!$G$11,0,10*ROW('Sanitation Data'!G161)),NA())</f>
        <v>#N/A</v>
      </c>
      <c r="AO167" s="491" t="e">
        <f ca="1">+IF(AND(ISNUMBER(OFFSET('Sanitation Data'!$G$12,0,10*ROW('Sanitation Data'!G161))),'Data Summary'!DD167="Yes"),OFFSET('Sanitation Data'!$G$12,0,10*ROW('Sanitation Data'!G161)),NA())</f>
        <v>#N/A</v>
      </c>
      <c r="AP167" s="491" t="e">
        <f ca="1">+IF(AND(ISNUMBER(OFFSET('Sanitation Data'!$H$4,0,10*ROW('Sanitation Data'!H161))),'Data Summary'!DE167="Yes"),100-OFFSET('Sanitation Data'!$H$4,0,10*ROW('Sanitation Data'!H161)),NA())</f>
        <v>#N/A</v>
      </c>
      <c r="AQ167" s="491" t="e">
        <f ca="1">+IF(AND(ISNUMBER(OFFSET('Sanitation Data'!$H$6,0,10*ROW('Sanitation Data'!H161))),'Data Summary'!DF167="Yes"),OFFSET('Sanitation Data'!$H$6,0,10*ROW('Sanitation Data'!H161)),NA())</f>
        <v>#N/A</v>
      </c>
      <c r="AR167" s="491" t="e">
        <f ca="1">+IF(AND(ISNUMBER(OFFSET('Sanitation Data'!$H$10,0,10*ROW('Sanitation Data'!H161))),'Data Summary'!DG167="Yes"),OFFSET('Sanitation Data'!$H$10,0,10*ROW('Sanitation Data'!H161)),NA())</f>
        <v>#N/A</v>
      </c>
      <c r="AS167" s="491" t="e">
        <f ca="1">+IF(AND(ISNUMBER(OFFSET('Sanitation Data'!$H$11,0,10*ROW('Sanitation Data'!H161))),'Data Summary'!DH167="Yes"),OFFSET('Sanitation Data'!$H$11,0,10*ROW('Sanitation Data'!H161)),NA())</f>
        <v>#N/A</v>
      </c>
      <c r="AT167" s="491" t="e">
        <f ca="1">+IF(AND(ISNUMBER(OFFSET('Sanitation Data'!$H$12,0,10*ROW('Sanitation Data'!H161))),'Data Summary'!DI167="Yes"),OFFSET('Sanitation Data'!$H$12,0,10*ROW('Sanitation Data'!H161)),NA())</f>
        <v>#N/A</v>
      </c>
      <c r="AU167" s="491" t="e">
        <f ca="1">+IF(AND(ISNUMBER(OFFSET('Sanitation Data'!$I$4,0,10*ROW('Sanitation Data'!I161))),'Data Summary'!DJ167="Yes"),100-OFFSET('Sanitation Data'!$I$4,0,10*ROW('Sanitation Data'!I161)),NA())</f>
        <v>#N/A</v>
      </c>
      <c r="AV167" s="491" t="e">
        <f ca="1">+IF(AND(ISNUMBER(OFFSET('Sanitation Data'!$I$6,0,10*ROW('Sanitation Data'!I161))),'Data Summary'!DK167="Yes"),OFFSET('Sanitation Data'!$I$6,0,10*ROW('Sanitation Data'!I161)),NA())</f>
        <v>#N/A</v>
      </c>
      <c r="AW167" s="491" t="e">
        <f ca="1">+IF(AND(ISNUMBER(OFFSET('Sanitation Data'!$I$10,0,10*ROW('Sanitation Data'!I161))),'Data Summary'!DL167="Yes"),OFFSET('Sanitation Data'!$I$10,0,10*ROW('Sanitation Data'!I161)),NA())</f>
        <v>#N/A</v>
      </c>
      <c r="AX167" s="491" t="e">
        <f ca="1">+IF(AND(ISNUMBER(OFFSET('Sanitation Data'!$I$11,0,10*ROW('Sanitation Data'!I161))),'Data Summary'!DM167="Yes"),OFFSET('Sanitation Data'!$I$11,0,10*ROW('Sanitation Data'!I161)),NA())</f>
        <v>#N/A</v>
      </c>
      <c r="AY167" s="491" t="e">
        <f ca="1">+IF(AND(ISNUMBER(OFFSET('Sanitation Data'!$I$12,0,10*ROW('Sanitation Data'!I161))),'Data Summary'!DN167="Yes"),OFFSET('Sanitation Data'!$I$12,0,10*ROW('Sanitation Data'!I161)),NA())</f>
        <v>#N/A</v>
      </c>
      <c r="AZ167" s="492" t="e">
        <f ca="1">+IF(AND(ISNUMBER(OFFSET('Hygiene Data'!$D$5,0,10*ROW('Hygiene Data'!D161))),'Data Summary'!DO167="Yes"),OFFSET('Hygiene Data'!$D$5,0,10*ROW('Hygiene Data'!D161)),NA())</f>
        <v>#N/A</v>
      </c>
      <c r="BA167" s="492" t="e">
        <f ca="1">+IF(AND(ISNUMBER(OFFSET('Hygiene Data'!$D$7,0,10*ROW('Hygiene Data'!D161))),'Data Summary'!DP167="Yes"),OFFSET('Hygiene Data'!$D$7,0,10*ROW('Hygiene Data'!D161)),NA())</f>
        <v>#N/A</v>
      </c>
      <c r="BB167" s="492" t="e">
        <f ca="1">+IF(AND(ISNUMBER(OFFSET('Hygiene Data'!$D$9,0,10*ROW('Hygiene Data'!D161))),'Data Summary'!DQ167="Yes"),OFFSET('Hygiene Data'!$D$9,0,10*ROW('Hygiene Data'!D161)),NA())</f>
        <v>#N/A</v>
      </c>
      <c r="BC167" s="492" t="e">
        <f ca="1">+IF(AND(ISNUMBER(OFFSET('Hygiene Data'!$E$5,0,10*ROW('Hygiene Data'!E161))),'Data Summary'!DR167="Yes"),OFFSET('Hygiene Data'!$E$5,0,10*ROW('Hygiene Data'!E161)),NA())</f>
        <v>#N/A</v>
      </c>
      <c r="BD167" s="492" t="e">
        <f ca="1">+IF(AND(ISNUMBER(OFFSET('Hygiene Data'!$E$7,0,10*ROW('Hygiene Data'!E161))),'Data Summary'!DS167="Yes"),OFFSET('Hygiene Data'!$E$7,0,10*ROW('Hygiene Data'!E161)),NA())</f>
        <v>#N/A</v>
      </c>
      <c r="BE167" s="492" t="e">
        <f ca="1">+IF(AND(ISNUMBER(OFFSET('Hygiene Data'!$E$9,0,10*ROW('Hygiene Data'!E161))),'Data Summary'!DT167="Yes"),OFFSET('Hygiene Data'!$E$9,0,10*ROW('Hygiene Data'!E161)),NA())</f>
        <v>#N/A</v>
      </c>
      <c r="BF167" s="492" t="e">
        <f ca="1">+IF(AND(ISNUMBER(OFFSET('Hygiene Data'!$F$5,0,10*ROW('Hygiene Data'!F161))),'Data Summary'!DU167="Yes"),OFFSET('Hygiene Data'!$F$5,0,10*ROW('Hygiene Data'!F161)),NA())</f>
        <v>#N/A</v>
      </c>
      <c r="BG167" s="492" t="e">
        <f ca="1">+IF(AND(ISNUMBER(OFFSET('Hygiene Data'!$F$7,0,10*ROW('Hygiene Data'!F161))),'Data Summary'!DV167="Yes"),OFFSET('Hygiene Data'!$F$7,0,10*ROW('Hygiene Data'!F161)),NA())</f>
        <v>#N/A</v>
      </c>
      <c r="BH167" s="492" t="e">
        <f ca="1">+IF(AND(ISNUMBER(OFFSET('Hygiene Data'!$F$9,0,10*ROW('Hygiene Data'!F161))),'Data Summary'!DW167="Yes"),OFFSET('Hygiene Data'!$F$9,0,10*ROW('Hygiene Data'!F161)),NA())</f>
        <v>#N/A</v>
      </c>
      <c r="BI167" s="492" t="e">
        <f ca="1">+IF(AND(ISNUMBER(OFFSET('Hygiene Data'!$G$5,0,10*ROW('Hygiene Data'!G161))),'Data Summary'!DX167="Yes"),OFFSET('Hygiene Data'!$G$5,0,10*ROW('Hygiene Data'!G161)),NA())</f>
        <v>#N/A</v>
      </c>
      <c r="BJ167" s="492" t="e">
        <f ca="1">+IF(AND(ISNUMBER(OFFSET('Hygiene Data'!$G$7,0,10*ROW('Hygiene Data'!G161))),'Data Summary'!DY167="Yes"),OFFSET('Hygiene Data'!$G$7,0,10*ROW('Hygiene Data'!G161)),NA())</f>
        <v>#N/A</v>
      </c>
      <c r="BK167" s="492" t="e">
        <f ca="1">+IF(AND(ISNUMBER(OFFSET('Hygiene Data'!$G$9,0,10*ROW('Hygiene Data'!G161))),'Data Summary'!DZ167="Yes"),OFFSET('Hygiene Data'!$G$9,0,10*ROW('Hygiene Data'!G161)),NA())</f>
        <v>#N/A</v>
      </c>
      <c r="BL167" s="492" t="e">
        <f ca="1">+IF(AND(ISNUMBER(OFFSET('Hygiene Data'!$H$5,0,10*ROW('Hygiene Data'!H161))),'Data Summary'!EA167="Yes"),OFFSET('Hygiene Data'!$H$5,0,10*ROW('Hygiene Data'!H161)),NA())</f>
        <v>#N/A</v>
      </c>
      <c r="BM167" s="492" t="e">
        <f ca="1">+IF(AND(ISNUMBER(OFFSET('Hygiene Data'!$H$7,0,10*ROW('Hygiene Data'!H161))),'Data Summary'!EB167="Yes"),OFFSET('Hygiene Data'!$H$7,0,10*ROW('Hygiene Data'!H161)),NA())</f>
        <v>#N/A</v>
      </c>
      <c r="BN167" s="492" t="e">
        <f ca="1">+IF(AND(ISNUMBER(OFFSET('Hygiene Data'!$H$9,0,10*ROW('Hygiene Data'!H161))),'Data Summary'!EC167="Yes"),OFFSET('Hygiene Data'!$H$9,0,10*ROW('Hygiene Data'!H161)),NA())</f>
        <v>#N/A</v>
      </c>
      <c r="BO167" s="492" t="e">
        <f ca="1">+IF(AND(ISNUMBER(OFFSET('Hygiene Data'!$I$5,0,10*ROW('Hygiene Data'!I161))),'Data Summary'!ED167="Yes"),OFFSET('Hygiene Data'!$I$5,0,10*ROW('Hygiene Data'!I161)),NA())</f>
        <v>#N/A</v>
      </c>
      <c r="BP167" s="492" t="e">
        <f ca="1">+IF(AND(ISNUMBER(OFFSET('Hygiene Data'!$I$7,0,10*ROW('Hygiene Data'!I161))),'Data Summary'!EE167="Yes"),OFFSET('Hygiene Data'!$I$7,0,10*ROW('Hygiene Data'!I161)),NA())</f>
        <v>#N/A</v>
      </c>
      <c r="BQ167" s="492" t="e">
        <f ca="1">+IF(AND(ISNUMBER(OFFSET('Hygiene Data'!$I$9,0,10*ROW('Hygiene Data'!I161))),'Data Summary'!EF167="Yes"),OFFSET('Hygiene Data'!$I$9,0,10*ROW('Hygiene Data'!I161)),NA())</f>
        <v>#N/A</v>
      </c>
    </row>
    <row r="168" spans="1:69" x14ac:dyDescent="0.25">
      <c r="A168" s="488" t="e">
        <f ca="1">+RIGHT('Data Summary'!A168,LEN('Data Summary'!A168)-9)</f>
        <v>#VALUE!</v>
      </c>
      <c r="B168" s="462" t="str">
        <f ca="1">+IF(ISTEXT('Data Summary'!B168),'Data Summary'!B168,"")</f>
        <v/>
      </c>
      <c r="C168" s="489" t="e">
        <f ca="1">+VALUE('Data Summary'!C168)</f>
        <v>#VALUE!</v>
      </c>
      <c r="D168" s="490" t="e">
        <f ca="1">+IF(AND(ISNUMBER(OFFSET('Water Data'!$D$4,0,10*ROW('Water Data'!D162))),'Data Summary'!BS168="Yes"),100-OFFSET('Water Data'!$D$4,0,10*ROW('Water Data'!D162)),NA())</f>
        <v>#N/A</v>
      </c>
      <c r="E168" s="490" t="e">
        <f ca="1">+IF(AND(ISNUMBER(OFFSET('Water Data'!$D$6,0,10*ROW('Water Data'!D162))),'Data Summary'!BT168="Yes"),OFFSET('Water Data'!$D$6,0,10*ROW('Water Data'!D162)),NA())</f>
        <v>#N/A</v>
      </c>
      <c r="F168" s="490" t="e">
        <f ca="1">+IF(AND(ISNUMBER(OFFSET('Water Data'!$D$9,0,10*ROW('Water Data'!D162))),'Data Summary'!BU168="Yes"),OFFSET('Water Data'!$D$9,0,10*ROW('Water Data'!D162)),NA())</f>
        <v>#N/A</v>
      </c>
      <c r="G168" s="490" t="e">
        <f ca="1">+IF(AND(ISNUMBER(OFFSET('Water Data'!$E$4,0,10*ROW('Water Data'!E162))),'Data Summary'!BV168="Yes"),100-OFFSET('Water Data'!$E$4,0,10*ROW('Water Data'!E162)),NA())</f>
        <v>#N/A</v>
      </c>
      <c r="H168" s="490" t="e">
        <f ca="1">+IF(AND(ISNUMBER(OFFSET('Water Data'!$E$6,0,10*ROW('Water Data'!E162))),'Data Summary'!BW168="Yes"),OFFSET('Water Data'!$E$6,0,10*ROW('Water Data'!E162)),NA())</f>
        <v>#N/A</v>
      </c>
      <c r="I168" s="490" t="e">
        <f ca="1">+IF(AND(ISNUMBER(OFFSET('Water Data'!$E$9,0,10*ROW('Water Data'!E162))),'Data Summary'!BX168="Yes"),OFFSET('Water Data'!$E$9,0,10*ROW('Water Data'!E162)),NA())</f>
        <v>#N/A</v>
      </c>
      <c r="J168" s="490" t="e">
        <f ca="1">+IF(AND(ISNUMBER(OFFSET('Water Data'!$F$4,0,10*ROW('Water Data'!F162))),'Data Summary'!BY168="Yes"),100-OFFSET('Water Data'!$F$4,0,10*ROW('Water Data'!F162)),NA())</f>
        <v>#N/A</v>
      </c>
      <c r="K168" s="490" t="e">
        <f ca="1">+IF(AND(ISNUMBER(OFFSET('Water Data'!$F$6,0,10*ROW('Water Data'!F162))),'Data Summary'!BZ168="Yes"),OFFSET('Water Data'!$F$6,0,10*ROW('Water Data'!F162)),NA())</f>
        <v>#N/A</v>
      </c>
      <c r="L168" s="490" t="e">
        <f ca="1">+IF(AND(ISNUMBER(OFFSET('Water Data'!$F$9,0,10*ROW('Water Data'!F162))),'Data Summary'!CA168="Yes"),OFFSET('Water Data'!$F$9,0,10*ROW('Water Data'!F162)),NA())</f>
        <v>#N/A</v>
      </c>
      <c r="M168" s="490" t="e">
        <f ca="1">+IF(AND(ISNUMBER(OFFSET('Water Data'!$G$4,0,10*ROW('Water Data'!G162))),'Data Summary'!CB168="Yes"),100-OFFSET('Water Data'!$G$4,0,10*ROW('Water Data'!G162)),NA())</f>
        <v>#N/A</v>
      </c>
      <c r="N168" s="490" t="e">
        <f ca="1">+IF(AND(ISNUMBER(OFFSET('Water Data'!$G$6,0,10*ROW('Water Data'!G162))),'Data Summary'!CC168="Yes"),OFFSET('Water Data'!$G$6,0,10*ROW('Water Data'!G162)),NA())</f>
        <v>#N/A</v>
      </c>
      <c r="O168" s="490" t="e">
        <f ca="1">+IF(AND(ISNUMBER(OFFSET('Water Data'!$G$9,0,10*ROW('Water Data'!G162))),'Data Summary'!CD168="Yes"),OFFSET('Water Data'!$G$9,0,10*ROW('Water Data'!G162)),NA())</f>
        <v>#N/A</v>
      </c>
      <c r="P168" s="490" t="e">
        <f ca="1">+IF(AND(ISNUMBER(OFFSET('Water Data'!$H$4,0,10*ROW('Water Data'!H162))),'Data Summary'!CE168="Yes"),100-OFFSET('Water Data'!$H$4,0,10*ROW('Water Data'!H162)),NA())</f>
        <v>#N/A</v>
      </c>
      <c r="Q168" s="490" t="e">
        <f ca="1">+IF(AND(ISNUMBER(OFFSET('Water Data'!$H$6,0,10*ROW('Water Data'!H162))),'Data Summary'!CF168="Yes"),OFFSET('Water Data'!$H$6,0,10*ROW('Water Data'!H162)),NA())</f>
        <v>#N/A</v>
      </c>
      <c r="R168" s="490" t="e">
        <f ca="1">+IF(AND(ISNUMBER(OFFSET('Water Data'!$H$9,0,10*ROW('Water Data'!H162))),'Data Summary'!CG168="Yes"),OFFSET('Water Data'!$H$9,0,10*ROW('Water Data'!H162)),NA())</f>
        <v>#N/A</v>
      </c>
      <c r="S168" s="490" t="e">
        <f ca="1">+IF(AND(ISNUMBER(OFFSET('Water Data'!$I$4,0,10*ROW('Water Data'!I162))),'Data Summary'!CH168="Yes"),100-OFFSET('Water Data'!$I$4,0,10*ROW('Water Data'!I162)),NA())</f>
        <v>#N/A</v>
      </c>
      <c r="T168" s="490" t="e">
        <f ca="1">+IF(AND(ISNUMBER(OFFSET('Water Data'!$I$6,0,10*ROW('Water Data'!I162))),'Data Summary'!CI168="Yes"),OFFSET('Water Data'!$I$6,0,10*ROW('Water Data'!I162)),NA())</f>
        <v>#N/A</v>
      </c>
      <c r="U168" s="490" t="e">
        <f ca="1">+IF(AND(ISNUMBER(OFFSET('Water Data'!$I$9,0,10*ROW('Water Data'!I162))),'Data Summary'!CJ168="Yes"),OFFSET('Water Data'!$I$9,0,10*ROW('Water Data'!I162)),NA())</f>
        <v>#N/A</v>
      </c>
      <c r="V168" s="491" t="e">
        <f ca="1">+IF(AND(ISNUMBER(OFFSET('Sanitation Data'!$D$4,0,10*ROW('Sanitation Data'!D162))),'Data Summary'!CK168="Yes"),100-OFFSET('Sanitation Data'!$D$4,0,10*ROW('Sanitation Data'!D162)),NA())</f>
        <v>#N/A</v>
      </c>
      <c r="W168" s="491" t="e">
        <f ca="1">+IF(AND(ISNUMBER(OFFSET('Sanitation Data'!$D$6,0,10*ROW('Sanitation Data'!D162))),'Data Summary'!CL168="Yes"),OFFSET('Sanitation Data'!$D$6,0,10*ROW('Sanitation Data'!D162)),NA())</f>
        <v>#N/A</v>
      </c>
      <c r="X168" s="491" t="e">
        <f ca="1">+IF(AND(ISNUMBER(OFFSET('Sanitation Data'!$D$10,0,10*ROW('Sanitation Data'!D162))),'Data Summary'!CM168="Yes"),OFFSET('Sanitation Data'!$D$10,0,10*ROW('Sanitation Data'!D162)),NA())</f>
        <v>#N/A</v>
      </c>
      <c r="Y168" s="491" t="e">
        <f ca="1">+IF(AND(ISNUMBER(OFFSET('Sanitation Data'!$D$11,0,10*ROW('Sanitation Data'!D162))),'Data Summary'!CN168="Yes"),OFFSET('Sanitation Data'!$D$11,0,10*ROW('Sanitation Data'!D162)),NA())</f>
        <v>#N/A</v>
      </c>
      <c r="Z168" s="491" t="e">
        <f ca="1">+IF(AND(ISNUMBER(OFFSET('Sanitation Data'!$D$12,0,10*ROW('Sanitation Data'!D162))),'Data Summary'!CO168="Yes"),OFFSET('Sanitation Data'!$D$12,0,10*ROW('Sanitation Data'!D162)),NA())</f>
        <v>#N/A</v>
      </c>
      <c r="AA168" s="491" t="e">
        <f ca="1">+IF(AND(ISNUMBER(OFFSET('Sanitation Data'!$E$4,0,10*ROW('Sanitation Data'!E162))),'Data Summary'!CP168="Yes"),100-OFFSET('Sanitation Data'!$E$4,0,10*ROW('Sanitation Data'!E162)),NA())</f>
        <v>#N/A</v>
      </c>
      <c r="AB168" s="491" t="e">
        <f ca="1">+IF(AND(ISNUMBER(OFFSET('Sanitation Data'!$E$6,0,10*ROW('Sanitation Data'!E162))),'Data Summary'!CQ168="Yes"),OFFSET('Sanitation Data'!$E$6,0,10*ROW('Sanitation Data'!E162)),NA())</f>
        <v>#N/A</v>
      </c>
      <c r="AC168" s="491" t="e">
        <f ca="1">+IF(AND(ISNUMBER(OFFSET('Sanitation Data'!$E$10,0,10*ROW('Sanitation Data'!E162))),'Data Summary'!CR168="Yes"),OFFSET('Sanitation Data'!$E$10,0,10*ROW('Sanitation Data'!E162)),NA())</f>
        <v>#N/A</v>
      </c>
      <c r="AD168" s="491" t="e">
        <f ca="1">+IF(AND(ISNUMBER(OFFSET('Sanitation Data'!$E$11,0,10*ROW('Sanitation Data'!E162))),'Data Summary'!CS168="Yes"),OFFSET('Sanitation Data'!$E$11,0,10*ROW('Sanitation Data'!E162)),NA())</f>
        <v>#N/A</v>
      </c>
      <c r="AE168" s="491" t="e">
        <f ca="1">+IF(AND(ISNUMBER(OFFSET('Sanitation Data'!$E$12,0,10*ROW('Sanitation Data'!E162))),'Data Summary'!CT168="Yes"),OFFSET('Sanitation Data'!$E$12,0,10*ROW('Sanitation Data'!E162)),NA())</f>
        <v>#N/A</v>
      </c>
      <c r="AF168" s="491" t="e">
        <f ca="1">+IF(AND(ISNUMBER(OFFSET('Sanitation Data'!$F$4,0,10*ROW('Sanitation Data'!F162))),'Data Summary'!CU168="Yes"),100-OFFSET('Sanitation Data'!$F$4,0,10*ROW('Sanitation Data'!F162)),NA())</f>
        <v>#N/A</v>
      </c>
      <c r="AG168" s="491" t="e">
        <f ca="1">+IF(AND(ISNUMBER(OFFSET('Sanitation Data'!$F$6,0,10*ROW('Sanitation Data'!F162))),'Data Summary'!CV168="Yes"),OFFSET('Sanitation Data'!$F$6,0,10*ROW('Sanitation Data'!F162)),NA())</f>
        <v>#N/A</v>
      </c>
      <c r="AH168" s="491" t="e">
        <f ca="1">+IF(AND(ISNUMBER(OFFSET('Sanitation Data'!$F$10,0,10*ROW('Sanitation Data'!F162))),'Data Summary'!CW168="Yes"),OFFSET('Sanitation Data'!$F$10,0,10*ROW('Sanitation Data'!F162)),NA())</f>
        <v>#N/A</v>
      </c>
      <c r="AI168" s="491" t="e">
        <f ca="1">+IF(AND(ISNUMBER(OFFSET('Sanitation Data'!$F$11,0,10*ROW('Sanitation Data'!F162))),'Data Summary'!CX168="Yes"),OFFSET('Sanitation Data'!$F$11,0,10*ROW('Sanitation Data'!F162)),NA())</f>
        <v>#N/A</v>
      </c>
      <c r="AJ168" s="491" t="e">
        <f ca="1">+IF(AND(ISNUMBER(OFFSET('Sanitation Data'!$F$12,0,10*ROW('Sanitation Data'!F162))),'Data Summary'!CY168="Yes"),OFFSET('Sanitation Data'!$F$12,0,10*ROW('Sanitation Data'!F162)),NA())</f>
        <v>#N/A</v>
      </c>
      <c r="AK168" s="491" t="e">
        <f ca="1">+IF(AND(ISNUMBER(OFFSET('Sanitation Data'!$G$4,0,10*ROW('Sanitation Data'!G162))),'Data Summary'!CZ168="Yes"),100-OFFSET('Sanitation Data'!$G$4,0,10*ROW('Sanitation Data'!G162)),NA())</f>
        <v>#N/A</v>
      </c>
      <c r="AL168" s="491" t="e">
        <f ca="1">+IF(AND(ISNUMBER(OFFSET('Sanitation Data'!$G$6,0,10*ROW('Sanitation Data'!G162))),'Data Summary'!DA168="Yes"),OFFSET('Sanitation Data'!$G$6,0,10*ROW('Sanitation Data'!G162)),NA())</f>
        <v>#N/A</v>
      </c>
      <c r="AM168" s="491" t="e">
        <f ca="1">+IF(AND(ISNUMBER(OFFSET('Sanitation Data'!$G$10,0,10*ROW('Sanitation Data'!G162))),'Data Summary'!DB168="Yes"),OFFSET('Sanitation Data'!$G$10,0,10*ROW('Sanitation Data'!G162)),NA())</f>
        <v>#N/A</v>
      </c>
      <c r="AN168" s="491" t="e">
        <f ca="1">+IF(AND(ISNUMBER(OFFSET('Sanitation Data'!$G$11,0,10*ROW('Sanitation Data'!G162))),'Data Summary'!DC168="Yes"),OFFSET('Sanitation Data'!$G$11,0,10*ROW('Sanitation Data'!G162)),NA())</f>
        <v>#N/A</v>
      </c>
      <c r="AO168" s="491" t="e">
        <f ca="1">+IF(AND(ISNUMBER(OFFSET('Sanitation Data'!$G$12,0,10*ROW('Sanitation Data'!G162))),'Data Summary'!DD168="Yes"),OFFSET('Sanitation Data'!$G$12,0,10*ROW('Sanitation Data'!G162)),NA())</f>
        <v>#N/A</v>
      </c>
      <c r="AP168" s="491" t="e">
        <f ca="1">+IF(AND(ISNUMBER(OFFSET('Sanitation Data'!$H$4,0,10*ROW('Sanitation Data'!H162))),'Data Summary'!DE168="Yes"),100-OFFSET('Sanitation Data'!$H$4,0,10*ROW('Sanitation Data'!H162)),NA())</f>
        <v>#N/A</v>
      </c>
      <c r="AQ168" s="491" t="e">
        <f ca="1">+IF(AND(ISNUMBER(OFFSET('Sanitation Data'!$H$6,0,10*ROW('Sanitation Data'!H162))),'Data Summary'!DF168="Yes"),OFFSET('Sanitation Data'!$H$6,0,10*ROW('Sanitation Data'!H162)),NA())</f>
        <v>#N/A</v>
      </c>
      <c r="AR168" s="491" t="e">
        <f ca="1">+IF(AND(ISNUMBER(OFFSET('Sanitation Data'!$H$10,0,10*ROW('Sanitation Data'!H162))),'Data Summary'!DG168="Yes"),OFFSET('Sanitation Data'!$H$10,0,10*ROW('Sanitation Data'!H162)),NA())</f>
        <v>#N/A</v>
      </c>
      <c r="AS168" s="491" t="e">
        <f ca="1">+IF(AND(ISNUMBER(OFFSET('Sanitation Data'!$H$11,0,10*ROW('Sanitation Data'!H162))),'Data Summary'!DH168="Yes"),OFFSET('Sanitation Data'!$H$11,0,10*ROW('Sanitation Data'!H162)),NA())</f>
        <v>#N/A</v>
      </c>
      <c r="AT168" s="491" t="e">
        <f ca="1">+IF(AND(ISNUMBER(OFFSET('Sanitation Data'!$H$12,0,10*ROW('Sanitation Data'!H162))),'Data Summary'!DI168="Yes"),OFFSET('Sanitation Data'!$H$12,0,10*ROW('Sanitation Data'!H162)),NA())</f>
        <v>#N/A</v>
      </c>
      <c r="AU168" s="491" t="e">
        <f ca="1">+IF(AND(ISNUMBER(OFFSET('Sanitation Data'!$I$4,0,10*ROW('Sanitation Data'!I162))),'Data Summary'!DJ168="Yes"),100-OFFSET('Sanitation Data'!$I$4,0,10*ROW('Sanitation Data'!I162)),NA())</f>
        <v>#N/A</v>
      </c>
      <c r="AV168" s="491" t="e">
        <f ca="1">+IF(AND(ISNUMBER(OFFSET('Sanitation Data'!$I$6,0,10*ROW('Sanitation Data'!I162))),'Data Summary'!DK168="Yes"),OFFSET('Sanitation Data'!$I$6,0,10*ROW('Sanitation Data'!I162)),NA())</f>
        <v>#N/A</v>
      </c>
      <c r="AW168" s="491" t="e">
        <f ca="1">+IF(AND(ISNUMBER(OFFSET('Sanitation Data'!$I$10,0,10*ROW('Sanitation Data'!I162))),'Data Summary'!DL168="Yes"),OFFSET('Sanitation Data'!$I$10,0,10*ROW('Sanitation Data'!I162)),NA())</f>
        <v>#N/A</v>
      </c>
      <c r="AX168" s="491" t="e">
        <f ca="1">+IF(AND(ISNUMBER(OFFSET('Sanitation Data'!$I$11,0,10*ROW('Sanitation Data'!I162))),'Data Summary'!DM168="Yes"),OFFSET('Sanitation Data'!$I$11,0,10*ROW('Sanitation Data'!I162)),NA())</f>
        <v>#N/A</v>
      </c>
      <c r="AY168" s="491" t="e">
        <f ca="1">+IF(AND(ISNUMBER(OFFSET('Sanitation Data'!$I$12,0,10*ROW('Sanitation Data'!I162))),'Data Summary'!DN168="Yes"),OFFSET('Sanitation Data'!$I$12,0,10*ROW('Sanitation Data'!I162)),NA())</f>
        <v>#N/A</v>
      </c>
      <c r="AZ168" s="492" t="e">
        <f ca="1">+IF(AND(ISNUMBER(OFFSET('Hygiene Data'!$D$5,0,10*ROW('Hygiene Data'!D162))),'Data Summary'!DO168="Yes"),OFFSET('Hygiene Data'!$D$5,0,10*ROW('Hygiene Data'!D162)),NA())</f>
        <v>#N/A</v>
      </c>
      <c r="BA168" s="492" t="e">
        <f ca="1">+IF(AND(ISNUMBER(OFFSET('Hygiene Data'!$D$7,0,10*ROW('Hygiene Data'!D162))),'Data Summary'!DP168="Yes"),OFFSET('Hygiene Data'!$D$7,0,10*ROW('Hygiene Data'!D162)),NA())</f>
        <v>#N/A</v>
      </c>
      <c r="BB168" s="492" t="e">
        <f ca="1">+IF(AND(ISNUMBER(OFFSET('Hygiene Data'!$D$9,0,10*ROW('Hygiene Data'!D162))),'Data Summary'!DQ168="Yes"),OFFSET('Hygiene Data'!$D$9,0,10*ROW('Hygiene Data'!D162)),NA())</f>
        <v>#N/A</v>
      </c>
      <c r="BC168" s="492" t="e">
        <f ca="1">+IF(AND(ISNUMBER(OFFSET('Hygiene Data'!$E$5,0,10*ROW('Hygiene Data'!E162))),'Data Summary'!DR168="Yes"),OFFSET('Hygiene Data'!$E$5,0,10*ROW('Hygiene Data'!E162)),NA())</f>
        <v>#N/A</v>
      </c>
      <c r="BD168" s="492" t="e">
        <f ca="1">+IF(AND(ISNUMBER(OFFSET('Hygiene Data'!$E$7,0,10*ROW('Hygiene Data'!E162))),'Data Summary'!DS168="Yes"),OFFSET('Hygiene Data'!$E$7,0,10*ROW('Hygiene Data'!E162)),NA())</f>
        <v>#N/A</v>
      </c>
      <c r="BE168" s="492" t="e">
        <f ca="1">+IF(AND(ISNUMBER(OFFSET('Hygiene Data'!$E$9,0,10*ROW('Hygiene Data'!E162))),'Data Summary'!DT168="Yes"),OFFSET('Hygiene Data'!$E$9,0,10*ROW('Hygiene Data'!E162)),NA())</f>
        <v>#N/A</v>
      </c>
      <c r="BF168" s="492" t="e">
        <f ca="1">+IF(AND(ISNUMBER(OFFSET('Hygiene Data'!$F$5,0,10*ROW('Hygiene Data'!F162))),'Data Summary'!DU168="Yes"),OFFSET('Hygiene Data'!$F$5,0,10*ROW('Hygiene Data'!F162)),NA())</f>
        <v>#N/A</v>
      </c>
      <c r="BG168" s="492" t="e">
        <f ca="1">+IF(AND(ISNUMBER(OFFSET('Hygiene Data'!$F$7,0,10*ROW('Hygiene Data'!F162))),'Data Summary'!DV168="Yes"),OFFSET('Hygiene Data'!$F$7,0,10*ROW('Hygiene Data'!F162)),NA())</f>
        <v>#N/A</v>
      </c>
      <c r="BH168" s="492" t="e">
        <f ca="1">+IF(AND(ISNUMBER(OFFSET('Hygiene Data'!$F$9,0,10*ROW('Hygiene Data'!F162))),'Data Summary'!DW168="Yes"),OFFSET('Hygiene Data'!$F$9,0,10*ROW('Hygiene Data'!F162)),NA())</f>
        <v>#N/A</v>
      </c>
      <c r="BI168" s="492" t="e">
        <f ca="1">+IF(AND(ISNUMBER(OFFSET('Hygiene Data'!$G$5,0,10*ROW('Hygiene Data'!G162))),'Data Summary'!DX168="Yes"),OFFSET('Hygiene Data'!$G$5,0,10*ROW('Hygiene Data'!G162)),NA())</f>
        <v>#N/A</v>
      </c>
      <c r="BJ168" s="492" t="e">
        <f ca="1">+IF(AND(ISNUMBER(OFFSET('Hygiene Data'!$G$7,0,10*ROW('Hygiene Data'!G162))),'Data Summary'!DY168="Yes"),OFFSET('Hygiene Data'!$G$7,0,10*ROW('Hygiene Data'!G162)),NA())</f>
        <v>#N/A</v>
      </c>
      <c r="BK168" s="492" t="e">
        <f ca="1">+IF(AND(ISNUMBER(OFFSET('Hygiene Data'!$G$9,0,10*ROW('Hygiene Data'!G162))),'Data Summary'!DZ168="Yes"),OFFSET('Hygiene Data'!$G$9,0,10*ROW('Hygiene Data'!G162)),NA())</f>
        <v>#N/A</v>
      </c>
      <c r="BL168" s="492" t="e">
        <f ca="1">+IF(AND(ISNUMBER(OFFSET('Hygiene Data'!$H$5,0,10*ROW('Hygiene Data'!H162))),'Data Summary'!EA168="Yes"),OFFSET('Hygiene Data'!$H$5,0,10*ROW('Hygiene Data'!H162)),NA())</f>
        <v>#N/A</v>
      </c>
      <c r="BM168" s="492" t="e">
        <f ca="1">+IF(AND(ISNUMBER(OFFSET('Hygiene Data'!$H$7,0,10*ROW('Hygiene Data'!H162))),'Data Summary'!EB168="Yes"),OFFSET('Hygiene Data'!$H$7,0,10*ROW('Hygiene Data'!H162)),NA())</f>
        <v>#N/A</v>
      </c>
      <c r="BN168" s="492" t="e">
        <f ca="1">+IF(AND(ISNUMBER(OFFSET('Hygiene Data'!$H$9,0,10*ROW('Hygiene Data'!H162))),'Data Summary'!EC168="Yes"),OFFSET('Hygiene Data'!$H$9,0,10*ROW('Hygiene Data'!H162)),NA())</f>
        <v>#N/A</v>
      </c>
      <c r="BO168" s="492" t="e">
        <f ca="1">+IF(AND(ISNUMBER(OFFSET('Hygiene Data'!$I$5,0,10*ROW('Hygiene Data'!I162))),'Data Summary'!ED168="Yes"),OFFSET('Hygiene Data'!$I$5,0,10*ROW('Hygiene Data'!I162)),NA())</f>
        <v>#N/A</v>
      </c>
      <c r="BP168" s="492" t="e">
        <f ca="1">+IF(AND(ISNUMBER(OFFSET('Hygiene Data'!$I$7,0,10*ROW('Hygiene Data'!I162))),'Data Summary'!EE168="Yes"),OFFSET('Hygiene Data'!$I$7,0,10*ROW('Hygiene Data'!I162)),NA())</f>
        <v>#N/A</v>
      </c>
      <c r="BQ168" s="492" t="e">
        <f ca="1">+IF(AND(ISNUMBER(OFFSET('Hygiene Data'!$I$9,0,10*ROW('Hygiene Data'!I162))),'Data Summary'!EF168="Yes"),OFFSET('Hygiene Data'!$I$9,0,10*ROW('Hygiene Data'!I162)),NA())</f>
        <v>#N/A</v>
      </c>
    </row>
    <row r="169" spans="1:69" x14ac:dyDescent="0.25">
      <c r="A169" s="488" t="e">
        <f ca="1">+RIGHT('Data Summary'!A169,LEN('Data Summary'!A169)-9)</f>
        <v>#VALUE!</v>
      </c>
      <c r="B169" s="462" t="str">
        <f ca="1">+IF(ISTEXT('Data Summary'!B169),'Data Summary'!B169,"")</f>
        <v/>
      </c>
      <c r="C169" s="489" t="e">
        <f ca="1">+VALUE('Data Summary'!C169)</f>
        <v>#VALUE!</v>
      </c>
      <c r="D169" s="490" t="e">
        <f ca="1">+IF(AND(ISNUMBER(OFFSET('Water Data'!$D$4,0,10*ROW('Water Data'!D163))),'Data Summary'!BS169="Yes"),100-OFFSET('Water Data'!$D$4,0,10*ROW('Water Data'!D163)),NA())</f>
        <v>#N/A</v>
      </c>
      <c r="E169" s="490" t="e">
        <f ca="1">+IF(AND(ISNUMBER(OFFSET('Water Data'!$D$6,0,10*ROW('Water Data'!D163))),'Data Summary'!BT169="Yes"),OFFSET('Water Data'!$D$6,0,10*ROW('Water Data'!D163)),NA())</f>
        <v>#N/A</v>
      </c>
      <c r="F169" s="490" t="e">
        <f ca="1">+IF(AND(ISNUMBER(OFFSET('Water Data'!$D$9,0,10*ROW('Water Data'!D163))),'Data Summary'!BU169="Yes"),OFFSET('Water Data'!$D$9,0,10*ROW('Water Data'!D163)),NA())</f>
        <v>#N/A</v>
      </c>
      <c r="G169" s="490" t="e">
        <f ca="1">+IF(AND(ISNUMBER(OFFSET('Water Data'!$E$4,0,10*ROW('Water Data'!E163))),'Data Summary'!BV169="Yes"),100-OFFSET('Water Data'!$E$4,0,10*ROW('Water Data'!E163)),NA())</f>
        <v>#N/A</v>
      </c>
      <c r="H169" s="490" t="e">
        <f ca="1">+IF(AND(ISNUMBER(OFFSET('Water Data'!$E$6,0,10*ROW('Water Data'!E163))),'Data Summary'!BW169="Yes"),OFFSET('Water Data'!$E$6,0,10*ROW('Water Data'!E163)),NA())</f>
        <v>#N/A</v>
      </c>
      <c r="I169" s="490" t="e">
        <f ca="1">+IF(AND(ISNUMBER(OFFSET('Water Data'!$E$9,0,10*ROW('Water Data'!E163))),'Data Summary'!BX169="Yes"),OFFSET('Water Data'!$E$9,0,10*ROW('Water Data'!E163)),NA())</f>
        <v>#N/A</v>
      </c>
      <c r="J169" s="490" t="e">
        <f ca="1">+IF(AND(ISNUMBER(OFFSET('Water Data'!$F$4,0,10*ROW('Water Data'!F163))),'Data Summary'!BY169="Yes"),100-OFFSET('Water Data'!$F$4,0,10*ROW('Water Data'!F163)),NA())</f>
        <v>#N/A</v>
      </c>
      <c r="K169" s="490" t="e">
        <f ca="1">+IF(AND(ISNUMBER(OFFSET('Water Data'!$F$6,0,10*ROW('Water Data'!F163))),'Data Summary'!BZ169="Yes"),OFFSET('Water Data'!$F$6,0,10*ROW('Water Data'!F163)),NA())</f>
        <v>#N/A</v>
      </c>
      <c r="L169" s="490" t="e">
        <f ca="1">+IF(AND(ISNUMBER(OFFSET('Water Data'!$F$9,0,10*ROW('Water Data'!F163))),'Data Summary'!CA169="Yes"),OFFSET('Water Data'!$F$9,0,10*ROW('Water Data'!F163)),NA())</f>
        <v>#N/A</v>
      </c>
      <c r="M169" s="490" t="e">
        <f ca="1">+IF(AND(ISNUMBER(OFFSET('Water Data'!$G$4,0,10*ROW('Water Data'!G163))),'Data Summary'!CB169="Yes"),100-OFFSET('Water Data'!$G$4,0,10*ROW('Water Data'!G163)),NA())</f>
        <v>#N/A</v>
      </c>
      <c r="N169" s="490" t="e">
        <f ca="1">+IF(AND(ISNUMBER(OFFSET('Water Data'!$G$6,0,10*ROW('Water Data'!G163))),'Data Summary'!CC169="Yes"),OFFSET('Water Data'!$G$6,0,10*ROW('Water Data'!G163)),NA())</f>
        <v>#N/A</v>
      </c>
      <c r="O169" s="490" t="e">
        <f ca="1">+IF(AND(ISNUMBER(OFFSET('Water Data'!$G$9,0,10*ROW('Water Data'!G163))),'Data Summary'!CD169="Yes"),OFFSET('Water Data'!$G$9,0,10*ROW('Water Data'!G163)),NA())</f>
        <v>#N/A</v>
      </c>
      <c r="P169" s="490" t="e">
        <f ca="1">+IF(AND(ISNUMBER(OFFSET('Water Data'!$H$4,0,10*ROW('Water Data'!H163))),'Data Summary'!CE169="Yes"),100-OFFSET('Water Data'!$H$4,0,10*ROW('Water Data'!H163)),NA())</f>
        <v>#N/A</v>
      </c>
      <c r="Q169" s="490" t="e">
        <f ca="1">+IF(AND(ISNUMBER(OFFSET('Water Data'!$H$6,0,10*ROW('Water Data'!H163))),'Data Summary'!CF169="Yes"),OFFSET('Water Data'!$H$6,0,10*ROW('Water Data'!H163)),NA())</f>
        <v>#N/A</v>
      </c>
      <c r="R169" s="490" t="e">
        <f ca="1">+IF(AND(ISNUMBER(OFFSET('Water Data'!$H$9,0,10*ROW('Water Data'!H163))),'Data Summary'!CG169="Yes"),OFFSET('Water Data'!$H$9,0,10*ROW('Water Data'!H163)),NA())</f>
        <v>#N/A</v>
      </c>
      <c r="S169" s="490" t="e">
        <f ca="1">+IF(AND(ISNUMBER(OFFSET('Water Data'!$I$4,0,10*ROW('Water Data'!I163))),'Data Summary'!CH169="Yes"),100-OFFSET('Water Data'!$I$4,0,10*ROW('Water Data'!I163)),NA())</f>
        <v>#N/A</v>
      </c>
      <c r="T169" s="490" t="e">
        <f ca="1">+IF(AND(ISNUMBER(OFFSET('Water Data'!$I$6,0,10*ROW('Water Data'!I163))),'Data Summary'!CI169="Yes"),OFFSET('Water Data'!$I$6,0,10*ROW('Water Data'!I163)),NA())</f>
        <v>#N/A</v>
      </c>
      <c r="U169" s="490" t="e">
        <f ca="1">+IF(AND(ISNUMBER(OFFSET('Water Data'!$I$9,0,10*ROW('Water Data'!I163))),'Data Summary'!CJ169="Yes"),OFFSET('Water Data'!$I$9,0,10*ROW('Water Data'!I163)),NA())</f>
        <v>#N/A</v>
      </c>
      <c r="V169" s="491" t="e">
        <f ca="1">+IF(AND(ISNUMBER(OFFSET('Sanitation Data'!$D$4,0,10*ROW('Sanitation Data'!D163))),'Data Summary'!CK169="Yes"),100-OFFSET('Sanitation Data'!$D$4,0,10*ROW('Sanitation Data'!D163)),NA())</f>
        <v>#N/A</v>
      </c>
      <c r="W169" s="491" t="e">
        <f ca="1">+IF(AND(ISNUMBER(OFFSET('Sanitation Data'!$D$6,0,10*ROW('Sanitation Data'!D163))),'Data Summary'!CL169="Yes"),OFFSET('Sanitation Data'!$D$6,0,10*ROW('Sanitation Data'!D163)),NA())</f>
        <v>#N/A</v>
      </c>
      <c r="X169" s="491" t="e">
        <f ca="1">+IF(AND(ISNUMBER(OFFSET('Sanitation Data'!$D$10,0,10*ROW('Sanitation Data'!D163))),'Data Summary'!CM169="Yes"),OFFSET('Sanitation Data'!$D$10,0,10*ROW('Sanitation Data'!D163)),NA())</f>
        <v>#N/A</v>
      </c>
      <c r="Y169" s="491" t="e">
        <f ca="1">+IF(AND(ISNUMBER(OFFSET('Sanitation Data'!$D$11,0,10*ROW('Sanitation Data'!D163))),'Data Summary'!CN169="Yes"),OFFSET('Sanitation Data'!$D$11,0,10*ROW('Sanitation Data'!D163)),NA())</f>
        <v>#N/A</v>
      </c>
      <c r="Z169" s="491" t="e">
        <f ca="1">+IF(AND(ISNUMBER(OFFSET('Sanitation Data'!$D$12,0,10*ROW('Sanitation Data'!D163))),'Data Summary'!CO169="Yes"),OFFSET('Sanitation Data'!$D$12,0,10*ROW('Sanitation Data'!D163)),NA())</f>
        <v>#N/A</v>
      </c>
      <c r="AA169" s="491" t="e">
        <f ca="1">+IF(AND(ISNUMBER(OFFSET('Sanitation Data'!$E$4,0,10*ROW('Sanitation Data'!E163))),'Data Summary'!CP169="Yes"),100-OFFSET('Sanitation Data'!$E$4,0,10*ROW('Sanitation Data'!E163)),NA())</f>
        <v>#N/A</v>
      </c>
      <c r="AB169" s="491" t="e">
        <f ca="1">+IF(AND(ISNUMBER(OFFSET('Sanitation Data'!$E$6,0,10*ROW('Sanitation Data'!E163))),'Data Summary'!CQ169="Yes"),OFFSET('Sanitation Data'!$E$6,0,10*ROW('Sanitation Data'!E163)),NA())</f>
        <v>#N/A</v>
      </c>
      <c r="AC169" s="491" t="e">
        <f ca="1">+IF(AND(ISNUMBER(OFFSET('Sanitation Data'!$E$10,0,10*ROW('Sanitation Data'!E163))),'Data Summary'!CR169="Yes"),OFFSET('Sanitation Data'!$E$10,0,10*ROW('Sanitation Data'!E163)),NA())</f>
        <v>#N/A</v>
      </c>
      <c r="AD169" s="491" t="e">
        <f ca="1">+IF(AND(ISNUMBER(OFFSET('Sanitation Data'!$E$11,0,10*ROW('Sanitation Data'!E163))),'Data Summary'!CS169="Yes"),OFFSET('Sanitation Data'!$E$11,0,10*ROW('Sanitation Data'!E163)),NA())</f>
        <v>#N/A</v>
      </c>
      <c r="AE169" s="491" t="e">
        <f ca="1">+IF(AND(ISNUMBER(OFFSET('Sanitation Data'!$E$12,0,10*ROW('Sanitation Data'!E163))),'Data Summary'!CT169="Yes"),OFFSET('Sanitation Data'!$E$12,0,10*ROW('Sanitation Data'!E163)),NA())</f>
        <v>#N/A</v>
      </c>
      <c r="AF169" s="491" t="e">
        <f ca="1">+IF(AND(ISNUMBER(OFFSET('Sanitation Data'!$F$4,0,10*ROW('Sanitation Data'!F163))),'Data Summary'!CU169="Yes"),100-OFFSET('Sanitation Data'!$F$4,0,10*ROW('Sanitation Data'!F163)),NA())</f>
        <v>#N/A</v>
      </c>
      <c r="AG169" s="491" t="e">
        <f ca="1">+IF(AND(ISNUMBER(OFFSET('Sanitation Data'!$F$6,0,10*ROW('Sanitation Data'!F163))),'Data Summary'!CV169="Yes"),OFFSET('Sanitation Data'!$F$6,0,10*ROW('Sanitation Data'!F163)),NA())</f>
        <v>#N/A</v>
      </c>
      <c r="AH169" s="491" t="e">
        <f ca="1">+IF(AND(ISNUMBER(OFFSET('Sanitation Data'!$F$10,0,10*ROW('Sanitation Data'!F163))),'Data Summary'!CW169="Yes"),OFFSET('Sanitation Data'!$F$10,0,10*ROW('Sanitation Data'!F163)),NA())</f>
        <v>#N/A</v>
      </c>
      <c r="AI169" s="491" t="e">
        <f ca="1">+IF(AND(ISNUMBER(OFFSET('Sanitation Data'!$F$11,0,10*ROW('Sanitation Data'!F163))),'Data Summary'!CX169="Yes"),OFFSET('Sanitation Data'!$F$11,0,10*ROW('Sanitation Data'!F163)),NA())</f>
        <v>#N/A</v>
      </c>
      <c r="AJ169" s="491" t="e">
        <f ca="1">+IF(AND(ISNUMBER(OFFSET('Sanitation Data'!$F$12,0,10*ROW('Sanitation Data'!F163))),'Data Summary'!CY169="Yes"),OFFSET('Sanitation Data'!$F$12,0,10*ROW('Sanitation Data'!F163)),NA())</f>
        <v>#N/A</v>
      </c>
      <c r="AK169" s="491" t="e">
        <f ca="1">+IF(AND(ISNUMBER(OFFSET('Sanitation Data'!$G$4,0,10*ROW('Sanitation Data'!G163))),'Data Summary'!CZ169="Yes"),100-OFFSET('Sanitation Data'!$G$4,0,10*ROW('Sanitation Data'!G163)),NA())</f>
        <v>#N/A</v>
      </c>
      <c r="AL169" s="491" t="e">
        <f ca="1">+IF(AND(ISNUMBER(OFFSET('Sanitation Data'!$G$6,0,10*ROW('Sanitation Data'!G163))),'Data Summary'!DA169="Yes"),OFFSET('Sanitation Data'!$G$6,0,10*ROW('Sanitation Data'!G163)),NA())</f>
        <v>#N/A</v>
      </c>
      <c r="AM169" s="491" t="e">
        <f ca="1">+IF(AND(ISNUMBER(OFFSET('Sanitation Data'!$G$10,0,10*ROW('Sanitation Data'!G163))),'Data Summary'!DB169="Yes"),OFFSET('Sanitation Data'!$G$10,0,10*ROW('Sanitation Data'!G163)),NA())</f>
        <v>#N/A</v>
      </c>
      <c r="AN169" s="491" t="e">
        <f ca="1">+IF(AND(ISNUMBER(OFFSET('Sanitation Data'!$G$11,0,10*ROW('Sanitation Data'!G163))),'Data Summary'!DC169="Yes"),OFFSET('Sanitation Data'!$G$11,0,10*ROW('Sanitation Data'!G163)),NA())</f>
        <v>#N/A</v>
      </c>
      <c r="AO169" s="491" t="e">
        <f ca="1">+IF(AND(ISNUMBER(OFFSET('Sanitation Data'!$G$12,0,10*ROW('Sanitation Data'!G163))),'Data Summary'!DD169="Yes"),OFFSET('Sanitation Data'!$G$12,0,10*ROW('Sanitation Data'!G163)),NA())</f>
        <v>#N/A</v>
      </c>
      <c r="AP169" s="491" t="e">
        <f ca="1">+IF(AND(ISNUMBER(OFFSET('Sanitation Data'!$H$4,0,10*ROW('Sanitation Data'!H163))),'Data Summary'!DE169="Yes"),100-OFFSET('Sanitation Data'!$H$4,0,10*ROW('Sanitation Data'!H163)),NA())</f>
        <v>#N/A</v>
      </c>
      <c r="AQ169" s="491" t="e">
        <f ca="1">+IF(AND(ISNUMBER(OFFSET('Sanitation Data'!$H$6,0,10*ROW('Sanitation Data'!H163))),'Data Summary'!DF169="Yes"),OFFSET('Sanitation Data'!$H$6,0,10*ROW('Sanitation Data'!H163)),NA())</f>
        <v>#N/A</v>
      </c>
      <c r="AR169" s="491" t="e">
        <f ca="1">+IF(AND(ISNUMBER(OFFSET('Sanitation Data'!$H$10,0,10*ROW('Sanitation Data'!H163))),'Data Summary'!DG169="Yes"),OFFSET('Sanitation Data'!$H$10,0,10*ROW('Sanitation Data'!H163)),NA())</f>
        <v>#N/A</v>
      </c>
      <c r="AS169" s="491" t="e">
        <f ca="1">+IF(AND(ISNUMBER(OFFSET('Sanitation Data'!$H$11,0,10*ROW('Sanitation Data'!H163))),'Data Summary'!DH169="Yes"),OFFSET('Sanitation Data'!$H$11,0,10*ROW('Sanitation Data'!H163)),NA())</f>
        <v>#N/A</v>
      </c>
      <c r="AT169" s="491" t="e">
        <f ca="1">+IF(AND(ISNUMBER(OFFSET('Sanitation Data'!$H$12,0,10*ROW('Sanitation Data'!H163))),'Data Summary'!DI169="Yes"),OFFSET('Sanitation Data'!$H$12,0,10*ROW('Sanitation Data'!H163)),NA())</f>
        <v>#N/A</v>
      </c>
      <c r="AU169" s="491" t="e">
        <f ca="1">+IF(AND(ISNUMBER(OFFSET('Sanitation Data'!$I$4,0,10*ROW('Sanitation Data'!I163))),'Data Summary'!DJ169="Yes"),100-OFFSET('Sanitation Data'!$I$4,0,10*ROW('Sanitation Data'!I163)),NA())</f>
        <v>#N/A</v>
      </c>
      <c r="AV169" s="491" t="e">
        <f ca="1">+IF(AND(ISNUMBER(OFFSET('Sanitation Data'!$I$6,0,10*ROW('Sanitation Data'!I163))),'Data Summary'!DK169="Yes"),OFFSET('Sanitation Data'!$I$6,0,10*ROW('Sanitation Data'!I163)),NA())</f>
        <v>#N/A</v>
      </c>
      <c r="AW169" s="491" t="e">
        <f ca="1">+IF(AND(ISNUMBER(OFFSET('Sanitation Data'!$I$10,0,10*ROW('Sanitation Data'!I163))),'Data Summary'!DL169="Yes"),OFFSET('Sanitation Data'!$I$10,0,10*ROW('Sanitation Data'!I163)),NA())</f>
        <v>#N/A</v>
      </c>
      <c r="AX169" s="491" t="e">
        <f ca="1">+IF(AND(ISNUMBER(OFFSET('Sanitation Data'!$I$11,0,10*ROW('Sanitation Data'!I163))),'Data Summary'!DM169="Yes"),OFFSET('Sanitation Data'!$I$11,0,10*ROW('Sanitation Data'!I163)),NA())</f>
        <v>#N/A</v>
      </c>
      <c r="AY169" s="491" t="e">
        <f ca="1">+IF(AND(ISNUMBER(OFFSET('Sanitation Data'!$I$12,0,10*ROW('Sanitation Data'!I163))),'Data Summary'!DN169="Yes"),OFFSET('Sanitation Data'!$I$12,0,10*ROW('Sanitation Data'!I163)),NA())</f>
        <v>#N/A</v>
      </c>
      <c r="AZ169" s="492" t="e">
        <f ca="1">+IF(AND(ISNUMBER(OFFSET('Hygiene Data'!$D$5,0,10*ROW('Hygiene Data'!D163))),'Data Summary'!DO169="Yes"),OFFSET('Hygiene Data'!$D$5,0,10*ROW('Hygiene Data'!D163)),NA())</f>
        <v>#N/A</v>
      </c>
      <c r="BA169" s="492" t="e">
        <f ca="1">+IF(AND(ISNUMBER(OFFSET('Hygiene Data'!$D$7,0,10*ROW('Hygiene Data'!D163))),'Data Summary'!DP169="Yes"),OFFSET('Hygiene Data'!$D$7,0,10*ROW('Hygiene Data'!D163)),NA())</f>
        <v>#N/A</v>
      </c>
      <c r="BB169" s="492" t="e">
        <f ca="1">+IF(AND(ISNUMBER(OFFSET('Hygiene Data'!$D$9,0,10*ROW('Hygiene Data'!D163))),'Data Summary'!DQ169="Yes"),OFFSET('Hygiene Data'!$D$9,0,10*ROW('Hygiene Data'!D163)),NA())</f>
        <v>#N/A</v>
      </c>
      <c r="BC169" s="492" t="e">
        <f ca="1">+IF(AND(ISNUMBER(OFFSET('Hygiene Data'!$E$5,0,10*ROW('Hygiene Data'!E163))),'Data Summary'!DR169="Yes"),OFFSET('Hygiene Data'!$E$5,0,10*ROW('Hygiene Data'!E163)),NA())</f>
        <v>#N/A</v>
      </c>
      <c r="BD169" s="492" t="e">
        <f ca="1">+IF(AND(ISNUMBER(OFFSET('Hygiene Data'!$E$7,0,10*ROW('Hygiene Data'!E163))),'Data Summary'!DS169="Yes"),OFFSET('Hygiene Data'!$E$7,0,10*ROW('Hygiene Data'!E163)),NA())</f>
        <v>#N/A</v>
      </c>
      <c r="BE169" s="492" t="e">
        <f ca="1">+IF(AND(ISNUMBER(OFFSET('Hygiene Data'!$E$9,0,10*ROW('Hygiene Data'!E163))),'Data Summary'!DT169="Yes"),OFFSET('Hygiene Data'!$E$9,0,10*ROW('Hygiene Data'!E163)),NA())</f>
        <v>#N/A</v>
      </c>
      <c r="BF169" s="492" t="e">
        <f ca="1">+IF(AND(ISNUMBER(OFFSET('Hygiene Data'!$F$5,0,10*ROW('Hygiene Data'!F163))),'Data Summary'!DU169="Yes"),OFFSET('Hygiene Data'!$F$5,0,10*ROW('Hygiene Data'!F163)),NA())</f>
        <v>#N/A</v>
      </c>
      <c r="BG169" s="492" t="e">
        <f ca="1">+IF(AND(ISNUMBER(OFFSET('Hygiene Data'!$F$7,0,10*ROW('Hygiene Data'!F163))),'Data Summary'!DV169="Yes"),OFFSET('Hygiene Data'!$F$7,0,10*ROW('Hygiene Data'!F163)),NA())</f>
        <v>#N/A</v>
      </c>
      <c r="BH169" s="492" t="e">
        <f ca="1">+IF(AND(ISNUMBER(OFFSET('Hygiene Data'!$F$9,0,10*ROW('Hygiene Data'!F163))),'Data Summary'!DW169="Yes"),OFFSET('Hygiene Data'!$F$9,0,10*ROW('Hygiene Data'!F163)),NA())</f>
        <v>#N/A</v>
      </c>
      <c r="BI169" s="492" t="e">
        <f ca="1">+IF(AND(ISNUMBER(OFFSET('Hygiene Data'!$G$5,0,10*ROW('Hygiene Data'!G163))),'Data Summary'!DX169="Yes"),OFFSET('Hygiene Data'!$G$5,0,10*ROW('Hygiene Data'!G163)),NA())</f>
        <v>#N/A</v>
      </c>
      <c r="BJ169" s="492" t="e">
        <f ca="1">+IF(AND(ISNUMBER(OFFSET('Hygiene Data'!$G$7,0,10*ROW('Hygiene Data'!G163))),'Data Summary'!DY169="Yes"),OFFSET('Hygiene Data'!$G$7,0,10*ROW('Hygiene Data'!G163)),NA())</f>
        <v>#N/A</v>
      </c>
      <c r="BK169" s="492" t="e">
        <f ca="1">+IF(AND(ISNUMBER(OFFSET('Hygiene Data'!$G$9,0,10*ROW('Hygiene Data'!G163))),'Data Summary'!DZ169="Yes"),OFFSET('Hygiene Data'!$G$9,0,10*ROW('Hygiene Data'!G163)),NA())</f>
        <v>#N/A</v>
      </c>
      <c r="BL169" s="492" t="e">
        <f ca="1">+IF(AND(ISNUMBER(OFFSET('Hygiene Data'!$H$5,0,10*ROW('Hygiene Data'!H163))),'Data Summary'!EA169="Yes"),OFFSET('Hygiene Data'!$H$5,0,10*ROW('Hygiene Data'!H163)),NA())</f>
        <v>#N/A</v>
      </c>
      <c r="BM169" s="492" t="e">
        <f ca="1">+IF(AND(ISNUMBER(OFFSET('Hygiene Data'!$H$7,0,10*ROW('Hygiene Data'!H163))),'Data Summary'!EB169="Yes"),OFFSET('Hygiene Data'!$H$7,0,10*ROW('Hygiene Data'!H163)),NA())</f>
        <v>#N/A</v>
      </c>
      <c r="BN169" s="492" t="e">
        <f ca="1">+IF(AND(ISNUMBER(OFFSET('Hygiene Data'!$H$9,0,10*ROW('Hygiene Data'!H163))),'Data Summary'!EC169="Yes"),OFFSET('Hygiene Data'!$H$9,0,10*ROW('Hygiene Data'!H163)),NA())</f>
        <v>#N/A</v>
      </c>
      <c r="BO169" s="492" t="e">
        <f ca="1">+IF(AND(ISNUMBER(OFFSET('Hygiene Data'!$I$5,0,10*ROW('Hygiene Data'!I163))),'Data Summary'!ED169="Yes"),OFFSET('Hygiene Data'!$I$5,0,10*ROW('Hygiene Data'!I163)),NA())</f>
        <v>#N/A</v>
      </c>
      <c r="BP169" s="492" t="e">
        <f ca="1">+IF(AND(ISNUMBER(OFFSET('Hygiene Data'!$I$7,0,10*ROW('Hygiene Data'!I163))),'Data Summary'!EE169="Yes"),OFFSET('Hygiene Data'!$I$7,0,10*ROW('Hygiene Data'!I163)),NA())</f>
        <v>#N/A</v>
      </c>
      <c r="BQ169" s="492" t="e">
        <f ca="1">+IF(AND(ISNUMBER(OFFSET('Hygiene Data'!$I$9,0,10*ROW('Hygiene Data'!I163))),'Data Summary'!EF169="Yes"),OFFSET('Hygiene Data'!$I$9,0,10*ROW('Hygiene Data'!I163)),NA())</f>
        <v>#N/A</v>
      </c>
    </row>
    <row r="170" spans="1:69" x14ac:dyDescent="0.25">
      <c r="A170" s="488" t="e">
        <f ca="1">+RIGHT('Data Summary'!A170,LEN('Data Summary'!A170)-9)</f>
        <v>#VALUE!</v>
      </c>
      <c r="B170" s="462" t="str">
        <f ca="1">+IF(ISTEXT('Data Summary'!B170),'Data Summary'!B170,"")</f>
        <v/>
      </c>
      <c r="C170" s="489" t="e">
        <f ca="1">+VALUE('Data Summary'!C170)</f>
        <v>#VALUE!</v>
      </c>
      <c r="D170" s="490" t="e">
        <f ca="1">+IF(AND(ISNUMBER(OFFSET('Water Data'!$D$4,0,10*ROW('Water Data'!D164))),'Data Summary'!BS170="Yes"),100-OFFSET('Water Data'!$D$4,0,10*ROW('Water Data'!D164)),NA())</f>
        <v>#N/A</v>
      </c>
      <c r="E170" s="490" t="e">
        <f ca="1">+IF(AND(ISNUMBER(OFFSET('Water Data'!$D$6,0,10*ROW('Water Data'!D164))),'Data Summary'!BT170="Yes"),OFFSET('Water Data'!$D$6,0,10*ROW('Water Data'!D164)),NA())</f>
        <v>#N/A</v>
      </c>
      <c r="F170" s="490" t="e">
        <f ca="1">+IF(AND(ISNUMBER(OFFSET('Water Data'!$D$9,0,10*ROW('Water Data'!D164))),'Data Summary'!BU170="Yes"),OFFSET('Water Data'!$D$9,0,10*ROW('Water Data'!D164)),NA())</f>
        <v>#N/A</v>
      </c>
      <c r="G170" s="490" t="e">
        <f ca="1">+IF(AND(ISNUMBER(OFFSET('Water Data'!$E$4,0,10*ROW('Water Data'!E164))),'Data Summary'!BV170="Yes"),100-OFFSET('Water Data'!$E$4,0,10*ROW('Water Data'!E164)),NA())</f>
        <v>#N/A</v>
      </c>
      <c r="H170" s="490" t="e">
        <f ca="1">+IF(AND(ISNUMBER(OFFSET('Water Data'!$E$6,0,10*ROW('Water Data'!E164))),'Data Summary'!BW170="Yes"),OFFSET('Water Data'!$E$6,0,10*ROW('Water Data'!E164)),NA())</f>
        <v>#N/A</v>
      </c>
      <c r="I170" s="490" t="e">
        <f ca="1">+IF(AND(ISNUMBER(OFFSET('Water Data'!$E$9,0,10*ROW('Water Data'!E164))),'Data Summary'!BX170="Yes"),OFFSET('Water Data'!$E$9,0,10*ROW('Water Data'!E164)),NA())</f>
        <v>#N/A</v>
      </c>
      <c r="J170" s="490" t="e">
        <f ca="1">+IF(AND(ISNUMBER(OFFSET('Water Data'!$F$4,0,10*ROW('Water Data'!F164))),'Data Summary'!BY170="Yes"),100-OFFSET('Water Data'!$F$4,0,10*ROW('Water Data'!F164)),NA())</f>
        <v>#N/A</v>
      </c>
      <c r="K170" s="490" t="e">
        <f ca="1">+IF(AND(ISNUMBER(OFFSET('Water Data'!$F$6,0,10*ROW('Water Data'!F164))),'Data Summary'!BZ170="Yes"),OFFSET('Water Data'!$F$6,0,10*ROW('Water Data'!F164)),NA())</f>
        <v>#N/A</v>
      </c>
      <c r="L170" s="490" t="e">
        <f ca="1">+IF(AND(ISNUMBER(OFFSET('Water Data'!$F$9,0,10*ROW('Water Data'!F164))),'Data Summary'!CA170="Yes"),OFFSET('Water Data'!$F$9,0,10*ROW('Water Data'!F164)),NA())</f>
        <v>#N/A</v>
      </c>
      <c r="M170" s="490" t="e">
        <f ca="1">+IF(AND(ISNUMBER(OFFSET('Water Data'!$G$4,0,10*ROW('Water Data'!G164))),'Data Summary'!CB170="Yes"),100-OFFSET('Water Data'!$G$4,0,10*ROW('Water Data'!G164)),NA())</f>
        <v>#N/A</v>
      </c>
      <c r="N170" s="490" t="e">
        <f ca="1">+IF(AND(ISNUMBER(OFFSET('Water Data'!$G$6,0,10*ROW('Water Data'!G164))),'Data Summary'!CC170="Yes"),OFFSET('Water Data'!$G$6,0,10*ROW('Water Data'!G164)),NA())</f>
        <v>#N/A</v>
      </c>
      <c r="O170" s="490" t="e">
        <f ca="1">+IF(AND(ISNUMBER(OFFSET('Water Data'!$G$9,0,10*ROW('Water Data'!G164))),'Data Summary'!CD170="Yes"),OFFSET('Water Data'!$G$9,0,10*ROW('Water Data'!G164)),NA())</f>
        <v>#N/A</v>
      </c>
      <c r="P170" s="490" t="e">
        <f ca="1">+IF(AND(ISNUMBER(OFFSET('Water Data'!$H$4,0,10*ROW('Water Data'!H164))),'Data Summary'!CE170="Yes"),100-OFFSET('Water Data'!$H$4,0,10*ROW('Water Data'!H164)),NA())</f>
        <v>#N/A</v>
      </c>
      <c r="Q170" s="490" t="e">
        <f ca="1">+IF(AND(ISNUMBER(OFFSET('Water Data'!$H$6,0,10*ROW('Water Data'!H164))),'Data Summary'!CF170="Yes"),OFFSET('Water Data'!$H$6,0,10*ROW('Water Data'!H164)),NA())</f>
        <v>#N/A</v>
      </c>
      <c r="R170" s="490" t="e">
        <f ca="1">+IF(AND(ISNUMBER(OFFSET('Water Data'!$H$9,0,10*ROW('Water Data'!H164))),'Data Summary'!CG170="Yes"),OFFSET('Water Data'!$H$9,0,10*ROW('Water Data'!H164)),NA())</f>
        <v>#N/A</v>
      </c>
      <c r="S170" s="490" t="e">
        <f ca="1">+IF(AND(ISNUMBER(OFFSET('Water Data'!$I$4,0,10*ROW('Water Data'!I164))),'Data Summary'!CH170="Yes"),100-OFFSET('Water Data'!$I$4,0,10*ROW('Water Data'!I164)),NA())</f>
        <v>#N/A</v>
      </c>
      <c r="T170" s="490" t="e">
        <f ca="1">+IF(AND(ISNUMBER(OFFSET('Water Data'!$I$6,0,10*ROW('Water Data'!I164))),'Data Summary'!CI170="Yes"),OFFSET('Water Data'!$I$6,0,10*ROW('Water Data'!I164)),NA())</f>
        <v>#N/A</v>
      </c>
      <c r="U170" s="490" t="e">
        <f ca="1">+IF(AND(ISNUMBER(OFFSET('Water Data'!$I$9,0,10*ROW('Water Data'!I164))),'Data Summary'!CJ170="Yes"),OFFSET('Water Data'!$I$9,0,10*ROW('Water Data'!I164)),NA())</f>
        <v>#N/A</v>
      </c>
      <c r="V170" s="491" t="e">
        <f ca="1">+IF(AND(ISNUMBER(OFFSET('Sanitation Data'!$D$4,0,10*ROW('Sanitation Data'!D164))),'Data Summary'!CK170="Yes"),100-OFFSET('Sanitation Data'!$D$4,0,10*ROW('Sanitation Data'!D164)),NA())</f>
        <v>#N/A</v>
      </c>
      <c r="W170" s="491" t="e">
        <f ca="1">+IF(AND(ISNUMBER(OFFSET('Sanitation Data'!$D$6,0,10*ROW('Sanitation Data'!D164))),'Data Summary'!CL170="Yes"),OFFSET('Sanitation Data'!$D$6,0,10*ROW('Sanitation Data'!D164)),NA())</f>
        <v>#N/A</v>
      </c>
      <c r="X170" s="491" t="e">
        <f ca="1">+IF(AND(ISNUMBER(OFFSET('Sanitation Data'!$D$10,0,10*ROW('Sanitation Data'!D164))),'Data Summary'!CM170="Yes"),OFFSET('Sanitation Data'!$D$10,0,10*ROW('Sanitation Data'!D164)),NA())</f>
        <v>#N/A</v>
      </c>
      <c r="Y170" s="491" t="e">
        <f ca="1">+IF(AND(ISNUMBER(OFFSET('Sanitation Data'!$D$11,0,10*ROW('Sanitation Data'!D164))),'Data Summary'!CN170="Yes"),OFFSET('Sanitation Data'!$D$11,0,10*ROW('Sanitation Data'!D164)),NA())</f>
        <v>#N/A</v>
      </c>
      <c r="Z170" s="491" t="e">
        <f ca="1">+IF(AND(ISNUMBER(OFFSET('Sanitation Data'!$D$12,0,10*ROW('Sanitation Data'!D164))),'Data Summary'!CO170="Yes"),OFFSET('Sanitation Data'!$D$12,0,10*ROW('Sanitation Data'!D164)),NA())</f>
        <v>#N/A</v>
      </c>
      <c r="AA170" s="491" t="e">
        <f ca="1">+IF(AND(ISNUMBER(OFFSET('Sanitation Data'!$E$4,0,10*ROW('Sanitation Data'!E164))),'Data Summary'!CP170="Yes"),100-OFFSET('Sanitation Data'!$E$4,0,10*ROW('Sanitation Data'!E164)),NA())</f>
        <v>#N/A</v>
      </c>
      <c r="AB170" s="491" t="e">
        <f ca="1">+IF(AND(ISNUMBER(OFFSET('Sanitation Data'!$E$6,0,10*ROW('Sanitation Data'!E164))),'Data Summary'!CQ170="Yes"),OFFSET('Sanitation Data'!$E$6,0,10*ROW('Sanitation Data'!E164)),NA())</f>
        <v>#N/A</v>
      </c>
      <c r="AC170" s="491" t="e">
        <f ca="1">+IF(AND(ISNUMBER(OFFSET('Sanitation Data'!$E$10,0,10*ROW('Sanitation Data'!E164))),'Data Summary'!CR170="Yes"),OFFSET('Sanitation Data'!$E$10,0,10*ROW('Sanitation Data'!E164)),NA())</f>
        <v>#N/A</v>
      </c>
      <c r="AD170" s="491" t="e">
        <f ca="1">+IF(AND(ISNUMBER(OFFSET('Sanitation Data'!$E$11,0,10*ROW('Sanitation Data'!E164))),'Data Summary'!CS170="Yes"),OFFSET('Sanitation Data'!$E$11,0,10*ROW('Sanitation Data'!E164)),NA())</f>
        <v>#N/A</v>
      </c>
      <c r="AE170" s="491" t="e">
        <f ca="1">+IF(AND(ISNUMBER(OFFSET('Sanitation Data'!$E$12,0,10*ROW('Sanitation Data'!E164))),'Data Summary'!CT170="Yes"),OFFSET('Sanitation Data'!$E$12,0,10*ROW('Sanitation Data'!E164)),NA())</f>
        <v>#N/A</v>
      </c>
      <c r="AF170" s="491" t="e">
        <f ca="1">+IF(AND(ISNUMBER(OFFSET('Sanitation Data'!$F$4,0,10*ROW('Sanitation Data'!F164))),'Data Summary'!CU170="Yes"),100-OFFSET('Sanitation Data'!$F$4,0,10*ROW('Sanitation Data'!F164)),NA())</f>
        <v>#N/A</v>
      </c>
      <c r="AG170" s="491" t="e">
        <f ca="1">+IF(AND(ISNUMBER(OFFSET('Sanitation Data'!$F$6,0,10*ROW('Sanitation Data'!F164))),'Data Summary'!CV170="Yes"),OFFSET('Sanitation Data'!$F$6,0,10*ROW('Sanitation Data'!F164)),NA())</f>
        <v>#N/A</v>
      </c>
      <c r="AH170" s="491" t="e">
        <f ca="1">+IF(AND(ISNUMBER(OFFSET('Sanitation Data'!$F$10,0,10*ROW('Sanitation Data'!F164))),'Data Summary'!CW170="Yes"),OFFSET('Sanitation Data'!$F$10,0,10*ROW('Sanitation Data'!F164)),NA())</f>
        <v>#N/A</v>
      </c>
      <c r="AI170" s="491" t="e">
        <f ca="1">+IF(AND(ISNUMBER(OFFSET('Sanitation Data'!$F$11,0,10*ROW('Sanitation Data'!F164))),'Data Summary'!CX170="Yes"),OFFSET('Sanitation Data'!$F$11,0,10*ROW('Sanitation Data'!F164)),NA())</f>
        <v>#N/A</v>
      </c>
      <c r="AJ170" s="491" t="e">
        <f ca="1">+IF(AND(ISNUMBER(OFFSET('Sanitation Data'!$F$12,0,10*ROW('Sanitation Data'!F164))),'Data Summary'!CY170="Yes"),OFFSET('Sanitation Data'!$F$12,0,10*ROW('Sanitation Data'!F164)),NA())</f>
        <v>#N/A</v>
      </c>
      <c r="AK170" s="491" t="e">
        <f ca="1">+IF(AND(ISNUMBER(OFFSET('Sanitation Data'!$G$4,0,10*ROW('Sanitation Data'!G164))),'Data Summary'!CZ170="Yes"),100-OFFSET('Sanitation Data'!$G$4,0,10*ROW('Sanitation Data'!G164)),NA())</f>
        <v>#N/A</v>
      </c>
      <c r="AL170" s="491" t="e">
        <f ca="1">+IF(AND(ISNUMBER(OFFSET('Sanitation Data'!$G$6,0,10*ROW('Sanitation Data'!G164))),'Data Summary'!DA170="Yes"),OFFSET('Sanitation Data'!$G$6,0,10*ROW('Sanitation Data'!G164)),NA())</f>
        <v>#N/A</v>
      </c>
      <c r="AM170" s="491" t="e">
        <f ca="1">+IF(AND(ISNUMBER(OFFSET('Sanitation Data'!$G$10,0,10*ROW('Sanitation Data'!G164))),'Data Summary'!DB170="Yes"),OFFSET('Sanitation Data'!$G$10,0,10*ROW('Sanitation Data'!G164)),NA())</f>
        <v>#N/A</v>
      </c>
      <c r="AN170" s="491" t="e">
        <f ca="1">+IF(AND(ISNUMBER(OFFSET('Sanitation Data'!$G$11,0,10*ROW('Sanitation Data'!G164))),'Data Summary'!DC170="Yes"),OFFSET('Sanitation Data'!$G$11,0,10*ROW('Sanitation Data'!G164)),NA())</f>
        <v>#N/A</v>
      </c>
      <c r="AO170" s="491" t="e">
        <f ca="1">+IF(AND(ISNUMBER(OFFSET('Sanitation Data'!$G$12,0,10*ROW('Sanitation Data'!G164))),'Data Summary'!DD170="Yes"),OFFSET('Sanitation Data'!$G$12,0,10*ROW('Sanitation Data'!G164)),NA())</f>
        <v>#N/A</v>
      </c>
      <c r="AP170" s="491" t="e">
        <f ca="1">+IF(AND(ISNUMBER(OFFSET('Sanitation Data'!$H$4,0,10*ROW('Sanitation Data'!H164))),'Data Summary'!DE170="Yes"),100-OFFSET('Sanitation Data'!$H$4,0,10*ROW('Sanitation Data'!H164)),NA())</f>
        <v>#N/A</v>
      </c>
      <c r="AQ170" s="491" t="e">
        <f ca="1">+IF(AND(ISNUMBER(OFFSET('Sanitation Data'!$H$6,0,10*ROW('Sanitation Data'!H164))),'Data Summary'!DF170="Yes"),OFFSET('Sanitation Data'!$H$6,0,10*ROW('Sanitation Data'!H164)),NA())</f>
        <v>#N/A</v>
      </c>
      <c r="AR170" s="491" t="e">
        <f ca="1">+IF(AND(ISNUMBER(OFFSET('Sanitation Data'!$H$10,0,10*ROW('Sanitation Data'!H164))),'Data Summary'!DG170="Yes"),OFFSET('Sanitation Data'!$H$10,0,10*ROW('Sanitation Data'!H164)),NA())</f>
        <v>#N/A</v>
      </c>
      <c r="AS170" s="491" t="e">
        <f ca="1">+IF(AND(ISNUMBER(OFFSET('Sanitation Data'!$H$11,0,10*ROW('Sanitation Data'!H164))),'Data Summary'!DH170="Yes"),OFFSET('Sanitation Data'!$H$11,0,10*ROW('Sanitation Data'!H164)),NA())</f>
        <v>#N/A</v>
      </c>
      <c r="AT170" s="491" t="e">
        <f ca="1">+IF(AND(ISNUMBER(OFFSET('Sanitation Data'!$H$12,0,10*ROW('Sanitation Data'!H164))),'Data Summary'!DI170="Yes"),OFFSET('Sanitation Data'!$H$12,0,10*ROW('Sanitation Data'!H164)),NA())</f>
        <v>#N/A</v>
      </c>
      <c r="AU170" s="491" t="e">
        <f ca="1">+IF(AND(ISNUMBER(OFFSET('Sanitation Data'!$I$4,0,10*ROW('Sanitation Data'!I164))),'Data Summary'!DJ170="Yes"),100-OFFSET('Sanitation Data'!$I$4,0,10*ROW('Sanitation Data'!I164)),NA())</f>
        <v>#N/A</v>
      </c>
      <c r="AV170" s="491" t="e">
        <f ca="1">+IF(AND(ISNUMBER(OFFSET('Sanitation Data'!$I$6,0,10*ROW('Sanitation Data'!I164))),'Data Summary'!DK170="Yes"),OFFSET('Sanitation Data'!$I$6,0,10*ROW('Sanitation Data'!I164)),NA())</f>
        <v>#N/A</v>
      </c>
      <c r="AW170" s="491" t="e">
        <f ca="1">+IF(AND(ISNUMBER(OFFSET('Sanitation Data'!$I$10,0,10*ROW('Sanitation Data'!I164))),'Data Summary'!DL170="Yes"),OFFSET('Sanitation Data'!$I$10,0,10*ROW('Sanitation Data'!I164)),NA())</f>
        <v>#N/A</v>
      </c>
      <c r="AX170" s="491" t="e">
        <f ca="1">+IF(AND(ISNUMBER(OFFSET('Sanitation Data'!$I$11,0,10*ROW('Sanitation Data'!I164))),'Data Summary'!DM170="Yes"),OFFSET('Sanitation Data'!$I$11,0,10*ROW('Sanitation Data'!I164)),NA())</f>
        <v>#N/A</v>
      </c>
      <c r="AY170" s="491" t="e">
        <f ca="1">+IF(AND(ISNUMBER(OFFSET('Sanitation Data'!$I$12,0,10*ROW('Sanitation Data'!I164))),'Data Summary'!DN170="Yes"),OFFSET('Sanitation Data'!$I$12,0,10*ROW('Sanitation Data'!I164)),NA())</f>
        <v>#N/A</v>
      </c>
      <c r="AZ170" s="492" t="e">
        <f ca="1">+IF(AND(ISNUMBER(OFFSET('Hygiene Data'!$D$5,0,10*ROW('Hygiene Data'!D164))),'Data Summary'!DO170="Yes"),OFFSET('Hygiene Data'!$D$5,0,10*ROW('Hygiene Data'!D164)),NA())</f>
        <v>#N/A</v>
      </c>
      <c r="BA170" s="492" t="e">
        <f ca="1">+IF(AND(ISNUMBER(OFFSET('Hygiene Data'!$D$7,0,10*ROW('Hygiene Data'!D164))),'Data Summary'!DP170="Yes"),OFFSET('Hygiene Data'!$D$7,0,10*ROW('Hygiene Data'!D164)),NA())</f>
        <v>#N/A</v>
      </c>
      <c r="BB170" s="492" t="e">
        <f ca="1">+IF(AND(ISNUMBER(OFFSET('Hygiene Data'!$D$9,0,10*ROW('Hygiene Data'!D164))),'Data Summary'!DQ170="Yes"),OFFSET('Hygiene Data'!$D$9,0,10*ROW('Hygiene Data'!D164)),NA())</f>
        <v>#N/A</v>
      </c>
      <c r="BC170" s="492" t="e">
        <f ca="1">+IF(AND(ISNUMBER(OFFSET('Hygiene Data'!$E$5,0,10*ROW('Hygiene Data'!E164))),'Data Summary'!DR170="Yes"),OFFSET('Hygiene Data'!$E$5,0,10*ROW('Hygiene Data'!E164)),NA())</f>
        <v>#N/A</v>
      </c>
      <c r="BD170" s="492" t="e">
        <f ca="1">+IF(AND(ISNUMBER(OFFSET('Hygiene Data'!$E$7,0,10*ROW('Hygiene Data'!E164))),'Data Summary'!DS170="Yes"),OFFSET('Hygiene Data'!$E$7,0,10*ROW('Hygiene Data'!E164)),NA())</f>
        <v>#N/A</v>
      </c>
      <c r="BE170" s="492" t="e">
        <f ca="1">+IF(AND(ISNUMBER(OFFSET('Hygiene Data'!$E$9,0,10*ROW('Hygiene Data'!E164))),'Data Summary'!DT170="Yes"),OFFSET('Hygiene Data'!$E$9,0,10*ROW('Hygiene Data'!E164)),NA())</f>
        <v>#N/A</v>
      </c>
      <c r="BF170" s="492" t="e">
        <f ca="1">+IF(AND(ISNUMBER(OFFSET('Hygiene Data'!$F$5,0,10*ROW('Hygiene Data'!F164))),'Data Summary'!DU170="Yes"),OFFSET('Hygiene Data'!$F$5,0,10*ROW('Hygiene Data'!F164)),NA())</f>
        <v>#N/A</v>
      </c>
      <c r="BG170" s="492" t="e">
        <f ca="1">+IF(AND(ISNUMBER(OFFSET('Hygiene Data'!$F$7,0,10*ROW('Hygiene Data'!F164))),'Data Summary'!DV170="Yes"),OFFSET('Hygiene Data'!$F$7,0,10*ROW('Hygiene Data'!F164)),NA())</f>
        <v>#N/A</v>
      </c>
      <c r="BH170" s="492" t="e">
        <f ca="1">+IF(AND(ISNUMBER(OFFSET('Hygiene Data'!$F$9,0,10*ROW('Hygiene Data'!F164))),'Data Summary'!DW170="Yes"),OFFSET('Hygiene Data'!$F$9,0,10*ROW('Hygiene Data'!F164)),NA())</f>
        <v>#N/A</v>
      </c>
      <c r="BI170" s="492" t="e">
        <f ca="1">+IF(AND(ISNUMBER(OFFSET('Hygiene Data'!$G$5,0,10*ROW('Hygiene Data'!G164))),'Data Summary'!DX170="Yes"),OFFSET('Hygiene Data'!$G$5,0,10*ROW('Hygiene Data'!G164)),NA())</f>
        <v>#N/A</v>
      </c>
      <c r="BJ170" s="492" t="e">
        <f ca="1">+IF(AND(ISNUMBER(OFFSET('Hygiene Data'!$G$7,0,10*ROW('Hygiene Data'!G164))),'Data Summary'!DY170="Yes"),OFFSET('Hygiene Data'!$G$7,0,10*ROW('Hygiene Data'!G164)),NA())</f>
        <v>#N/A</v>
      </c>
      <c r="BK170" s="492" t="e">
        <f ca="1">+IF(AND(ISNUMBER(OFFSET('Hygiene Data'!$G$9,0,10*ROW('Hygiene Data'!G164))),'Data Summary'!DZ170="Yes"),OFFSET('Hygiene Data'!$G$9,0,10*ROW('Hygiene Data'!G164)),NA())</f>
        <v>#N/A</v>
      </c>
      <c r="BL170" s="492" t="e">
        <f ca="1">+IF(AND(ISNUMBER(OFFSET('Hygiene Data'!$H$5,0,10*ROW('Hygiene Data'!H164))),'Data Summary'!EA170="Yes"),OFFSET('Hygiene Data'!$H$5,0,10*ROW('Hygiene Data'!H164)),NA())</f>
        <v>#N/A</v>
      </c>
      <c r="BM170" s="492" t="e">
        <f ca="1">+IF(AND(ISNUMBER(OFFSET('Hygiene Data'!$H$7,0,10*ROW('Hygiene Data'!H164))),'Data Summary'!EB170="Yes"),OFFSET('Hygiene Data'!$H$7,0,10*ROW('Hygiene Data'!H164)),NA())</f>
        <v>#N/A</v>
      </c>
      <c r="BN170" s="492" t="e">
        <f ca="1">+IF(AND(ISNUMBER(OFFSET('Hygiene Data'!$H$9,0,10*ROW('Hygiene Data'!H164))),'Data Summary'!EC170="Yes"),OFFSET('Hygiene Data'!$H$9,0,10*ROW('Hygiene Data'!H164)),NA())</f>
        <v>#N/A</v>
      </c>
      <c r="BO170" s="492" t="e">
        <f ca="1">+IF(AND(ISNUMBER(OFFSET('Hygiene Data'!$I$5,0,10*ROW('Hygiene Data'!I164))),'Data Summary'!ED170="Yes"),OFFSET('Hygiene Data'!$I$5,0,10*ROW('Hygiene Data'!I164)),NA())</f>
        <v>#N/A</v>
      </c>
      <c r="BP170" s="492" t="e">
        <f ca="1">+IF(AND(ISNUMBER(OFFSET('Hygiene Data'!$I$7,0,10*ROW('Hygiene Data'!I164))),'Data Summary'!EE170="Yes"),OFFSET('Hygiene Data'!$I$7,0,10*ROW('Hygiene Data'!I164)),NA())</f>
        <v>#N/A</v>
      </c>
      <c r="BQ170" s="492" t="e">
        <f ca="1">+IF(AND(ISNUMBER(OFFSET('Hygiene Data'!$I$9,0,10*ROW('Hygiene Data'!I164))),'Data Summary'!EF170="Yes"),OFFSET('Hygiene Data'!$I$9,0,10*ROW('Hygiene Data'!I164)),NA())</f>
        <v>#N/A</v>
      </c>
    </row>
    <row r="171" spans="1:69" x14ac:dyDescent="0.25">
      <c r="A171" s="488" t="e">
        <f ca="1">+RIGHT('Data Summary'!A171,LEN('Data Summary'!A171)-9)</f>
        <v>#VALUE!</v>
      </c>
      <c r="B171" s="462" t="str">
        <f ca="1">+IF(ISTEXT('Data Summary'!B171),'Data Summary'!B171,"")</f>
        <v/>
      </c>
      <c r="C171" s="489" t="e">
        <f ca="1">+VALUE('Data Summary'!C171)</f>
        <v>#VALUE!</v>
      </c>
      <c r="D171" s="490" t="e">
        <f ca="1">+IF(AND(ISNUMBER(OFFSET('Water Data'!$D$4,0,10*ROW('Water Data'!D165))),'Data Summary'!BS171="Yes"),100-OFFSET('Water Data'!$D$4,0,10*ROW('Water Data'!D165)),NA())</f>
        <v>#N/A</v>
      </c>
      <c r="E171" s="490" t="e">
        <f ca="1">+IF(AND(ISNUMBER(OFFSET('Water Data'!$D$6,0,10*ROW('Water Data'!D165))),'Data Summary'!BT171="Yes"),OFFSET('Water Data'!$D$6,0,10*ROW('Water Data'!D165)),NA())</f>
        <v>#N/A</v>
      </c>
      <c r="F171" s="490" t="e">
        <f ca="1">+IF(AND(ISNUMBER(OFFSET('Water Data'!$D$9,0,10*ROW('Water Data'!D165))),'Data Summary'!BU171="Yes"),OFFSET('Water Data'!$D$9,0,10*ROW('Water Data'!D165)),NA())</f>
        <v>#N/A</v>
      </c>
      <c r="G171" s="490" t="e">
        <f ca="1">+IF(AND(ISNUMBER(OFFSET('Water Data'!$E$4,0,10*ROW('Water Data'!E165))),'Data Summary'!BV171="Yes"),100-OFFSET('Water Data'!$E$4,0,10*ROW('Water Data'!E165)),NA())</f>
        <v>#N/A</v>
      </c>
      <c r="H171" s="490" t="e">
        <f ca="1">+IF(AND(ISNUMBER(OFFSET('Water Data'!$E$6,0,10*ROW('Water Data'!E165))),'Data Summary'!BW171="Yes"),OFFSET('Water Data'!$E$6,0,10*ROW('Water Data'!E165)),NA())</f>
        <v>#N/A</v>
      </c>
      <c r="I171" s="490" t="e">
        <f ca="1">+IF(AND(ISNUMBER(OFFSET('Water Data'!$E$9,0,10*ROW('Water Data'!E165))),'Data Summary'!BX171="Yes"),OFFSET('Water Data'!$E$9,0,10*ROW('Water Data'!E165)),NA())</f>
        <v>#N/A</v>
      </c>
      <c r="J171" s="490" t="e">
        <f ca="1">+IF(AND(ISNUMBER(OFFSET('Water Data'!$F$4,0,10*ROW('Water Data'!F165))),'Data Summary'!BY171="Yes"),100-OFFSET('Water Data'!$F$4,0,10*ROW('Water Data'!F165)),NA())</f>
        <v>#N/A</v>
      </c>
      <c r="K171" s="490" t="e">
        <f ca="1">+IF(AND(ISNUMBER(OFFSET('Water Data'!$F$6,0,10*ROW('Water Data'!F165))),'Data Summary'!BZ171="Yes"),OFFSET('Water Data'!$F$6,0,10*ROW('Water Data'!F165)),NA())</f>
        <v>#N/A</v>
      </c>
      <c r="L171" s="490" t="e">
        <f ca="1">+IF(AND(ISNUMBER(OFFSET('Water Data'!$F$9,0,10*ROW('Water Data'!F165))),'Data Summary'!CA171="Yes"),OFFSET('Water Data'!$F$9,0,10*ROW('Water Data'!F165)),NA())</f>
        <v>#N/A</v>
      </c>
      <c r="M171" s="490" t="e">
        <f ca="1">+IF(AND(ISNUMBER(OFFSET('Water Data'!$G$4,0,10*ROW('Water Data'!G165))),'Data Summary'!CB171="Yes"),100-OFFSET('Water Data'!$G$4,0,10*ROW('Water Data'!G165)),NA())</f>
        <v>#N/A</v>
      </c>
      <c r="N171" s="490" t="e">
        <f ca="1">+IF(AND(ISNUMBER(OFFSET('Water Data'!$G$6,0,10*ROW('Water Data'!G165))),'Data Summary'!CC171="Yes"),OFFSET('Water Data'!$G$6,0,10*ROW('Water Data'!G165)),NA())</f>
        <v>#N/A</v>
      </c>
      <c r="O171" s="490" t="e">
        <f ca="1">+IF(AND(ISNUMBER(OFFSET('Water Data'!$G$9,0,10*ROW('Water Data'!G165))),'Data Summary'!CD171="Yes"),OFFSET('Water Data'!$G$9,0,10*ROW('Water Data'!G165)),NA())</f>
        <v>#N/A</v>
      </c>
      <c r="P171" s="490" t="e">
        <f ca="1">+IF(AND(ISNUMBER(OFFSET('Water Data'!$H$4,0,10*ROW('Water Data'!H165))),'Data Summary'!CE171="Yes"),100-OFFSET('Water Data'!$H$4,0,10*ROW('Water Data'!H165)),NA())</f>
        <v>#N/A</v>
      </c>
      <c r="Q171" s="490" t="e">
        <f ca="1">+IF(AND(ISNUMBER(OFFSET('Water Data'!$H$6,0,10*ROW('Water Data'!H165))),'Data Summary'!CF171="Yes"),OFFSET('Water Data'!$H$6,0,10*ROW('Water Data'!H165)),NA())</f>
        <v>#N/A</v>
      </c>
      <c r="R171" s="490" t="e">
        <f ca="1">+IF(AND(ISNUMBER(OFFSET('Water Data'!$H$9,0,10*ROW('Water Data'!H165))),'Data Summary'!CG171="Yes"),OFFSET('Water Data'!$H$9,0,10*ROW('Water Data'!H165)),NA())</f>
        <v>#N/A</v>
      </c>
      <c r="S171" s="490" t="e">
        <f ca="1">+IF(AND(ISNUMBER(OFFSET('Water Data'!$I$4,0,10*ROW('Water Data'!I165))),'Data Summary'!CH171="Yes"),100-OFFSET('Water Data'!$I$4,0,10*ROW('Water Data'!I165)),NA())</f>
        <v>#N/A</v>
      </c>
      <c r="T171" s="490" t="e">
        <f ca="1">+IF(AND(ISNUMBER(OFFSET('Water Data'!$I$6,0,10*ROW('Water Data'!I165))),'Data Summary'!CI171="Yes"),OFFSET('Water Data'!$I$6,0,10*ROW('Water Data'!I165)),NA())</f>
        <v>#N/A</v>
      </c>
      <c r="U171" s="490" t="e">
        <f ca="1">+IF(AND(ISNUMBER(OFFSET('Water Data'!$I$9,0,10*ROW('Water Data'!I165))),'Data Summary'!CJ171="Yes"),OFFSET('Water Data'!$I$9,0,10*ROW('Water Data'!I165)),NA())</f>
        <v>#N/A</v>
      </c>
      <c r="V171" s="491" t="e">
        <f ca="1">+IF(AND(ISNUMBER(OFFSET('Sanitation Data'!$D$4,0,10*ROW('Sanitation Data'!D165))),'Data Summary'!CK171="Yes"),100-OFFSET('Sanitation Data'!$D$4,0,10*ROW('Sanitation Data'!D165)),NA())</f>
        <v>#N/A</v>
      </c>
      <c r="W171" s="491" t="e">
        <f ca="1">+IF(AND(ISNUMBER(OFFSET('Sanitation Data'!$D$6,0,10*ROW('Sanitation Data'!D165))),'Data Summary'!CL171="Yes"),OFFSET('Sanitation Data'!$D$6,0,10*ROW('Sanitation Data'!D165)),NA())</f>
        <v>#N/A</v>
      </c>
      <c r="X171" s="491" t="e">
        <f ca="1">+IF(AND(ISNUMBER(OFFSET('Sanitation Data'!$D$10,0,10*ROW('Sanitation Data'!D165))),'Data Summary'!CM171="Yes"),OFFSET('Sanitation Data'!$D$10,0,10*ROW('Sanitation Data'!D165)),NA())</f>
        <v>#N/A</v>
      </c>
      <c r="Y171" s="491" t="e">
        <f ca="1">+IF(AND(ISNUMBER(OFFSET('Sanitation Data'!$D$11,0,10*ROW('Sanitation Data'!D165))),'Data Summary'!CN171="Yes"),OFFSET('Sanitation Data'!$D$11,0,10*ROW('Sanitation Data'!D165)),NA())</f>
        <v>#N/A</v>
      </c>
      <c r="Z171" s="491" t="e">
        <f ca="1">+IF(AND(ISNUMBER(OFFSET('Sanitation Data'!$D$12,0,10*ROW('Sanitation Data'!D165))),'Data Summary'!CO171="Yes"),OFFSET('Sanitation Data'!$D$12,0,10*ROW('Sanitation Data'!D165)),NA())</f>
        <v>#N/A</v>
      </c>
      <c r="AA171" s="491" t="e">
        <f ca="1">+IF(AND(ISNUMBER(OFFSET('Sanitation Data'!$E$4,0,10*ROW('Sanitation Data'!E165))),'Data Summary'!CP171="Yes"),100-OFFSET('Sanitation Data'!$E$4,0,10*ROW('Sanitation Data'!E165)),NA())</f>
        <v>#N/A</v>
      </c>
      <c r="AB171" s="491" t="e">
        <f ca="1">+IF(AND(ISNUMBER(OFFSET('Sanitation Data'!$E$6,0,10*ROW('Sanitation Data'!E165))),'Data Summary'!CQ171="Yes"),OFFSET('Sanitation Data'!$E$6,0,10*ROW('Sanitation Data'!E165)),NA())</f>
        <v>#N/A</v>
      </c>
      <c r="AC171" s="491" t="e">
        <f ca="1">+IF(AND(ISNUMBER(OFFSET('Sanitation Data'!$E$10,0,10*ROW('Sanitation Data'!E165))),'Data Summary'!CR171="Yes"),OFFSET('Sanitation Data'!$E$10,0,10*ROW('Sanitation Data'!E165)),NA())</f>
        <v>#N/A</v>
      </c>
      <c r="AD171" s="491" t="e">
        <f ca="1">+IF(AND(ISNUMBER(OFFSET('Sanitation Data'!$E$11,0,10*ROW('Sanitation Data'!E165))),'Data Summary'!CS171="Yes"),OFFSET('Sanitation Data'!$E$11,0,10*ROW('Sanitation Data'!E165)),NA())</f>
        <v>#N/A</v>
      </c>
      <c r="AE171" s="491" t="e">
        <f ca="1">+IF(AND(ISNUMBER(OFFSET('Sanitation Data'!$E$12,0,10*ROW('Sanitation Data'!E165))),'Data Summary'!CT171="Yes"),OFFSET('Sanitation Data'!$E$12,0,10*ROW('Sanitation Data'!E165)),NA())</f>
        <v>#N/A</v>
      </c>
      <c r="AF171" s="491" t="e">
        <f ca="1">+IF(AND(ISNUMBER(OFFSET('Sanitation Data'!$F$4,0,10*ROW('Sanitation Data'!F165))),'Data Summary'!CU171="Yes"),100-OFFSET('Sanitation Data'!$F$4,0,10*ROW('Sanitation Data'!F165)),NA())</f>
        <v>#N/A</v>
      </c>
      <c r="AG171" s="491" t="e">
        <f ca="1">+IF(AND(ISNUMBER(OFFSET('Sanitation Data'!$F$6,0,10*ROW('Sanitation Data'!F165))),'Data Summary'!CV171="Yes"),OFFSET('Sanitation Data'!$F$6,0,10*ROW('Sanitation Data'!F165)),NA())</f>
        <v>#N/A</v>
      </c>
      <c r="AH171" s="491" t="e">
        <f ca="1">+IF(AND(ISNUMBER(OFFSET('Sanitation Data'!$F$10,0,10*ROW('Sanitation Data'!F165))),'Data Summary'!CW171="Yes"),OFFSET('Sanitation Data'!$F$10,0,10*ROW('Sanitation Data'!F165)),NA())</f>
        <v>#N/A</v>
      </c>
      <c r="AI171" s="491" t="e">
        <f ca="1">+IF(AND(ISNUMBER(OFFSET('Sanitation Data'!$F$11,0,10*ROW('Sanitation Data'!F165))),'Data Summary'!CX171="Yes"),OFFSET('Sanitation Data'!$F$11,0,10*ROW('Sanitation Data'!F165)),NA())</f>
        <v>#N/A</v>
      </c>
      <c r="AJ171" s="491" t="e">
        <f ca="1">+IF(AND(ISNUMBER(OFFSET('Sanitation Data'!$F$12,0,10*ROW('Sanitation Data'!F165))),'Data Summary'!CY171="Yes"),OFFSET('Sanitation Data'!$F$12,0,10*ROW('Sanitation Data'!F165)),NA())</f>
        <v>#N/A</v>
      </c>
      <c r="AK171" s="491" t="e">
        <f ca="1">+IF(AND(ISNUMBER(OFFSET('Sanitation Data'!$G$4,0,10*ROW('Sanitation Data'!G165))),'Data Summary'!CZ171="Yes"),100-OFFSET('Sanitation Data'!$G$4,0,10*ROW('Sanitation Data'!G165)),NA())</f>
        <v>#N/A</v>
      </c>
      <c r="AL171" s="491" t="e">
        <f ca="1">+IF(AND(ISNUMBER(OFFSET('Sanitation Data'!$G$6,0,10*ROW('Sanitation Data'!G165))),'Data Summary'!DA171="Yes"),OFFSET('Sanitation Data'!$G$6,0,10*ROW('Sanitation Data'!G165)),NA())</f>
        <v>#N/A</v>
      </c>
      <c r="AM171" s="491" t="e">
        <f ca="1">+IF(AND(ISNUMBER(OFFSET('Sanitation Data'!$G$10,0,10*ROW('Sanitation Data'!G165))),'Data Summary'!DB171="Yes"),OFFSET('Sanitation Data'!$G$10,0,10*ROW('Sanitation Data'!G165)),NA())</f>
        <v>#N/A</v>
      </c>
      <c r="AN171" s="491" t="e">
        <f ca="1">+IF(AND(ISNUMBER(OFFSET('Sanitation Data'!$G$11,0,10*ROW('Sanitation Data'!G165))),'Data Summary'!DC171="Yes"),OFFSET('Sanitation Data'!$G$11,0,10*ROW('Sanitation Data'!G165)),NA())</f>
        <v>#N/A</v>
      </c>
      <c r="AO171" s="491" t="e">
        <f ca="1">+IF(AND(ISNUMBER(OFFSET('Sanitation Data'!$G$12,0,10*ROW('Sanitation Data'!G165))),'Data Summary'!DD171="Yes"),OFFSET('Sanitation Data'!$G$12,0,10*ROW('Sanitation Data'!G165)),NA())</f>
        <v>#N/A</v>
      </c>
      <c r="AP171" s="491" t="e">
        <f ca="1">+IF(AND(ISNUMBER(OFFSET('Sanitation Data'!$H$4,0,10*ROW('Sanitation Data'!H165))),'Data Summary'!DE171="Yes"),100-OFFSET('Sanitation Data'!$H$4,0,10*ROW('Sanitation Data'!H165)),NA())</f>
        <v>#N/A</v>
      </c>
      <c r="AQ171" s="491" t="e">
        <f ca="1">+IF(AND(ISNUMBER(OFFSET('Sanitation Data'!$H$6,0,10*ROW('Sanitation Data'!H165))),'Data Summary'!DF171="Yes"),OFFSET('Sanitation Data'!$H$6,0,10*ROW('Sanitation Data'!H165)),NA())</f>
        <v>#N/A</v>
      </c>
      <c r="AR171" s="491" t="e">
        <f ca="1">+IF(AND(ISNUMBER(OFFSET('Sanitation Data'!$H$10,0,10*ROW('Sanitation Data'!H165))),'Data Summary'!DG171="Yes"),OFFSET('Sanitation Data'!$H$10,0,10*ROW('Sanitation Data'!H165)),NA())</f>
        <v>#N/A</v>
      </c>
      <c r="AS171" s="491" t="e">
        <f ca="1">+IF(AND(ISNUMBER(OFFSET('Sanitation Data'!$H$11,0,10*ROW('Sanitation Data'!H165))),'Data Summary'!DH171="Yes"),OFFSET('Sanitation Data'!$H$11,0,10*ROW('Sanitation Data'!H165)),NA())</f>
        <v>#N/A</v>
      </c>
      <c r="AT171" s="491" t="e">
        <f ca="1">+IF(AND(ISNUMBER(OFFSET('Sanitation Data'!$H$12,0,10*ROW('Sanitation Data'!H165))),'Data Summary'!DI171="Yes"),OFFSET('Sanitation Data'!$H$12,0,10*ROW('Sanitation Data'!H165)),NA())</f>
        <v>#N/A</v>
      </c>
      <c r="AU171" s="491" t="e">
        <f ca="1">+IF(AND(ISNUMBER(OFFSET('Sanitation Data'!$I$4,0,10*ROW('Sanitation Data'!I165))),'Data Summary'!DJ171="Yes"),100-OFFSET('Sanitation Data'!$I$4,0,10*ROW('Sanitation Data'!I165)),NA())</f>
        <v>#N/A</v>
      </c>
      <c r="AV171" s="491" t="e">
        <f ca="1">+IF(AND(ISNUMBER(OFFSET('Sanitation Data'!$I$6,0,10*ROW('Sanitation Data'!I165))),'Data Summary'!DK171="Yes"),OFFSET('Sanitation Data'!$I$6,0,10*ROW('Sanitation Data'!I165)),NA())</f>
        <v>#N/A</v>
      </c>
      <c r="AW171" s="491" t="e">
        <f ca="1">+IF(AND(ISNUMBER(OFFSET('Sanitation Data'!$I$10,0,10*ROW('Sanitation Data'!I165))),'Data Summary'!DL171="Yes"),OFFSET('Sanitation Data'!$I$10,0,10*ROW('Sanitation Data'!I165)),NA())</f>
        <v>#N/A</v>
      </c>
      <c r="AX171" s="491" t="e">
        <f ca="1">+IF(AND(ISNUMBER(OFFSET('Sanitation Data'!$I$11,0,10*ROW('Sanitation Data'!I165))),'Data Summary'!DM171="Yes"),OFFSET('Sanitation Data'!$I$11,0,10*ROW('Sanitation Data'!I165)),NA())</f>
        <v>#N/A</v>
      </c>
      <c r="AY171" s="491" t="e">
        <f ca="1">+IF(AND(ISNUMBER(OFFSET('Sanitation Data'!$I$12,0,10*ROW('Sanitation Data'!I165))),'Data Summary'!DN171="Yes"),OFFSET('Sanitation Data'!$I$12,0,10*ROW('Sanitation Data'!I165)),NA())</f>
        <v>#N/A</v>
      </c>
      <c r="AZ171" s="492" t="e">
        <f ca="1">+IF(AND(ISNUMBER(OFFSET('Hygiene Data'!$D$5,0,10*ROW('Hygiene Data'!D165))),'Data Summary'!DO171="Yes"),OFFSET('Hygiene Data'!$D$5,0,10*ROW('Hygiene Data'!D165)),NA())</f>
        <v>#N/A</v>
      </c>
      <c r="BA171" s="492" t="e">
        <f ca="1">+IF(AND(ISNUMBER(OFFSET('Hygiene Data'!$D$7,0,10*ROW('Hygiene Data'!D165))),'Data Summary'!DP171="Yes"),OFFSET('Hygiene Data'!$D$7,0,10*ROW('Hygiene Data'!D165)),NA())</f>
        <v>#N/A</v>
      </c>
      <c r="BB171" s="492" t="e">
        <f ca="1">+IF(AND(ISNUMBER(OFFSET('Hygiene Data'!$D$9,0,10*ROW('Hygiene Data'!D165))),'Data Summary'!DQ171="Yes"),OFFSET('Hygiene Data'!$D$9,0,10*ROW('Hygiene Data'!D165)),NA())</f>
        <v>#N/A</v>
      </c>
      <c r="BC171" s="492" t="e">
        <f ca="1">+IF(AND(ISNUMBER(OFFSET('Hygiene Data'!$E$5,0,10*ROW('Hygiene Data'!E165))),'Data Summary'!DR171="Yes"),OFFSET('Hygiene Data'!$E$5,0,10*ROW('Hygiene Data'!E165)),NA())</f>
        <v>#N/A</v>
      </c>
      <c r="BD171" s="492" t="e">
        <f ca="1">+IF(AND(ISNUMBER(OFFSET('Hygiene Data'!$E$7,0,10*ROW('Hygiene Data'!E165))),'Data Summary'!DS171="Yes"),OFFSET('Hygiene Data'!$E$7,0,10*ROW('Hygiene Data'!E165)),NA())</f>
        <v>#N/A</v>
      </c>
      <c r="BE171" s="492" t="e">
        <f ca="1">+IF(AND(ISNUMBER(OFFSET('Hygiene Data'!$E$9,0,10*ROW('Hygiene Data'!E165))),'Data Summary'!DT171="Yes"),OFFSET('Hygiene Data'!$E$9,0,10*ROW('Hygiene Data'!E165)),NA())</f>
        <v>#N/A</v>
      </c>
      <c r="BF171" s="492" t="e">
        <f ca="1">+IF(AND(ISNUMBER(OFFSET('Hygiene Data'!$F$5,0,10*ROW('Hygiene Data'!F165))),'Data Summary'!DU171="Yes"),OFFSET('Hygiene Data'!$F$5,0,10*ROW('Hygiene Data'!F165)),NA())</f>
        <v>#N/A</v>
      </c>
      <c r="BG171" s="492" t="e">
        <f ca="1">+IF(AND(ISNUMBER(OFFSET('Hygiene Data'!$F$7,0,10*ROW('Hygiene Data'!F165))),'Data Summary'!DV171="Yes"),OFFSET('Hygiene Data'!$F$7,0,10*ROW('Hygiene Data'!F165)),NA())</f>
        <v>#N/A</v>
      </c>
      <c r="BH171" s="492" t="e">
        <f ca="1">+IF(AND(ISNUMBER(OFFSET('Hygiene Data'!$F$9,0,10*ROW('Hygiene Data'!F165))),'Data Summary'!DW171="Yes"),OFFSET('Hygiene Data'!$F$9,0,10*ROW('Hygiene Data'!F165)),NA())</f>
        <v>#N/A</v>
      </c>
      <c r="BI171" s="492" t="e">
        <f ca="1">+IF(AND(ISNUMBER(OFFSET('Hygiene Data'!$G$5,0,10*ROW('Hygiene Data'!G165))),'Data Summary'!DX171="Yes"),OFFSET('Hygiene Data'!$G$5,0,10*ROW('Hygiene Data'!G165)),NA())</f>
        <v>#N/A</v>
      </c>
      <c r="BJ171" s="492" t="e">
        <f ca="1">+IF(AND(ISNUMBER(OFFSET('Hygiene Data'!$G$7,0,10*ROW('Hygiene Data'!G165))),'Data Summary'!DY171="Yes"),OFFSET('Hygiene Data'!$G$7,0,10*ROW('Hygiene Data'!G165)),NA())</f>
        <v>#N/A</v>
      </c>
      <c r="BK171" s="492" t="e">
        <f ca="1">+IF(AND(ISNUMBER(OFFSET('Hygiene Data'!$G$9,0,10*ROW('Hygiene Data'!G165))),'Data Summary'!DZ171="Yes"),OFFSET('Hygiene Data'!$G$9,0,10*ROW('Hygiene Data'!G165)),NA())</f>
        <v>#N/A</v>
      </c>
      <c r="BL171" s="492" t="e">
        <f ca="1">+IF(AND(ISNUMBER(OFFSET('Hygiene Data'!$H$5,0,10*ROW('Hygiene Data'!H165))),'Data Summary'!EA171="Yes"),OFFSET('Hygiene Data'!$H$5,0,10*ROW('Hygiene Data'!H165)),NA())</f>
        <v>#N/A</v>
      </c>
      <c r="BM171" s="492" t="e">
        <f ca="1">+IF(AND(ISNUMBER(OFFSET('Hygiene Data'!$H$7,0,10*ROW('Hygiene Data'!H165))),'Data Summary'!EB171="Yes"),OFFSET('Hygiene Data'!$H$7,0,10*ROW('Hygiene Data'!H165)),NA())</f>
        <v>#N/A</v>
      </c>
      <c r="BN171" s="492" t="e">
        <f ca="1">+IF(AND(ISNUMBER(OFFSET('Hygiene Data'!$H$9,0,10*ROW('Hygiene Data'!H165))),'Data Summary'!EC171="Yes"),OFFSET('Hygiene Data'!$H$9,0,10*ROW('Hygiene Data'!H165)),NA())</f>
        <v>#N/A</v>
      </c>
      <c r="BO171" s="492" t="e">
        <f ca="1">+IF(AND(ISNUMBER(OFFSET('Hygiene Data'!$I$5,0,10*ROW('Hygiene Data'!I165))),'Data Summary'!ED171="Yes"),OFFSET('Hygiene Data'!$I$5,0,10*ROW('Hygiene Data'!I165)),NA())</f>
        <v>#N/A</v>
      </c>
      <c r="BP171" s="492" t="e">
        <f ca="1">+IF(AND(ISNUMBER(OFFSET('Hygiene Data'!$I$7,0,10*ROW('Hygiene Data'!I165))),'Data Summary'!EE171="Yes"),OFFSET('Hygiene Data'!$I$7,0,10*ROW('Hygiene Data'!I165)),NA())</f>
        <v>#N/A</v>
      </c>
      <c r="BQ171" s="492" t="e">
        <f ca="1">+IF(AND(ISNUMBER(OFFSET('Hygiene Data'!$I$9,0,10*ROW('Hygiene Data'!I165))),'Data Summary'!EF171="Yes"),OFFSET('Hygiene Data'!$I$9,0,10*ROW('Hygiene Data'!I165)),NA())</f>
        <v>#N/A</v>
      </c>
    </row>
    <row r="172" spans="1:69" x14ac:dyDescent="0.25">
      <c r="A172" s="488" t="e">
        <f ca="1">+RIGHT('Data Summary'!A172,LEN('Data Summary'!A172)-9)</f>
        <v>#VALUE!</v>
      </c>
      <c r="B172" s="462" t="str">
        <f ca="1">+IF(ISTEXT('Data Summary'!B172),'Data Summary'!B172,"")</f>
        <v/>
      </c>
      <c r="C172" s="489" t="e">
        <f ca="1">+VALUE('Data Summary'!C172)</f>
        <v>#VALUE!</v>
      </c>
      <c r="D172" s="490" t="e">
        <f ca="1">+IF(AND(ISNUMBER(OFFSET('Water Data'!$D$4,0,10*ROW('Water Data'!D166))),'Data Summary'!BS172="Yes"),100-OFFSET('Water Data'!$D$4,0,10*ROW('Water Data'!D166)),NA())</f>
        <v>#N/A</v>
      </c>
      <c r="E172" s="490" t="e">
        <f ca="1">+IF(AND(ISNUMBER(OFFSET('Water Data'!$D$6,0,10*ROW('Water Data'!D166))),'Data Summary'!BT172="Yes"),OFFSET('Water Data'!$D$6,0,10*ROW('Water Data'!D166)),NA())</f>
        <v>#N/A</v>
      </c>
      <c r="F172" s="490" t="e">
        <f ca="1">+IF(AND(ISNUMBER(OFFSET('Water Data'!$D$9,0,10*ROW('Water Data'!D166))),'Data Summary'!BU172="Yes"),OFFSET('Water Data'!$D$9,0,10*ROW('Water Data'!D166)),NA())</f>
        <v>#N/A</v>
      </c>
      <c r="G172" s="490" t="e">
        <f ca="1">+IF(AND(ISNUMBER(OFFSET('Water Data'!$E$4,0,10*ROW('Water Data'!E166))),'Data Summary'!BV172="Yes"),100-OFFSET('Water Data'!$E$4,0,10*ROW('Water Data'!E166)),NA())</f>
        <v>#N/A</v>
      </c>
      <c r="H172" s="490" t="e">
        <f ca="1">+IF(AND(ISNUMBER(OFFSET('Water Data'!$E$6,0,10*ROW('Water Data'!E166))),'Data Summary'!BW172="Yes"),OFFSET('Water Data'!$E$6,0,10*ROW('Water Data'!E166)),NA())</f>
        <v>#N/A</v>
      </c>
      <c r="I172" s="490" t="e">
        <f ca="1">+IF(AND(ISNUMBER(OFFSET('Water Data'!$E$9,0,10*ROW('Water Data'!E166))),'Data Summary'!BX172="Yes"),OFFSET('Water Data'!$E$9,0,10*ROW('Water Data'!E166)),NA())</f>
        <v>#N/A</v>
      </c>
      <c r="J172" s="490" t="e">
        <f ca="1">+IF(AND(ISNUMBER(OFFSET('Water Data'!$F$4,0,10*ROW('Water Data'!F166))),'Data Summary'!BY172="Yes"),100-OFFSET('Water Data'!$F$4,0,10*ROW('Water Data'!F166)),NA())</f>
        <v>#N/A</v>
      </c>
      <c r="K172" s="490" t="e">
        <f ca="1">+IF(AND(ISNUMBER(OFFSET('Water Data'!$F$6,0,10*ROW('Water Data'!F166))),'Data Summary'!BZ172="Yes"),OFFSET('Water Data'!$F$6,0,10*ROW('Water Data'!F166)),NA())</f>
        <v>#N/A</v>
      </c>
      <c r="L172" s="490" t="e">
        <f ca="1">+IF(AND(ISNUMBER(OFFSET('Water Data'!$F$9,0,10*ROW('Water Data'!F166))),'Data Summary'!CA172="Yes"),OFFSET('Water Data'!$F$9,0,10*ROW('Water Data'!F166)),NA())</f>
        <v>#N/A</v>
      </c>
      <c r="M172" s="490" t="e">
        <f ca="1">+IF(AND(ISNUMBER(OFFSET('Water Data'!$G$4,0,10*ROW('Water Data'!G166))),'Data Summary'!CB172="Yes"),100-OFFSET('Water Data'!$G$4,0,10*ROW('Water Data'!G166)),NA())</f>
        <v>#N/A</v>
      </c>
      <c r="N172" s="490" t="e">
        <f ca="1">+IF(AND(ISNUMBER(OFFSET('Water Data'!$G$6,0,10*ROW('Water Data'!G166))),'Data Summary'!CC172="Yes"),OFFSET('Water Data'!$G$6,0,10*ROW('Water Data'!G166)),NA())</f>
        <v>#N/A</v>
      </c>
      <c r="O172" s="490" t="e">
        <f ca="1">+IF(AND(ISNUMBER(OFFSET('Water Data'!$G$9,0,10*ROW('Water Data'!G166))),'Data Summary'!CD172="Yes"),OFFSET('Water Data'!$G$9,0,10*ROW('Water Data'!G166)),NA())</f>
        <v>#N/A</v>
      </c>
      <c r="P172" s="490" t="e">
        <f ca="1">+IF(AND(ISNUMBER(OFFSET('Water Data'!$H$4,0,10*ROW('Water Data'!H166))),'Data Summary'!CE172="Yes"),100-OFFSET('Water Data'!$H$4,0,10*ROW('Water Data'!H166)),NA())</f>
        <v>#N/A</v>
      </c>
      <c r="Q172" s="490" t="e">
        <f ca="1">+IF(AND(ISNUMBER(OFFSET('Water Data'!$H$6,0,10*ROW('Water Data'!H166))),'Data Summary'!CF172="Yes"),OFFSET('Water Data'!$H$6,0,10*ROW('Water Data'!H166)),NA())</f>
        <v>#N/A</v>
      </c>
      <c r="R172" s="490" t="e">
        <f ca="1">+IF(AND(ISNUMBER(OFFSET('Water Data'!$H$9,0,10*ROW('Water Data'!H166))),'Data Summary'!CG172="Yes"),OFFSET('Water Data'!$H$9,0,10*ROW('Water Data'!H166)),NA())</f>
        <v>#N/A</v>
      </c>
      <c r="S172" s="490" t="e">
        <f ca="1">+IF(AND(ISNUMBER(OFFSET('Water Data'!$I$4,0,10*ROW('Water Data'!I166))),'Data Summary'!CH172="Yes"),100-OFFSET('Water Data'!$I$4,0,10*ROW('Water Data'!I166)),NA())</f>
        <v>#N/A</v>
      </c>
      <c r="T172" s="490" t="e">
        <f ca="1">+IF(AND(ISNUMBER(OFFSET('Water Data'!$I$6,0,10*ROW('Water Data'!I166))),'Data Summary'!CI172="Yes"),OFFSET('Water Data'!$I$6,0,10*ROW('Water Data'!I166)),NA())</f>
        <v>#N/A</v>
      </c>
      <c r="U172" s="490" t="e">
        <f ca="1">+IF(AND(ISNUMBER(OFFSET('Water Data'!$I$9,0,10*ROW('Water Data'!I166))),'Data Summary'!CJ172="Yes"),OFFSET('Water Data'!$I$9,0,10*ROW('Water Data'!I166)),NA())</f>
        <v>#N/A</v>
      </c>
      <c r="V172" s="491" t="e">
        <f ca="1">+IF(AND(ISNUMBER(OFFSET('Sanitation Data'!$D$4,0,10*ROW('Sanitation Data'!D166))),'Data Summary'!CK172="Yes"),100-OFFSET('Sanitation Data'!$D$4,0,10*ROW('Sanitation Data'!D166)),NA())</f>
        <v>#N/A</v>
      </c>
      <c r="W172" s="491" t="e">
        <f ca="1">+IF(AND(ISNUMBER(OFFSET('Sanitation Data'!$D$6,0,10*ROW('Sanitation Data'!D166))),'Data Summary'!CL172="Yes"),OFFSET('Sanitation Data'!$D$6,0,10*ROW('Sanitation Data'!D166)),NA())</f>
        <v>#N/A</v>
      </c>
      <c r="X172" s="491" t="e">
        <f ca="1">+IF(AND(ISNUMBER(OFFSET('Sanitation Data'!$D$10,0,10*ROW('Sanitation Data'!D166))),'Data Summary'!CM172="Yes"),OFFSET('Sanitation Data'!$D$10,0,10*ROW('Sanitation Data'!D166)),NA())</f>
        <v>#N/A</v>
      </c>
      <c r="Y172" s="491" t="e">
        <f ca="1">+IF(AND(ISNUMBER(OFFSET('Sanitation Data'!$D$11,0,10*ROW('Sanitation Data'!D166))),'Data Summary'!CN172="Yes"),OFFSET('Sanitation Data'!$D$11,0,10*ROW('Sanitation Data'!D166)),NA())</f>
        <v>#N/A</v>
      </c>
      <c r="Z172" s="491" t="e">
        <f ca="1">+IF(AND(ISNUMBER(OFFSET('Sanitation Data'!$D$12,0,10*ROW('Sanitation Data'!D166))),'Data Summary'!CO172="Yes"),OFFSET('Sanitation Data'!$D$12,0,10*ROW('Sanitation Data'!D166)),NA())</f>
        <v>#N/A</v>
      </c>
      <c r="AA172" s="491" t="e">
        <f ca="1">+IF(AND(ISNUMBER(OFFSET('Sanitation Data'!$E$4,0,10*ROW('Sanitation Data'!E166))),'Data Summary'!CP172="Yes"),100-OFFSET('Sanitation Data'!$E$4,0,10*ROW('Sanitation Data'!E166)),NA())</f>
        <v>#N/A</v>
      </c>
      <c r="AB172" s="491" t="e">
        <f ca="1">+IF(AND(ISNUMBER(OFFSET('Sanitation Data'!$E$6,0,10*ROW('Sanitation Data'!E166))),'Data Summary'!CQ172="Yes"),OFFSET('Sanitation Data'!$E$6,0,10*ROW('Sanitation Data'!E166)),NA())</f>
        <v>#N/A</v>
      </c>
      <c r="AC172" s="491" t="e">
        <f ca="1">+IF(AND(ISNUMBER(OFFSET('Sanitation Data'!$E$10,0,10*ROW('Sanitation Data'!E166))),'Data Summary'!CR172="Yes"),OFFSET('Sanitation Data'!$E$10,0,10*ROW('Sanitation Data'!E166)),NA())</f>
        <v>#N/A</v>
      </c>
      <c r="AD172" s="491" t="e">
        <f ca="1">+IF(AND(ISNUMBER(OFFSET('Sanitation Data'!$E$11,0,10*ROW('Sanitation Data'!E166))),'Data Summary'!CS172="Yes"),OFFSET('Sanitation Data'!$E$11,0,10*ROW('Sanitation Data'!E166)),NA())</f>
        <v>#N/A</v>
      </c>
      <c r="AE172" s="491" t="e">
        <f ca="1">+IF(AND(ISNUMBER(OFFSET('Sanitation Data'!$E$12,0,10*ROW('Sanitation Data'!E166))),'Data Summary'!CT172="Yes"),OFFSET('Sanitation Data'!$E$12,0,10*ROW('Sanitation Data'!E166)),NA())</f>
        <v>#N/A</v>
      </c>
      <c r="AF172" s="491" t="e">
        <f ca="1">+IF(AND(ISNUMBER(OFFSET('Sanitation Data'!$F$4,0,10*ROW('Sanitation Data'!F166))),'Data Summary'!CU172="Yes"),100-OFFSET('Sanitation Data'!$F$4,0,10*ROW('Sanitation Data'!F166)),NA())</f>
        <v>#N/A</v>
      </c>
      <c r="AG172" s="491" t="e">
        <f ca="1">+IF(AND(ISNUMBER(OFFSET('Sanitation Data'!$F$6,0,10*ROW('Sanitation Data'!F166))),'Data Summary'!CV172="Yes"),OFFSET('Sanitation Data'!$F$6,0,10*ROW('Sanitation Data'!F166)),NA())</f>
        <v>#N/A</v>
      </c>
      <c r="AH172" s="491" t="e">
        <f ca="1">+IF(AND(ISNUMBER(OFFSET('Sanitation Data'!$F$10,0,10*ROW('Sanitation Data'!F166))),'Data Summary'!CW172="Yes"),OFFSET('Sanitation Data'!$F$10,0,10*ROW('Sanitation Data'!F166)),NA())</f>
        <v>#N/A</v>
      </c>
      <c r="AI172" s="491" t="e">
        <f ca="1">+IF(AND(ISNUMBER(OFFSET('Sanitation Data'!$F$11,0,10*ROW('Sanitation Data'!F166))),'Data Summary'!CX172="Yes"),OFFSET('Sanitation Data'!$F$11,0,10*ROW('Sanitation Data'!F166)),NA())</f>
        <v>#N/A</v>
      </c>
      <c r="AJ172" s="491" t="e">
        <f ca="1">+IF(AND(ISNUMBER(OFFSET('Sanitation Data'!$F$12,0,10*ROW('Sanitation Data'!F166))),'Data Summary'!CY172="Yes"),OFFSET('Sanitation Data'!$F$12,0,10*ROW('Sanitation Data'!F166)),NA())</f>
        <v>#N/A</v>
      </c>
      <c r="AK172" s="491" t="e">
        <f ca="1">+IF(AND(ISNUMBER(OFFSET('Sanitation Data'!$G$4,0,10*ROW('Sanitation Data'!G166))),'Data Summary'!CZ172="Yes"),100-OFFSET('Sanitation Data'!$G$4,0,10*ROW('Sanitation Data'!G166)),NA())</f>
        <v>#N/A</v>
      </c>
      <c r="AL172" s="491" t="e">
        <f ca="1">+IF(AND(ISNUMBER(OFFSET('Sanitation Data'!$G$6,0,10*ROW('Sanitation Data'!G166))),'Data Summary'!DA172="Yes"),OFFSET('Sanitation Data'!$G$6,0,10*ROW('Sanitation Data'!G166)),NA())</f>
        <v>#N/A</v>
      </c>
      <c r="AM172" s="491" t="e">
        <f ca="1">+IF(AND(ISNUMBER(OFFSET('Sanitation Data'!$G$10,0,10*ROW('Sanitation Data'!G166))),'Data Summary'!DB172="Yes"),OFFSET('Sanitation Data'!$G$10,0,10*ROW('Sanitation Data'!G166)),NA())</f>
        <v>#N/A</v>
      </c>
      <c r="AN172" s="491" t="e">
        <f ca="1">+IF(AND(ISNUMBER(OFFSET('Sanitation Data'!$G$11,0,10*ROW('Sanitation Data'!G166))),'Data Summary'!DC172="Yes"),OFFSET('Sanitation Data'!$G$11,0,10*ROW('Sanitation Data'!G166)),NA())</f>
        <v>#N/A</v>
      </c>
      <c r="AO172" s="491" t="e">
        <f ca="1">+IF(AND(ISNUMBER(OFFSET('Sanitation Data'!$G$12,0,10*ROW('Sanitation Data'!G166))),'Data Summary'!DD172="Yes"),OFFSET('Sanitation Data'!$G$12,0,10*ROW('Sanitation Data'!G166)),NA())</f>
        <v>#N/A</v>
      </c>
      <c r="AP172" s="491" t="e">
        <f ca="1">+IF(AND(ISNUMBER(OFFSET('Sanitation Data'!$H$4,0,10*ROW('Sanitation Data'!H166))),'Data Summary'!DE172="Yes"),100-OFFSET('Sanitation Data'!$H$4,0,10*ROW('Sanitation Data'!H166)),NA())</f>
        <v>#N/A</v>
      </c>
      <c r="AQ172" s="491" t="e">
        <f ca="1">+IF(AND(ISNUMBER(OFFSET('Sanitation Data'!$H$6,0,10*ROW('Sanitation Data'!H166))),'Data Summary'!DF172="Yes"),OFFSET('Sanitation Data'!$H$6,0,10*ROW('Sanitation Data'!H166)),NA())</f>
        <v>#N/A</v>
      </c>
      <c r="AR172" s="491" t="e">
        <f ca="1">+IF(AND(ISNUMBER(OFFSET('Sanitation Data'!$H$10,0,10*ROW('Sanitation Data'!H166))),'Data Summary'!DG172="Yes"),OFFSET('Sanitation Data'!$H$10,0,10*ROW('Sanitation Data'!H166)),NA())</f>
        <v>#N/A</v>
      </c>
      <c r="AS172" s="491" t="e">
        <f ca="1">+IF(AND(ISNUMBER(OFFSET('Sanitation Data'!$H$11,0,10*ROW('Sanitation Data'!H166))),'Data Summary'!DH172="Yes"),OFFSET('Sanitation Data'!$H$11,0,10*ROW('Sanitation Data'!H166)),NA())</f>
        <v>#N/A</v>
      </c>
      <c r="AT172" s="491" t="e">
        <f ca="1">+IF(AND(ISNUMBER(OFFSET('Sanitation Data'!$H$12,0,10*ROW('Sanitation Data'!H166))),'Data Summary'!DI172="Yes"),OFFSET('Sanitation Data'!$H$12,0,10*ROW('Sanitation Data'!H166)),NA())</f>
        <v>#N/A</v>
      </c>
      <c r="AU172" s="491" t="e">
        <f ca="1">+IF(AND(ISNUMBER(OFFSET('Sanitation Data'!$I$4,0,10*ROW('Sanitation Data'!I166))),'Data Summary'!DJ172="Yes"),100-OFFSET('Sanitation Data'!$I$4,0,10*ROW('Sanitation Data'!I166)),NA())</f>
        <v>#N/A</v>
      </c>
      <c r="AV172" s="491" t="e">
        <f ca="1">+IF(AND(ISNUMBER(OFFSET('Sanitation Data'!$I$6,0,10*ROW('Sanitation Data'!I166))),'Data Summary'!DK172="Yes"),OFFSET('Sanitation Data'!$I$6,0,10*ROW('Sanitation Data'!I166)),NA())</f>
        <v>#N/A</v>
      </c>
      <c r="AW172" s="491" t="e">
        <f ca="1">+IF(AND(ISNUMBER(OFFSET('Sanitation Data'!$I$10,0,10*ROW('Sanitation Data'!I166))),'Data Summary'!DL172="Yes"),OFFSET('Sanitation Data'!$I$10,0,10*ROW('Sanitation Data'!I166)),NA())</f>
        <v>#N/A</v>
      </c>
      <c r="AX172" s="491" t="e">
        <f ca="1">+IF(AND(ISNUMBER(OFFSET('Sanitation Data'!$I$11,0,10*ROW('Sanitation Data'!I166))),'Data Summary'!DM172="Yes"),OFFSET('Sanitation Data'!$I$11,0,10*ROW('Sanitation Data'!I166)),NA())</f>
        <v>#N/A</v>
      </c>
      <c r="AY172" s="491" t="e">
        <f ca="1">+IF(AND(ISNUMBER(OFFSET('Sanitation Data'!$I$12,0,10*ROW('Sanitation Data'!I166))),'Data Summary'!DN172="Yes"),OFFSET('Sanitation Data'!$I$12,0,10*ROW('Sanitation Data'!I166)),NA())</f>
        <v>#N/A</v>
      </c>
      <c r="AZ172" s="492" t="e">
        <f ca="1">+IF(AND(ISNUMBER(OFFSET('Hygiene Data'!$D$5,0,10*ROW('Hygiene Data'!D166))),'Data Summary'!DO172="Yes"),OFFSET('Hygiene Data'!$D$5,0,10*ROW('Hygiene Data'!D166)),NA())</f>
        <v>#N/A</v>
      </c>
      <c r="BA172" s="492" t="e">
        <f ca="1">+IF(AND(ISNUMBER(OFFSET('Hygiene Data'!$D$7,0,10*ROW('Hygiene Data'!D166))),'Data Summary'!DP172="Yes"),OFFSET('Hygiene Data'!$D$7,0,10*ROW('Hygiene Data'!D166)),NA())</f>
        <v>#N/A</v>
      </c>
      <c r="BB172" s="492" t="e">
        <f ca="1">+IF(AND(ISNUMBER(OFFSET('Hygiene Data'!$D$9,0,10*ROW('Hygiene Data'!D166))),'Data Summary'!DQ172="Yes"),OFFSET('Hygiene Data'!$D$9,0,10*ROW('Hygiene Data'!D166)),NA())</f>
        <v>#N/A</v>
      </c>
      <c r="BC172" s="492" t="e">
        <f ca="1">+IF(AND(ISNUMBER(OFFSET('Hygiene Data'!$E$5,0,10*ROW('Hygiene Data'!E166))),'Data Summary'!DR172="Yes"),OFFSET('Hygiene Data'!$E$5,0,10*ROW('Hygiene Data'!E166)),NA())</f>
        <v>#N/A</v>
      </c>
      <c r="BD172" s="492" t="e">
        <f ca="1">+IF(AND(ISNUMBER(OFFSET('Hygiene Data'!$E$7,0,10*ROW('Hygiene Data'!E166))),'Data Summary'!DS172="Yes"),OFFSET('Hygiene Data'!$E$7,0,10*ROW('Hygiene Data'!E166)),NA())</f>
        <v>#N/A</v>
      </c>
      <c r="BE172" s="492" t="e">
        <f ca="1">+IF(AND(ISNUMBER(OFFSET('Hygiene Data'!$E$9,0,10*ROW('Hygiene Data'!E166))),'Data Summary'!DT172="Yes"),OFFSET('Hygiene Data'!$E$9,0,10*ROW('Hygiene Data'!E166)),NA())</f>
        <v>#N/A</v>
      </c>
      <c r="BF172" s="492" t="e">
        <f ca="1">+IF(AND(ISNUMBER(OFFSET('Hygiene Data'!$F$5,0,10*ROW('Hygiene Data'!F166))),'Data Summary'!DU172="Yes"),OFFSET('Hygiene Data'!$F$5,0,10*ROW('Hygiene Data'!F166)),NA())</f>
        <v>#N/A</v>
      </c>
      <c r="BG172" s="492" t="e">
        <f ca="1">+IF(AND(ISNUMBER(OFFSET('Hygiene Data'!$F$7,0,10*ROW('Hygiene Data'!F166))),'Data Summary'!DV172="Yes"),OFFSET('Hygiene Data'!$F$7,0,10*ROW('Hygiene Data'!F166)),NA())</f>
        <v>#N/A</v>
      </c>
      <c r="BH172" s="492" t="e">
        <f ca="1">+IF(AND(ISNUMBER(OFFSET('Hygiene Data'!$F$9,0,10*ROW('Hygiene Data'!F166))),'Data Summary'!DW172="Yes"),OFFSET('Hygiene Data'!$F$9,0,10*ROW('Hygiene Data'!F166)),NA())</f>
        <v>#N/A</v>
      </c>
      <c r="BI172" s="492" t="e">
        <f ca="1">+IF(AND(ISNUMBER(OFFSET('Hygiene Data'!$G$5,0,10*ROW('Hygiene Data'!G166))),'Data Summary'!DX172="Yes"),OFFSET('Hygiene Data'!$G$5,0,10*ROW('Hygiene Data'!G166)),NA())</f>
        <v>#N/A</v>
      </c>
      <c r="BJ172" s="492" t="e">
        <f ca="1">+IF(AND(ISNUMBER(OFFSET('Hygiene Data'!$G$7,0,10*ROW('Hygiene Data'!G166))),'Data Summary'!DY172="Yes"),OFFSET('Hygiene Data'!$G$7,0,10*ROW('Hygiene Data'!G166)),NA())</f>
        <v>#N/A</v>
      </c>
      <c r="BK172" s="492" t="e">
        <f ca="1">+IF(AND(ISNUMBER(OFFSET('Hygiene Data'!$G$9,0,10*ROW('Hygiene Data'!G166))),'Data Summary'!DZ172="Yes"),OFFSET('Hygiene Data'!$G$9,0,10*ROW('Hygiene Data'!G166)),NA())</f>
        <v>#N/A</v>
      </c>
      <c r="BL172" s="492" t="e">
        <f ca="1">+IF(AND(ISNUMBER(OFFSET('Hygiene Data'!$H$5,0,10*ROW('Hygiene Data'!H166))),'Data Summary'!EA172="Yes"),OFFSET('Hygiene Data'!$H$5,0,10*ROW('Hygiene Data'!H166)),NA())</f>
        <v>#N/A</v>
      </c>
      <c r="BM172" s="492" t="e">
        <f ca="1">+IF(AND(ISNUMBER(OFFSET('Hygiene Data'!$H$7,0,10*ROW('Hygiene Data'!H166))),'Data Summary'!EB172="Yes"),OFFSET('Hygiene Data'!$H$7,0,10*ROW('Hygiene Data'!H166)),NA())</f>
        <v>#N/A</v>
      </c>
      <c r="BN172" s="492" t="e">
        <f ca="1">+IF(AND(ISNUMBER(OFFSET('Hygiene Data'!$H$9,0,10*ROW('Hygiene Data'!H166))),'Data Summary'!EC172="Yes"),OFFSET('Hygiene Data'!$H$9,0,10*ROW('Hygiene Data'!H166)),NA())</f>
        <v>#N/A</v>
      </c>
      <c r="BO172" s="492" t="e">
        <f ca="1">+IF(AND(ISNUMBER(OFFSET('Hygiene Data'!$I$5,0,10*ROW('Hygiene Data'!I166))),'Data Summary'!ED172="Yes"),OFFSET('Hygiene Data'!$I$5,0,10*ROW('Hygiene Data'!I166)),NA())</f>
        <v>#N/A</v>
      </c>
      <c r="BP172" s="492" t="e">
        <f ca="1">+IF(AND(ISNUMBER(OFFSET('Hygiene Data'!$I$7,0,10*ROW('Hygiene Data'!I166))),'Data Summary'!EE172="Yes"),OFFSET('Hygiene Data'!$I$7,0,10*ROW('Hygiene Data'!I166)),NA())</f>
        <v>#N/A</v>
      </c>
      <c r="BQ172" s="492" t="e">
        <f ca="1">+IF(AND(ISNUMBER(OFFSET('Hygiene Data'!$I$9,0,10*ROW('Hygiene Data'!I166))),'Data Summary'!EF172="Yes"),OFFSET('Hygiene Data'!$I$9,0,10*ROW('Hygiene Data'!I166)),NA())</f>
        <v>#N/A</v>
      </c>
    </row>
    <row r="173" spans="1:69" x14ac:dyDescent="0.25">
      <c r="A173" s="488" t="e">
        <f ca="1">+RIGHT('Data Summary'!A173,LEN('Data Summary'!A173)-9)</f>
        <v>#VALUE!</v>
      </c>
      <c r="B173" s="462" t="str">
        <f ca="1">+IF(ISTEXT('Data Summary'!B173),'Data Summary'!B173,"")</f>
        <v/>
      </c>
      <c r="C173" s="489" t="e">
        <f ca="1">+VALUE('Data Summary'!C173)</f>
        <v>#VALUE!</v>
      </c>
      <c r="D173" s="490" t="e">
        <f ca="1">+IF(AND(ISNUMBER(OFFSET('Water Data'!$D$4,0,10*ROW('Water Data'!D167))),'Data Summary'!BS173="Yes"),100-OFFSET('Water Data'!$D$4,0,10*ROW('Water Data'!D167)),NA())</f>
        <v>#N/A</v>
      </c>
      <c r="E173" s="490" t="e">
        <f ca="1">+IF(AND(ISNUMBER(OFFSET('Water Data'!$D$6,0,10*ROW('Water Data'!D167))),'Data Summary'!BT173="Yes"),OFFSET('Water Data'!$D$6,0,10*ROW('Water Data'!D167)),NA())</f>
        <v>#N/A</v>
      </c>
      <c r="F173" s="490" t="e">
        <f ca="1">+IF(AND(ISNUMBER(OFFSET('Water Data'!$D$9,0,10*ROW('Water Data'!D167))),'Data Summary'!BU173="Yes"),OFFSET('Water Data'!$D$9,0,10*ROW('Water Data'!D167)),NA())</f>
        <v>#N/A</v>
      </c>
      <c r="G173" s="490" t="e">
        <f ca="1">+IF(AND(ISNUMBER(OFFSET('Water Data'!$E$4,0,10*ROW('Water Data'!E167))),'Data Summary'!BV173="Yes"),100-OFFSET('Water Data'!$E$4,0,10*ROW('Water Data'!E167)),NA())</f>
        <v>#N/A</v>
      </c>
      <c r="H173" s="490" t="e">
        <f ca="1">+IF(AND(ISNUMBER(OFFSET('Water Data'!$E$6,0,10*ROW('Water Data'!E167))),'Data Summary'!BW173="Yes"),OFFSET('Water Data'!$E$6,0,10*ROW('Water Data'!E167)),NA())</f>
        <v>#N/A</v>
      </c>
      <c r="I173" s="490" t="e">
        <f ca="1">+IF(AND(ISNUMBER(OFFSET('Water Data'!$E$9,0,10*ROW('Water Data'!E167))),'Data Summary'!BX173="Yes"),OFFSET('Water Data'!$E$9,0,10*ROW('Water Data'!E167)),NA())</f>
        <v>#N/A</v>
      </c>
      <c r="J173" s="490" t="e">
        <f ca="1">+IF(AND(ISNUMBER(OFFSET('Water Data'!$F$4,0,10*ROW('Water Data'!F167))),'Data Summary'!BY173="Yes"),100-OFFSET('Water Data'!$F$4,0,10*ROW('Water Data'!F167)),NA())</f>
        <v>#N/A</v>
      </c>
      <c r="K173" s="490" t="e">
        <f ca="1">+IF(AND(ISNUMBER(OFFSET('Water Data'!$F$6,0,10*ROW('Water Data'!F167))),'Data Summary'!BZ173="Yes"),OFFSET('Water Data'!$F$6,0,10*ROW('Water Data'!F167)),NA())</f>
        <v>#N/A</v>
      </c>
      <c r="L173" s="490" t="e">
        <f ca="1">+IF(AND(ISNUMBER(OFFSET('Water Data'!$F$9,0,10*ROW('Water Data'!F167))),'Data Summary'!CA173="Yes"),OFFSET('Water Data'!$F$9,0,10*ROW('Water Data'!F167)),NA())</f>
        <v>#N/A</v>
      </c>
      <c r="M173" s="490" t="e">
        <f ca="1">+IF(AND(ISNUMBER(OFFSET('Water Data'!$G$4,0,10*ROW('Water Data'!G167))),'Data Summary'!CB173="Yes"),100-OFFSET('Water Data'!$G$4,0,10*ROW('Water Data'!G167)),NA())</f>
        <v>#N/A</v>
      </c>
      <c r="N173" s="490" t="e">
        <f ca="1">+IF(AND(ISNUMBER(OFFSET('Water Data'!$G$6,0,10*ROW('Water Data'!G167))),'Data Summary'!CC173="Yes"),OFFSET('Water Data'!$G$6,0,10*ROW('Water Data'!G167)),NA())</f>
        <v>#N/A</v>
      </c>
      <c r="O173" s="490" t="e">
        <f ca="1">+IF(AND(ISNUMBER(OFFSET('Water Data'!$G$9,0,10*ROW('Water Data'!G167))),'Data Summary'!CD173="Yes"),OFFSET('Water Data'!$G$9,0,10*ROW('Water Data'!G167)),NA())</f>
        <v>#N/A</v>
      </c>
      <c r="P173" s="490" t="e">
        <f ca="1">+IF(AND(ISNUMBER(OFFSET('Water Data'!$H$4,0,10*ROW('Water Data'!H167))),'Data Summary'!CE173="Yes"),100-OFFSET('Water Data'!$H$4,0,10*ROW('Water Data'!H167)),NA())</f>
        <v>#N/A</v>
      </c>
      <c r="Q173" s="490" t="e">
        <f ca="1">+IF(AND(ISNUMBER(OFFSET('Water Data'!$H$6,0,10*ROW('Water Data'!H167))),'Data Summary'!CF173="Yes"),OFFSET('Water Data'!$H$6,0,10*ROW('Water Data'!H167)),NA())</f>
        <v>#N/A</v>
      </c>
      <c r="R173" s="490" t="e">
        <f ca="1">+IF(AND(ISNUMBER(OFFSET('Water Data'!$H$9,0,10*ROW('Water Data'!H167))),'Data Summary'!CG173="Yes"),OFFSET('Water Data'!$H$9,0,10*ROW('Water Data'!H167)),NA())</f>
        <v>#N/A</v>
      </c>
      <c r="S173" s="490" t="e">
        <f ca="1">+IF(AND(ISNUMBER(OFFSET('Water Data'!$I$4,0,10*ROW('Water Data'!I167))),'Data Summary'!CH173="Yes"),100-OFFSET('Water Data'!$I$4,0,10*ROW('Water Data'!I167)),NA())</f>
        <v>#N/A</v>
      </c>
      <c r="T173" s="490" t="e">
        <f ca="1">+IF(AND(ISNUMBER(OFFSET('Water Data'!$I$6,0,10*ROW('Water Data'!I167))),'Data Summary'!CI173="Yes"),OFFSET('Water Data'!$I$6,0,10*ROW('Water Data'!I167)),NA())</f>
        <v>#N/A</v>
      </c>
      <c r="U173" s="490" t="e">
        <f ca="1">+IF(AND(ISNUMBER(OFFSET('Water Data'!$I$9,0,10*ROW('Water Data'!I167))),'Data Summary'!CJ173="Yes"),OFFSET('Water Data'!$I$9,0,10*ROW('Water Data'!I167)),NA())</f>
        <v>#N/A</v>
      </c>
      <c r="V173" s="491" t="e">
        <f ca="1">+IF(AND(ISNUMBER(OFFSET('Sanitation Data'!$D$4,0,10*ROW('Sanitation Data'!D167))),'Data Summary'!CK173="Yes"),100-OFFSET('Sanitation Data'!$D$4,0,10*ROW('Sanitation Data'!D167)),NA())</f>
        <v>#N/A</v>
      </c>
      <c r="W173" s="491" t="e">
        <f ca="1">+IF(AND(ISNUMBER(OFFSET('Sanitation Data'!$D$6,0,10*ROW('Sanitation Data'!D167))),'Data Summary'!CL173="Yes"),OFFSET('Sanitation Data'!$D$6,0,10*ROW('Sanitation Data'!D167)),NA())</f>
        <v>#N/A</v>
      </c>
      <c r="X173" s="491" t="e">
        <f ca="1">+IF(AND(ISNUMBER(OFFSET('Sanitation Data'!$D$10,0,10*ROW('Sanitation Data'!D167))),'Data Summary'!CM173="Yes"),OFFSET('Sanitation Data'!$D$10,0,10*ROW('Sanitation Data'!D167)),NA())</f>
        <v>#N/A</v>
      </c>
      <c r="Y173" s="491" t="e">
        <f ca="1">+IF(AND(ISNUMBER(OFFSET('Sanitation Data'!$D$11,0,10*ROW('Sanitation Data'!D167))),'Data Summary'!CN173="Yes"),OFFSET('Sanitation Data'!$D$11,0,10*ROW('Sanitation Data'!D167)),NA())</f>
        <v>#N/A</v>
      </c>
      <c r="Z173" s="491" t="e">
        <f ca="1">+IF(AND(ISNUMBER(OFFSET('Sanitation Data'!$D$12,0,10*ROW('Sanitation Data'!D167))),'Data Summary'!CO173="Yes"),OFFSET('Sanitation Data'!$D$12,0,10*ROW('Sanitation Data'!D167)),NA())</f>
        <v>#N/A</v>
      </c>
      <c r="AA173" s="491" t="e">
        <f ca="1">+IF(AND(ISNUMBER(OFFSET('Sanitation Data'!$E$4,0,10*ROW('Sanitation Data'!E167))),'Data Summary'!CP173="Yes"),100-OFFSET('Sanitation Data'!$E$4,0,10*ROW('Sanitation Data'!E167)),NA())</f>
        <v>#N/A</v>
      </c>
      <c r="AB173" s="491" t="e">
        <f ca="1">+IF(AND(ISNUMBER(OFFSET('Sanitation Data'!$E$6,0,10*ROW('Sanitation Data'!E167))),'Data Summary'!CQ173="Yes"),OFFSET('Sanitation Data'!$E$6,0,10*ROW('Sanitation Data'!E167)),NA())</f>
        <v>#N/A</v>
      </c>
      <c r="AC173" s="491" t="e">
        <f ca="1">+IF(AND(ISNUMBER(OFFSET('Sanitation Data'!$E$10,0,10*ROW('Sanitation Data'!E167))),'Data Summary'!CR173="Yes"),OFFSET('Sanitation Data'!$E$10,0,10*ROW('Sanitation Data'!E167)),NA())</f>
        <v>#N/A</v>
      </c>
      <c r="AD173" s="491" t="e">
        <f ca="1">+IF(AND(ISNUMBER(OFFSET('Sanitation Data'!$E$11,0,10*ROW('Sanitation Data'!E167))),'Data Summary'!CS173="Yes"),OFFSET('Sanitation Data'!$E$11,0,10*ROW('Sanitation Data'!E167)),NA())</f>
        <v>#N/A</v>
      </c>
      <c r="AE173" s="491" t="e">
        <f ca="1">+IF(AND(ISNUMBER(OFFSET('Sanitation Data'!$E$12,0,10*ROW('Sanitation Data'!E167))),'Data Summary'!CT173="Yes"),OFFSET('Sanitation Data'!$E$12,0,10*ROW('Sanitation Data'!E167)),NA())</f>
        <v>#N/A</v>
      </c>
      <c r="AF173" s="491" t="e">
        <f ca="1">+IF(AND(ISNUMBER(OFFSET('Sanitation Data'!$F$4,0,10*ROW('Sanitation Data'!F167))),'Data Summary'!CU173="Yes"),100-OFFSET('Sanitation Data'!$F$4,0,10*ROW('Sanitation Data'!F167)),NA())</f>
        <v>#N/A</v>
      </c>
      <c r="AG173" s="491" t="e">
        <f ca="1">+IF(AND(ISNUMBER(OFFSET('Sanitation Data'!$F$6,0,10*ROW('Sanitation Data'!F167))),'Data Summary'!CV173="Yes"),OFFSET('Sanitation Data'!$F$6,0,10*ROW('Sanitation Data'!F167)),NA())</f>
        <v>#N/A</v>
      </c>
      <c r="AH173" s="491" t="e">
        <f ca="1">+IF(AND(ISNUMBER(OFFSET('Sanitation Data'!$F$10,0,10*ROW('Sanitation Data'!F167))),'Data Summary'!CW173="Yes"),OFFSET('Sanitation Data'!$F$10,0,10*ROW('Sanitation Data'!F167)),NA())</f>
        <v>#N/A</v>
      </c>
      <c r="AI173" s="491" t="e">
        <f ca="1">+IF(AND(ISNUMBER(OFFSET('Sanitation Data'!$F$11,0,10*ROW('Sanitation Data'!F167))),'Data Summary'!CX173="Yes"),OFFSET('Sanitation Data'!$F$11,0,10*ROW('Sanitation Data'!F167)),NA())</f>
        <v>#N/A</v>
      </c>
      <c r="AJ173" s="491" t="e">
        <f ca="1">+IF(AND(ISNUMBER(OFFSET('Sanitation Data'!$F$12,0,10*ROW('Sanitation Data'!F167))),'Data Summary'!CY173="Yes"),OFFSET('Sanitation Data'!$F$12,0,10*ROW('Sanitation Data'!F167)),NA())</f>
        <v>#N/A</v>
      </c>
      <c r="AK173" s="491" t="e">
        <f ca="1">+IF(AND(ISNUMBER(OFFSET('Sanitation Data'!$G$4,0,10*ROW('Sanitation Data'!G167))),'Data Summary'!CZ173="Yes"),100-OFFSET('Sanitation Data'!$G$4,0,10*ROW('Sanitation Data'!G167)),NA())</f>
        <v>#N/A</v>
      </c>
      <c r="AL173" s="491" t="e">
        <f ca="1">+IF(AND(ISNUMBER(OFFSET('Sanitation Data'!$G$6,0,10*ROW('Sanitation Data'!G167))),'Data Summary'!DA173="Yes"),OFFSET('Sanitation Data'!$G$6,0,10*ROW('Sanitation Data'!G167)),NA())</f>
        <v>#N/A</v>
      </c>
      <c r="AM173" s="491" t="e">
        <f ca="1">+IF(AND(ISNUMBER(OFFSET('Sanitation Data'!$G$10,0,10*ROW('Sanitation Data'!G167))),'Data Summary'!DB173="Yes"),OFFSET('Sanitation Data'!$G$10,0,10*ROW('Sanitation Data'!G167)),NA())</f>
        <v>#N/A</v>
      </c>
      <c r="AN173" s="491" t="e">
        <f ca="1">+IF(AND(ISNUMBER(OFFSET('Sanitation Data'!$G$11,0,10*ROW('Sanitation Data'!G167))),'Data Summary'!DC173="Yes"),OFFSET('Sanitation Data'!$G$11,0,10*ROW('Sanitation Data'!G167)),NA())</f>
        <v>#N/A</v>
      </c>
      <c r="AO173" s="491" t="e">
        <f ca="1">+IF(AND(ISNUMBER(OFFSET('Sanitation Data'!$G$12,0,10*ROW('Sanitation Data'!G167))),'Data Summary'!DD173="Yes"),OFFSET('Sanitation Data'!$G$12,0,10*ROW('Sanitation Data'!G167)),NA())</f>
        <v>#N/A</v>
      </c>
      <c r="AP173" s="491" t="e">
        <f ca="1">+IF(AND(ISNUMBER(OFFSET('Sanitation Data'!$H$4,0,10*ROW('Sanitation Data'!H167))),'Data Summary'!DE173="Yes"),100-OFFSET('Sanitation Data'!$H$4,0,10*ROW('Sanitation Data'!H167)),NA())</f>
        <v>#N/A</v>
      </c>
      <c r="AQ173" s="491" t="e">
        <f ca="1">+IF(AND(ISNUMBER(OFFSET('Sanitation Data'!$H$6,0,10*ROW('Sanitation Data'!H167))),'Data Summary'!DF173="Yes"),OFFSET('Sanitation Data'!$H$6,0,10*ROW('Sanitation Data'!H167)),NA())</f>
        <v>#N/A</v>
      </c>
      <c r="AR173" s="491" t="e">
        <f ca="1">+IF(AND(ISNUMBER(OFFSET('Sanitation Data'!$H$10,0,10*ROW('Sanitation Data'!H167))),'Data Summary'!DG173="Yes"),OFFSET('Sanitation Data'!$H$10,0,10*ROW('Sanitation Data'!H167)),NA())</f>
        <v>#N/A</v>
      </c>
      <c r="AS173" s="491" t="e">
        <f ca="1">+IF(AND(ISNUMBER(OFFSET('Sanitation Data'!$H$11,0,10*ROW('Sanitation Data'!H167))),'Data Summary'!DH173="Yes"),OFFSET('Sanitation Data'!$H$11,0,10*ROW('Sanitation Data'!H167)),NA())</f>
        <v>#N/A</v>
      </c>
      <c r="AT173" s="491" t="e">
        <f ca="1">+IF(AND(ISNUMBER(OFFSET('Sanitation Data'!$H$12,0,10*ROW('Sanitation Data'!H167))),'Data Summary'!DI173="Yes"),OFFSET('Sanitation Data'!$H$12,0,10*ROW('Sanitation Data'!H167)),NA())</f>
        <v>#N/A</v>
      </c>
      <c r="AU173" s="491" t="e">
        <f ca="1">+IF(AND(ISNUMBER(OFFSET('Sanitation Data'!$I$4,0,10*ROW('Sanitation Data'!I167))),'Data Summary'!DJ173="Yes"),100-OFFSET('Sanitation Data'!$I$4,0,10*ROW('Sanitation Data'!I167)),NA())</f>
        <v>#N/A</v>
      </c>
      <c r="AV173" s="491" t="e">
        <f ca="1">+IF(AND(ISNUMBER(OFFSET('Sanitation Data'!$I$6,0,10*ROW('Sanitation Data'!I167))),'Data Summary'!DK173="Yes"),OFFSET('Sanitation Data'!$I$6,0,10*ROW('Sanitation Data'!I167)),NA())</f>
        <v>#N/A</v>
      </c>
      <c r="AW173" s="491" t="e">
        <f ca="1">+IF(AND(ISNUMBER(OFFSET('Sanitation Data'!$I$10,0,10*ROW('Sanitation Data'!I167))),'Data Summary'!DL173="Yes"),OFFSET('Sanitation Data'!$I$10,0,10*ROW('Sanitation Data'!I167)),NA())</f>
        <v>#N/A</v>
      </c>
      <c r="AX173" s="491" t="e">
        <f ca="1">+IF(AND(ISNUMBER(OFFSET('Sanitation Data'!$I$11,0,10*ROW('Sanitation Data'!I167))),'Data Summary'!DM173="Yes"),OFFSET('Sanitation Data'!$I$11,0,10*ROW('Sanitation Data'!I167)),NA())</f>
        <v>#N/A</v>
      </c>
      <c r="AY173" s="491" t="e">
        <f ca="1">+IF(AND(ISNUMBER(OFFSET('Sanitation Data'!$I$12,0,10*ROW('Sanitation Data'!I167))),'Data Summary'!DN173="Yes"),OFFSET('Sanitation Data'!$I$12,0,10*ROW('Sanitation Data'!I167)),NA())</f>
        <v>#N/A</v>
      </c>
      <c r="AZ173" s="492" t="e">
        <f ca="1">+IF(AND(ISNUMBER(OFFSET('Hygiene Data'!$D$5,0,10*ROW('Hygiene Data'!D167))),'Data Summary'!DO173="Yes"),OFFSET('Hygiene Data'!$D$5,0,10*ROW('Hygiene Data'!D167)),NA())</f>
        <v>#N/A</v>
      </c>
      <c r="BA173" s="492" t="e">
        <f ca="1">+IF(AND(ISNUMBER(OFFSET('Hygiene Data'!$D$7,0,10*ROW('Hygiene Data'!D167))),'Data Summary'!DP173="Yes"),OFFSET('Hygiene Data'!$D$7,0,10*ROW('Hygiene Data'!D167)),NA())</f>
        <v>#N/A</v>
      </c>
      <c r="BB173" s="492" t="e">
        <f ca="1">+IF(AND(ISNUMBER(OFFSET('Hygiene Data'!$D$9,0,10*ROW('Hygiene Data'!D167))),'Data Summary'!DQ173="Yes"),OFFSET('Hygiene Data'!$D$9,0,10*ROW('Hygiene Data'!D167)),NA())</f>
        <v>#N/A</v>
      </c>
      <c r="BC173" s="492" t="e">
        <f ca="1">+IF(AND(ISNUMBER(OFFSET('Hygiene Data'!$E$5,0,10*ROW('Hygiene Data'!E167))),'Data Summary'!DR173="Yes"),OFFSET('Hygiene Data'!$E$5,0,10*ROW('Hygiene Data'!E167)),NA())</f>
        <v>#N/A</v>
      </c>
      <c r="BD173" s="492" t="e">
        <f ca="1">+IF(AND(ISNUMBER(OFFSET('Hygiene Data'!$E$7,0,10*ROW('Hygiene Data'!E167))),'Data Summary'!DS173="Yes"),OFFSET('Hygiene Data'!$E$7,0,10*ROW('Hygiene Data'!E167)),NA())</f>
        <v>#N/A</v>
      </c>
      <c r="BE173" s="492" t="e">
        <f ca="1">+IF(AND(ISNUMBER(OFFSET('Hygiene Data'!$E$9,0,10*ROW('Hygiene Data'!E167))),'Data Summary'!DT173="Yes"),OFFSET('Hygiene Data'!$E$9,0,10*ROW('Hygiene Data'!E167)),NA())</f>
        <v>#N/A</v>
      </c>
      <c r="BF173" s="492" t="e">
        <f ca="1">+IF(AND(ISNUMBER(OFFSET('Hygiene Data'!$F$5,0,10*ROW('Hygiene Data'!F167))),'Data Summary'!DU173="Yes"),OFFSET('Hygiene Data'!$F$5,0,10*ROW('Hygiene Data'!F167)),NA())</f>
        <v>#N/A</v>
      </c>
      <c r="BG173" s="492" t="e">
        <f ca="1">+IF(AND(ISNUMBER(OFFSET('Hygiene Data'!$F$7,0,10*ROW('Hygiene Data'!F167))),'Data Summary'!DV173="Yes"),OFFSET('Hygiene Data'!$F$7,0,10*ROW('Hygiene Data'!F167)),NA())</f>
        <v>#N/A</v>
      </c>
      <c r="BH173" s="492" t="e">
        <f ca="1">+IF(AND(ISNUMBER(OFFSET('Hygiene Data'!$F$9,0,10*ROW('Hygiene Data'!F167))),'Data Summary'!DW173="Yes"),OFFSET('Hygiene Data'!$F$9,0,10*ROW('Hygiene Data'!F167)),NA())</f>
        <v>#N/A</v>
      </c>
      <c r="BI173" s="492" t="e">
        <f ca="1">+IF(AND(ISNUMBER(OFFSET('Hygiene Data'!$G$5,0,10*ROW('Hygiene Data'!G167))),'Data Summary'!DX173="Yes"),OFFSET('Hygiene Data'!$G$5,0,10*ROW('Hygiene Data'!G167)),NA())</f>
        <v>#N/A</v>
      </c>
      <c r="BJ173" s="492" t="e">
        <f ca="1">+IF(AND(ISNUMBER(OFFSET('Hygiene Data'!$G$7,0,10*ROW('Hygiene Data'!G167))),'Data Summary'!DY173="Yes"),OFFSET('Hygiene Data'!$G$7,0,10*ROW('Hygiene Data'!G167)),NA())</f>
        <v>#N/A</v>
      </c>
      <c r="BK173" s="492" t="e">
        <f ca="1">+IF(AND(ISNUMBER(OFFSET('Hygiene Data'!$G$9,0,10*ROW('Hygiene Data'!G167))),'Data Summary'!DZ173="Yes"),OFFSET('Hygiene Data'!$G$9,0,10*ROW('Hygiene Data'!G167)),NA())</f>
        <v>#N/A</v>
      </c>
      <c r="BL173" s="492" t="e">
        <f ca="1">+IF(AND(ISNUMBER(OFFSET('Hygiene Data'!$H$5,0,10*ROW('Hygiene Data'!H167))),'Data Summary'!EA173="Yes"),OFFSET('Hygiene Data'!$H$5,0,10*ROW('Hygiene Data'!H167)),NA())</f>
        <v>#N/A</v>
      </c>
      <c r="BM173" s="492" t="e">
        <f ca="1">+IF(AND(ISNUMBER(OFFSET('Hygiene Data'!$H$7,0,10*ROW('Hygiene Data'!H167))),'Data Summary'!EB173="Yes"),OFFSET('Hygiene Data'!$H$7,0,10*ROW('Hygiene Data'!H167)),NA())</f>
        <v>#N/A</v>
      </c>
      <c r="BN173" s="492" t="e">
        <f ca="1">+IF(AND(ISNUMBER(OFFSET('Hygiene Data'!$H$9,0,10*ROW('Hygiene Data'!H167))),'Data Summary'!EC173="Yes"),OFFSET('Hygiene Data'!$H$9,0,10*ROW('Hygiene Data'!H167)),NA())</f>
        <v>#N/A</v>
      </c>
      <c r="BO173" s="492" t="e">
        <f ca="1">+IF(AND(ISNUMBER(OFFSET('Hygiene Data'!$I$5,0,10*ROW('Hygiene Data'!I167))),'Data Summary'!ED173="Yes"),OFFSET('Hygiene Data'!$I$5,0,10*ROW('Hygiene Data'!I167)),NA())</f>
        <v>#N/A</v>
      </c>
      <c r="BP173" s="492" t="e">
        <f ca="1">+IF(AND(ISNUMBER(OFFSET('Hygiene Data'!$I$7,0,10*ROW('Hygiene Data'!I167))),'Data Summary'!EE173="Yes"),OFFSET('Hygiene Data'!$I$7,0,10*ROW('Hygiene Data'!I167)),NA())</f>
        <v>#N/A</v>
      </c>
      <c r="BQ173" s="492" t="e">
        <f ca="1">+IF(AND(ISNUMBER(OFFSET('Hygiene Data'!$I$9,0,10*ROW('Hygiene Data'!I167))),'Data Summary'!EF173="Yes"),OFFSET('Hygiene Data'!$I$9,0,10*ROW('Hygiene Data'!I167)),NA())</f>
        <v>#N/A</v>
      </c>
    </row>
    <row r="174" spans="1:69" x14ac:dyDescent="0.25">
      <c r="A174" s="488" t="e">
        <f ca="1">+RIGHT('Data Summary'!A174,LEN('Data Summary'!A174)-9)</f>
        <v>#VALUE!</v>
      </c>
      <c r="B174" s="462" t="str">
        <f ca="1">+IF(ISTEXT('Data Summary'!B174),'Data Summary'!B174,"")</f>
        <v/>
      </c>
      <c r="C174" s="489" t="e">
        <f ca="1">+VALUE('Data Summary'!C174)</f>
        <v>#VALUE!</v>
      </c>
      <c r="D174" s="490" t="e">
        <f ca="1">+IF(AND(ISNUMBER(OFFSET('Water Data'!$D$4,0,10*ROW('Water Data'!D168))),'Data Summary'!BS174="Yes"),100-OFFSET('Water Data'!$D$4,0,10*ROW('Water Data'!D168)),NA())</f>
        <v>#N/A</v>
      </c>
      <c r="E174" s="490" t="e">
        <f ca="1">+IF(AND(ISNUMBER(OFFSET('Water Data'!$D$6,0,10*ROW('Water Data'!D168))),'Data Summary'!BT174="Yes"),OFFSET('Water Data'!$D$6,0,10*ROW('Water Data'!D168)),NA())</f>
        <v>#N/A</v>
      </c>
      <c r="F174" s="490" t="e">
        <f ca="1">+IF(AND(ISNUMBER(OFFSET('Water Data'!$D$9,0,10*ROW('Water Data'!D168))),'Data Summary'!BU174="Yes"),OFFSET('Water Data'!$D$9,0,10*ROW('Water Data'!D168)),NA())</f>
        <v>#N/A</v>
      </c>
      <c r="G174" s="490" t="e">
        <f ca="1">+IF(AND(ISNUMBER(OFFSET('Water Data'!$E$4,0,10*ROW('Water Data'!E168))),'Data Summary'!BV174="Yes"),100-OFFSET('Water Data'!$E$4,0,10*ROW('Water Data'!E168)),NA())</f>
        <v>#N/A</v>
      </c>
      <c r="H174" s="490" t="e">
        <f ca="1">+IF(AND(ISNUMBER(OFFSET('Water Data'!$E$6,0,10*ROW('Water Data'!E168))),'Data Summary'!BW174="Yes"),OFFSET('Water Data'!$E$6,0,10*ROW('Water Data'!E168)),NA())</f>
        <v>#N/A</v>
      </c>
      <c r="I174" s="490" t="e">
        <f ca="1">+IF(AND(ISNUMBER(OFFSET('Water Data'!$E$9,0,10*ROW('Water Data'!E168))),'Data Summary'!BX174="Yes"),OFFSET('Water Data'!$E$9,0,10*ROW('Water Data'!E168)),NA())</f>
        <v>#N/A</v>
      </c>
      <c r="J174" s="490" t="e">
        <f ca="1">+IF(AND(ISNUMBER(OFFSET('Water Data'!$F$4,0,10*ROW('Water Data'!F168))),'Data Summary'!BY174="Yes"),100-OFFSET('Water Data'!$F$4,0,10*ROW('Water Data'!F168)),NA())</f>
        <v>#N/A</v>
      </c>
      <c r="K174" s="490" t="e">
        <f ca="1">+IF(AND(ISNUMBER(OFFSET('Water Data'!$F$6,0,10*ROW('Water Data'!F168))),'Data Summary'!BZ174="Yes"),OFFSET('Water Data'!$F$6,0,10*ROW('Water Data'!F168)),NA())</f>
        <v>#N/A</v>
      </c>
      <c r="L174" s="490" t="e">
        <f ca="1">+IF(AND(ISNUMBER(OFFSET('Water Data'!$F$9,0,10*ROW('Water Data'!F168))),'Data Summary'!CA174="Yes"),OFFSET('Water Data'!$F$9,0,10*ROW('Water Data'!F168)),NA())</f>
        <v>#N/A</v>
      </c>
      <c r="M174" s="490" t="e">
        <f ca="1">+IF(AND(ISNUMBER(OFFSET('Water Data'!$G$4,0,10*ROW('Water Data'!G168))),'Data Summary'!CB174="Yes"),100-OFFSET('Water Data'!$G$4,0,10*ROW('Water Data'!G168)),NA())</f>
        <v>#N/A</v>
      </c>
      <c r="N174" s="490" t="e">
        <f ca="1">+IF(AND(ISNUMBER(OFFSET('Water Data'!$G$6,0,10*ROW('Water Data'!G168))),'Data Summary'!CC174="Yes"),OFFSET('Water Data'!$G$6,0,10*ROW('Water Data'!G168)),NA())</f>
        <v>#N/A</v>
      </c>
      <c r="O174" s="490" t="e">
        <f ca="1">+IF(AND(ISNUMBER(OFFSET('Water Data'!$G$9,0,10*ROW('Water Data'!G168))),'Data Summary'!CD174="Yes"),OFFSET('Water Data'!$G$9,0,10*ROW('Water Data'!G168)),NA())</f>
        <v>#N/A</v>
      </c>
      <c r="P174" s="490" t="e">
        <f ca="1">+IF(AND(ISNUMBER(OFFSET('Water Data'!$H$4,0,10*ROW('Water Data'!H168))),'Data Summary'!CE174="Yes"),100-OFFSET('Water Data'!$H$4,0,10*ROW('Water Data'!H168)),NA())</f>
        <v>#N/A</v>
      </c>
      <c r="Q174" s="490" t="e">
        <f ca="1">+IF(AND(ISNUMBER(OFFSET('Water Data'!$H$6,0,10*ROW('Water Data'!H168))),'Data Summary'!CF174="Yes"),OFFSET('Water Data'!$H$6,0,10*ROW('Water Data'!H168)),NA())</f>
        <v>#N/A</v>
      </c>
      <c r="R174" s="490" t="e">
        <f ca="1">+IF(AND(ISNUMBER(OFFSET('Water Data'!$H$9,0,10*ROW('Water Data'!H168))),'Data Summary'!CG174="Yes"),OFFSET('Water Data'!$H$9,0,10*ROW('Water Data'!H168)),NA())</f>
        <v>#N/A</v>
      </c>
      <c r="S174" s="490" t="e">
        <f ca="1">+IF(AND(ISNUMBER(OFFSET('Water Data'!$I$4,0,10*ROW('Water Data'!I168))),'Data Summary'!CH174="Yes"),100-OFFSET('Water Data'!$I$4,0,10*ROW('Water Data'!I168)),NA())</f>
        <v>#N/A</v>
      </c>
      <c r="T174" s="490" t="e">
        <f ca="1">+IF(AND(ISNUMBER(OFFSET('Water Data'!$I$6,0,10*ROW('Water Data'!I168))),'Data Summary'!CI174="Yes"),OFFSET('Water Data'!$I$6,0,10*ROW('Water Data'!I168)),NA())</f>
        <v>#N/A</v>
      </c>
      <c r="U174" s="490" t="e">
        <f ca="1">+IF(AND(ISNUMBER(OFFSET('Water Data'!$I$9,0,10*ROW('Water Data'!I168))),'Data Summary'!CJ174="Yes"),OFFSET('Water Data'!$I$9,0,10*ROW('Water Data'!I168)),NA())</f>
        <v>#N/A</v>
      </c>
      <c r="V174" s="491" t="e">
        <f ca="1">+IF(AND(ISNUMBER(OFFSET('Sanitation Data'!$D$4,0,10*ROW('Sanitation Data'!D168))),'Data Summary'!CK174="Yes"),100-OFFSET('Sanitation Data'!$D$4,0,10*ROW('Sanitation Data'!D168)),NA())</f>
        <v>#N/A</v>
      </c>
      <c r="W174" s="491" t="e">
        <f ca="1">+IF(AND(ISNUMBER(OFFSET('Sanitation Data'!$D$6,0,10*ROW('Sanitation Data'!D168))),'Data Summary'!CL174="Yes"),OFFSET('Sanitation Data'!$D$6,0,10*ROW('Sanitation Data'!D168)),NA())</f>
        <v>#N/A</v>
      </c>
      <c r="X174" s="491" t="e">
        <f ca="1">+IF(AND(ISNUMBER(OFFSET('Sanitation Data'!$D$10,0,10*ROW('Sanitation Data'!D168))),'Data Summary'!CM174="Yes"),OFFSET('Sanitation Data'!$D$10,0,10*ROW('Sanitation Data'!D168)),NA())</f>
        <v>#N/A</v>
      </c>
      <c r="Y174" s="491" t="e">
        <f ca="1">+IF(AND(ISNUMBER(OFFSET('Sanitation Data'!$D$11,0,10*ROW('Sanitation Data'!D168))),'Data Summary'!CN174="Yes"),OFFSET('Sanitation Data'!$D$11,0,10*ROW('Sanitation Data'!D168)),NA())</f>
        <v>#N/A</v>
      </c>
      <c r="Z174" s="491" t="e">
        <f ca="1">+IF(AND(ISNUMBER(OFFSET('Sanitation Data'!$D$12,0,10*ROW('Sanitation Data'!D168))),'Data Summary'!CO174="Yes"),OFFSET('Sanitation Data'!$D$12,0,10*ROW('Sanitation Data'!D168)),NA())</f>
        <v>#N/A</v>
      </c>
      <c r="AA174" s="491" t="e">
        <f ca="1">+IF(AND(ISNUMBER(OFFSET('Sanitation Data'!$E$4,0,10*ROW('Sanitation Data'!E168))),'Data Summary'!CP174="Yes"),100-OFFSET('Sanitation Data'!$E$4,0,10*ROW('Sanitation Data'!E168)),NA())</f>
        <v>#N/A</v>
      </c>
      <c r="AB174" s="491" t="e">
        <f ca="1">+IF(AND(ISNUMBER(OFFSET('Sanitation Data'!$E$6,0,10*ROW('Sanitation Data'!E168))),'Data Summary'!CQ174="Yes"),OFFSET('Sanitation Data'!$E$6,0,10*ROW('Sanitation Data'!E168)),NA())</f>
        <v>#N/A</v>
      </c>
      <c r="AC174" s="491" t="e">
        <f ca="1">+IF(AND(ISNUMBER(OFFSET('Sanitation Data'!$E$10,0,10*ROW('Sanitation Data'!E168))),'Data Summary'!CR174="Yes"),OFFSET('Sanitation Data'!$E$10,0,10*ROW('Sanitation Data'!E168)),NA())</f>
        <v>#N/A</v>
      </c>
      <c r="AD174" s="491" t="e">
        <f ca="1">+IF(AND(ISNUMBER(OFFSET('Sanitation Data'!$E$11,0,10*ROW('Sanitation Data'!E168))),'Data Summary'!CS174="Yes"),OFFSET('Sanitation Data'!$E$11,0,10*ROW('Sanitation Data'!E168)),NA())</f>
        <v>#N/A</v>
      </c>
      <c r="AE174" s="491" t="e">
        <f ca="1">+IF(AND(ISNUMBER(OFFSET('Sanitation Data'!$E$12,0,10*ROW('Sanitation Data'!E168))),'Data Summary'!CT174="Yes"),OFFSET('Sanitation Data'!$E$12,0,10*ROW('Sanitation Data'!E168)),NA())</f>
        <v>#N/A</v>
      </c>
      <c r="AF174" s="491" t="e">
        <f ca="1">+IF(AND(ISNUMBER(OFFSET('Sanitation Data'!$F$4,0,10*ROW('Sanitation Data'!F168))),'Data Summary'!CU174="Yes"),100-OFFSET('Sanitation Data'!$F$4,0,10*ROW('Sanitation Data'!F168)),NA())</f>
        <v>#N/A</v>
      </c>
      <c r="AG174" s="491" t="e">
        <f ca="1">+IF(AND(ISNUMBER(OFFSET('Sanitation Data'!$F$6,0,10*ROW('Sanitation Data'!F168))),'Data Summary'!CV174="Yes"),OFFSET('Sanitation Data'!$F$6,0,10*ROW('Sanitation Data'!F168)),NA())</f>
        <v>#N/A</v>
      </c>
      <c r="AH174" s="491" t="e">
        <f ca="1">+IF(AND(ISNUMBER(OFFSET('Sanitation Data'!$F$10,0,10*ROW('Sanitation Data'!F168))),'Data Summary'!CW174="Yes"),OFFSET('Sanitation Data'!$F$10,0,10*ROW('Sanitation Data'!F168)),NA())</f>
        <v>#N/A</v>
      </c>
      <c r="AI174" s="491" t="e">
        <f ca="1">+IF(AND(ISNUMBER(OFFSET('Sanitation Data'!$F$11,0,10*ROW('Sanitation Data'!F168))),'Data Summary'!CX174="Yes"),OFFSET('Sanitation Data'!$F$11,0,10*ROW('Sanitation Data'!F168)),NA())</f>
        <v>#N/A</v>
      </c>
      <c r="AJ174" s="491" t="e">
        <f ca="1">+IF(AND(ISNUMBER(OFFSET('Sanitation Data'!$F$12,0,10*ROW('Sanitation Data'!F168))),'Data Summary'!CY174="Yes"),OFFSET('Sanitation Data'!$F$12,0,10*ROW('Sanitation Data'!F168)),NA())</f>
        <v>#N/A</v>
      </c>
      <c r="AK174" s="491" t="e">
        <f ca="1">+IF(AND(ISNUMBER(OFFSET('Sanitation Data'!$G$4,0,10*ROW('Sanitation Data'!G168))),'Data Summary'!CZ174="Yes"),100-OFFSET('Sanitation Data'!$G$4,0,10*ROW('Sanitation Data'!G168)),NA())</f>
        <v>#N/A</v>
      </c>
      <c r="AL174" s="491" t="e">
        <f ca="1">+IF(AND(ISNUMBER(OFFSET('Sanitation Data'!$G$6,0,10*ROW('Sanitation Data'!G168))),'Data Summary'!DA174="Yes"),OFFSET('Sanitation Data'!$G$6,0,10*ROW('Sanitation Data'!G168)),NA())</f>
        <v>#N/A</v>
      </c>
      <c r="AM174" s="491" t="e">
        <f ca="1">+IF(AND(ISNUMBER(OFFSET('Sanitation Data'!$G$10,0,10*ROW('Sanitation Data'!G168))),'Data Summary'!DB174="Yes"),OFFSET('Sanitation Data'!$G$10,0,10*ROW('Sanitation Data'!G168)),NA())</f>
        <v>#N/A</v>
      </c>
      <c r="AN174" s="491" t="e">
        <f ca="1">+IF(AND(ISNUMBER(OFFSET('Sanitation Data'!$G$11,0,10*ROW('Sanitation Data'!G168))),'Data Summary'!DC174="Yes"),OFFSET('Sanitation Data'!$G$11,0,10*ROW('Sanitation Data'!G168)),NA())</f>
        <v>#N/A</v>
      </c>
      <c r="AO174" s="491" t="e">
        <f ca="1">+IF(AND(ISNUMBER(OFFSET('Sanitation Data'!$G$12,0,10*ROW('Sanitation Data'!G168))),'Data Summary'!DD174="Yes"),OFFSET('Sanitation Data'!$G$12,0,10*ROW('Sanitation Data'!G168)),NA())</f>
        <v>#N/A</v>
      </c>
      <c r="AP174" s="491" t="e">
        <f ca="1">+IF(AND(ISNUMBER(OFFSET('Sanitation Data'!$H$4,0,10*ROW('Sanitation Data'!H168))),'Data Summary'!DE174="Yes"),100-OFFSET('Sanitation Data'!$H$4,0,10*ROW('Sanitation Data'!H168)),NA())</f>
        <v>#N/A</v>
      </c>
      <c r="AQ174" s="491" t="e">
        <f ca="1">+IF(AND(ISNUMBER(OFFSET('Sanitation Data'!$H$6,0,10*ROW('Sanitation Data'!H168))),'Data Summary'!DF174="Yes"),OFFSET('Sanitation Data'!$H$6,0,10*ROW('Sanitation Data'!H168)),NA())</f>
        <v>#N/A</v>
      </c>
      <c r="AR174" s="491" t="e">
        <f ca="1">+IF(AND(ISNUMBER(OFFSET('Sanitation Data'!$H$10,0,10*ROW('Sanitation Data'!H168))),'Data Summary'!DG174="Yes"),OFFSET('Sanitation Data'!$H$10,0,10*ROW('Sanitation Data'!H168)),NA())</f>
        <v>#N/A</v>
      </c>
      <c r="AS174" s="491" t="e">
        <f ca="1">+IF(AND(ISNUMBER(OFFSET('Sanitation Data'!$H$11,0,10*ROW('Sanitation Data'!H168))),'Data Summary'!DH174="Yes"),OFFSET('Sanitation Data'!$H$11,0,10*ROW('Sanitation Data'!H168)),NA())</f>
        <v>#N/A</v>
      </c>
      <c r="AT174" s="491" t="e">
        <f ca="1">+IF(AND(ISNUMBER(OFFSET('Sanitation Data'!$H$12,0,10*ROW('Sanitation Data'!H168))),'Data Summary'!DI174="Yes"),OFFSET('Sanitation Data'!$H$12,0,10*ROW('Sanitation Data'!H168)),NA())</f>
        <v>#N/A</v>
      </c>
      <c r="AU174" s="491" t="e">
        <f ca="1">+IF(AND(ISNUMBER(OFFSET('Sanitation Data'!$I$4,0,10*ROW('Sanitation Data'!I168))),'Data Summary'!DJ174="Yes"),100-OFFSET('Sanitation Data'!$I$4,0,10*ROW('Sanitation Data'!I168)),NA())</f>
        <v>#N/A</v>
      </c>
      <c r="AV174" s="491" t="e">
        <f ca="1">+IF(AND(ISNUMBER(OFFSET('Sanitation Data'!$I$6,0,10*ROW('Sanitation Data'!I168))),'Data Summary'!DK174="Yes"),OFFSET('Sanitation Data'!$I$6,0,10*ROW('Sanitation Data'!I168)),NA())</f>
        <v>#N/A</v>
      </c>
      <c r="AW174" s="491" t="e">
        <f ca="1">+IF(AND(ISNUMBER(OFFSET('Sanitation Data'!$I$10,0,10*ROW('Sanitation Data'!I168))),'Data Summary'!DL174="Yes"),OFFSET('Sanitation Data'!$I$10,0,10*ROW('Sanitation Data'!I168)),NA())</f>
        <v>#N/A</v>
      </c>
      <c r="AX174" s="491" t="e">
        <f ca="1">+IF(AND(ISNUMBER(OFFSET('Sanitation Data'!$I$11,0,10*ROW('Sanitation Data'!I168))),'Data Summary'!DM174="Yes"),OFFSET('Sanitation Data'!$I$11,0,10*ROW('Sanitation Data'!I168)),NA())</f>
        <v>#N/A</v>
      </c>
      <c r="AY174" s="491" t="e">
        <f ca="1">+IF(AND(ISNUMBER(OFFSET('Sanitation Data'!$I$12,0,10*ROW('Sanitation Data'!I168))),'Data Summary'!DN174="Yes"),OFFSET('Sanitation Data'!$I$12,0,10*ROW('Sanitation Data'!I168)),NA())</f>
        <v>#N/A</v>
      </c>
      <c r="AZ174" s="492" t="e">
        <f ca="1">+IF(AND(ISNUMBER(OFFSET('Hygiene Data'!$D$5,0,10*ROW('Hygiene Data'!D168))),'Data Summary'!DO174="Yes"),OFFSET('Hygiene Data'!$D$5,0,10*ROW('Hygiene Data'!D168)),NA())</f>
        <v>#N/A</v>
      </c>
      <c r="BA174" s="492" t="e">
        <f ca="1">+IF(AND(ISNUMBER(OFFSET('Hygiene Data'!$D$7,0,10*ROW('Hygiene Data'!D168))),'Data Summary'!DP174="Yes"),OFFSET('Hygiene Data'!$D$7,0,10*ROW('Hygiene Data'!D168)),NA())</f>
        <v>#N/A</v>
      </c>
      <c r="BB174" s="492" t="e">
        <f ca="1">+IF(AND(ISNUMBER(OFFSET('Hygiene Data'!$D$9,0,10*ROW('Hygiene Data'!D168))),'Data Summary'!DQ174="Yes"),OFFSET('Hygiene Data'!$D$9,0,10*ROW('Hygiene Data'!D168)),NA())</f>
        <v>#N/A</v>
      </c>
      <c r="BC174" s="492" t="e">
        <f ca="1">+IF(AND(ISNUMBER(OFFSET('Hygiene Data'!$E$5,0,10*ROW('Hygiene Data'!E168))),'Data Summary'!DR174="Yes"),OFFSET('Hygiene Data'!$E$5,0,10*ROW('Hygiene Data'!E168)),NA())</f>
        <v>#N/A</v>
      </c>
      <c r="BD174" s="492" t="e">
        <f ca="1">+IF(AND(ISNUMBER(OFFSET('Hygiene Data'!$E$7,0,10*ROW('Hygiene Data'!E168))),'Data Summary'!DS174="Yes"),OFFSET('Hygiene Data'!$E$7,0,10*ROW('Hygiene Data'!E168)),NA())</f>
        <v>#N/A</v>
      </c>
      <c r="BE174" s="492" t="e">
        <f ca="1">+IF(AND(ISNUMBER(OFFSET('Hygiene Data'!$E$9,0,10*ROW('Hygiene Data'!E168))),'Data Summary'!DT174="Yes"),OFFSET('Hygiene Data'!$E$9,0,10*ROW('Hygiene Data'!E168)),NA())</f>
        <v>#N/A</v>
      </c>
      <c r="BF174" s="492" t="e">
        <f ca="1">+IF(AND(ISNUMBER(OFFSET('Hygiene Data'!$F$5,0,10*ROW('Hygiene Data'!F168))),'Data Summary'!DU174="Yes"),OFFSET('Hygiene Data'!$F$5,0,10*ROW('Hygiene Data'!F168)),NA())</f>
        <v>#N/A</v>
      </c>
      <c r="BG174" s="492" t="e">
        <f ca="1">+IF(AND(ISNUMBER(OFFSET('Hygiene Data'!$F$7,0,10*ROW('Hygiene Data'!F168))),'Data Summary'!DV174="Yes"),OFFSET('Hygiene Data'!$F$7,0,10*ROW('Hygiene Data'!F168)),NA())</f>
        <v>#N/A</v>
      </c>
      <c r="BH174" s="492" t="e">
        <f ca="1">+IF(AND(ISNUMBER(OFFSET('Hygiene Data'!$F$9,0,10*ROW('Hygiene Data'!F168))),'Data Summary'!DW174="Yes"),OFFSET('Hygiene Data'!$F$9,0,10*ROW('Hygiene Data'!F168)),NA())</f>
        <v>#N/A</v>
      </c>
      <c r="BI174" s="492" t="e">
        <f ca="1">+IF(AND(ISNUMBER(OFFSET('Hygiene Data'!$G$5,0,10*ROW('Hygiene Data'!G168))),'Data Summary'!DX174="Yes"),OFFSET('Hygiene Data'!$G$5,0,10*ROW('Hygiene Data'!G168)),NA())</f>
        <v>#N/A</v>
      </c>
      <c r="BJ174" s="492" t="e">
        <f ca="1">+IF(AND(ISNUMBER(OFFSET('Hygiene Data'!$G$7,0,10*ROW('Hygiene Data'!G168))),'Data Summary'!DY174="Yes"),OFFSET('Hygiene Data'!$G$7,0,10*ROW('Hygiene Data'!G168)),NA())</f>
        <v>#N/A</v>
      </c>
      <c r="BK174" s="492" t="e">
        <f ca="1">+IF(AND(ISNUMBER(OFFSET('Hygiene Data'!$G$9,0,10*ROW('Hygiene Data'!G168))),'Data Summary'!DZ174="Yes"),OFFSET('Hygiene Data'!$G$9,0,10*ROW('Hygiene Data'!G168)),NA())</f>
        <v>#N/A</v>
      </c>
      <c r="BL174" s="492" t="e">
        <f ca="1">+IF(AND(ISNUMBER(OFFSET('Hygiene Data'!$H$5,0,10*ROW('Hygiene Data'!H168))),'Data Summary'!EA174="Yes"),OFFSET('Hygiene Data'!$H$5,0,10*ROW('Hygiene Data'!H168)),NA())</f>
        <v>#N/A</v>
      </c>
      <c r="BM174" s="492" t="e">
        <f ca="1">+IF(AND(ISNUMBER(OFFSET('Hygiene Data'!$H$7,0,10*ROW('Hygiene Data'!H168))),'Data Summary'!EB174="Yes"),OFFSET('Hygiene Data'!$H$7,0,10*ROW('Hygiene Data'!H168)),NA())</f>
        <v>#N/A</v>
      </c>
      <c r="BN174" s="492" t="e">
        <f ca="1">+IF(AND(ISNUMBER(OFFSET('Hygiene Data'!$H$9,0,10*ROW('Hygiene Data'!H168))),'Data Summary'!EC174="Yes"),OFFSET('Hygiene Data'!$H$9,0,10*ROW('Hygiene Data'!H168)),NA())</f>
        <v>#N/A</v>
      </c>
      <c r="BO174" s="492" t="e">
        <f ca="1">+IF(AND(ISNUMBER(OFFSET('Hygiene Data'!$I$5,0,10*ROW('Hygiene Data'!I168))),'Data Summary'!ED174="Yes"),OFFSET('Hygiene Data'!$I$5,0,10*ROW('Hygiene Data'!I168)),NA())</f>
        <v>#N/A</v>
      </c>
      <c r="BP174" s="492" t="e">
        <f ca="1">+IF(AND(ISNUMBER(OFFSET('Hygiene Data'!$I$7,0,10*ROW('Hygiene Data'!I168))),'Data Summary'!EE174="Yes"),OFFSET('Hygiene Data'!$I$7,0,10*ROW('Hygiene Data'!I168)),NA())</f>
        <v>#N/A</v>
      </c>
      <c r="BQ174" s="492" t="e">
        <f ca="1">+IF(AND(ISNUMBER(OFFSET('Hygiene Data'!$I$9,0,10*ROW('Hygiene Data'!I168))),'Data Summary'!EF174="Yes"),OFFSET('Hygiene Data'!$I$9,0,10*ROW('Hygiene Data'!I168)),NA())</f>
        <v>#N/A</v>
      </c>
    </row>
    <row r="175" spans="1:69" x14ac:dyDescent="0.25">
      <c r="A175" s="488" t="e">
        <f ca="1">+RIGHT('Data Summary'!A175,LEN('Data Summary'!A175)-9)</f>
        <v>#VALUE!</v>
      </c>
      <c r="B175" s="462" t="str">
        <f ca="1">+IF(ISTEXT('Data Summary'!B175),'Data Summary'!B175,"")</f>
        <v/>
      </c>
      <c r="C175" s="489" t="e">
        <f ca="1">+VALUE('Data Summary'!C175)</f>
        <v>#VALUE!</v>
      </c>
      <c r="D175" s="490" t="e">
        <f ca="1">+IF(AND(ISNUMBER(OFFSET('Water Data'!$D$4,0,10*ROW('Water Data'!D169))),'Data Summary'!BS175="Yes"),100-OFFSET('Water Data'!$D$4,0,10*ROW('Water Data'!D169)),NA())</f>
        <v>#N/A</v>
      </c>
      <c r="E175" s="490" t="e">
        <f ca="1">+IF(AND(ISNUMBER(OFFSET('Water Data'!$D$6,0,10*ROW('Water Data'!D169))),'Data Summary'!BT175="Yes"),OFFSET('Water Data'!$D$6,0,10*ROW('Water Data'!D169)),NA())</f>
        <v>#N/A</v>
      </c>
      <c r="F175" s="490" t="e">
        <f ca="1">+IF(AND(ISNUMBER(OFFSET('Water Data'!$D$9,0,10*ROW('Water Data'!D169))),'Data Summary'!BU175="Yes"),OFFSET('Water Data'!$D$9,0,10*ROW('Water Data'!D169)),NA())</f>
        <v>#N/A</v>
      </c>
      <c r="G175" s="490" t="e">
        <f ca="1">+IF(AND(ISNUMBER(OFFSET('Water Data'!$E$4,0,10*ROW('Water Data'!E169))),'Data Summary'!BV175="Yes"),100-OFFSET('Water Data'!$E$4,0,10*ROW('Water Data'!E169)),NA())</f>
        <v>#N/A</v>
      </c>
      <c r="H175" s="490" t="e">
        <f ca="1">+IF(AND(ISNUMBER(OFFSET('Water Data'!$E$6,0,10*ROW('Water Data'!E169))),'Data Summary'!BW175="Yes"),OFFSET('Water Data'!$E$6,0,10*ROW('Water Data'!E169)),NA())</f>
        <v>#N/A</v>
      </c>
      <c r="I175" s="490" t="e">
        <f ca="1">+IF(AND(ISNUMBER(OFFSET('Water Data'!$E$9,0,10*ROW('Water Data'!E169))),'Data Summary'!BX175="Yes"),OFFSET('Water Data'!$E$9,0,10*ROW('Water Data'!E169)),NA())</f>
        <v>#N/A</v>
      </c>
      <c r="J175" s="490" t="e">
        <f ca="1">+IF(AND(ISNUMBER(OFFSET('Water Data'!$F$4,0,10*ROW('Water Data'!F169))),'Data Summary'!BY175="Yes"),100-OFFSET('Water Data'!$F$4,0,10*ROW('Water Data'!F169)),NA())</f>
        <v>#N/A</v>
      </c>
      <c r="K175" s="490" t="e">
        <f ca="1">+IF(AND(ISNUMBER(OFFSET('Water Data'!$F$6,0,10*ROW('Water Data'!F169))),'Data Summary'!BZ175="Yes"),OFFSET('Water Data'!$F$6,0,10*ROW('Water Data'!F169)),NA())</f>
        <v>#N/A</v>
      </c>
      <c r="L175" s="490" t="e">
        <f ca="1">+IF(AND(ISNUMBER(OFFSET('Water Data'!$F$9,0,10*ROW('Water Data'!F169))),'Data Summary'!CA175="Yes"),OFFSET('Water Data'!$F$9,0,10*ROW('Water Data'!F169)),NA())</f>
        <v>#N/A</v>
      </c>
      <c r="M175" s="490" t="e">
        <f ca="1">+IF(AND(ISNUMBER(OFFSET('Water Data'!$G$4,0,10*ROW('Water Data'!G169))),'Data Summary'!CB175="Yes"),100-OFFSET('Water Data'!$G$4,0,10*ROW('Water Data'!G169)),NA())</f>
        <v>#N/A</v>
      </c>
      <c r="N175" s="490" t="e">
        <f ca="1">+IF(AND(ISNUMBER(OFFSET('Water Data'!$G$6,0,10*ROW('Water Data'!G169))),'Data Summary'!CC175="Yes"),OFFSET('Water Data'!$G$6,0,10*ROW('Water Data'!G169)),NA())</f>
        <v>#N/A</v>
      </c>
      <c r="O175" s="490" t="e">
        <f ca="1">+IF(AND(ISNUMBER(OFFSET('Water Data'!$G$9,0,10*ROW('Water Data'!G169))),'Data Summary'!CD175="Yes"),OFFSET('Water Data'!$G$9,0,10*ROW('Water Data'!G169)),NA())</f>
        <v>#N/A</v>
      </c>
      <c r="P175" s="490" t="e">
        <f ca="1">+IF(AND(ISNUMBER(OFFSET('Water Data'!$H$4,0,10*ROW('Water Data'!H169))),'Data Summary'!CE175="Yes"),100-OFFSET('Water Data'!$H$4,0,10*ROW('Water Data'!H169)),NA())</f>
        <v>#N/A</v>
      </c>
      <c r="Q175" s="490" t="e">
        <f ca="1">+IF(AND(ISNUMBER(OFFSET('Water Data'!$H$6,0,10*ROW('Water Data'!H169))),'Data Summary'!CF175="Yes"),OFFSET('Water Data'!$H$6,0,10*ROW('Water Data'!H169)),NA())</f>
        <v>#N/A</v>
      </c>
      <c r="R175" s="490" t="e">
        <f ca="1">+IF(AND(ISNUMBER(OFFSET('Water Data'!$H$9,0,10*ROW('Water Data'!H169))),'Data Summary'!CG175="Yes"),OFFSET('Water Data'!$H$9,0,10*ROW('Water Data'!H169)),NA())</f>
        <v>#N/A</v>
      </c>
      <c r="S175" s="490" t="e">
        <f ca="1">+IF(AND(ISNUMBER(OFFSET('Water Data'!$I$4,0,10*ROW('Water Data'!I169))),'Data Summary'!CH175="Yes"),100-OFFSET('Water Data'!$I$4,0,10*ROW('Water Data'!I169)),NA())</f>
        <v>#N/A</v>
      </c>
      <c r="T175" s="490" t="e">
        <f ca="1">+IF(AND(ISNUMBER(OFFSET('Water Data'!$I$6,0,10*ROW('Water Data'!I169))),'Data Summary'!CI175="Yes"),OFFSET('Water Data'!$I$6,0,10*ROW('Water Data'!I169)),NA())</f>
        <v>#N/A</v>
      </c>
      <c r="U175" s="490" t="e">
        <f ca="1">+IF(AND(ISNUMBER(OFFSET('Water Data'!$I$9,0,10*ROW('Water Data'!I169))),'Data Summary'!CJ175="Yes"),OFFSET('Water Data'!$I$9,0,10*ROW('Water Data'!I169)),NA())</f>
        <v>#N/A</v>
      </c>
      <c r="V175" s="491" t="e">
        <f ca="1">+IF(AND(ISNUMBER(OFFSET('Sanitation Data'!$D$4,0,10*ROW('Sanitation Data'!D169))),'Data Summary'!CK175="Yes"),100-OFFSET('Sanitation Data'!$D$4,0,10*ROW('Sanitation Data'!D169)),NA())</f>
        <v>#N/A</v>
      </c>
      <c r="W175" s="491" t="e">
        <f ca="1">+IF(AND(ISNUMBER(OFFSET('Sanitation Data'!$D$6,0,10*ROW('Sanitation Data'!D169))),'Data Summary'!CL175="Yes"),OFFSET('Sanitation Data'!$D$6,0,10*ROW('Sanitation Data'!D169)),NA())</f>
        <v>#N/A</v>
      </c>
      <c r="X175" s="491" t="e">
        <f ca="1">+IF(AND(ISNUMBER(OFFSET('Sanitation Data'!$D$10,0,10*ROW('Sanitation Data'!D169))),'Data Summary'!CM175="Yes"),OFFSET('Sanitation Data'!$D$10,0,10*ROW('Sanitation Data'!D169)),NA())</f>
        <v>#N/A</v>
      </c>
      <c r="Y175" s="491" t="e">
        <f ca="1">+IF(AND(ISNUMBER(OFFSET('Sanitation Data'!$D$11,0,10*ROW('Sanitation Data'!D169))),'Data Summary'!CN175="Yes"),OFFSET('Sanitation Data'!$D$11,0,10*ROW('Sanitation Data'!D169)),NA())</f>
        <v>#N/A</v>
      </c>
      <c r="Z175" s="491" t="e">
        <f ca="1">+IF(AND(ISNUMBER(OFFSET('Sanitation Data'!$D$12,0,10*ROW('Sanitation Data'!D169))),'Data Summary'!CO175="Yes"),OFFSET('Sanitation Data'!$D$12,0,10*ROW('Sanitation Data'!D169)),NA())</f>
        <v>#N/A</v>
      </c>
      <c r="AA175" s="491" t="e">
        <f ca="1">+IF(AND(ISNUMBER(OFFSET('Sanitation Data'!$E$4,0,10*ROW('Sanitation Data'!E169))),'Data Summary'!CP175="Yes"),100-OFFSET('Sanitation Data'!$E$4,0,10*ROW('Sanitation Data'!E169)),NA())</f>
        <v>#N/A</v>
      </c>
      <c r="AB175" s="491" t="e">
        <f ca="1">+IF(AND(ISNUMBER(OFFSET('Sanitation Data'!$E$6,0,10*ROW('Sanitation Data'!E169))),'Data Summary'!CQ175="Yes"),OFFSET('Sanitation Data'!$E$6,0,10*ROW('Sanitation Data'!E169)),NA())</f>
        <v>#N/A</v>
      </c>
      <c r="AC175" s="491" t="e">
        <f ca="1">+IF(AND(ISNUMBER(OFFSET('Sanitation Data'!$E$10,0,10*ROW('Sanitation Data'!E169))),'Data Summary'!CR175="Yes"),OFFSET('Sanitation Data'!$E$10,0,10*ROW('Sanitation Data'!E169)),NA())</f>
        <v>#N/A</v>
      </c>
      <c r="AD175" s="491" t="e">
        <f ca="1">+IF(AND(ISNUMBER(OFFSET('Sanitation Data'!$E$11,0,10*ROW('Sanitation Data'!E169))),'Data Summary'!CS175="Yes"),OFFSET('Sanitation Data'!$E$11,0,10*ROW('Sanitation Data'!E169)),NA())</f>
        <v>#N/A</v>
      </c>
      <c r="AE175" s="491" t="e">
        <f ca="1">+IF(AND(ISNUMBER(OFFSET('Sanitation Data'!$E$12,0,10*ROW('Sanitation Data'!E169))),'Data Summary'!CT175="Yes"),OFFSET('Sanitation Data'!$E$12,0,10*ROW('Sanitation Data'!E169)),NA())</f>
        <v>#N/A</v>
      </c>
      <c r="AF175" s="491" t="e">
        <f ca="1">+IF(AND(ISNUMBER(OFFSET('Sanitation Data'!$F$4,0,10*ROW('Sanitation Data'!F169))),'Data Summary'!CU175="Yes"),100-OFFSET('Sanitation Data'!$F$4,0,10*ROW('Sanitation Data'!F169)),NA())</f>
        <v>#N/A</v>
      </c>
      <c r="AG175" s="491" t="e">
        <f ca="1">+IF(AND(ISNUMBER(OFFSET('Sanitation Data'!$F$6,0,10*ROW('Sanitation Data'!F169))),'Data Summary'!CV175="Yes"),OFFSET('Sanitation Data'!$F$6,0,10*ROW('Sanitation Data'!F169)),NA())</f>
        <v>#N/A</v>
      </c>
      <c r="AH175" s="491" t="e">
        <f ca="1">+IF(AND(ISNUMBER(OFFSET('Sanitation Data'!$F$10,0,10*ROW('Sanitation Data'!F169))),'Data Summary'!CW175="Yes"),OFFSET('Sanitation Data'!$F$10,0,10*ROW('Sanitation Data'!F169)),NA())</f>
        <v>#N/A</v>
      </c>
      <c r="AI175" s="491" t="e">
        <f ca="1">+IF(AND(ISNUMBER(OFFSET('Sanitation Data'!$F$11,0,10*ROW('Sanitation Data'!F169))),'Data Summary'!CX175="Yes"),OFFSET('Sanitation Data'!$F$11,0,10*ROW('Sanitation Data'!F169)),NA())</f>
        <v>#N/A</v>
      </c>
      <c r="AJ175" s="491" t="e">
        <f ca="1">+IF(AND(ISNUMBER(OFFSET('Sanitation Data'!$F$12,0,10*ROW('Sanitation Data'!F169))),'Data Summary'!CY175="Yes"),OFFSET('Sanitation Data'!$F$12,0,10*ROW('Sanitation Data'!F169)),NA())</f>
        <v>#N/A</v>
      </c>
      <c r="AK175" s="491" t="e">
        <f ca="1">+IF(AND(ISNUMBER(OFFSET('Sanitation Data'!$G$4,0,10*ROW('Sanitation Data'!G169))),'Data Summary'!CZ175="Yes"),100-OFFSET('Sanitation Data'!$G$4,0,10*ROW('Sanitation Data'!G169)),NA())</f>
        <v>#N/A</v>
      </c>
      <c r="AL175" s="491" t="e">
        <f ca="1">+IF(AND(ISNUMBER(OFFSET('Sanitation Data'!$G$6,0,10*ROW('Sanitation Data'!G169))),'Data Summary'!DA175="Yes"),OFFSET('Sanitation Data'!$G$6,0,10*ROW('Sanitation Data'!G169)),NA())</f>
        <v>#N/A</v>
      </c>
      <c r="AM175" s="491" t="e">
        <f ca="1">+IF(AND(ISNUMBER(OFFSET('Sanitation Data'!$G$10,0,10*ROW('Sanitation Data'!G169))),'Data Summary'!DB175="Yes"),OFFSET('Sanitation Data'!$G$10,0,10*ROW('Sanitation Data'!G169)),NA())</f>
        <v>#N/A</v>
      </c>
      <c r="AN175" s="491" t="e">
        <f ca="1">+IF(AND(ISNUMBER(OFFSET('Sanitation Data'!$G$11,0,10*ROW('Sanitation Data'!G169))),'Data Summary'!DC175="Yes"),OFFSET('Sanitation Data'!$G$11,0,10*ROW('Sanitation Data'!G169)),NA())</f>
        <v>#N/A</v>
      </c>
      <c r="AO175" s="491" t="e">
        <f ca="1">+IF(AND(ISNUMBER(OFFSET('Sanitation Data'!$G$12,0,10*ROW('Sanitation Data'!G169))),'Data Summary'!DD175="Yes"),OFFSET('Sanitation Data'!$G$12,0,10*ROW('Sanitation Data'!G169)),NA())</f>
        <v>#N/A</v>
      </c>
      <c r="AP175" s="491" t="e">
        <f ca="1">+IF(AND(ISNUMBER(OFFSET('Sanitation Data'!$H$4,0,10*ROW('Sanitation Data'!H169))),'Data Summary'!DE175="Yes"),100-OFFSET('Sanitation Data'!$H$4,0,10*ROW('Sanitation Data'!H169)),NA())</f>
        <v>#N/A</v>
      </c>
      <c r="AQ175" s="491" t="e">
        <f ca="1">+IF(AND(ISNUMBER(OFFSET('Sanitation Data'!$H$6,0,10*ROW('Sanitation Data'!H169))),'Data Summary'!DF175="Yes"),OFFSET('Sanitation Data'!$H$6,0,10*ROW('Sanitation Data'!H169)),NA())</f>
        <v>#N/A</v>
      </c>
      <c r="AR175" s="491" t="e">
        <f ca="1">+IF(AND(ISNUMBER(OFFSET('Sanitation Data'!$H$10,0,10*ROW('Sanitation Data'!H169))),'Data Summary'!DG175="Yes"),OFFSET('Sanitation Data'!$H$10,0,10*ROW('Sanitation Data'!H169)),NA())</f>
        <v>#N/A</v>
      </c>
      <c r="AS175" s="491" t="e">
        <f ca="1">+IF(AND(ISNUMBER(OFFSET('Sanitation Data'!$H$11,0,10*ROW('Sanitation Data'!H169))),'Data Summary'!DH175="Yes"),OFFSET('Sanitation Data'!$H$11,0,10*ROW('Sanitation Data'!H169)),NA())</f>
        <v>#N/A</v>
      </c>
      <c r="AT175" s="491" t="e">
        <f ca="1">+IF(AND(ISNUMBER(OFFSET('Sanitation Data'!$H$12,0,10*ROW('Sanitation Data'!H169))),'Data Summary'!DI175="Yes"),OFFSET('Sanitation Data'!$H$12,0,10*ROW('Sanitation Data'!H169)),NA())</f>
        <v>#N/A</v>
      </c>
      <c r="AU175" s="491" t="e">
        <f ca="1">+IF(AND(ISNUMBER(OFFSET('Sanitation Data'!$I$4,0,10*ROW('Sanitation Data'!I169))),'Data Summary'!DJ175="Yes"),100-OFFSET('Sanitation Data'!$I$4,0,10*ROW('Sanitation Data'!I169)),NA())</f>
        <v>#N/A</v>
      </c>
      <c r="AV175" s="491" t="e">
        <f ca="1">+IF(AND(ISNUMBER(OFFSET('Sanitation Data'!$I$6,0,10*ROW('Sanitation Data'!I169))),'Data Summary'!DK175="Yes"),OFFSET('Sanitation Data'!$I$6,0,10*ROW('Sanitation Data'!I169)),NA())</f>
        <v>#N/A</v>
      </c>
      <c r="AW175" s="491" t="e">
        <f ca="1">+IF(AND(ISNUMBER(OFFSET('Sanitation Data'!$I$10,0,10*ROW('Sanitation Data'!I169))),'Data Summary'!DL175="Yes"),OFFSET('Sanitation Data'!$I$10,0,10*ROW('Sanitation Data'!I169)),NA())</f>
        <v>#N/A</v>
      </c>
      <c r="AX175" s="491" t="e">
        <f ca="1">+IF(AND(ISNUMBER(OFFSET('Sanitation Data'!$I$11,0,10*ROW('Sanitation Data'!I169))),'Data Summary'!DM175="Yes"),OFFSET('Sanitation Data'!$I$11,0,10*ROW('Sanitation Data'!I169)),NA())</f>
        <v>#N/A</v>
      </c>
      <c r="AY175" s="491" t="e">
        <f ca="1">+IF(AND(ISNUMBER(OFFSET('Sanitation Data'!$I$12,0,10*ROW('Sanitation Data'!I169))),'Data Summary'!DN175="Yes"),OFFSET('Sanitation Data'!$I$12,0,10*ROW('Sanitation Data'!I169)),NA())</f>
        <v>#N/A</v>
      </c>
      <c r="AZ175" s="492" t="e">
        <f ca="1">+IF(AND(ISNUMBER(OFFSET('Hygiene Data'!$D$5,0,10*ROW('Hygiene Data'!D169))),'Data Summary'!DO175="Yes"),OFFSET('Hygiene Data'!$D$5,0,10*ROW('Hygiene Data'!D169)),NA())</f>
        <v>#N/A</v>
      </c>
      <c r="BA175" s="492" t="e">
        <f ca="1">+IF(AND(ISNUMBER(OFFSET('Hygiene Data'!$D$7,0,10*ROW('Hygiene Data'!D169))),'Data Summary'!DP175="Yes"),OFFSET('Hygiene Data'!$D$7,0,10*ROW('Hygiene Data'!D169)),NA())</f>
        <v>#N/A</v>
      </c>
      <c r="BB175" s="492" t="e">
        <f ca="1">+IF(AND(ISNUMBER(OFFSET('Hygiene Data'!$D$9,0,10*ROW('Hygiene Data'!D169))),'Data Summary'!DQ175="Yes"),OFFSET('Hygiene Data'!$D$9,0,10*ROW('Hygiene Data'!D169)),NA())</f>
        <v>#N/A</v>
      </c>
      <c r="BC175" s="492" t="e">
        <f ca="1">+IF(AND(ISNUMBER(OFFSET('Hygiene Data'!$E$5,0,10*ROW('Hygiene Data'!E169))),'Data Summary'!DR175="Yes"),OFFSET('Hygiene Data'!$E$5,0,10*ROW('Hygiene Data'!E169)),NA())</f>
        <v>#N/A</v>
      </c>
      <c r="BD175" s="492" t="e">
        <f ca="1">+IF(AND(ISNUMBER(OFFSET('Hygiene Data'!$E$7,0,10*ROW('Hygiene Data'!E169))),'Data Summary'!DS175="Yes"),OFFSET('Hygiene Data'!$E$7,0,10*ROW('Hygiene Data'!E169)),NA())</f>
        <v>#N/A</v>
      </c>
      <c r="BE175" s="492" t="e">
        <f ca="1">+IF(AND(ISNUMBER(OFFSET('Hygiene Data'!$E$9,0,10*ROW('Hygiene Data'!E169))),'Data Summary'!DT175="Yes"),OFFSET('Hygiene Data'!$E$9,0,10*ROW('Hygiene Data'!E169)),NA())</f>
        <v>#N/A</v>
      </c>
      <c r="BF175" s="492" t="e">
        <f ca="1">+IF(AND(ISNUMBER(OFFSET('Hygiene Data'!$F$5,0,10*ROW('Hygiene Data'!F169))),'Data Summary'!DU175="Yes"),OFFSET('Hygiene Data'!$F$5,0,10*ROW('Hygiene Data'!F169)),NA())</f>
        <v>#N/A</v>
      </c>
      <c r="BG175" s="492" t="e">
        <f ca="1">+IF(AND(ISNUMBER(OFFSET('Hygiene Data'!$F$7,0,10*ROW('Hygiene Data'!F169))),'Data Summary'!DV175="Yes"),OFFSET('Hygiene Data'!$F$7,0,10*ROW('Hygiene Data'!F169)),NA())</f>
        <v>#N/A</v>
      </c>
      <c r="BH175" s="492" t="e">
        <f ca="1">+IF(AND(ISNUMBER(OFFSET('Hygiene Data'!$F$9,0,10*ROW('Hygiene Data'!F169))),'Data Summary'!DW175="Yes"),OFFSET('Hygiene Data'!$F$9,0,10*ROW('Hygiene Data'!F169)),NA())</f>
        <v>#N/A</v>
      </c>
      <c r="BI175" s="492" t="e">
        <f ca="1">+IF(AND(ISNUMBER(OFFSET('Hygiene Data'!$G$5,0,10*ROW('Hygiene Data'!G169))),'Data Summary'!DX175="Yes"),OFFSET('Hygiene Data'!$G$5,0,10*ROW('Hygiene Data'!G169)),NA())</f>
        <v>#N/A</v>
      </c>
      <c r="BJ175" s="492" t="e">
        <f ca="1">+IF(AND(ISNUMBER(OFFSET('Hygiene Data'!$G$7,0,10*ROW('Hygiene Data'!G169))),'Data Summary'!DY175="Yes"),OFFSET('Hygiene Data'!$G$7,0,10*ROW('Hygiene Data'!G169)),NA())</f>
        <v>#N/A</v>
      </c>
      <c r="BK175" s="492" t="e">
        <f ca="1">+IF(AND(ISNUMBER(OFFSET('Hygiene Data'!$G$9,0,10*ROW('Hygiene Data'!G169))),'Data Summary'!DZ175="Yes"),OFFSET('Hygiene Data'!$G$9,0,10*ROW('Hygiene Data'!G169)),NA())</f>
        <v>#N/A</v>
      </c>
      <c r="BL175" s="492" t="e">
        <f ca="1">+IF(AND(ISNUMBER(OFFSET('Hygiene Data'!$H$5,0,10*ROW('Hygiene Data'!H169))),'Data Summary'!EA175="Yes"),OFFSET('Hygiene Data'!$H$5,0,10*ROW('Hygiene Data'!H169)),NA())</f>
        <v>#N/A</v>
      </c>
      <c r="BM175" s="492" t="e">
        <f ca="1">+IF(AND(ISNUMBER(OFFSET('Hygiene Data'!$H$7,0,10*ROW('Hygiene Data'!H169))),'Data Summary'!EB175="Yes"),OFFSET('Hygiene Data'!$H$7,0,10*ROW('Hygiene Data'!H169)),NA())</f>
        <v>#N/A</v>
      </c>
      <c r="BN175" s="492" t="e">
        <f ca="1">+IF(AND(ISNUMBER(OFFSET('Hygiene Data'!$H$9,0,10*ROW('Hygiene Data'!H169))),'Data Summary'!EC175="Yes"),OFFSET('Hygiene Data'!$H$9,0,10*ROW('Hygiene Data'!H169)),NA())</f>
        <v>#N/A</v>
      </c>
      <c r="BO175" s="492" t="e">
        <f ca="1">+IF(AND(ISNUMBER(OFFSET('Hygiene Data'!$I$5,0,10*ROW('Hygiene Data'!I169))),'Data Summary'!ED175="Yes"),OFFSET('Hygiene Data'!$I$5,0,10*ROW('Hygiene Data'!I169)),NA())</f>
        <v>#N/A</v>
      </c>
      <c r="BP175" s="492" t="e">
        <f ca="1">+IF(AND(ISNUMBER(OFFSET('Hygiene Data'!$I$7,0,10*ROW('Hygiene Data'!I169))),'Data Summary'!EE175="Yes"),OFFSET('Hygiene Data'!$I$7,0,10*ROW('Hygiene Data'!I169)),NA())</f>
        <v>#N/A</v>
      </c>
      <c r="BQ175" s="492" t="e">
        <f ca="1">+IF(AND(ISNUMBER(OFFSET('Hygiene Data'!$I$9,0,10*ROW('Hygiene Data'!I169))),'Data Summary'!EF175="Yes"),OFFSET('Hygiene Data'!$I$9,0,10*ROW('Hygiene Data'!I169)),NA())</f>
        <v>#N/A</v>
      </c>
    </row>
    <row r="176" spans="1:69" x14ac:dyDescent="0.25">
      <c r="A176" s="488" t="e">
        <f ca="1">+RIGHT('Data Summary'!A176,LEN('Data Summary'!A176)-9)</f>
        <v>#VALUE!</v>
      </c>
      <c r="B176" s="462" t="str">
        <f ca="1">+IF(ISTEXT('Data Summary'!B176),'Data Summary'!B176,"")</f>
        <v/>
      </c>
      <c r="C176" s="489" t="e">
        <f ca="1">+VALUE('Data Summary'!C176)</f>
        <v>#VALUE!</v>
      </c>
      <c r="D176" s="490" t="e">
        <f ca="1">+IF(AND(ISNUMBER(OFFSET('Water Data'!$D$4,0,10*ROW('Water Data'!D170))),'Data Summary'!BS176="Yes"),100-OFFSET('Water Data'!$D$4,0,10*ROW('Water Data'!D170)),NA())</f>
        <v>#N/A</v>
      </c>
      <c r="E176" s="490" t="e">
        <f ca="1">+IF(AND(ISNUMBER(OFFSET('Water Data'!$D$6,0,10*ROW('Water Data'!D170))),'Data Summary'!BT176="Yes"),OFFSET('Water Data'!$D$6,0,10*ROW('Water Data'!D170)),NA())</f>
        <v>#N/A</v>
      </c>
      <c r="F176" s="490" t="e">
        <f ca="1">+IF(AND(ISNUMBER(OFFSET('Water Data'!$D$9,0,10*ROW('Water Data'!D170))),'Data Summary'!BU176="Yes"),OFFSET('Water Data'!$D$9,0,10*ROW('Water Data'!D170)),NA())</f>
        <v>#N/A</v>
      </c>
      <c r="G176" s="490" t="e">
        <f ca="1">+IF(AND(ISNUMBER(OFFSET('Water Data'!$E$4,0,10*ROW('Water Data'!E170))),'Data Summary'!BV176="Yes"),100-OFFSET('Water Data'!$E$4,0,10*ROW('Water Data'!E170)),NA())</f>
        <v>#N/A</v>
      </c>
      <c r="H176" s="490" t="e">
        <f ca="1">+IF(AND(ISNUMBER(OFFSET('Water Data'!$E$6,0,10*ROW('Water Data'!E170))),'Data Summary'!BW176="Yes"),OFFSET('Water Data'!$E$6,0,10*ROW('Water Data'!E170)),NA())</f>
        <v>#N/A</v>
      </c>
      <c r="I176" s="490" t="e">
        <f ca="1">+IF(AND(ISNUMBER(OFFSET('Water Data'!$E$9,0,10*ROW('Water Data'!E170))),'Data Summary'!BX176="Yes"),OFFSET('Water Data'!$E$9,0,10*ROW('Water Data'!E170)),NA())</f>
        <v>#N/A</v>
      </c>
      <c r="J176" s="490" t="e">
        <f ca="1">+IF(AND(ISNUMBER(OFFSET('Water Data'!$F$4,0,10*ROW('Water Data'!F170))),'Data Summary'!BY176="Yes"),100-OFFSET('Water Data'!$F$4,0,10*ROW('Water Data'!F170)),NA())</f>
        <v>#N/A</v>
      </c>
      <c r="K176" s="490" t="e">
        <f ca="1">+IF(AND(ISNUMBER(OFFSET('Water Data'!$F$6,0,10*ROW('Water Data'!F170))),'Data Summary'!BZ176="Yes"),OFFSET('Water Data'!$F$6,0,10*ROW('Water Data'!F170)),NA())</f>
        <v>#N/A</v>
      </c>
      <c r="L176" s="490" t="e">
        <f ca="1">+IF(AND(ISNUMBER(OFFSET('Water Data'!$F$9,0,10*ROW('Water Data'!F170))),'Data Summary'!CA176="Yes"),OFFSET('Water Data'!$F$9,0,10*ROW('Water Data'!F170)),NA())</f>
        <v>#N/A</v>
      </c>
      <c r="M176" s="490" t="e">
        <f ca="1">+IF(AND(ISNUMBER(OFFSET('Water Data'!$G$4,0,10*ROW('Water Data'!G170))),'Data Summary'!CB176="Yes"),100-OFFSET('Water Data'!$G$4,0,10*ROW('Water Data'!G170)),NA())</f>
        <v>#N/A</v>
      </c>
      <c r="N176" s="490" t="e">
        <f ca="1">+IF(AND(ISNUMBER(OFFSET('Water Data'!$G$6,0,10*ROW('Water Data'!G170))),'Data Summary'!CC176="Yes"),OFFSET('Water Data'!$G$6,0,10*ROW('Water Data'!G170)),NA())</f>
        <v>#N/A</v>
      </c>
      <c r="O176" s="490" t="e">
        <f ca="1">+IF(AND(ISNUMBER(OFFSET('Water Data'!$G$9,0,10*ROW('Water Data'!G170))),'Data Summary'!CD176="Yes"),OFFSET('Water Data'!$G$9,0,10*ROW('Water Data'!G170)),NA())</f>
        <v>#N/A</v>
      </c>
      <c r="P176" s="490" t="e">
        <f ca="1">+IF(AND(ISNUMBER(OFFSET('Water Data'!$H$4,0,10*ROW('Water Data'!H170))),'Data Summary'!CE176="Yes"),100-OFFSET('Water Data'!$H$4,0,10*ROW('Water Data'!H170)),NA())</f>
        <v>#N/A</v>
      </c>
      <c r="Q176" s="490" t="e">
        <f ca="1">+IF(AND(ISNUMBER(OFFSET('Water Data'!$H$6,0,10*ROW('Water Data'!H170))),'Data Summary'!CF176="Yes"),OFFSET('Water Data'!$H$6,0,10*ROW('Water Data'!H170)),NA())</f>
        <v>#N/A</v>
      </c>
      <c r="R176" s="490" t="e">
        <f ca="1">+IF(AND(ISNUMBER(OFFSET('Water Data'!$H$9,0,10*ROW('Water Data'!H170))),'Data Summary'!CG176="Yes"),OFFSET('Water Data'!$H$9,0,10*ROW('Water Data'!H170)),NA())</f>
        <v>#N/A</v>
      </c>
      <c r="S176" s="490" t="e">
        <f ca="1">+IF(AND(ISNUMBER(OFFSET('Water Data'!$I$4,0,10*ROW('Water Data'!I170))),'Data Summary'!CH176="Yes"),100-OFFSET('Water Data'!$I$4,0,10*ROW('Water Data'!I170)),NA())</f>
        <v>#N/A</v>
      </c>
      <c r="T176" s="490" t="e">
        <f ca="1">+IF(AND(ISNUMBER(OFFSET('Water Data'!$I$6,0,10*ROW('Water Data'!I170))),'Data Summary'!CI176="Yes"),OFFSET('Water Data'!$I$6,0,10*ROW('Water Data'!I170)),NA())</f>
        <v>#N/A</v>
      </c>
      <c r="U176" s="490" t="e">
        <f ca="1">+IF(AND(ISNUMBER(OFFSET('Water Data'!$I$9,0,10*ROW('Water Data'!I170))),'Data Summary'!CJ176="Yes"),OFFSET('Water Data'!$I$9,0,10*ROW('Water Data'!I170)),NA())</f>
        <v>#N/A</v>
      </c>
      <c r="V176" s="491" t="e">
        <f ca="1">+IF(AND(ISNUMBER(OFFSET('Sanitation Data'!$D$4,0,10*ROW('Sanitation Data'!D170))),'Data Summary'!CK176="Yes"),100-OFFSET('Sanitation Data'!$D$4,0,10*ROW('Sanitation Data'!D170)),NA())</f>
        <v>#N/A</v>
      </c>
      <c r="W176" s="491" t="e">
        <f ca="1">+IF(AND(ISNUMBER(OFFSET('Sanitation Data'!$D$6,0,10*ROW('Sanitation Data'!D170))),'Data Summary'!CL176="Yes"),OFFSET('Sanitation Data'!$D$6,0,10*ROW('Sanitation Data'!D170)),NA())</f>
        <v>#N/A</v>
      </c>
      <c r="X176" s="491" t="e">
        <f ca="1">+IF(AND(ISNUMBER(OFFSET('Sanitation Data'!$D$10,0,10*ROW('Sanitation Data'!D170))),'Data Summary'!CM176="Yes"),OFFSET('Sanitation Data'!$D$10,0,10*ROW('Sanitation Data'!D170)),NA())</f>
        <v>#N/A</v>
      </c>
      <c r="Y176" s="491" t="e">
        <f ca="1">+IF(AND(ISNUMBER(OFFSET('Sanitation Data'!$D$11,0,10*ROW('Sanitation Data'!D170))),'Data Summary'!CN176="Yes"),OFFSET('Sanitation Data'!$D$11,0,10*ROW('Sanitation Data'!D170)),NA())</f>
        <v>#N/A</v>
      </c>
      <c r="Z176" s="491" t="e">
        <f ca="1">+IF(AND(ISNUMBER(OFFSET('Sanitation Data'!$D$12,0,10*ROW('Sanitation Data'!D170))),'Data Summary'!CO176="Yes"),OFFSET('Sanitation Data'!$D$12,0,10*ROW('Sanitation Data'!D170)),NA())</f>
        <v>#N/A</v>
      </c>
      <c r="AA176" s="491" t="e">
        <f ca="1">+IF(AND(ISNUMBER(OFFSET('Sanitation Data'!$E$4,0,10*ROW('Sanitation Data'!E170))),'Data Summary'!CP176="Yes"),100-OFFSET('Sanitation Data'!$E$4,0,10*ROW('Sanitation Data'!E170)),NA())</f>
        <v>#N/A</v>
      </c>
      <c r="AB176" s="491" t="e">
        <f ca="1">+IF(AND(ISNUMBER(OFFSET('Sanitation Data'!$E$6,0,10*ROW('Sanitation Data'!E170))),'Data Summary'!CQ176="Yes"),OFFSET('Sanitation Data'!$E$6,0,10*ROW('Sanitation Data'!E170)),NA())</f>
        <v>#N/A</v>
      </c>
      <c r="AC176" s="491" t="e">
        <f ca="1">+IF(AND(ISNUMBER(OFFSET('Sanitation Data'!$E$10,0,10*ROW('Sanitation Data'!E170))),'Data Summary'!CR176="Yes"),OFFSET('Sanitation Data'!$E$10,0,10*ROW('Sanitation Data'!E170)),NA())</f>
        <v>#N/A</v>
      </c>
      <c r="AD176" s="491" t="e">
        <f ca="1">+IF(AND(ISNUMBER(OFFSET('Sanitation Data'!$E$11,0,10*ROW('Sanitation Data'!E170))),'Data Summary'!CS176="Yes"),OFFSET('Sanitation Data'!$E$11,0,10*ROW('Sanitation Data'!E170)),NA())</f>
        <v>#N/A</v>
      </c>
      <c r="AE176" s="491" t="e">
        <f ca="1">+IF(AND(ISNUMBER(OFFSET('Sanitation Data'!$E$12,0,10*ROW('Sanitation Data'!E170))),'Data Summary'!CT176="Yes"),OFFSET('Sanitation Data'!$E$12,0,10*ROW('Sanitation Data'!E170)),NA())</f>
        <v>#N/A</v>
      </c>
      <c r="AF176" s="491" t="e">
        <f ca="1">+IF(AND(ISNUMBER(OFFSET('Sanitation Data'!$F$4,0,10*ROW('Sanitation Data'!F170))),'Data Summary'!CU176="Yes"),100-OFFSET('Sanitation Data'!$F$4,0,10*ROW('Sanitation Data'!F170)),NA())</f>
        <v>#N/A</v>
      </c>
      <c r="AG176" s="491" t="e">
        <f ca="1">+IF(AND(ISNUMBER(OFFSET('Sanitation Data'!$F$6,0,10*ROW('Sanitation Data'!F170))),'Data Summary'!CV176="Yes"),OFFSET('Sanitation Data'!$F$6,0,10*ROW('Sanitation Data'!F170)),NA())</f>
        <v>#N/A</v>
      </c>
      <c r="AH176" s="491" t="e">
        <f ca="1">+IF(AND(ISNUMBER(OFFSET('Sanitation Data'!$F$10,0,10*ROW('Sanitation Data'!F170))),'Data Summary'!CW176="Yes"),OFFSET('Sanitation Data'!$F$10,0,10*ROW('Sanitation Data'!F170)),NA())</f>
        <v>#N/A</v>
      </c>
      <c r="AI176" s="491" t="e">
        <f ca="1">+IF(AND(ISNUMBER(OFFSET('Sanitation Data'!$F$11,0,10*ROW('Sanitation Data'!F170))),'Data Summary'!CX176="Yes"),OFFSET('Sanitation Data'!$F$11,0,10*ROW('Sanitation Data'!F170)),NA())</f>
        <v>#N/A</v>
      </c>
      <c r="AJ176" s="491" t="e">
        <f ca="1">+IF(AND(ISNUMBER(OFFSET('Sanitation Data'!$F$12,0,10*ROW('Sanitation Data'!F170))),'Data Summary'!CY176="Yes"),OFFSET('Sanitation Data'!$F$12,0,10*ROW('Sanitation Data'!F170)),NA())</f>
        <v>#N/A</v>
      </c>
      <c r="AK176" s="491" t="e">
        <f ca="1">+IF(AND(ISNUMBER(OFFSET('Sanitation Data'!$G$4,0,10*ROW('Sanitation Data'!G170))),'Data Summary'!CZ176="Yes"),100-OFFSET('Sanitation Data'!$G$4,0,10*ROW('Sanitation Data'!G170)),NA())</f>
        <v>#N/A</v>
      </c>
      <c r="AL176" s="491" t="e">
        <f ca="1">+IF(AND(ISNUMBER(OFFSET('Sanitation Data'!$G$6,0,10*ROW('Sanitation Data'!G170))),'Data Summary'!DA176="Yes"),OFFSET('Sanitation Data'!$G$6,0,10*ROW('Sanitation Data'!G170)),NA())</f>
        <v>#N/A</v>
      </c>
      <c r="AM176" s="491" t="e">
        <f ca="1">+IF(AND(ISNUMBER(OFFSET('Sanitation Data'!$G$10,0,10*ROW('Sanitation Data'!G170))),'Data Summary'!DB176="Yes"),OFFSET('Sanitation Data'!$G$10,0,10*ROW('Sanitation Data'!G170)),NA())</f>
        <v>#N/A</v>
      </c>
      <c r="AN176" s="491" t="e">
        <f ca="1">+IF(AND(ISNUMBER(OFFSET('Sanitation Data'!$G$11,0,10*ROW('Sanitation Data'!G170))),'Data Summary'!DC176="Yes"),OFFSET('Sanitation Data'!$G$11,0,10*ROW('Sanitation Data'!G170)),NA())</f>
        <v>#N/A</v>
      </c>
      <c r="AO176" s="491" t="e">
        <f ca="1">+IF(AND(ISNUMBER(OFFSET('Sanitation Data'!$G$12,0,10*ROW('Sanitation Data'!G170))),'Data Summary'!DD176="Yes"),OFFSET('Sanitation Data'!$G$12,0,10*ROW('Sanitation Data'!G170)),NA())</f>
        <v>#N/A</v>
      </c>
      <c r="AP176" s="491" t="e">
        <f ca="1">+IF(AND(ISNUMBER(OFFSET('Sanitation Data'!$H$4,0,10*ROW('Sanitation Data'!H170))),'Data Summary'!DE176="Yes"),100-OFFSET('Sanitation Data'!$H$4,0,10*ROW('Sanitation Data'!H170)),NA())</f>
        <v>#N/A</v>
      </c>
      <c r="AQ176" s="491" t="e">
        <f ca="1">+IF(AND(ISNUMBER(OFFSET('Sanitation Data'!$H$6,0,10*ROW('Sanitation Data'!H170))),'Data Summary'!DF176="Yes"),OFFSET('Sanitation Data'!$H$6,0,10*ROW('Sanitation Data'!H170)),NA())</f>
        <v>#N/A</v>
      </c>
      <c r="AR176" s="491" t="e">
        <f ca="1">+IF(AND(ISNUMBER(OFFSET('Sanitation Data'!$H$10,0,10*ROW('Sanitation Data'!H170))),'Data Summary'!DG176="Yes"),OFFSET('Sanitation Data'!$H$10,0,10*ROW('Sanitation Data'!H170)),NA())</f>
        <v>#N/A</v>
      </c>
      <c r="AS176" s="491" t="e">
        <f ca="1">+IF(AND(ISNUMBER(OFFSET('Sanitation Data'!$H$11,0,10*ROW('Sanitation Data'!H170))),'Data Summary'!DH176="Yes"),OFFSET('Sanitation Data'!$H$11,0,10*ROW('Sanitation Data'!H170)),NA())</f>
        <v>#N/A</v>
      </c>
      <c r="AT176" s="491" t="e">
        <f ca="1">+IF(AND(ISNUMBER(OFFSET('Sanitation Data'!$H$12,0,10*ROW('Sanitation Data'!H170))),'Data Summary'!DI176="Yes"),OFFSET('Sanitation Data'!$H$12,0,10*ROW('Sanitation Data'!H170)),NA())</f>
        <v>#N/A</v>
      </c>
      <c r="AU176" s="491" t="e">
        <f ca="1">+IF(AND(ISNUMBER(OFFSET('Sanitation Data'!$I$4,0,10*ROW('Sanitation Data'!I170))),'Data Summary'!DJ176="Yes"),100-OFFSET('Sanitation Data'!$I$4,0,10*ROW('Sanitation Data'!I170)),NA())</f>
        <v>#N/A</v>
      </c>
      <c r="AV176" s="491" t="e">
        <f ca="1">+IF(AND(ISNUMBER(OFFSET('Sanitation Data'!$I$6,0,10*ROW('Sanitation Data'!I170))),'Data Summary'!DK176="Yes"),OFFSET('Sanitation Data'!$I$6,0,10*ROW('Sanitation Data'!I170)),NA())</f>
        <v>#N/A</v>
      </c>
      <c r="AW176" s="491" t="e">
        <f ca="1">+IF(AND(ISNUMBER(OFFSET('Sanitation Data'!$I$10,0,10*ROW('Sanitation Data'!I170))),'Data Summary'!DL176="Yes"),OFFSET('Sanitation Data'!$I$10,0,10*ROW('Sanitation Data'!I170)),NA())</f>
        <v>#N/A</v>
      </c>
      <c r="AX176" s="491" t="e">
        <f ca="1">+IF(AND(ISNUMBER(OFFSET('Sanitation Data'!$I$11,0,10*ROW('Sanitation Data'!I170))),'Data Summary'!DM176="Yes"),OFFSET('Sanitation Data'!$I$11,0,10*ROW('Sanitation Data'!I170)),NA())</f>
        <v>#N/A</v>
      </c>
      <c r="AY176" s="491" t="e">
        <f ca="1">+IF(AND(ISNUMBER(OFFSET('Sanitation Data'!$I$12,0,10*ROW('Sanitation Data'!I170))),'Data Summary'!DN176="Yes"),OFFSET('Sanitation Data'!$I$12,0,10*ROW('Sanitation Data'!I170)),NA())</f>
        <v>#N/A</v>
      </c>
      <c r="AZ176" s="492" t="e">
        <f ca="1">+IF(AND(ISNUMBER(OFFSET('Hygiene Data'!$D$5,0,10*ROW('Hygiene Data'!D170))),'Data Summary'!DO176="Yes"),OFFSET('Hygiene Data'!$D$5,0,10*ROW('Hygiene Data'!D170)),NA())</f>
        <v>#N/A</v>
      </c>
      <c r="BA176" s="492" t="e">
        <f ca="1">+IF(AND(ISNUMBER(OFFSET('Hygiene Data'!$D$7,0,10*ROW('Hygiene Data'!D170))),'Data Summary'!DP176="Yes"),OFFSET('Hygiene Data'!$D$7,0,10*ROW('Hygiene Data'!D170)),NA())</f>
        <v>#N/A</v>
      </c>
      <c r="BB176" s="492" t="e">
        <f ca="1">+IF(AND(ISNUMBER(OFFSET('Hygiene Data'!$D$9,0,10*ROW('Hygiene Data'!D170))),'Data Summary'!DQ176="Yes"),OFFSET('Hygiene Data'!$D$9,0,10*ROW('Hygiene Data'!D170)),NA())</f>
        <v>#N/A</v>
      </c>
      <c r="BC176" s="492" t="e">
        <f ca="1">+IF(AND(ISNUMBER(OFFSET('Hygiene Data'!$E$5,0,10*ROW('Hygiene Data'!E170))),'Data Summary'!DR176="Yes"),OFFSET('Hygiene Data'!$E$5,0,10*ROW('Hygiene Data'!E170)),NA())</f>
        <v>#N/A</v>
      </c>
      <c r="BD176" s="492" t="e">
        <f ca="1">+IF(AND(ISNUMBER(OFFSET('Hygiene Data'!$E$7,0,10*ROW('Hygiene Data'!E170))),'Data Summary'!DS176="Yes"),OFFSET('Hygiene Data'!$E$7,0,10*ROW('Hygiene Data'!E170)),NA())</f>
        <v>#N/A</v>
      </c>
      <c r="BE176" s="492" t="e">
        <f ca="1">+IF(AND(ISNUMBER(OFFSET('Hygiene Data'!$E$9,0,10*ROW('Hygiene Data'!E170))),'Data Summary'!DT176="Yes"),OFFSET('Hygiene Data'!$E$9,0,10*ROW('Hygiene Data'!E170)),NA())</f>
        <v>#N/A</v>
      </c>
      <c r="BF176" s="492" t="e">
        <f ca="1">+IF(AND(ISNUMBER(OFFSET('Hygiene Data'!$F$5,0,10*ROW('Hygiene Data'!F170))),'Data Summary'!DU176="Yes"),OFFSET('Hygiene Data'!$F$5,0,10*ROW('Hygiene Data'!F170)),NA())</f>
        <v>#N/A</v>
      </c>
      <c r="BG176" s="492" t="e">
        <f ca="1">+IF(AND(ISNUMBER(OFFSET('Hygiene Data'!$F$7,0,10*ROW('Hygiene Data'!F170))),'Data Summary'!DV176="Yes"),OFFSET('Hygiene Data'!$F$7,0,10*ROW('Hygiene Data'!F170)),NA())</f>
        <v>#N/A</v>
      </c>
      <c r="BH176" s="492" t="e">
        <f ca="1">+IF(AND(ISNUMBER(OFFSET('Hygiene Data'!$F$9,0,10*ROW('Hygiene Data'!F170))),'Data Summary'!DW176="Yes"),OFFSET('Hygiene Data'!$F$9,0,10*ROW('Hygiene Data'!F170)),NA())</f>
        <v>#N/A</v>
      </c>
      <c r="BI176" s="492" t="e">
        <f ca="1">+IF(AND(ISNUMBER(OFFSET('Hygiene Data'!$G$5,0,10*ROW('Hygiene Data'!G170))),'Data Summary'!DX176="Yes"),OFFSET('Hygiene Data'!$G$5,0,10*ROW('Hygiene Data'!G170)),NA())</f>
        <v>#N/A</v>
      </c>
      <c r="BJ176" s="492" t="e">
        <f ca="1">+IF(AND(ISNUMBER(OFFSET('Hygiene Data'!$G$7,0,10*ROW('Hygiene Data'!G170))),'Data Summary'!DY176="Yes"),OFFSET('Hygiene Data'!$G$7,0,10*ROW('Hygiene Data'!G170)),NA())</f>
        <v>#N/A</v>
      </c>
      <c r="BK176" s="492" t="e">
        <f ca="1">+IF(AND(ISNUMBER(OFFSET('Hygiene Data'!$G$9,0,10*ROW('Hygiene Data'!G170))),'Data Summary'!DZ176="Yes"),OFFSET('Hygiene Data'!$G$9,0,10*ROW('Hygiene Data'!G170)),NA())</f>
        <v>#N/A</v>
      </c>
      <c r="BL176" s="492" t="e">
        <f ca="1">+IF(AND(ISNUMBER(OFFSET('Hygiene Data'!$H$5,0,10*ROW('Hygiene Data'!H170))),'Data Summary'!EA176="Yes"),OFFSET('Hygiene Data'!$H$5,0,10*ROW('Hygiene Data'!H170)),NA())</f>
        <v>#N/A</v>
      </c>
      <c r="BM176" s="492" t="e">
        <f ca="1">+IF(AND(ISNUMBER(OFFSET('Hygiene Data'!$H$7,0,10*ROW('Hygiene Data'!H170))),'Data Summary'!EB176="Yes"),OFFSET('Hygiene Data'!$H$7,0,10*ROW('Hygiene Data'!H170)),NA())</f>
        <v>#N/A</v>
      </c>
      <c r="BN176" s="492" t="e">
        <f ca="1">+IF(AND(ISNUMBER(OFFSET('Hygiene Data'!$H$9,0,10*ROW('Hygiene Data'!H170))),'Data Summary'!EC176="Yes"),OFFSET('Hygiene Data'!$H$9,0,10*ROW('Hygiene Data'!H170)),NA())</f>
        <v>#N/A</v>
      </c>
      <c r="BO176" s="492" t="e">
        <f ca="1">+IF(AND(ISNUMBER(OFFSET('Hygiene Data'!$I$5,0,10*ROW('Hygiene Data'!I170))),'Data Summary'!ED176="Yes"),OFFSET('Hygiene Data'!$I$5,0,10*ROW('Hygiene Data'!I170)),NA())</f>
        <v>#N/A</v>
      </c>
      <c r="BP176" s="492" t="e">
        <f ca="1">+IF(AND(ISNUMBER(OFFSET('Hygiene Data'!$I$7,0,10*ROW('Hygiene Data'!I170))),'Data Summary'!EE176="Yes"),OFFSET('Hygiene Data'!$I$7,0,10*ROW('Hygiene Data'!I170)),NA())</f>
        <v>#N/A</v>
      </c>
      <c r="BQ176" s="492" t="e">
        <f ca="1">+IF(AND(ISNUMBER(OFFSET('Hygiene Data'!$I$9,0,10*ROW('Hygiene Data'!I170))),'Data Summary'!EF176="Yes"),OFFSET('Hygiene Data'!$I$9,0,10*ROW('Hygiene Data'!I170)),NA())</f>
        <v>#N/A</v>
      </c>
    </row>
    <row r="177" spans="1:69" x14ac:dyDescent="0.25">
      <c r="A177" s="488" t="e">
        <f ca="1">+RIGHT('Data Summary'!A177,LEN('Data Summary'!A177)-9)</f>
        <v>#VALUE!</v>
      </c>
      <c r="B177" s="462" t="str">
        <f ca="1">+IF(ISTEXT('Data Summary'!B177),'Data Summary'!B177,"")</f>
        <v/>
      </c>
      <c r="C177" s="489" t="e">
        <f ca="1">+VALUE('Data Summary'!C177)</f>
        <v>#VALUE!</v>
      </c>
      <c r="D177" s="490" t="e">
        <f ca="1">+IF(AND(ISNUMBER(OFFSET('Water Data'!$D$4,0,10*ROW('Water Data'!D171))),'Data Summary'!BS177="Yes"),100-OFFSET('Water Data'!$D$4,0,10*ROW('Water Data'!D171)),NA())</f>
        <v>#N/A</v>
      </c>
      <c r="E177" s="490" t="e">
        <f ca="1">+IF(AND(ISNUMBER(OFFSET('Water Data'!$D$6,0,10*ROW('Water Data'!D171))),'Data Summary'!BT177="Yes"),OFFSET('Water Data'!$D$6,0,10*ROW('Water Data'!D171)),NA())</f>
        <v>#N/A</v>
      </c>
      <c r="F177" s="490" t="e">
        <f ca="1">+IF(AND(ISNUMBER(OFFSET('Water Data'!$D$9,0,10*ROW('Water Data'!D171))),'Data Summary'!BU177="Yes"),OFFSET('Water Data'!$D$9,0,10*ROW('Water Data'!D171)),NA())</f>
        <v>#N/A</v>
      </c>
      <c r="G177" s="490" t="e">
        <f ca="1">+IF(AND(ISNUMBER(OFFSET('Water Data'!$E$4,0,10*ROW('Water Data'!E171))),'Data Summary'!BV177="Yes"),100-OFFSET('Water Data'!$E$4,0,10*ROW('Water Data'!E171)),NA())</f>
        <v>#N/A</v>
      </c>
      <c r="H177" s="490" t="e">
        <f ca="1">+IF(AND(ISNUMBER(OFFSET('Water Data'!$E$6,0,10*ROW('Water Data'!E171))),'Data Summary'!BW177="Yes"),OFFSET('Water Data'!$E$6,0,10*ROW('Water Data'!E171)),NA())</f>
        <v>#N/A</v>
      </c>
      <c r="I177" s="490" t="e">
        <f ca="1">+IF(AND(ISNUMBER(OFFSET('Water Data'!$E$9,0,10*ROW('Water Data'!E171))),'Data Summary'!BX177="Yes"),OFFSET('Water Data'!$E$9,0,10*ROW('Water Data'!E171)),NA())</f>
        <v>#N/A</v>
      </c>
      <c r="J177" s="490" t="e">
        <f ca="1">+IF(AND(ISNUMBER(OFFSET('Water Data'!$F$4,0,10*ROW('Water Data'!F171))),'Data Summary'!BY177="Yes"),100-OFFSET('Water Data'!$F$4,0,10*ROW('Water Data'!F171)),NA())</f>
        <v>#N/A</v>
      </c>
      <c r="K177" s="490" t="e">
        <f ca="1">+IF(AND(ISNUMBER(OFFSET('Water Data'!$F$6,0,10*ROW('Water Data'!F171))),'Data Summary'!BZ177="Yes"),OFFSET('Water Data'!$F$6,0,10*ROW('Water Data'!F171)),NA())</f>
        <v>#N/A</v>
      </c>
      <c r="L177" s="490" t="e">
        <f ca="1">+IF(AND(ISNUMBER(OFFSET('Water Data'!$F$9,0,10*ROW('Water Data'!F171))),'Data Summary'!CA177="Yes"),OFFSET('Water Data'!$F$9,0,10*ROW('Water Data'!F171)),NA())</f>
        <v>#N/A</v>
      </c>
      <c r="M177" s="490" t="e">
        <f ca="1">+IF(AND(ISNUMBER(OFFSET('Water Data'!$G$4,0,10*ROW('Water Data'!G171))),'Data Summary'!CB177="Yes"),100-OFFSET('Water Data'!$G$4,0,10*ROW('Water Data'!G171)),NA())</f>
        <v>#N/A</v>
      </c>
      <c r="N177" s="490" t="e">
        <f ca="1">+IF(AND(ISNUMBER(OFFSET('Water Data'!$G$6,0,10*ROW('Water Data'!G171))),'Data Summary'!CC177="Yes"),OFFSET('Water Data'!$G$6,0,10*ROW('Water Data'!G171)),NA())</f>
        <v>#N/A</v>
      </c>
      <c r="O177" s="490" t="e">
        <f ca="1">+IF(AND(ISNUMBER(OFFSET('Water Data'!$G$9,0,10*ROW('Water Data'!G171))),'Data Summary'!CD177="Yes"),OFFSET('Water Data'!$G$9,0,10*ROW('Water Data'!G171)),NA())</f>
        <v>#N/A</v>
      </c>
      <c r="P177" s="490" t="e">
        <f ca="1">+IF(AND(ISNUMBER(OFFSET('Water Data'!$H$4,0,10*ROW('Water Data'!H171))),'Data Summary'!CE177="Yes"),100-OFFSET('Water Data'!$H$4,0,10*ROW('Water Data'!H171)),NA())</f>
        <v>#N/A</v>
      </c>
      <c r="Q177" s="490" t="e">
        <f ca="1">+IF(AND(ISNUMBER(OFFSET('Water Data'!$H$6,0,10*ROW('Water Data'!H171))),'Data Summary'!CF177="Yes"),OFFSET('Water Data'!$H$6,0,10*ROW('Water Data'!H171)),NA())</f>
        <v>#N/A</v>
      </c>
      <c r="R177" s="490" t="e">
        <f ca="1">+IF(AND(ISNUMBER(OFFSET('Water Data'!$H$9,0,10*ROW('Water Data'!H171))),'Data Summary'!CG177="Yes"),OFFSET('Water Data'!$H$9,0,10*ROW('Water Data'!H171)),NA())</f>
        <v>#N/A</v>
      </c>
      <c r="S177" s="490" t="e">
        <f ca="1">+IF(AND(ISNUMBER(OFFSET('Water Data'!$I$4,0,10*ROW('Water Data'!I171))),'Data Summary'!CH177="Yes"),100-OFFSET('Water Data'!$I$4,0,10*ROW('Water Data'!I171)),NA())</f>
        <v>#N/A</v>
      </c>
      <c r="T177" s="490" t="e">
        <f ca="1">+IF(AND(ISNUMBER(OFFSET('Water Data'!$I$6,0,10*ROW('Water Data'!I171))),'Data Summary'!CI177="Yes"),OFFSET('Water Data'!$I$6,0,10*ROW('Water Data'!I171)),NA())</f>
        <v>#N/A</v>
      </c>
      <c r="U177" s="490" t="e">
        <f ca="1">+IF(AND(ISNUMBER(OFFSET('Water Data'!$I$9,0,10*ROW('Water Data'!I171))),'Data Summary'!CJ177="Yes"),OFFSET('Water Data'!$I$9,0,10*ROW('Water Data'!I171)),NA())</f>
        <v>#N/A</v>
      </c>
      <c r="V177" s="491" t="e">
        <f ca="1">+IF(AND(ISNUMBER(OFFSET('Sanitation Data'!$D$4,0,10*ROW('Sanitation Data'!D171))),'Data Summary'!CK177="Yes"),100-OFFSET('Sanitation Data'!$D$4,0,10*ROW('Sanitation Data'!D171)),NA())</f>
        <v>#N/A</v>
      </c>
      <c r="W177" s="491" t="e">
        <f ca="1">+IF(AND(ISNUMBER(OFFSET('Sanitation Data'!$D$6,0,10*ROW('Sanitation Data'!D171))),'Data Summary'!CL177="Yes"),OFFSET('Sanitation Data'!$D$6,0,10*ROW('Sanitation Data'!D171)),NA())</f>
        <v>#N/A</v>
      </c>
      <c r="X177" s="491" t="e">
        <f ca="1">+IF(AND(ISNUMBER(OFFSET('Sanitation Data'!$D$10,0,10*ROW('Sanitation Data'!D171))),'Data Summary'!CM177="Yes"),OFFSET('Sanitation Data'!$D$10,0,10*ROW('Sanitation Data'!D171)),NA())</f>
        <v>#N/A</v>
      </c>
      <c r="Y177" s="491" t="e">
        <f ca="1">+IF(AND(ISNUMBER(OFFSET('Sanitation Data'!$D$11,0,10*ROW('Sanitation Data'!D171))),'Data Summary'!CN177="Yes"),OFFSET('Sanitation Data'!$D$11,0,10*ROW('Sanitation Data'!D171)),NA())</f>
        <v>#N/A</v>
      </c>
      <c r="Z177" s="491" t="e">
        <f ca="1">+IF(AND(ISNUMBER(OFFSET('Sanitation Data'!$D$12,0,10*ROW('Sanitation Data'!D171))),'Data Summary'!CO177="Yes"),OFFSET('Sanitation Data'!$D$12,0,10*ROW('Sanitation Data'!D171)),NA())</f>
        <v>#N/A</v>
      </c>
      <c r="AA177" s="491" t="e">
        <f ca="1">+IF(AND(ISNUMBER(OFFSET('Sanitation Data'!$E$4,0,10*ROW('Sanitation Data'!E171))),'Data Summary'!CP177="Yes"),100-OFFSET('Sanitation Data'!$E$4,0,10*ROW('Sanitation Data'!E171)),NA())</f>
        <v>#N/A</v>
      </c>
      <c r="AB177" s="491" t="e">
        <f ca="1">+IF(AND(ISNUMBER(OFFSET('Sanitation Data'!$E$6,0,10*ROW('Sanitation Data'!E171))),'Data Summary'!CQ177="Yes"),OFFSET('Sanitation Data'!$E$6,0,10*ROW('Sanitation Data'!E171)),NA())</f>
        <v>#N/A</v>
      </c>
      <c r="AC177" s="491" t="e">
        <f ca="1">+IF(AND(ISNUMBER(OFFSET('Sanitation Data'!$E$10,0,10*ROW('Sanitation Data'!E171))),'Data Summary'!CR177="Yes"),OFFSET('Sanitation Data'!$E$10,0,10*ROW('Sanitation Data'!E171)),NA())</f>
        <v>#N/A</v>
      </c>
      <c r="AD177" s="491" t="e">
        <f ca="1">+IF(AND(ISNUMBER(OFFSET('Sanitation Data'!$E$11,0,10*ROW('Sanitation Data'!E171))),'Data Summary'!CS177="Yes"),OFFSET('Sanitation Data'!$E$11,0,10*ROW('Sanitation Data'!E171)),NA())</f>
        <v>#N/A</v>
      </c>
      <c r="AE177" s="491" t="e">
        <f ca="1">+IF(AND(ISNUMBER(OFFSET('Sanitation Data'!$E$12,0,10*ROW('Sanitation Data'!E171))),'Data Summary'!CT177="Yes"),OFFSET('Sanitation Data'!$E$12,0,10*ROW('Sanitation Data'!E171)),NA())</f>
        <v>#N/A</v>
      </c>
      <c r="AF177" s="491" t="e">
        <f ca="1">+IF(AND(ISNUMBER(OFFSET('Sanitation Data'!$F$4,0,10*ROW('Sanitation Data'!F171))),'Data Summary'!CU177="Yes"),100-OFFSET('Sanitation Data'!$F$4,0,10*ROW('Sanitation Data'!F171)),NA())</f>
        <v>#N/A</v>
      </c>
      <c r="AG177" s="491" t="e">
        <f ca="1">+IF(AND(ISNUMBER(OFFSET('Sanitation Data'!$F$6,0,10*ROW('Sanitation Data'!F171))),'Data Summary'!CV177="Yes"),OFFSET('Sanitation Data'!$F$6,0,10*ROW('Sanitation Data'!F171)),NA())</f>
        <v>#N/A</v>
      </c>
      <c r="AH177" s="491" t="e">
        <f ca="1">+IF(AND(ISNUMBER(OFFSET('Sanitation Data'!$F$10,0,10*ROW('Sanitation Data'!F171))),'Data Summary'!CW177="Yes"),OFFSET('Sanitation Data'!$F$10,0,10*ROW('Sanitation Data'!F171)),NA())</f>
        <v>#N/A</v>
      </c>
      <c r="AI177" s="491" t="e">
        <f ca="1">+IF(AND(ISNUMBER(OFFSET('Sanitation Data'!$F$11,0,10*ROW('Sanitation Data'!F171))),'Data Summary'!CX177="Yes"),OFFSET('Sanitation Data'!$F$11,0,10*ROW('Sanitation Data'!F171)),NA())</f>
        <v>#N/A</v>
      </c>
      <c r="AJ177" s="491" t="e">
        <f ca="1">+IF(AND(ISNUMBER(OFFSET('Sanitation Data'!$F$12,0,10*ROW('Sanitation Data'!F171))),'Data Summary'!CY177="Yes"),OFFSET('Sanitation Data'!$F$12,0,10*ROW('Sanitation Data'!F171)),NA())</f>
        <v>#N/A</v>
      </c>
      <c r="AK177" s="491" t="e">
        <f ca="1">+IF(AND(ISNUMBER(OFFSET('Sanitation Data'!$G$4,0,10*ROW('Sanitation Data'!G171))),'Data Summary'!CZ177="Yes"),100-OFFSET('Sanitation Data'!$G$4,0,10*ROW('Sanitation Data'!G171)),NA())</f>
        <v>#N/A</v>
      </c>
      <c r="AL177" s="491" t="e">
        <f ca="1">+IF(AND(ISNUMBER(OFFSET('Sanitation Data'!$G$6,0,10*ROW('Sanitation Data'!G171))),'Data Summary'!DA177="Yes"),OFFSET('Sanitation Data'!$G$6,0,10*ROW('Sanitation Data'!G171)),NA())</f>
        <v>#N/A</v>
      </c>
      <c r="AM177" s="491" t="e">
        <f ca="1">+IF(AND(ISNUMBER(OFFSET('Sanitation Data'!$G$10,0,10*ROW('Sanitation Data'!G171))),'Data Summary'!DB177="Yes"),OFFSET('Sanitation Data'!$G$10,0,10*ROW('Sanitation Data'!G171)),NA())</f>
        <v>#N/A</v>
      </c>
      <c r="AN177" s="491" t="e">
        <f ca="1">+IF(AND(ISNUMBER(OFFSET('Sanitation Data'!$G$11,0,10*ROW('Sanitation Data'!G171))),'Data Summary'!DC177="Yes"),OFFSET('Sanitation Data'!$G$11,0,10*ROW('Sanitation Data'!G171)),NA())</f>
        <v>#N/A</v>
      </c>
      <c r="AO177" s="491" t="e">
        <f ca="1">+IF(AND(ISNUMBER(OFFSET('Sanitation Data'!$G$12,0,10*ROW('Sanitation Data'!G171))),'Data Summary'!DD177="Yes"),OFFSET('Sanitation Data'!$G$12,0,10*ROW('Sanitation Data'!G171)),NA())</f>
        <v>#N/A</v>
      </c>
      <c r="AP177" s="491" t="e">
        <f ca="1">+IF(AND(ISNUMBER(OFFSET('Sanitation Data'!$H$4,0,10*ROW('Sanitation Data'!H171))),'Data Summary'!DE177="Yes"),100-OFFSET('Sanitation Data'!$H$4,0,10*ROW('Sanitation Data'!H171)),NA())</f>
        <v>#N/A</v>
      </c>
      <c r="AQ177" s="491" t="e">
        <f ca="1">+IF(AND(ISNUMBER(OFFSET('Sanitation Data'!$H$6,0,10*ROW('Sanitation Data'!H171))),'Data Summary'!DF177="Yes"),OFFSET('Sanitation Data'!$H$6,0,10*ROW('Sanitation Data'!H171)),NA())</f>
        <v>#N/A</v>
      </c>
      <c r="AR177" s="491" t="e">
        <f ca="1">+IF(AND(ISNUMBER(OFFSET('Sanitation Data'!$H$10,0,10*ROW('Sanitation Data'!H171))),'Data Summary'!DG177="Yes"),OFFSET('Sanitation Data'!$H$10,0,10*ROW('Sanitation Data'!H171)),NA())</f>
        <v>#N/A</v>
      </c>
      <c r="AS177" s="491" t="e">
        <f ca="1">+IF(AND(ISNUMBER(OFFSET('Sanitation Data'!$H$11,0,10*ROW('Sanitation Data'!H171))),'Data Summary'!DH177="Yes"),OFFSET('Sanitation Data'!$H$11,0,10*ROW('Sanitation Data'!H171)),NA())</f>
        <v>#N/A</v>
      </c>
      <c r="AT177" s="491" t="e">
        <f ca="1">+IF(AND(ISNUMBER(OFFSET('Sanitation Data'!$H$12,0,10*ROW('Sanitation Data'!H171))),'Data Summary'!DI177="Yes"),OFFSET('Sanitation Data'!$H$12,0,10*ROW('Sanitation Data'!H171)),NA())</f>
        <v>#N/A</v>
      </c>
      <c r="AU177" s="491" t="e">
        <f ca="1">+IF(AND(ISNUMBER(OFFSET('Sanitation Data'!$I$4,0,10*ROW('Sanitation Data'!I171))),'Data Summary'!DJ177="Yes"),100-OFFSET('Sanitation Data'!$I$4,0,10*ROW('Sanitation Data'!I171)),NA())</f>
        <v>#N/A</v>
      </c>
      <c r="AV177" s="491" t="e">
        <f ca="1">+IF(AND(ISNUMBER(OFFSET('Sanitation Data'!$I$6,0,10*ROW('Sanitation Data'!I171))),'Data Summary'!DK177="Yes"),OFFSET('Sanitation Data'!$I$6,0,10*ROW('Sanitation Data'!I171)),NA())</f>
        <v>#N/A</v>
      </c>
      <c r="AW177" s="491" t="e">
        <f ca="1">+IF(AND(ISNUMBER(OFFSET('Sanitation Data'!$I$10,0,10*ROW('Sanitation Data'!I171))),'Data Summary'!DL177="Yes"),OFFSET('Sanitation Data'!$I$10,0,10*ROW('Sanitation Data'!I171)),NA())</f>
        <v>#N/A</v>
      </c>
      <c r="AX177" s="491" t="e">
        <f ca="1">+IF(AND(ISNUMBER(OFFSET('Sanitation Data'!$I$11,0,10*ROW('Sanitation Data'!I171))),'Data Summary'!DM177="Yes"),OFFSET('Sanitation Data'!$I$11,0,10*ROW('Sanitation Data'!I171)),NA())</f>
        <v>#N/A</v>
      </c>
      <c r="AY177" s="491" t="e">
        <f ca="1">+IF(AND(ISNUMBER(OFFSET('Sanitation Data'!$I$12,0,10*ROW('Sanitation Data'!I171))),'Data Summary'!DN177="Yes"),OFFSET('Sanitation Data'!$I$12,0,10*ROW('Sanitation Data'!I171)),NA())</f>
        <v>#N/A</v>
      </c>
      <c r="AZ177" s="492" t="e">
        <f ca="1">+IF(AND(ISNUMBER(OFFSET('Hygiene Data'!$D$5,0,10*ROW('Hygiene Data'!D171))),'Data Summary'!DO177="Yes"),OFFSET('Hygiene Data'!$D$5,0,10*ROW('Hygiene Data'!D171)),NA())</f>
        <v>#N/A</v>
      </c>
      <c r="BA177" s="492" t="e">
        <f ca="1">+IF(AND(ISNUMBER(OFFSET('Hygiene Data'!$D$7,0,10*ROW('Hygiene Data'!D171))),'Data Summary'!DP177="Yes"),OFFSET('Hygiene Data'!$D$7,0,10*ROW('Hygiene Data'!D171)),NA())</f>
        <v>#N/A</v>
      </c>
      <c r="BB177" s="492" t="e">
        <f ca="1">+IF(AND(ISNUMBER(OFFSET('Hygiene Data'!$D$9,0,10*ROW('Hygiene Data'!D171))),'Data Summary'!DQ177="Yes"),OFFSET('Hygiene Data'!$D$9,0,10*ROW('Hygiene Data'!D171)),NA())</f>
        <v>#N/A</v>
      </c>
      <c r="BC177" s="492" t="e">
        <f ca="1">+IF(AND(ISNUMBER(OFFSET('Hygiene Data'!$E$5,0,10*ROW('Hygiene Data'!E171))),'Data Summary'!DR177="Yes"),OFFSET('Hygiene Data'!$E$5,0,10*ROW('Hygiene Data'!E171)),NA())</f>
        <v>#N/A</v>
      </c>
      <c r="BD177" s="492" t="e">
        <f ca="1">+IF(AND(ISNUMBER(OFFSET('Hygiene Data'!$E$7,0,10*ROW('Hygiene Data'!E171))),'Data Summary'!DS177="Yes"),OFFSET('Hygiene Data'!$E$7,0,10*ROW('Hygiene Data'!E171)),NA())</f>
        <v>#N/A</v>
      </c>
      <c r="BE177" s="492" t="e">
        <f ca="1">+IF(AND(ISNUMBER(OFFSET('Hygiene Data'!$E$9,0,10*ROW('Hygiene Data'!E171))),'Data Summary'!DT177="Yes"),OFFSET('Hygiene Data'!$E$9,0,10*ROW('Hygiene Data'!E171)),NA())</f>
        <v>#N/A</v>
      </c>
      <c r="BF177" s="492" t="e">
        <f ca="1">+IF(AND(ISNUMBER(OFFSET('Hygiene Data'!$F$5,0,10*ROW('Hygiene Data'!F171))),'Data Summary'!DU177="Yes"),OFFSET('Hygiene Data'!$F$5,0,10*ROW('Hygiene Data'!F171)),NA())</f>
        <v>#N/A</v>
      </c>
      <c r="BG177" s="492" t="e">
        <f ca="1">+IF(AND(ISNUMBER(OFFSET('Hygiene Data'!$F$7,0,10*ROW('Hygiene Data'!F171))),'Data Summary'!DV177="Yes"),OFFSET('Hygiene Data'!$F$7,0,10*ROW('Hygiene Data'!F171)),NA())</f>
        <v>#N/A</v>
      </c>
      <c r="BH177" s="492" t="e">
        <f ca="1">+IF(AND(ISNUMBER(OFFSET('Hygiene Data'!$F$9,0,10*ROW('Hygiene Data'!F171))),'Data Summary'!DW177="Yes"),OFFSET('Hygiene Data'!$F$9,0,10*ROW('Hygiene Data'!F171)),NA())</f>
        <v>#N/A</v>
      </c>
      <c r="BI177" s="492" t="e">
        <f ca="1">+IF(AND(ISNUMBER(OFFSET('Hygiene Data'!$G$5,0,10*ROW('Hygiene Data'!G171))),'Data Summary'!DX177="Yes"),OFFSET('Hygiene Data'!$G$5,0,10*ROW('Hygiene Data'!G171)),NA())</f>
        <v>#N/A</v>
      </c>
      <c r="BJ177" s="492" t="e">
        <f ca="1">+IF(AND(ISNUMBER(OFFSET('Hygiene Data'!$G$7,0,10*ROW('Hygiene Data'!G171))),'Data Summary'!DY177="Yes"),OFFSET('Hygiene Data'!$G$7,0,10*ROW('Hygiene Data'!G171)),NA())</f>
        <v>#N/A</v>
      </c>
      <c r="BK177" s="492" t="e">
        <f ca="1">+IF(AND(ISNUMBER(OFFSET('Hygiene Data'!$G$9,0,10*ROW('Hygiene Data'!G171))),'Data Summary'!DZ177="Yes"),OFFSET('Hygiene Data'!$G$9,0,10*ROW('Hygiene Data'!G171)),NA())</f>
        <v>#N/A</v>
      </c>
      <c r="BL177" s="492" t="e">
        <f ca="1">+IF(AND(ISNUMBER(OFFSET('Hygiene Data'!$H$5,0,10*ROW('Hygiene Data'!H171))),'Data Summary'!EA177="Yes"),OFFSET('Hygiene Data'!$H$5,0,10*ROW('Hygiene Data'!H171)),NA())</f>
        <v>#N/A</v>
      </c>
      <c r="BM177" s="492" t="e">
        <f ca="1">+IF(AND(ISNUMBER(OFFSET('Hygiene Data'!$H$7,0,10*ROW('Hygiene Data'!H171))),'Data Summary'!EB177="Yes"),OFFSET('Hygiene Data'!$H$7,0,10*ROW('Hygiene Data'!H171)),NA())</f>
        <v>#N/A</v>
      </c>
      <c r="BN177" s="492" t="e">
        <f ca="1">+IF(AND(ISNUMBER(OFFSET('Hygiene Data'!$H$9,0,10*ROW('Hygiene Data'!H171))),'Data Summary'!EC177="Yes"),OFFSET('Hygiene Data'!$H$9,0,10*ROW('Hygiene Data'!H171)),NA())</f>
        <v>#N/A</v>
      </c>
      <c r="BO177" s="492" t="e">
        <f ca="1">+IF(AND(ISNUMBER(OFFSET('Hygiene Data'!$I$5,0,10*ROW('Hygiene Data'!I171))),'Data Summary'!ED177="Yes"),OFFSET('Hygiene Data'!$I$5,0,10*ROW('Hygiene Data'!I171)),NA())</f>
        <v>#N/A</v>
      </c>
      <c r="BP177" s="492" t="e">
        <f ca="1">+IF(AND(ISNUMBER(OFFSET('Hygiene Data'!$I$7,0,10*ROW('Hygiene Data'!I171))),'Data Summary'!EE177="Yes"),OFFSET('Hygiene Data'!$I$7,0,10*ROW('Hygiene Data'!I171)),NA())</f>
        <v>#N/A</v>
      </c>
      <c r="BQ177" s="492" t="e">
        <f ca="1">+IF(AND(ISNUMBER(OFFSET('Hygiene Data'!$I$9,0,10*ROW('Hygiene Data'!I171))),'Data Summary'!EF177="Yes"),OFFSET('Hygiene Data'!$I$9,0,10*ROW('Hygiene Data'!I171)),NA())</f>
        <v>#N/A</v>
      </c>
    </row>
    <row r="178" spans="1:69" x14ac:dyDescent="0.25">
      <c r="A178" s="488" t="e">
        <f ca="1">+RIGHT('Data Summary'!A178,LEN('Data Summary'!A178)-9)</f>
        <v>#VALUE!</v>
      </c>
      <c r="B178" s="462" t="str">
        <f ca="1">+IF(ISTEXT('Data Summary'!B178),'Data Summary'!B178,"")</f>
        <v/>
      </c>
      <c r="C178" s="489" t="e">
        <f ca="1">+VALUE('Data Summary'!C178)</f>
        <v>#VALUE!</v>
      </c>
      <c r="D178" s="490" t="e">
        <f ca="1">+IF(AND(ISNUMBER(OFFSET('Water Data'!$D$4,0,10*ROW('Water Data'!D172))),'Data Summary'!BS178="Yes"),100-OFFSET('Water Data'!$D$4,0,10*ROW('Water Data'!D172)),NA())</f>
        <v>#N/A</v>
      </c>
      <c r="E178" s="490" t="e">
        <f ca="1">+IF(AND(ISNUMBER(OFFSET('Water Data'!$D$6,0,10*ROW('Water Data'!D172))),'Data Summary'!BT178="Yes"),OFFSET('Water Data'!$D$6,0,10*ROW('Water Data'!D172)),NA())</f>
        <v>#N/A</v>
      </c>
      <c r="F178" s="490" t="e">
        <f ca="1">+IF(AND(ISNUMBER(OFFSET('Water Data'!$D$9,0,10*ROW('Water Data'!D172))),'Data Summary'!BU178="Yes"),OFFSET('Water Data'!$D$9,0,10*ROW('Water Data'!D172)),NA())</f>
        <v>#N/A</v>
      </c>
      <c r="G178" s="490" t="e">
        <f ca="1">+IF(AND(ISNUMBER(OFFSET('Water Data'!$E$4,0,10*ROW('Water Data'!E172))),'Data Summary'!BV178="Yes"),100-OFFSET('Water Data'!$E$4,0,10*ROW('Water Data'!E172)),NA())</f>
        <v>#N/A</v>
      </c>
      <c r="H178" s="490" t="e">
        <f ca="1">+IF(AND(ISNUMBER(OFFSET('Water Data'!$E$6,0,10*ROW('Water Data'!E172))),'Data Summary'!BW178="Yes"),OFFSET('Water Data'!$E$6,0,10*ROW('Water Data'!E172)),NA())</f>
        <v>#N/A</v>
      </c>
      <c r="I178" s="490" t="e">
        <f ca="1">+IF(AND(ISNUMBER(OFFSET('Water Data'!$E$9,0,10*ROW('Water Data'!E172))),'Data Summary'!BX178="Yes"),OFFSET('Water Data'!$E$9,0,10*ROW('Water Data'!E172)),NA())</f>
        <v>#N/A</v>
      </c>
      <c r="J178" s="490" t="e">
        <f ca="1">+IF(AND(ISNUMBER(OFFSET('Water Data'!$F$4,0,10*ROW('Water Data'!F172))),'Data Summary'!BY178="Yes"),100-OFFSET('Water Data'!$F$4,0,10*ROW('Water Data'!F172)),NA())</f>
        <v>#N/A</v>
      </c>
      <c r="K178" s="490" t="e">
        <f ca="1">+IF(AND(ISNUMBER(OFFSET('Water Data'!$F$6,0,10*ROW('Water Data'!F172))),'Data Summary'!BZ178="Yes"),OFFSET('Water Data'!$F$6,0,10*ROW('Water Data'!F172)),NA())</f>
        <v>#N/A</v>
      </c>
      <c r="L178" s="490" t="e">
        <f ca="1">+IF(AND(ISNUMBER(OFFSET('Water Data'!$F$9,0,10*ROW('Water Data'!F172))),'Data Summary'!CA178="Yes"),OFFSET('Water Data'!$F$9,0,10*ROW('Water Data'!F172)),NA())</f>
        <v>#N/A</v>
      </c>
      <c r="M178" s="490" t="e">
        <f ca="1">+IF(AND(ISNUMBER(OFFSET('Water Data'!$G$4,0,10*ROW('Water Data'!G172))),'Data Summary'!CB178="Yes"),100-OFFSET('Water Data'!$G$4,0,10*ROW('Water Data'!G172)),NA())</f>
        <v>#N/A</v>
      </c>
      <c r="N178" s="490" t="e">
        <f ca="1">+IF(AND(ISNUMBER(OFFSET('Water Data'!$G$6,0,10*ROW('Water Data'!G172))),'Data Summary'!CC178="Yes"),OFFSET('Water Data'!$G$6,0,10*ROW('Water Data'!G172)),NA())</f>
        <v>#N/A</v>
      </c>
      <c r="O178" s="490" t="e">
        <f ca="1">+IF(AND(ISNUMBER(OFFSET('Water Data'!$G$9,0,10*ROW('Water Data'!G172))),'Data Summary'!CD178="Yes"),OFFSET('Water Data'!$G$9,0,10*ROW('Water Data'!G172)),NA())</f>
        <v>#N/A</v>
      </c>
      <c r="P178" s="490" t="e">
        <f ca="1">+IF(AND(ISNUMBER(OFFSET('Water Data'!$H$4,0,10*ROW('Water Data'!H172))),'Data Summary'!CE178="Yes"),100-OFFSET('Water Data'!$H$4,0,10*ROW('Water Data'!H172)),NA())</f>
        <v>#N/A</v>
      </c>
      <c r="Q178" s="490" t="e">
        <f ca="1">+IF(AND(ISNUMBER(OFFSET('Water Data'!$H$6,0,10*ROW('Water Data'!H172))),'Data Summary'!CF178="Yes"),OFFSET('Water Data'!$H$6,0,10*ROW('Water Data'!H172)),NA())</f>
        <v>#N/A</v>
      </c>
      <c r="R178" s="490" t="e">
        <f ca="1">+IF(AND(ISNUMBER(OFFSET('Water Data'!$H$9,0,10*ROW('Water Data'!H172))),'Data Summary'!CG178="Yes"),OFFSET('Water Data'!$H$9,0,10*ROW('Water Data'!H172)),NA())</f>
        <v>#N/A</v>
      </c>
      <c r="S178" s="490" t="e">
        <f ca="1">+IF(AND(ISNUMBER(OFFSET('Water Data'!$I$4,0,10*ROW('Water Data'!I172))),'Data Summary'!CH178="Yes"),100-OFFSET('Water Data'!$I$4,0,10*ROW('Water Data'!I172)),NA())</f>
        <v>#N/A</v>
      </c>
      <c r="T178" s="490" t="e">
        <f ca="1">+IF(AND(ISNUMBER(OFFSET('Water Data'!$I$6,0,10*ROW('Water Data'!I172))),'Data Summary'!CI178="Yes"),OFFSET('Water Data'!$I$6,0,10*ROW('Water Data'!I172)),NA())</f>
        <v>#N/A</v>
      </c>
      <c r="U178" s="490" t="e">
        <f ca="1">+IF(AND(ISNUMBER(OFFSET('Water Data'!$I$9,0,10*ROW('Water Data'!I172))),'Data Summary'!CJ178="Yes"),OFFSET('Water Data'!$I$9,0,10*ROW('Water Data'!I172)),NA())</f>
        <v>#N/A</v>
      </c>
      <c r="V178" s="491" t="e">
        <f ca="1">+IF(AND(ISNUMBER(OFFSET('Sanitation Data'!$D$4,0,10*ROW('Sanitation Data'!D172))),'Data Summary'!CK178="Yes"),100-OFFSET('Sanitation Data'!$D$4,0,10*ROW('Sanitation Data'!D172)),NA())</f>
        <v>#N/A</v>
      </c>
      <c r="W178" s="491" t="e">
        <f ca="1">+IF(AND(ISNUMBER(OFFSET('Sanitation Data'!$D$6,0,10*ROW('Sanitation Data'!D172))),'Data Summary'!CL178="Yes"),OFFSET('Sanitation Data'!$D$6,0,10*ROW('Sanitation Data'!D172)),NA())</f>
        <v>#N/A</v>
      </c>
      <c r="X178" s="491" t="e">
        <f ca="1">+IF(AND(ISNUMBER(OFFSET('Sanitation Data'!$D$10,0,10*ROW('Sanitation Data'!D172))),'Data Summary'!CM178="Yes"),OFFSET('Sanitation Data'!$D$10,0,10*ROW('Sanitation Data'!D172)),NA())</f>
        <v>#N/A</v>
      </c>
      <c r="Y178" s="491" t="e">
        <f ca="1">+IF(AND(ISNUMBER(OFFSET('Sanitation Data'!$D$11,0,10*ROW('Sanitation Data'!D172))),'Data Summary'!CN178="Yes"),OFFSET('Sanitation Data'!$D$11,0,10*ROW('Sanitation Data'!D172)),NA())</f>
        <v>#N/A</v>
      </c>
      <c r="Z178" s="491" t="e">
        <f ca="1">+IF(AND(ISNUMBER(OFFSET('Sanitation Data'!$D$12,0,10*ROW('Sanitation Data'!D172))),'Data Summary'!CO178="Yes"),OFFSET('Sanitation Data'!$D$12,0,10*ROW('Sanitation Data'!D172)),NA())</f>
        <v>#N/A</v>
      </c>
      <c r="AA178" s="491" t="e">
        <f ca="1">+IF(AND(ISNUMBER(OFFSET('Sanitation Data'!$E$4,0,10*ROW('Sanitation Data'!E172))),'Data Summary'!CP178="Yes"),100-OFFSET('Sanitation Data'!$E$4,0,10*ROW('Sanitation Data'!E172)),NA())</f>
        <v>#N/A</v>
      </c>
      <c r="AB178" s="491" t="e">
        <f ca="1">+IF(AND(ISNUMBER(OFFSET('Sanitation Data'!$E$6,0,10*ROW('Sanitation Data'!E172))),'Data Summary'!CQ178="Yes"),OFFSET('Sanitation Data'!$E$6,0,10*ROW('Sanitation Data'!E172)),NA())</f>
        <v>#N/A</v>
      </c>
      <c r="AC178" s="491" t="e">
        <f ca="1">+IF(AND(ISNUMBER(OFFSET('Sanitation Data'!$E$10,0,10*ROW('Sanitation Data'!E172))),'Data Summary'!CR178="Yes"),OFFSET('Sanitation Data'!$E$10,0,10*ROW('Sanitation Data'!E172)),NA())</f>
        <v>#N/A</v>
      </c>
      <c r="AD178" s="491" t="e">
        <f ca="1">+IF(AND(ISNUMBER(OFFSET('Sanitation Data'!$E$11,0,10*ROW('Sanitation Data'!E172))),'Data Summary'!CS178="Yes"),OFFSET('Sanitation Data'!$E$11,0,10*ROW('Sanitation Data'!E172)),NA())</f>
        <v>#N/A</v>
      </c>
      <c r="AE178" s="491" t="e">
        <f ca="1">+IF(AND(ISNUMBER(OFFSET('Sanitation Data'!$E$12,0,10*ROW('Sanitation Data'!E172))),'Data Summary'!CT178="Yes"),OFFSET('Sanitation Data'!$E$12,0,10*ROW('Sanitation Data'!E172)),NA())</f>
        <v>#N/A</v>
      </c>
      <c r="AF178" s="491" t="e">
        <f ca="1">+IF(AND(ISNUMBER(OFFSET('Sanitation Data'!$F$4,0,10*ROW('Sanitation Data'!F172))),'Data Summary'!CU178="Yes"),100-OFFSET('Sanitation Data'!$F$4,0,10*ROW('Sanitation Data'!F172)),NA())</f>
        <v>#N/A</v>
      </c>
      <c r="AG178" s="491" t="e">
        <f ca="1">+IF(AND(ISNUMBER(OFFSET('Sanitation Data'!$F$6,0,10*ROW('Sanitation Data'!F172))),'Data Summary'!CV178="Yes"),OFFSET('Sanitation Data'!$F$6,0,10*ROW('Sanitation Data'!F172)),NA())</f>
        <v>#N/A</v>
      </c>
      <c r="AH178" s="491" t="e">
        <f ca="1">+IF(AND(ISNUMBER(OFFSET('Sanitation Data'!$F$10,0,10*ROW('Sanitation Data'!F172))),'Data Summary'!CW178="Yes"),OFFSET('Sanitation Data'!$F$10,0,10*ROW('Sanitation Data'!F172)),NA())</f>
        <v>#N/A</v>
      </c>
      <c r="AI178" s="491" t="e">
        <f ca="1">+IF(AND(ISNUMBER(OFFSET('Sanitation Data'!$F$11,0,10*ROW('Sanitation Data'!F172))),'Data Summary'!CX178="Yes"),OFFSET('Sanitation Data'!$F$11,0,10*ROW('Sanitation Data'!F172)),NA())</f>
        <v>#N/A</v>
      </c>
      <c r="AJ178" s="491" t="e">
        <f ca="1">+IF(AND(ISNUMBER(OFFSET('Sanitation Data'!$F$12,0,10*ROW('Sanitation Data'!F172))),'Data Summary'!CY178="Yes"),OFFSET('Sanitation Data'!$F$12,0,10*ROW('Sanitation Data'!F172)),NA())</f>
        <v>#N/A</v>
      </c>
      <c r="AK178" s="491" t="e">
        <f ca="1">+IF(AND(ISNUMBER(OFFSET('Sanitation Data'!$G$4,0,10*ROW('Sanitation Data'!G172))),'Data Summary'!CZ178="Yes"),100-OFFSET('Sanitation Data'!$G$4,0,10*ROW('Sanitation Data'!G172)),NA())</f>
        <v>#N/A</v>
      </c>
      <c r="AL178" s="491" t="e">
        <f ca="1">+IF(AND(ISNUMBER(OFFSET('Sanitation Data'!$G$6,0,10*ROW('Sanitation Data'!G172))),'Data Summary'!DA178="Yes"),OFFSET('Sanitation Data'!$G$6,0,10*ROW('Sanitation Data'!G172)),NA())</f>
        <v>#N/A</v>
      </c>
      <c r="AM178" s="491" t="e">
        <f ca="1">+IF(AND(ISNUMBER(OFFSET('Sanitation Data'!$G$10,0,10*ROW('Sanitation Data'!G172))),'Data Summary'!DB178="Yes"),OFFSET('Sanitation Data'!$G$10,0,10*ROW('Sanitation Data'!G172)),NA())</f>
        <v>#N/A</v>
      </c>
      <c r="AN178" s="491" t="e">
        <f ca="1">+IF(AND(ISNUMBER(OFFSET('Sanitation Data'!$G$11,0,10*ROW('Sanitation Data'!G172))),'Data Summary'!DC178="Yes"),OFFSET('Sanitation Data'!$G$11,0,10*ROW('Sanitation Data'!G172)),NA())</f>
        <v>#N/A</v>
      </c>
      <c r="AO178" s="491" t="e">
        <f ca="1">+IF(AND(ISNUMBER(OFFSET('Sanitation Data'!$G$12,0,10*ROW('Sanitation Data'!G172))),'Data Summary'!DD178="Yes"),OFFSET('Sanitation Data'!$G$12,0,10*ROW('Sanitation Data'!G172)),NA())</f>
        <v>#N/A</v>
      </c>
      <c r="AP178" s="491" t="e">
        <f ca="1">+IF(AND(ISNUMBER(OFFSET('Sanitation Data'!$H$4,0,10*ROW('Sanitation Data'!H172))),'Data Summary'!DE178="Yes"),100-OFFSET('Sanitation Data'!$H$4,0,10*ROW('Sanitation Data'!H172)),NA())</f>
        <v>#N/A</v>
      </c>
      <c r="AQ178" s="491" t="e">
        <f ca="1">+IF(AND(ISNUMBER(OFFSET('Sanitation Data'!$H$6,0,10*ROW('Sanitation Data'!H172))),'Data Summary'!DF178="Yes"),OFFSET('Sanitation Data'!$H$6,0,10*ROW('Sanitation Data'!H172)),NA())</f>
        <v>#N/A</v>
      </c>
      <c r="AR178" s="491" t="e">
        <f ca="1">+IF(AND(ISNUMBER(OFFSET('Sanitation Data'!$H$10,0,10*ROW('Sanitation Data'!H172))),'Data Summary'!DG178="Yes"),OFFSET('Sanitation Data'!$H$10,0,10*ROW('Sanitation Data'!H172)),NA())</f>
        <v>#N/A</v>
      </c>
      <c r="AS178" s="491" t="e">
        <f ca="1">+IF(AND(ISNUMBER(OFFSET('Sanitation Data'!$H$11,0,10*ROW('Sanitation Data'!H172))),'Data Summary'!DH178="Yes"),OFFSET('Sanitation Data'!$H$11,0,10*ROW('Sanitation Data'!H172)),NA())</f>
        <v>#N/A</v>
      </c>
      <c r="AT178" s="491" t="e">
        <f ca="1">+IF(AND(ISNUMBER(OFFSET('Sanitation Data'!$H$12,0,10*ROW('Sanitation Data'!H172))),'Data Summary'!DI178="Yes"),OFFSET('Sanitation Data'!$H$12,0,10*ROW('Sanitation Data'!H172)),NA())</f>
        <v>#N/A</v>
      </c>
      <c r="AU178" s="491" t="e">
        <f ca="1">+IF(AND(ISNUMBER(OFFSET('Sanitation Data'!$I$4,0,10*ROW('Sanitation Data'!I172))),'Data Summary'!DJ178="Yes"),100-OFFSET('Sanitation Data'!$I$4,0,10*ROW('Sanitation Data'!I172)),NA())</f>
        <v>#N/A</v>
      </c>
      <c r="AV178" s="491" t="e">
        <f ca="1">+IF(AND(ISNUMBER(OFFSET('Sanitation Data'!$I$6,0,10*ROW('Sanitation Data'!I172))),'Data Summary'!DK178="Yes"),OFFSET('Sanitation Data'!$I$6,0,10*ROW('Sanitation Data'!I172)),NA())</f>
        <v>#N/A</v>
      </c>
      <c r="AW178" s="491" t="e">
        <f ca="1">+IF(AND(ISNUMBER(OFFSET('Sanitation Data'!$I$10,0,10*ROW('Sanitation Data'!I172))),'Data Summary'!DL178="Yes"),OFFSET('Sanitation Data'!$I$10,0,10*ROW('Sanitation Data'!I172)),NA())</f>
        <v>#N/A</v>
      </c>
      <c r="AX178" s="491" t="e">
        <f ca="1">+IF(AND(ISNUMBER(OFFSET('Sanitation Data'!$I$11,0,10*ROW('Sanitation Data'!I172))),'Data Summary'!DM178="Yes"),OFFSET('Sanitation Data'!$I$11,0,10*ROW('Sanitation Data'!I172)),NA())</f>
        <v>#N/A</v>
      </c>
      <c r="AY178" s="491" t="e">
        <f ca="1">+IF(AND(ISNUMBER(OFFSET('Sanitation Data'!$I$12,0,10*ROW('Sanitation Data'!I172))),'Data Summary'!DN178="Yes"),OFFSET('Sanitation Data'!$I$12,0,10*ROW('Sanitation Data'!I172)),NA())</f>
        <v>#N/A</v>
      </c>
      <c r="AZ178" s="492" t="e">
        <f ca="1">+IF(AND(ISNUMBER(OFFSET('Hygiene Data'!$D$5,0,10*ROW('Hygiene Data'!D172))),'Data Summary'!DO178="Yes"),OFFSET('Hygiene Data'!$D$5,0,10*ROW('Hygiene Data'!D172)),NA())</f>
        <v>#N/A</v>
      </c>
      <c r="BA178" s="492" t="e">
        <f ca="1">+IF(AND(ISNUMBER(OFFSET('Hygiene Data'!$D$7,0,10*ROW('Hygiene Data'!D172))),'Data Summary'!DP178="Yes"),OFFSET('Hygiene Data'!$D$7,0,10*ROW('Hygiene Data'!D172)),NA())</f>
        <v>#N/A</v>
      </c>
      <c r="BB178" s="492" t="e">
        <f ca="1">+IF(AND(ISNUMBER(OFFSET('Hygiene Data'!$D$9,0,10*ROW('Hygiene Data'!D172))),'Data Summary'!DQ178="Yes"),OFFSET('Hygiene Data'!$D$9,0,10*ROW('Hygiene Data'!D172)),NA())</f>
        <v>#N/A</v>
      </c>
      <c r="BC178" s="492" t="e">
        <f ca="1">+IF(AND(ISNUMBER(OFFSET('Hygiene Data'!$E$5,0,10*ROW('Hygiene Data'!E172))),'Data Summary'!DR178="Yes"),OFFSET('Hygiene Data'!$E$5,0,10*ROW('Hygiene Data'!E172)),NA())</f>
        <v>#N/A</v>
      </c>
      <c r="BD178" s="492" t="e">
        <f ca="1">+IF(AND(ISNUMBER(OFFSET('Hygiene Data'!$E$7,0,10*ROW('Hygiene Data'!E172))),'Data Summary'!DS178="Yes"),OFFSET('Hygiene Data'!$E$7,0,10*ROW('Hygiene Data'!E172)),NA())</f>
        <v>#N/A</v>
      </c>
      <c r="BE178" s="492" t="e">
        <f ca="1">+IF(AND(ISNUMBER(OFFSET('Hygiene Data'!$E$9,0,10*ROW('Hygiene Data'!E172))),'Data Summary'!DT178="Yes"),OFFSET('Hygiene Data'!$E$9,0,10*ROW('Hygiene Data'!E172)),NA())</f>
        <v>#N/A</v>
      </c>
      <c r="BF178" s="492" t="e">
        <f ca="1">+IF(AND(ISNUMBER(OFFSET('Hygiene Data'!$F$5,0,10*ROW('Hygiene Data'!F172))),'Data Summary'!DU178="Yes"),OFFSET('Hygiene Data'!$F$5,0,10*ROW('Hygiene Data'!F172)),NA())</f>
        <v>#N/A</v>
      </c>
      <c r="BG178" s="492" t="e">
        <f ca="1">+IF(AND(ISNUMBER(OFFSET('Hygiene Data'!$F$7,0,10*ROW('Hygiene Data'!F172))),'Data Summary'!DV178="Yes"),OFFSET('Hygiene Data'!$F$7,0,10*ROW('Hygiene Data'!F172)),NA())</f>
        <v>#N/A</v>
      </c>
      <c r="BH178" s="492" t="e">
        <f ca="1">+IF(AND(ISNUMBER(OFFSET('Hygiene Data'!$F$9,0,10*ROW('Hygiene Data'!F172))),'Data Summary'!DW178="Yes"),OFFSET('Hygiene Data'!$F$9,0,10*ROW('Hygiene Data'!F172)),NA())</f>
        <v>#N/A</v>
      </c>
      <c r="BI178" s="492" t="e">
        <f ca="1">+IF(AND(ISNUMBER(OFFSET('Hygiene Data'!$G$5,0,10*ROW('Hygiene Data'!G172))),'Data Summary'!DX178="Yes"),OFFSET('Hygiene Data'!$G$5,0,10*ROW('Hygiene Data'!G172)),NA())</f>
        <v>#N/A</v>
      </c>
      <c r="BJ178" s="492" t="e">
        <f ca="1">+IF(AND(ISNUMBER(OFFSET('Hygiene Data'!$G$7,0,10*ROW('Hygiene Data'!G172))),'Data Summary'!DY178="Yes"),OFFSET('Hygiene Data'!$G$7,0,10*ROW('Hygiene Data'!G172)),NA())</f>
        <v>#N/A</v>
      </c>
      <c r="BK178" s="492" t="e">
        <f ca="1">+IF(AND(ISNUMBER(OFFSET('Hygiene Data'!$G$9,0,10*ROW('Hygiene Data'!G172))),'Data Summary'!DZ178="Yes"),OFFSET('Hygiene Data'!$G$9,0,10*ROW('Hygiene Data'!G172)),NA())</f>
        <v>#N/A</v>
      </c>
      <c r="BL178" s="492" t="e">
        <f ca="1">+IF(AND(ISNUMBER(OFFSET('Hygiene Data'!$H$5,0,10*ROW('Hygiene Data'!H172))),'Data Summary'!EA178="Yes"),OFFSET('Hygiene Data'!$H$5,0,10*ROW('Hygiene Data'!H172)),NA())</f>
        <v>#N/A</v>
      </c>
      <c r="BM178" s="492" t="e">
        <f ca="1">+IF(AND(ISNUMBER(OFFSET('Hygiene Data'!$H$7,0,10*ROW('Hygiene Data'!H172))),'Data Summary'!EB178="Yes"),OFFSET('Hygiene Data'!$H$7,0,10*ROW('Hygiene Data'!H172)),NA())</f>
        <v>#N/A</v>
      </c>
      <c r="BN178" s="492" t="e">
        <f ca="1">+IF(AND(ISNUMBER(OFFSET('Hygiene Data'!$H$9,0,10*ROW('Hygiene Data'!H172))),'Data Summary'!EC178="Yes"),OFFSET('Hygiene Data'!$H$9,0,10*ROW('Hygiene Data'!H172)),NA())</f>
        <v>#N/A</v>
      </c>
      <c r="BO178" s="492" t="e">
        <f ca="1">+IF(AND(ISNUMBER(OFFSET('Hygiene Data'!$I$5,0,10*ROW('Hygiene Data'!I172))),'Data Summary'!ED178="Yes"),OFFSET('Hygiene Data'!$I$5,0,10*ROW('Hygiene Data'!I172)),NA())</f>
        <v>#N/A</v>
      </c>
      <c r="BP178" s="492" t="e">
        <f ca="1">+IF(AND(ISNUMBER(OFFSET('Hygiene Data'!$I$7,0,10*ROW('Hygiene Data'!I172))),'Data Summary'!EE178="Yes"),OFFSET('Hygiene Data'!$I$7,0,10*ROW('Hygiene Data'!I172)),NA())</f>
        <v>#N/A</v>
      </c>
      <c r="BQ178" s="492" t="e">
        <f ca="1">+IF(AND(ISNUMBER(OFFSET('Hygiene Data'!$I$9,0,10*ROW('Hygiene Data'!I172))),'Data Summary'!EF178="Yes"),OFFSET('Hygiene Data'!$I$9,0,10*ROW('Hygiene Data'!I172)),NA())</f>
        <v>#N/A</v>
      </c>
    </row>
    <row r="179" spans="1:69" x14ac:dyDescent="0.25">
      <c r="A179" s="488" t="e">
        <f ca="1">+RIGHT('Data Summary'!A179,LEN('Data Summary'!A179)-9)</f>
        <v>#VALUE!</v>
      </c>
      <c r="B179" s="462" t="str">
        <f ca="1">+IF(ISTEXT('Data Summary'!B179),'Data Summary'!B179,"")</f>
        <v/>
      </c>
      <c r="C179" s="489" t="e">
        <f ca="1">+VALUE('Data Summary'!C179)</f>
        <v>#VALUE!</v>
      </c>
      <c r="D179" s="490" t="e">
        <f ca="1">+IF(AND(ISNUMBER(OFFSET('Water Data'!$D$4,0,10*ROW('Water Data'!D173))),'Data Summary'!BS179="Yes"),100-OFFSET('Water Data'!$D$4,0,10*ROW('Water Data'!D173)),NA())</f>
        <v>#N/A</v>
      </c>
      <c r="E179" s="490" t="e">
        <f ca="1">+IF(AND(ISNUMBER(OFFSET('Water Data'!$D$6,0,10*ROW('Water Data'!D173))),'Data Summary'!BT179="Yes"),OFFSET('Water Data'!$D$6,0,10*ROW('Water Data'!D173)),NA())</f>
        <v>#N/A</v>
      </c>
      <c r="F179" s="490" t="e">
        <f ca="1">+IF(AND(ISNUMBER(OFFSET('Water Data'!$D$9,0,10*ROW('Water Data'!D173))),'Data Summary'!BU179="Yes"),OFFSET('Water Data'!$D$9,0,10*ROW('Water Data'!D173)),NA())</f>
        <v>#N/A</v>
      </c>
      <c r="G179" s="490" t="e">
        <f ca="1">+IF(AND(ISNUMBER(OFFSET('Water Data'!$E$4,0,10*ROW('Water Data'!E173))),'Data Summary'!BV179="Yes"),100-OFFSET('Water Data'!$E$4,0,10*ROW('Water Data'!E173)),NA())</f>
        <v>#N/A</v>
      </c>
      <c r="H179" s="490" t="e">
        <f ca="1">+IF(AND(ISNUMBER(OFFSET('Water Data'!$E$6,0,10*ROW('Water Data'!E173))),'Data Summary'!BW179="Yes"),OFFSET('Water Data'!$E$6,0,10*ROW('Water Data'!E173)),NA())</f>
        <v>#N/A</v>
      </c>
      <c r="I179" s="490" t="e">
        <f ca="1">+IF(AND(ISNUMBER(OFFSET('Water Data'!$E$9,0,10*ROW('Water Data'!E173))),'Data Summary'!BX179="Yes"),OFFSET('Water Data'!$E$9,0,10*ROW('Water Data'!E173)),NA())</f>
        <v>#N/A</v>
      </c>
      <c r="J179" s="490" t="e">
        <f ca="1">+IF(AND(ISNUMBER(OFFSET('Water Data'!$F$4,0,10*ROW('Water Data'!F173))),'Data Summary'!BY179="Yes"),100-OFFSET('Water Data'!$F$4,0,10*ROW('Water Data'!F173)),NA())</f>
        <v>#N/A</v>
      </c>
      <c r="K179" s="490" t="e">
        <f ca="1">+IF(AND(ISNUMBER(OFFSET('Water Data'!$F$6,0,10*ROW('Water Data'!F173))),'Data Summary'!BZ179="Yes"),OFFSET('Water Data'!$F$6,0,10*ROW('Water Data'!F173)),NA())</f>
        <v>#N/A</v>
      </c>
      <c r="L179" s="490" t="e">
        <f ca="1">+IF(AND(ISNUMBER(OFFSET('Water Data'!$F$9,0,10*ROW('Water Data'!F173))),'Data Summary'!CA179="Yes"),OFFSET('Water Data'!$F$9,0,10*ROW('Water Data'!F173)),NA())</f>
        <v>#N/A</v>
      </c>
      <c r="M179" s="490" t="e">
        <f ca="1">+IF(AND(ISNUMBER(OFFSET('Water Data'!$G$4,0,10*ROW('Water Data'!G173))),'Data Summary'!CB179="Yes"),100-OFFSET('Water Data'!$G$4,0,10*ROW('Water Data'!G173)),NA())</f>
        <v>#N/A</v>
      </c>
      <c r="N179" s="490" t="e">
        <f ca="1">+IF(AND(ISNUMBER(OFFSET('Water Data'!$G$6,0,10*ROW('Water Data'!G173))),'Data Summary'!CC179="Yes"),OFFSET('Water Data'!$G$6,0,10*ROW('Water Data'!G173)),NA())</f>
        <v>#N/A</v>
      </c>
      <c r="O179" s="490" t="e">
        <f ca="1">+IF(AND(ISNUMBER(OFFSET('Water Data'!$G$9,0,10*ROW('Water Data'!G173))),'Data Summary'!CD179="Yes"),OFFSET('Water Data'!$G$9,0,10*ROW('Water Data'!G173)),NA())</f>
        <v>#N/A</v>
      </c>
      <c r="P179" s="490" t="e">
        <f ca="1">+IF(AND(ISNUMBER(OFFSET('Water Data'!$H$4,0,10*ROW('Water Data'!H173))),'Data Summary'!CE179="Yes"),100-OFFSET('Water Data'!$H$4,0,10*ROW('Water Data'!H173)),NA())</f>
        <v>#N/A</v>
      </c>
      <c r="Q179" s="490" t="e">
        <f ca="1">+IF(AND(ISNUMBER(OFFSET('Water Data'!$H$6,0,10*ROW('Water Data'!H173))),'Data Summary'!CF179="Yes"),OFFSET('Water Data'!$H$6,0,10*ROW('Water Data'!H173)),NA())</f>
        <v>#N/A</v>
      </c>
      <c r="R179" s="490" t="e">
        <f ca="1">+IF(AND(ISNUMBER(OFFSET('Water Data'!$H$9,0,10*ROW('Water Data'!H173))),'Data Summary'!CG179="Yes"),OFFSET('Water Data'!$H$9,0,10*ROW('Water Data'!H173)),NA())</f>
        <v>#N/A</v>
      </c>
      <c r="S179" s="490" t="e">
        <f ca="1">+IF(AND(ISNUMBER(OFFSET('Water Data'!$I$4,0,10*ROW('Water Data'!I173))),'Data Summary'!CH179="Yes"),100-OFFSET('Water Data'!$I$4,0,10*ROW('Water Data'!I173)),NA())</f>
        <v>#N/A</v>
      </c>
      <c r="T179" s="490" t="e">
        <f ca="1">+IF(AND(ISNUMBER(OFFSET('Water Data'!$I$6,0,10*ROW('Water Data'!I173))),'Data Summary'!CI179="Yes"),OFFSET('Water Data'!$I$6,0,10*ROW('Water Data'!I173)),NA())</f>
        <v>#N/A</v>
      </c>
      <c r="U179" s="490" t="e">
        <f ca="1">+IF(AND(ISNUMBER(OFFSET('Water Data'!$I$9,0,10*ROW('Water Data'!I173))),'Data Summary'!CJ179="Yes"),OFFSET('Water Data'!$I$9,0,10*ROW('Water Data'!I173)),NA())</f>
        <v>#N/A</v>
      </c>
      <c r="V179" s="491" t="e">
        <f ca="1">+IF(AND(ISNUMBER(OFFSET('Sanitation Data'!$D$4,0,10*ROW('Sanitation Data'!D173))),'Data Summary'!CK179="Yes"),100-OFFSET('Sanitation Data'!$D$4,0,10*ROW('Sanitation Data'!D173)),NA())</f>
        <v>#N/A</v>
      </c>
      <c r="W179" s="491" t="e">
        <f ca="1">+IF(AND(ISNUMBER(OFFSET('Sanitation Data'!$D$6,0,10*ROW('Sanitation Data'!D173))),'Data Summary'!CL179="Yes"),OFFSET('Sanitation Data'!$D$6,0,10*ROW('Sanitation Data'!D173)),NA())</f>
        <v>#N/A</v>
      </c>
      <c r="X179" s="491" t="e">
        <f ca="1">+IF(AND(ISNUMBER(OFFSET('Sanitation Data'!$D$10,0,10*ROW('Sanitation Data'!D173))),'Data Summary'!CM179="Yes"),OFFSET('Sanitation Data'!$D$10,0,10*ROW('Sanitation Data'!D173)),NA())</f>
        <v>#N/A</v>
      </c>
      <c r="Y179" s="491" t="e">
        <f ca="1">+IF(AND(ISNUMBER(OFFSET('Sanitation Data'!$D$11,0,10*ROW('Sanitation Data'!D173))),'Data Summary'!CN179="Yes"),OFFSET('Sanitation Data'!$D$11,0,10*ROW('Sanitation Data'!D173)),NA())</f>
        <v>#N/A</v>
      </c>
      <c r="Z179" s="491" t="e">
        <f ca="1">+IF(AND(ISNUMBER(OFFSET('Sanitation Data'!$D$12,0,10*ROW('Sanitation Data'!D173))),'Data Summary'!CO179="Yes"),OFFSET('Sanitation Data'!$D$12,0,10*ROW('Sanitation Data'!D173)),NA())</f>
        <v>#N/A</v>
      </c>
      <c r="AA179" s="491" t="e">
        <f ca="1">+IF(AND(ISNUMBER(OFFSET('Sanitation Data'!$E$4,0,10*ROW('Sanitation Data'!E173))),'Data Summary'!CP179="Yes"),100-OFFSET('Sanitation Data'!$E$4,0,10*ROW('Sanitation Data'!E173)),NA())</f>
        <v>#N/A</v>
      </c>
      <c r="AB179" s="491" t="e">
        <f ca="1">+IF(AND(ISNUMBER(OFFSET('Sanitation Data'!$E$6,0,10*ROW('Sanitation Data'!E173))),'Data Summary'!CQ179="Yes"),OFFSET('Sanitation Data'!$E$6,0,10*ROW('Sanitation Data'!E173)),NA())</f>
        <v>#N/A</v>
      </c>
      <c r="AC179" s="491" t="e">
        <f ca="1">+IF(AND(ISNUMBER(OFFSET('Sanitation Data'!$E$10,0,10*ROW('Sanitation Data'!E173))),'Data Summary'!CR179="Yes"),OFFSET('Sanitation Data'!$E$10,0,10*ROW('Sanitation Data'!E173)),NA())</f>
        <v>#N/A</v>
      </c>
      <c r="AD179" s="491" t="e">
        <f ca="1">+IF(AND(ISNUMBER(OFFSET('Sanitation Data'!$E$11,0,10*ROW('Sanitation Data'!E173))),'Data Summary'!CS179="Yes"),OFFSET('Sanitation Data'!$E$11,0,10*ROW('Sanitation Data'!E173)),NA())</f>
        <v>#N/A</v>
      </c>
      <c r="AE179" s="491" t="e">
        <f ca="1">+IF(AND(ISNUMBER(OFFSET('Sanitation Data'!$E$12,0,10*ROW('Sanitation Data'!E173))),'Data Summary'!CT179="Yes"),OFFSET('Sanitation Data'!$E$12,0,10*ROW('Sanitation Data'!E173)),NA())</f>
        <v>#N/A</v>
      </c>
      <c r="AF179" s="491" t="e">
        <f ca="1">+IF(AND(ISNUMBER(OFFSET('Sanitation Data'!$F$4,0,10*ROW('Sanitation Data'!F173))),'Data Summary'!CU179="Yes"),100-OFFSET('Sanitation Data'!$F$4,0,10*ROW('Sanitation Data'!F173)),NA())</f>
        <v>#N/A</v>
      </c>
      <c r="AG179" s="491" t="e">
        <f ca="1">+IF(AND(ISNUMBER(OFFSET('Sanitation Data'!$F$6,0,10*ROW('Sanitation Data'!F173))),'Data Summary'!CV179="Yes"),OFFSET('Sanitation Data'!$F$6,0,10*ROW('Sanitation Data'!F173)),NA())</f>
        <v>#N/A</v>
      </c>
      <c r="AH179" s="491" t="e">
        <f ca="1">+IF(AND(ISNUMBER(OFFSET('Sanitation Data'!$F$10,0,10*ROW('Sanitation Data'!F173))),'Data Summary'!CW179="Yes"),OFFSET('Sanitation Data'!$F$10,0,10*ROW('Sanitation Data'!F173)),NA())</f>
        <v>#N/A</v>
      </c>
      <c r="AI179" s="491" t="e">
        <f ca="1">+IF(AND(ISNUMBER(OFFSET('Sanitation Data'!$F$11,0,10*ROW('Sanitation Data'!F173))),'Data Summary'!CX179="Yes"),OFFSET('Sanitation Data'!$F$11,0,10*ROW('Sanitation Data'!F173)),NA())</f>
        <v>#N/A</v>
      </c>
      <c r="AJ179" s="491" t="e">
        <f ca="1">+IF(AND(ISNUMBER(OFFSET('Sanitation Data'!$F$12,0,10*ROW('Sanitation Data'!F173))),'Data Summary'!CY179="Yes"),OFFSET('Sanitation Data'!$F$12,0,10*ROW('Sanitation Data'!F173)),NA())</f>
        <v>#N/A</v>
      </c>
      <c r="AK179" s="491" t="e">
        <f ca="1">+IF(AND(ISNUMBER(OFFSET('Sanitation Data'!$G$4,0,10*ROW('Sanitation Data'!G173))),'Data Summary'!CZ179="Yes"),100-OFFSET('Sanitation Data'!$G$4,0,10*ROW('Sanitation Data'!G173)),NA())</f>
        <v>#N/A</v>
      </c>
      <c r="AL179" s="491" t="e">
        <f ca="1">+IF(AND(ISNUMBER(OFFSET('Sanitation Data'!$G$6,0,10*ROW('Sanitation Data'!G173))),'Data Summary'!DA179="Yes"),OFFSET('Sanitation Data'!$G$6,0,10*ROW('Sanitation Data'!G173)),NA())</f>
        <v>#N/A</v>
      </c>
      <c r="AM179" s="491" t="e">
        <f ca="1">+IF(AND(ISNUMBER(OFFSET('Sanitation Data'!$G$10,0,10*ROW('Sanitation Data'!G173))),'Data Summary'!DB179="Yes"),OFFSET('Sanitation Data'!$G$10,0,10*ROW('Sanitation Data'!G173)),NA())</f>
        <v>#N/A</v>
      </c>
      <c r="AN179" s="491" t="e">
        <f ca="1">+IF(AND(ISNUMBER(OFFSET('Sanitation Data'!$G$11,0,10*ROW('Sanitation Data'!G173))),'Data Summary'!DC179="Yes"),OFFSET('Sanitation Data'!$G$11,0,10*ROW('Sanitation Data'!G173)),NA())</f>
        <v>#N/A</v>
      </c>
      <c r="AO179" s="491" t="e">
        <f ca="1">+IF(AND(ISNUMBER(OFFSET('Sanitation Data'!$G$12,0,10*ROW('Sanitation Data'!G173))),'Data Summary'!DD179="Yes"),OFFSET('Sanitation Data'!$G$12,0,10*ROW('Sanitation Data'!G173)),NA())</f>
        <v>#N/A</v>
      </c>
      <c r="AP179" s="491" t="e">
        <f ca="1">+IF(AND(ISNUMBER(OFFSET('Sanitation Data'!$H$4,0,10*ROW('Sanitation Data'!H173))),'Data Summary'!DE179="Yes"),100-OFFSET('Sanitation Data'!$H$4,0,10*ROW('Sanitation Data'!H173)),NA())</f>
        <v>#N/A</v>
      </c>
      <c r="AQ179" s="491" t="e">
        <f ca="1">+IF(AND(ISNUMBER(OFFSET('Sanitation Data'!$H$6,0,10*ROW('Sanitation Data'!H173))),'Data Summary'!DF179="Yes"),OFFSET('Sanitation Data'!$H$6,0,10*ROW('Sanitation Data'!H173)),NA())</f>
        <v>#N/A</v>
      </c>
      <c r="AR179" s="491" t="e">
        <f ca="1">+IF(AND(ISNUMBER(OFFSET('Sanitation Data'!$H$10,0,10*ROW('Sanitation Data'!H173))),'Data Summary'!DG179="Yes"),OFFSET('Sanitation Data'!$H$10,0,10*ROW('Sanitation Data'!H173)),NA())</f>
        <v>#N/A</v>
      </c>
      <c r="AS179" s="491" t="e">
        <f ca="1">+IF(AND(ISNUMBER(OFFSET('Sanitation Data'!$H$11,0,10*ROW('Sanitation Data'!H173))),'Data Summary'!DH179="Yes"),OFFSET('Sanitation Data'!$H$11,0,10*ROW('Sanitation Data'!H173)),NA())</f>
        <v>#N/A</v>
      </c>
      <c r="AT179" s="491" t="e">
        <f ca="1">+IF(AND(ISNUMBER(OFFSET('Sanitation Data'!$H$12,0,10*ROW('Sanitation Data'!H173))),'Data Summary'!DI179="Yes"),OFFSET('Sanitation Data'!$H$12,0,10*ROW('Sanitation Data'!H173)),NA())</f>
        <v>#N/A</v>
      </c>
      <c r="AU179" s="491" t="e">
        <f ca="1">+IF(AND(ISNUMBER(OFFSET('Sanitation Data'!$I$4,0,10*ROW('Sanitation Data'!I173))),'Data Summary'!DJ179="Yes"),100-OFFSET('Sanitation Data'!$I$4,0,10*ROW('Sanitation Data'!I173)),NA())</f>
        <v>#N/A</v>
      </c>
      <c r="AV179" s="491" t="e">
        <f ca="1">+IF(AND(ISNUMBER(OFFSET('Sanitation Data'!$I$6,0,10*ROW('Sanitation Data'!I173))),'Data Summary'!DK179="Yes"),OFFSET('Sanitation Data'!$I$6,0,10*ROW('Sanitation Data'!I173)),NA())</f>
        <v>#N/A</v>
      </c>
      <c r="AW179" s="491" t="e">
        <f ca="1">+IF(AND(ISNUMBER(OFFSET('Sanitation Data'!$I$10,0,10*ROW('Sanitation Data'!I173))),'Data Summary'!DL179="Yes"),OFFSET('Sanitation Data'!$I$10,0,10*ROW('Sanitation Data'!I173)),NA())</f>
        <v>#N/A</v>
      </c>
      <c r="AX179" s="491" t="e">
        <f ca="1">+IF(AND(ISNUMBER(OFFSET('Sanitation Data'!$I$11,0,10*ROW('Sanitation Data'!I173))),'Data Summary'!DM179="Yes"),OFFSET('Sanitation Data'!$I$11,0,10*ROW('Sanitation Data'!I173)),NA())</f>
        <v>#N/A</v>
      </c>
      <c r="AY179" s="491" t="e">
        <f ca="1">+IF(AND(ISNUMBER(OFFSET('Sanitation Data'!$I$12,0,10*ROW('Sanitation Data'!I173))),'Data Summary'!DN179="Yes"),OFFSET('Sanitation Data'!$I$12,0,10*ROW('Sanitation Data'!I173)),NA())</f>
        <v>#N/A</v>
      </c>
      <c r="AZ179" s="492" t="e">
        <f ca="1">+IF(AND(ISNUMBER(OFFSET('Hygiene Data'!$D$5,0,10*ROW('Hygiene Data'!D173))),'Data Summary'!DO179="Yes"),OFFSET('Hygiene Data'!$D$5,0,10*ROW('Hygiene Data'!D173)),NA())</f>
        <v>#N/A</v>
      </c>
      <c r="BA179" s="492" t="e">
        <f ca="1">+IF(AND(ISNUMBER(OFFSET('Hygiene Data'!$D$7,0,10*ROW('Hygiene Data'!D173))),'Data Summary'!DP179="Yes"),OFFSET('Hygiene Data'!$D$7,0,10*ROW('Hygiene Data'!D173)),NA())</f>
        <v>#N/A</v>
      </c>
      <c r="BB179" s="492" t="e">
        <f ca="1">+IF(AND(ISNUMBER(OFFSET('Hygiene Data'!$D$9,0,10*ROW('Hygiene Data'!D173))),'Data Summary'!DQ179="Yes"),OFFSET('Hygiene Data'!$D$9,0,10*ROW('Hygiene Data'!D173)),NA())</f>
        <v>#N/A</v>
      </c>
      <c r="BC179" s="492" t="e">
        <f ca="1">+IF(AND(ISNUMBER(OFFSET('Hygiene Data'!$E$5,0,10*ROW('Hygiene Data'!E173))),'Data Summary'!DR179="Yes"),OFFSET('Hygiene Data'!$E$5,0,10*ROW('Hygiene Data'!E173)),NA())</f>
        <v>#N/A</v>
      </c>
      <c r="BD179" s="492" t="e">
        <f ca="1">+IF(AND(ISNUMBER(OFFSET('Hygiene Data'!$E$7,0,10*ROW('Hygiene Data'!E173))),'Data Summary'!DS179="Yes"),OFFSET('Hygiene Data'!$E$7,0,10*ROW('Hygiene Data'!E173)),NA())</f>
        <v>#N/A</v>
      </c>
      <c r="BE179" s="492" t="e">
        <f ca="1">+IF(AND(ISNUMBER(OFFSET('Hygiene Data'!$E$9,0,10*ROW('Hygiene Data'!E173))),'Data Summary'!DT179="Yes"),OFFSET('Hygiene Data'!$E$9,0,10*ROW('Hygiene Data'!E173)),NA())</f>
        <v>#N/A</v>
      </c>
      <c r="BF179" s="492" t="e">
        <f ca="1">+IF(AND(ISNUMBER(OFFSET('Hygiene Data'!$F$5,0,10*ROW('Hygiene Data'!F173))),'Data Summary'!DU179="Yes"),OFFSET('Hygiene Data'!$F$5,0,10*ROW('Hygiene Data'!F173)),NA())</f>
        <v>#N/A</v>
      </c>
      <c r="BG179" s="492" t="e">
        <f ca="1">+IF(AND(ISNUMBER(OFFSET('Hygiene Data'!$F$7,0,10*ROW('Hygiene Data'!F173))),'Data Summary'!DV179="Yes"),OFFSET('Hygiene Data'!$F$7,0,10*ROW('Hygiene Data'!F173)),NA())</f>
        <v>#N/A</v>
      </c>
      <c r="BH179" s="492" t="e">
        <f ca="1">+IF(AND(ISNUMBER(OFFSET('Hygiene Data'!$F$9,0,10*ROW('Hygiene Data'!F173))),'Data Summary'!DW179="Yes"),OFFSET('Hygiene Data'!$F$9,0,10*ROW('Hygiene Data'!F173)),NA())</f>
        <v>#N/A</v>
      </c>
      <c r="BI179" s="492" t="e">
        <f ca="1">+IF(AND(ISNUMBER(OFFSET('Hygiene Data'!$G$5,0,10*ROW('Hygiene Data'!G173))),'Data Summary'!DX179="Yes"),OFFSET('Hygiene Data'!$G$5,0,10*ROW('Hygiene Data'!G173)),NA())</f>
        <v>#N/A</v>
      </c>
      <c r="BJ179" s="492" t="e">
        <f ca="1">+IF(AND(ISNUMBER(OFFSET('Hygiene Data'!$G$7,0,10*ROW('Hygiene Data'!G173))),'Data Summary'!DY179="Yes"),OFFSET('Hygiene Data'!$G$7,0,10*ROW('Hygiene Data'!G173)),NA())</f>
        <v>#N/A</v>
      </c>
      <c r="BK179" s="492" t="e">
        <f ca="1">+IF(AND(ISNUMBER(OFFSET('Hygiene Data'!$G$9,0,10*ROW('Hygiene Data'!G173))),'Data Summary'!DZ179="Yes"),OFFSET('Hygiene Data'!$G$9,0,10*ROW('Hygiene Data'!G173)),NA())</f>
        <v>#N/A</v>
      </c>
      <c r="BL179" s="492" t="e">
        <f ca="1">+IF(AND(ISNUMBER(OFFSET('Hygiene Data'!$H$5,0,10*ROW('Hygiene Data'!H173))),'Data Summary'!EA179="Yes"),OFFSET('Hygiene Data'!$H$5,0,10*ROW('Hygiene Data'!H173)),NA())</f>
        <v>#N/A</v>
      </c>
      <c r="BM179" s="492" t="e">
        <f ca="1">+IF(AND(ISNUMBER(OFFSET('Hygiene Data'!$H$7,0,10*ROW('Hygiene Data'!H173))),'Data Summary'!EB179="Yes"),OFFSET('Hygiene Data'!$H$7,0,10*ROW('Hygiene Data'!H173)),NA())</f>
        <v>#N/A</v>
      </c>
      <c r="BN179" s="492" t="e">
        <f ca="1">+IF(AND(ISNUMBER(OFFSET('Hygiene Data'!$H$9,0,10*ROW('Hygiene Data'!H173))),'Data Summary'!EC179="Yes"),OFFSET('Hygiene Data'!$H$9,0,10*ROW('Hygiene Data'!H173)),NA())</f>
        <v>#N/A</v>
      </c>
      <c r="BO179" s="492" t="e">
        <f ca="1">+IF(AND(ISNUMBER(OFFSET('Hygiene Data'!$I$5,0,10*ROW('Hygiene Data'!I173))),'Data Summary'!ED179="Yes"),OFFSET('Hygiene Data'!$I$5,0,10*ROW('Hygiene Data'!I173)),NA())</f>
        <v>#N/A</v>
      </c>
      <c r="BP179" s="492" t="e">
        <f ca="1">+IF(AND(ISNUMBER(OFFSET('Hygiene Data'!$I$7,0,10*ROW('Hygiene Data'!I173))),'Data Summary'!EE179="Yes"),OFFSET('Hygiene Data'!$I$7,0,10*ROW('Hygiene Data'!I173)),NA())</f>
        <v>#N/A</v>
      </c>
      <c r="BQ179" s="492" t="e">
        <f ca="1">+IF(AND(ISNUMBER(OFFSET('Hygiene Data'!$I$9,0,10*ROW('Hygiene Data'!I173))),'Data Summary'!EF179="Yes"),OFFSET('Hygiene Data'!$I$9,0,10*ROW('Hygiene Data'!I173)),NA())</f>
        <v>#N/A</v>
      </c>
    </row>
    <row r="180" spans="1:69" x14ac:dyDescent="0.25">
      <c r="A180" s="488" t="e">
        <f ca="1">+RIGHT('Data Summary'!A180,LEN('Data Summary'!A180)-9)</f>
        <v>#VALUE!</v>
      </c>
      <c r="B180" s="462" t="str">
        <f ca="1">+IF(ISTEXT('Data Summary'!B180),'Data Summary'!B180,"")</f>
        <v/>
      </c>
      <c r="C180" s="489" t="e">
        <f ca="1">+VALUE('Data Summary'!C180)</f>
        <v>#VALUE!</v>
      </c>
      <c r="D180" s="490" t="e">
        <f ca="1">+IF(AND(ISNUMBER(OFFSET('Water Data'!$D$4,0,10*ROW('Water Data'!D174))),'Data Summary'!BS180="Yes"),100-OFFSET('Water Data'!$D$4,0,10*ROW('Water Data'!D174)),NA())</f>
        <v>#N/A</v>
      </c>
      <c r="E180" s="490" t="e">
        <f ca="1">+IF(AND(ISNUMBER(OFFSET('Water Data'!$D$6,0,10*ROW('Water Data'!D174))),'Data Summary'!BT180="Yes"),OFFSET('Water Data'!$D$6,0,10*ROW('Water Data'!D174)),NA())</f>
        <v>#N/A</v>
      </c>
      <c r="F180" s="490" t="e">
        <f ca="1">+IF(AND(ISNUMBER(OFFSET('Water Data'!$D$9,0,10*ROW('Water Data'!D174))),'Data Summary'!BU180="Yes"),OFFSET('Water Data'!$D$9,0,10*ROW('Water Data'!D174)),NA())</f>
        <v>#N/A</v>
      </c>
      <c r="G180" s="490" t="e">
        <f ca="1">+IF(AND(ISNUMBER(OFFSET('Water Data'!$E$4,0,10*ROW('Water Data'!E174))),'Data Summary'!BV180="Yes"),100-OFFSET('Water Data'!$E$4,0,10*ROW('Water Data'!E174)),NA())</f>
        <v>#N/A</v>
      </c>
      <c r="H180" s="490" t="e">
        <f ca="1">+IF(AND(ISNUMBER(OFFSET('Water Data'!$E$6,0,10*ROW('Water Data'!E174))),'Data Summary'!BW180="Yes"),OFFSET('Water Data'!$E$6,0,10*ROW('Water Data'!E174)),NA())</f>
        <v>#N/A</v>
      </c>
      <c r="I180" s="490" t="e">
        <f ca="1">+IF(AND(ISNUMBER(OFFSET('Water Data'!$E$9,0,10*ROW('Water Data'!E174))),'Data Summary'!BX180="Yes"),OFFSET('Water Data'!$E$9,0,10*ROW('Water Data'!E174)),NA())</f>
        <v>#N/A</v>
      </c>
      <c r="J180" s="490" t="e">
        <f ca="1">+IF(AND(ISNUMBER(OFFSET('Water Data'!$F$4,0,10*ROW('Water Data'!F174))),'Data Summary'!BY180="Yes"),100-OFFSET('Water Data'!$F$4,0,10*ROW('Water Data'!F174)),NA())</f>
        <v>#N/A</v>
      </c>
      <c r="K180" s="490" t="e">
        <f ca="1">+IF(AND(ISNUMBER(OFFSET('Water Data'!$F$6,0,10*ROW('Water Data'!F174))),'Data Summary'!BZ180="Yes"),OFFSET('Water Data'!$F$6,0,10*ROW('Water Data'!F174)),NA())</f>
        <v>#N/A</v>
      </c>
      <c r="L180" s="490" t="e">
        <f ca="1">+IF(AND(ISNUMBER(OFFSET('Water Data'!$F$9,0,10*ROW('Water Data'!F174))),'Data Summary'!CA180="Yes"),OFFSET('Water Data'!$F$9,0,10*ROW('Water Data'!F174)),NA())</f>
        <v>#N/A</v>
      </c>
      <c r="M180" s="490" t="e">
        <f ca="1">+IF(AND(ISNUMBER(OFFSET('Water Data'!$G$4,0,10*ROW('Water Data'!G174))),'Data Summary'!CB180="Yes"),100-OFFSET('Water Data'!$G$4,0,10*ROW('Water Data'!G174)),NA())</f>
        <v>#N/A</v>
      </c>
      <c r="N180" s="490" t="e">
        <f ca="1">+IF(AND(ISNUMBER(OFFSET('Water Data'!$G$6,0,10*ROW('Water Data'!G174))),'Data Summary'!CC180="Yes"),OFFSET('Water Data'!$G$6,0,10*ROW('Water Data'!G174)),NA())</f>
        <v>#N/A</v>
      </c>
      <c r="O180" s="490" t="e">
        <f ca="1">+IF(AND(ISNUMBER(OFFSET('Water Data'!$G$9,0,10*ROW('Water Data'!G174))),'Data Summary'!CD180="Yes"),OFFSET('Water Data'!$G$9,0,10*ROW('Water Data'!G174)),NA())</f>
        <v>#N/A</v>
      </c>
      <c r="P180" s="490" t="e">
        <f ca="1">+IF(AND(ISNUMBER(OFFSET('Water Data'!$H$4,0,10*ROW('Water Data'!H174))),'Data Summary'!CE180="Yes"),100-OFFSET('Water Data'!$H$4,0,10*ROW('Water Data'!H174)),NA())</f>
        <v>#N/A</v>
      </c>
      <c r="Q180" s="490" t="e">
        <f ca="1">+IF(AND(ISNUMBER(OFFSET('Water Data'!$H$6,0,10*ROW('Water Data'!H174))),'Data Summary'!CF180="Yes"),OFFSET('Water Data'!$H$6,0,10*ROW('Water Data'!H174)),NA())</f>
        <v>#N/A</v>
      </c>
      <c r="R180" s="490" t="e">
        <f ca="1">+IF(AND(ISNUMBER(OFFSET('Water Data'!$H$9,0,10*ROW('Water Data'!H174))),'Data Summary'!CG180="Yes"),OFFSET('Water Data'!$H$9,0,10*ROW('Water Data'!H174)),NA())</f>
        <v>#N/A</v>
      </c>
      <c r="S180" s="490" t="e">
        <f ca="1">+IF(AND(ISNUMBER(OFFSET('Water Data'!$I$4,0,10*ROW('Water Data'!I174))),'Data Summary'!CH180="Yes"),100-OFFSET('Water Data'!$I$4,0,10*ROW('Water Data'!I174)),NA())</f>
        <v>#N/A</v>
      </c>
      <c r="T180" s="490" t="e">
        <f ca="1">+IF(AND(ISNUMBER(OFFSET('Water Data'!$I$6,0,10*ROW('Water Data'!I174))),'Data Summary'!CI180="Yes"),OFFSET('Water Data'!$I$6,0,10*ROW('Water Data'!I174)),NA())</f>
        <v>#N/A</v>
      </c>
      <c r="U180" s="490" t="e">
        <f ca="1">+IF(AND(ISNUMBER(OFFSET('Water Data'!$I$9,0,10*ROW('Water Data'!I174))),'Data Summary'!CJ180="Yes"),OFFSET('Water Data'!$I$9,0,10*ROW('Water Data'!I174)),NA())</f>
        <v>#N/A</v>
      </c>
      <c r="V180" s="491" t="e">
        <f ca="1">+IF(AND(ISNUMBER(OFFSET('Sanitation Data'!$D$4,0,10*ROW('Sanitation Data'!D174))),'Data Summary'!CK180="Yes"),100-OFFSET('Sanitation Data'!$D$4,0,10*ROW('Sanitation Data'!D174)),NA())</f>
        <v>#N/A</v>
      </c>
      <c r="W180" s="491" t="e">
        <f ca="1">+IF(AND(ISNUMBER(OFFSET('Sanitation Data'!$D$6,0,10*ROW('Sanitation Data'!D174))),'Data Summary'!CL180="Yes"),OFFSET('Sanitation Data'!$D$6,0,10*ROW('Sanitation Data'!D174)),NA())</f>
        <v>#N/A</v>
      </c>
      <c r="X180" s="491" t="e">
        <f ca="1">+IF(AND(ISNUMBER(OFFSET('Sanitation Data'!$D$10,0,10*ROW('Sanitation Data'!D174))),'Data Summary'!CM180="Yes"),OFFSET('Sanitation Data'!$D$10,0,10*ROW('Sanitation Data'!D174)),NA())</f>
        <v>#N/A</v>
      </c>
      <c r="Y180" s="491" t="e">
        <f ca="1">+IF(AND(ISNUMBER(OFFSET('Sanitation Data'!$D$11,0,10*ROW('Sanitation Data'!D174))),'Data Summary'!CN180="Yes"),OFFSET('Sanitation Data'!$D$11,0,10*ROW('Sanitation Data'!D174)),NA())</f>
        <v>#N/A</v>
      </c>
      <c r="Z180" s="491" t="e">
        <f ca="1">+IF(AND(ISNUMBER(OFFSET('Sanitation Data'!$D$12,0,10*ROW('Sanitation Data'!D174))),'Data Summary'!CO180="Yes"),OFFSET('Sanitation Data'!$D$12,0,10*ROW('Sanitation Data'!D174)),NA())</f>
        <v>#N/A</v>
      </c>
      <c r="AA180" s="491" t="e">
        <f ca="1">+IF(AND(ISNUMBER(OFFSET('Sanitation Data'!$E$4,0,10*ROW('Sanitation Data'!E174))),'Data Summary'!CP180="Yes"),100-OFFSET('Sanitation Data'!$E$4,0,10*ROW('Sanitation Data'!E174)),NA())</f>
        <v>#N/A</v>
      </c>
      <c r="AB180" s="491" t="e">
        <f ca="1">+IF(AND(ISNUMBER(OFFSET('Sanitation Data'!$E$6,0,10*ROW('Sanitation Data'!E174))),'Data Summary'!CQ180="Yes"),OFFSET('Sanitation Data'!$E$6,0,10*ROW('Sanitation Data'!E174)),NA())</f>
        <v>#N/A</v>
      </c>
      <c r="AC180" s="491" t="e">
        <f ca="1">+IF(AND(ISNUMBER(OFFSET('Sanitation Data'!$E$10,0,10*ROW('Sanitation Data'!E174))),'Data Summary'!CR180="Yes"),OFFSET('Sanitation Data'!$E$10,0,10*ROW('Sanitation Data'!E174)),NA())</f>
        <v>#N/A</v>
      </c>
      <c r="AD180" s="491" t="e">
        <f ca="1">+IF(AND(ISNUMBER(OFFSET('Sanitation Data'!$E$11,0,10*ROW('Sanitation Data'!E174))),'Data Summary'!CS180="Yes"),OFFSET('Sanitation Data'!$E$11,0,10*ROW('Sanitation Data'!E174)),NA())</f>
        <v>#N/A</v>
      </c>
      <c r="AE180" s="491" t="e">
        <f ca="1">+IF(AND(ISNUMBER(OFFSET('Sanitation Data'!$E$12,0,10*ROW('Sanitation Data'!E174))),'Data Summary'!CT180="Yes"),OFFSET('Sanitation Data'!$E$12,0,10*ROW('Sanitation Data'!E174)),NA())</f>
        <v>#N/A</v>
      </c>
      <c r="AF180" s="491" t="e">
        <f ca="1">+IF(AND(ISNUMBER(OFFSET('Sanitation Data'!$F$4,0,10*ROW('Sanitation Data'!F174))),'Data Summary'!CU180="Yes"),100-OFFSET('Sanitation Data'!$F$4,0,10*ROW('Sanitation Data'!F174)),NA())</f>
        <v>#N/A</v>
      </c>
      <c r="AG180" s="491" t="e">
        <f ca="1">+IF(AND(ISNUMBER(OFFSET('Sanitation Data'!$F$6,0,10*ROW('Sanitation Data'!F174))),'Data Summary'!CV180="Yes"),OFFSET('Sanitation Data'!$F$6,0,10*ROW('Sanitation Data'!F174)),NA())</f>
        <v>#N/A</v>
      </c>
      <c r="AH180" s="491" t="e">
        <f ca="1">+IF(AND(ISNUMBER(OFFSET('Sanitation Data'!$F$10,0,10*ROW('Sanitation Data'!F174))),'Data Summary'!CW180="Yes"),OFFSET('Sanitation Data'!$F$10,0,10*ROW('Sanitation Data'!F174)),NA())</f>
        <v>#N/A</v>
      </c>
      <c r="AI180" s="491" t="e">
        <f ca="1">+IF(AND(ISNUMBER(OFFSET('Sanitation Data'!$F$11,0,10*ROW('Sanitation Data'!F174))),'Data Summary'!CX180="Yes"),OFFSET('Sanitation Data'!$F$11,0,10*ROW('Sanitation Data'!F174)),NA())</f>
        <v>#N/A</v>
      </c>
      <c r="AJ180" s="491" t="e">
        <f ca="1">+IF(AND(ISNUMBER(OFFSET('Sanitation Data'!$F$12,0,10*ROW('Sanitation Data'!F174))),'Data Summary'!CY180="Yes"),OFFSET('Sanitation Data'!$F$12,0,10*ROW('Sanitation Data'!F174)),NA())</f>
        <v>#N/A</v>
      </c>
      <c r="AK180" s="491" t="e">
        <f ca="1">+IF(AND(ISNUMBER(OFFSET('Sanitation Data'!$G$4,0,10*ROW('Sanitation Data'!G174))),'Data Summary'!CZ180="Yes"),100-OFFSET('Sanitation Data'!$G$4,0,10*ROW('Sanitation Data'!G174)),NA())</f>
        <v>#N/A</v>
      </c>
      <c r="AL180" s="491" t="e">
        <f ca="1">+IF(AND(ISNUMBER(OFFSET('Sanitation Data'!$G$6,0,10*ROW('Sanitation Data'!G174))),'Data Summary'!DA180="Yes"),OFFSET('Sanitation Data'!$G$6,0,10*ROW('Sanitation Data'!G174)),NA())</f>
        <v>#N/A</v>
      </c>
      <c r="AM180" s="491" t="e">
        <f ca="1">+IF(AND(ISNUMBER(OFFSET('Sanitation Data'!$G$10,0,10*ROW('Sanitation Data'!G174))),'Data Summary'!DB180="Yes"),OFFSET('Sanitation Data'!$G$10,0,10*ROW('Sanitation Data'!G174)),NA())</f>
        <v>#N/A</v>
      </c>
      <c r="AN180" s="491" t="e">
        <f ca="1">+IF(AND(ISNUMBER(OFFSET('Sanitation Data'!$G$11,0,10*ROW('Sanitation Data'!G174))),'Data Summary'!DC180="Yes"),OFFSET('Sanitation Data'!$G$11,0,10*ROW('Sanitation Data'!G174)),NA())</f>
        <v>#N/A</v>
      </c>
      <c r="AO180" s="491" t="e">
        <f ca="1">+IF(AND(ISNUMBER(OFFSET('Sanitation Data'!$G$12,0,10*ROW('Sanitation Data'!G174))),'Data Summary'!DD180="Yes"),OFFSET('Sanitation Data'!$G$12,0,10*ROW('Sanitation Data'!G174)),NA())</f>
        <v>#N/A</v>
      </c>
      <c r="AP180" s="491" t="e">
        <f ca="1">+IF(AND(ISNUMBER(OFFSET('Sanitation Data'!$H$4,0,10*ROW('Sanitation Data'!H174))),'Data Summary'!DE180="Yes"),100-OFFSET('Sanitation Data'!$H$4,0,10*ROW('Sanitation Data'!H174)),NA())</f>
        <v>#N/A</v>
      </c>
      <c r="AQ180" s="491" t="e">
        <f ca="1">+IF(AND(ISNUMBER(OFFSET('Sanitation Data'!$H$6,0,10*ROW('Sanitation Data'!H174))),'Data Summary'!DF180="Yes"),OFFSET('Sanitation Data'!$H$6,0,10*ROW('Sanitation Data'!H174)),NA())</f>
        <v>#N/A</v>
      </c>
      <c r="AR180" s="491" t="e">
        <f ca="1">+IF(AND(ISNUMBER(OFFSET('Sanitation Data'!$H$10,0,10*ROW('Sanitation Data'!H174))),'Data Summary'!DG180="Yes"),OFFSET('Sanitation Data'!$H$10,0,10*ROW('Sanitation Data'!H174)),NA())</f>
        <v>#N/A</v>
      </c>
      <c r="AS180" s="491" t="e">
        <f ca="1">+IF(AND(ISNUMBER(OFFSET('Sanitation Data'!$H$11,0,10*ROW('Sanitation Data'!H174))),'Data Summary'!DH180="Yes"),OFFSET('Sanitation Data'!$H$11,0,10*ROW('Sanitation Data'!H174)),NA())</f>
        <v>#N/A</v>
      </c>
      <c r="AT180" s="491" t="e">
        <f ca="1">+IF(AND(ISNUMBER(OFFSET('Sanitation Data'!$H$12,0,10*ROW('Sanitation Data'!H174))),'Data Summary'!DI180="Yes"),OFFSET('Sanitation Data'!$H$12,0,10*ROW('Sanitation Data'!H174)),NA())</f>
        <v>#N/A</v>
      </c>
      <c r="AU180" s="491" t="e">
        <f ca="1">+IF(AND(ISNUMBER(OFFSET('Sanitation Data'!$I$4,0,10*ROW('Sanitation Data'!I174))),'Data Summary'!DJ180="Yes"),100-OFFSET('Sanitation Data'!$I$4,0,10*ROW('Sanitation Data'!I174)),NA())</f>
        <v>#N/A</v>
      </c>
      <c r="AV180" s="491" t="e">
        <f ca="1">+IF(AND(ISNUMBER(OFFSET('Sanitation Data'!$I$6,0,10*ROW('Sanitation Data'!I174))),'Data Summary'!DK180="Yes"),OFFSET('Sanitation Data'!$I$6,0,10*ROW('Sanitation Data'!I174)),NA())</f>
        <v>#N/A</v>
      </c>
      <c r="AW180" s="491" t="e">
        <f ca="1">+IF(AND(ISNUMBER(OFFSET('Sanitation Data'!$I$10,0,10*ROW('Sanitation Data'!I174))),'Data Summary'!DL180="Yes"),OFFSET('Sanitation Data'!$I$10,0,10*ROW('Sanitation Data'!I174)),NA())</f>
        <v>#N/A</v>
      </c>
      <c r="AX180" s="491" t="e">
        <f ca="1">+IF(AND(ISNUMBER(OFFSET('Sanitation Data'!$I$11,0,10*ROW('Sanitation Data'!I174))),'Data Summary'!DM180="Yes"),OFFSET('Sanitation Data'!$I$11,0,10*ROW('Sanitation Data'!I174)),NA())</f>
        <v>#N/A</v>
      </c>
      <c r="AY180" s="491" t="e">
        <f ca="1">+IF(AND(ISNUMBER(OFFSET('Sanitation Data'!$I$12,0,10*ROW('Sanitation Data'!I174))),'Data Summary'!DN180="Yes"),OFFSET('Sanitation Data'!$I$12,0,10*ROW('Sanitation Data'!I174)),NA())</f>
        <v>#N/A</v>
      </c>
      <c r="AZ180" s="492" t="e">
        <f ca="1">+IF(AND(ISNUMBER(OFFSET('Hygiene Data'!$D$5,0,10*ROW('Hygiene Data'!D174))),'Data Summary'!DO180="Yes"),OFFSET('Hygiene Data'!$D$5,0,10*ROW('Hygiene Data'!D174)),NA())</f>
        <v>#N/A</v>
      </c>
      <c r="BA180" s="492" t="e">
        <f ca="1">+IF(AND(ISNUMBER(OFFSET('Hygiene Data'!$D$7,0,10*ROW('Hygiene Data'!D174))),'Data Summary'!DP180="Yes"),OFFSET('Hygiene Data'!$D$7,0,10*ROW('Hygiene Data'!D174)),NA())</f>
        <v>#N/A</v>
      </c>
      <c r="BB180" s="492" t="e">
        <f ca="1">+IF(AND(ISNUMBER(OFFSET('Hygiene Data'!$D$9,0,10*ROW('Hygiene Data'!D174))),'Data Summary'!DQ180="Yes"),OFFSET('Hygiene Data'!$D$9,0,10*ROW('Hygiene Data'!D174)),NA())</f>
        <v>#N/A</v>
      </c>
      <c r="BC180" s="492" t="e">
        <f ca="1">+IF(AND(ISNUMBER(OFFSET('Hygiene Data'!$E$5,0,10*ROW('Hygiene Data'!E174))),'Data Summary'!DR180="Yes"),OFFSET('Hygiene Data'!$E$5,0,10*ROW('Hygiene Data'!E174)),NA())</f>
        <v>#N/A</v>
      </c>
      <c r="BD180" s="492" t="e">
        <f ca="1">+IF(AND(ISNUMBER(OFFSET('Hygiene Data'!$E$7,0,10*ROW('Hygiene Data'!E174))),'Data Summary'!DS180="Yes"),OFFSET('Hygiene Data'!$E$7,0,10*ROW('Hygiene Data'!E174)),NA())</f>
        <v>#N/A</v>
      </c>
      <c r="BE180" s="492" t="e">
        <f ca="1">+IF(AND(ISNUMBER(OFFSET('Hygiene Data'!$E$9,0,10*ROW('Hygiene Data'!E174))),'Data Summary'!DT180="Yes"),OFFSET('Hygiene Data'!$E$9,0,10*ROW('Hygiene Data'!E174)),NA())</f>
        <v>#N/A</v>
      </c>
      <c r="BF180" s="492" t="e">
        <f ca="1">+IF(AND(ISNUMBER(OFFSET('Hygiene Data'!$F$5,0,10*ROW('Hygiene Data'!F174))),'Data Summary'!DU180="Yes"),OFFSET('Hygiene Data'!$F$5,0,10*ROW('Hygiene Data'!F174)),NA())</f>
        <v>#N/A</v>
      </c>
      <c r="BG180" s="492" t="e">
        <f ca="1">+IF(AND(ISNUMBER(OFFSET('Hygiene Data'!$F$7,0,10*ROW('Hygiene Data'!F174))),'Data Summary'!DV180="Yes"),OFFSET('Hygiene Data'!$F$7,0,10*ROW('Hygiene Data'!F174)),NA())</f>
        <v>#N/A</v>
      </c>
      <c r="BH180" s="492" t="e">
        <f ca="1">+IF(AND(ISNUMBER(OFFSET('Hygiene Data'!$F$9,0,10*ROW('Hygiene Data'!F174))),'Data Summary'!DW180="Yes"),OFFSET('Hygiene Data'!$F$9,0,10*ROW('Hygiene Data'!F174)),NA())</f>
        <v>#N/A</v>
      </c>
      <c r="BI180" s="492" t="e">
        <f ca="1">+IF(AND(ISNUMBER(OFFSET('Hygiene Data'!$G$5,0,10*ROW('Hygiene Data'!G174))),'Data Summary'!DX180="Yes"),OFFSET('Hygiene Data'!$G$5,0,10*ROW('Hygiene Data'!G174)),NA())</f>
        <v>#N/A</v>
      </c>
      <c r="BJ180" s="492" t="e">
        <f ca="1">+IF(AND(ISNUMBER(OFFSET('Hygiene Data'!$G$7,0,10*ROW('Hygiene Data'!G174))),'Data Summary'!DY180="Yes"),OFFSET('Hygiene Data'!$G$7,0,10*ROW('Hygiene Data'!G174)),NA())</f>
        <v>#N/A</v>
      </c>
      <c r="BK180" s="492" t="e">
        <f ca="1">+IF(AND(ISNUMBER(OFFSET('Hygiene Data'!$G$9,0,10*ROW('Hygiene Data'!G174))),'Data Summary'!DZ180="Yes"),OFFSET('Hygiene Data'!$G$9,0,10*ROW('Hygiene Data'!G174)),NA())</f>
        <v>#N/A</v>
      </c>
      <c r="BL180" s="492" t="e">
        <f ca="1">+IF(AND(ISNUMBER(OFFSET('Hygiene Data'!$H$5,0,10*ROW('Hygiene Data'!H174))),'Data Summary'!EA180="Yes"),OFFSET('Hygiene Data'!$H$5,0,10*ROW('Hygiene Data'!H174)),NA())</f>
        <v>#N/A</v>
      </c>
      <c r="BM180" s="492" t="e">
        <f ca="1">+IF(AND(ISNUMBER(OFFSET('Hygiene Data'!$H$7,0,10*ROW('Hygiene Data'!H174))),'Data Summary'!EB180="Yes"),OFFSET('Hygiene Data'!$H$7,0,10*ROW('Hygiene Data'!H174)),NA())</f>
        <v>#N/A</v>
      </c>
      <c r="BN180" s="492" t="e">
        <f ca="1">+IF(AND(ISNUMBER(OFFSET('Hygiene Data'!$H$9,0,10*ROW('Hygiene Data'!H174))),'Data Summary'!EC180="Yes"),OFFSET('Hygiene Data'!$H$9,0,10*ROW('Hygiene Data'!H174)),NA())</f>
        <v>#N/A</v>
      </c>
      <c r="BO180" s="492" t="e">
        <f ca="1">+IF(AND(ISNUMBER(OFFSET('Hygiene Data'!$I$5,0,10*ROW('Hygiene Data'!I174))),'Data Summary'!ED180="Yes"),OFFSET('Hygiene Data'!$I$5,0,10*ROW('Hygiene Data'!I174)),NA())</f>
        <v>#N/A</v>
      </c>
      <c r="BP180" s="492" t="e">
        <f ca="1">+IF(AND(ISNUMBER(OFFSET('Hygiene Data'!$I$7,0,10*ROW('Hygiene Data'!I174))),'Data Summary'!EE180="Yes"),OFFSET('Hygiene Data'!$I$7,0,10*ROW('Hygiene Data'!I174)),NA())</f>
        <v>#N/A</v>
      </c>
      <c r="BQ180" s="492" t="e">
        <f ca="1">+IF(AND(ISNUMBER(OFFSET('Hygiene Data'!$I$9,0,10*ROW('Hygiene Data'!I174))),'Data Summary'!EF180="Yes"),OFFSET('Hygiene Data'!$I$9,0,10*ROW('Hygiene Data'!I174)),NA())</f>
        <v>#N/A</v>
      </c>
    </row>
    <row r="181" spans="1:69" x14ac:dyDescent="0.25">
      <c r="A181" s="488" t="e">
        <f ca="1">+RIGHT('Data Summary'!A181,LEN('Data Summary'!A181)-9)</f>
        <v>#VALUE!</v>
      </c>
      <c r="B181" s="462" t="str">
        <f ca="1">+IF(ISTEXT('Data Summary'!B181),'Data Summary'!B181,"")</f>
        <v/>
      </c>
      <c r="C181" s="489" t="e">
        <f ca="1">+VALUE('Data Summary'!C181)</f>
        <v>#VALUE!</v>
      </c>
      <c r="D181" s="490" t="e">
        <f ca="1">+IF(AND(ISNUMBER(OFFSET('Water Data'!$D$4,0,10*ROW('Water Data'!D175))),'Data Summary'!BS181="Yes"),100-OFFSET('Water Data'!$D$4,0,10*ROW('Water Data'!D175)),NA())</f>
        <v>#N/A</v>
      </c>
      <c r="E181" s="490" t="e">
        <f ca="1">+IF(AND(ISNUMBER(OFFSET('Water Data'!$D$6,0,10*ROW('Water Data'!D175))),'Data Summary'!BT181="Yes"),OFFSET('Water Data'!$D$6,0,10*ROW('Water Data'!D175)),NA())</f>
        <v>#N/A</v>
      </c>
      <c r="F181" s="490" t="e">
        <f ca="1">+IF(AND(ISNUMBER(OFFSET('Water Data'!$D$9,0,10*ROW('Water Data'!D175))),'Data Summary'!BU181="Yes"),OFFSET('Water Data'!$D$9,0,10*ROW('Water Data'!D175)),NA())</f>
        <v>#N/A</v>
      </c>
      <c r="G181" s="490" t="e">
        <f ca="1">+IF(AND(ISNUMBER(OFFSET('Water Data'!$E$4,0,10*ROW('Water Data'!E175))),'Data Summary'!BV181="Yes"),100-OFFSET('Water Data'!$E$4,0,10*ROW('Water Data'!E175)),NA())</f>
        <v>#N/A</v>
      </c>
      <c r="H181" s="490" t="e">
        <f ca="1">+IF(AND(ISNUMBER(OFFSET('Water Data'!$E$6,0,10*ROW('Water Data'!E175))),'Data Summary'!BW181="Yes"),OFFSET('Water Data'!$E$6,0,10*ROW('Water Data'!E175)),NA())</f>
        <v>#N/A</v>
      </c>
      <c r="I181" s="490" t="e">
        <f ca="1">+IF(AND(ISNUMBER(OFFSET('Water Data'!$E$9,0,10*ROW('Water Data'!E175))),'Data Summary'!BX181="Yes"),OFFSET('Water Data'!$E$9,0,10*ROW('Water Data'!E175)),NA())</f>
        <v>#N/A</v>
      </c>
      <c r="J181" s="490" t="e">
        <f ca="1">+IF(AND(ISNUMBER(OFFSET('Water Data'!$F$4,0,10*ROW('Water Data'!F175))),'Data Summary'!BY181="Yes"),100-OFFSET('Water Data'!$F$4,0,10*ROW('Water Data'!F175)),NA())</f>
        <v>#N/A</v>
      </c>
      <c r="K181" s="490" t="e">
        <f ca="1">+IF(AND(ISNUMBER(OFFSET('Water Data'!$F$6,0,10*ROW('Water Data'!F175))),'Data Summary'!BZ181="Yes"),OFFSET('Water Data'!$F$6,0,10*ROW('Water Data'!F175)),NA())</f>
        <v>#N/A</v>
      </c>
      <c r="L181" s="490" t="e">
        <f ca="1">+IF(AND(ISNUMBER(OFFSET('Water Data'!$F$9,0,10*ROW('Water Data'!F175))),'Data Summary'!CA181="Yes"),OFFSET('Water Data'!$F$9,0,10*ROW('Water Data'!F175)),NA())</f>
        <v>#N/A</v>
      </c>
      <c r="M181" s="490" t="e">
        <f ca="1">+IF(AND(ISNUMBER(OFFSET('Water Data'!$G$4,0,10*ROW('Water Data'!G175))),'Data Summary'!CB181="Yes"),100-OFFSET('Water Data'!$G$4,0,10*ROW('Water Data'!G175)),NA())</f>
        <v>#N/A</v>
      </c>
      <c r="N181" s="490" t="e">
        <f ca="1">+IF(AND(ISNUMBER(OFFSET('Water Data'!$G$6,0,10*ROW('Water Data'!G175))),'Data Summary'!CC181="Yes"),OFFSET('Water Data'!$G$6,0,10*ROW('Water Data'!G175)),NA())</f>
        <v>#N/A</v>
      </c>
      <c r="O181" s="490" t="e">
        <f ca="1">+IF(AND(ISNUMBER(OFFSET('Water Data'!$G$9,0,10*ROW('Water Data'!G175))),'Data Summary'!CD181="Yes"),OFFSET('Water Data'!$G$9,0,10*ROW('Water Data'!G175)),NA())</f>
        <v>#N/A</v>
      </c>
      <c r="P181" s="490" t="e">
        <f ca="1">+IF(AND(ISNUMBER(OFFSET('Water Data'!$H$4,0,10*ROW('Water Data'!H175))),'Data Summary'!CE181="Yes"),100-OFFSET('Water Data'!$H$4,0,10*ROW('Water Data'!H175)),NA())</f>
        <v>#N/A</v>
      </c>
      <c r="Q181" s="490" t="e">
        <f ca="1">+IF(AND(ISNUMBER(OFFSET('Water Data'!$H$6,0,10*ROW('Water Data'!H175))),'Data Summary'!CF181="Yes"),OFFSET('Water Data'!$H$6,0,10*ROW('Water Data'!H175)),NA())</f>
        <v>#N/A</v>
      </c>
      <c r="R181" s="490" t="e">
        <f ca="1">+IF(AND(ISNUMBER(OFFSET('Water Data'!$H$9,0,10*ROW('Water Data'!H175))),'Data Summary'!CG181="Yes"),OFFSET('Water Data'!$H$9,0,10*ROW('Water Data'!H175)),NA())</f>
        <v>#N/A</v>
      </c>
      <c r="S181" s="490" t="e">
        <f ca="1">+IF(AND(ISNUMBER(OFFSET('Water Data'!$I$4,0,10*ROW('Water Data'!I175))),'Data Summary'!CH181="Yes"),100-OFFSET('Water Data'!$I$4,0,10*ROW('Water Data'!I175)),NA())</f>
        <v>#N/A</v>
      </c>
      <c r="T181" s="490" t="e">
        <f ca="1">+IF(AND(ISNUMBER(OFFSET('Water Data'!$I$6,0,10*ROW('Water Data'!I175))),'Data Summary'!CI181="Yes"),OFFSET('Water Data'!$I$6,0,10*ROW('Water Data'!I175)),NA())</f>
        <v>#N/A</v>
      </c>
      <c r="U181" s="490" t="e">
        <f ca="1">+IF(AND(ISNUMBER(OFFSET('Water Data'!$I$9,0,10*ROW('Water Data'!I175))),'Data Summary'!CJ181="Yes"),OFFSET('Water Data'!$I$9,0,10*ROW('Water Data'!I175)),NA())</f>
        <v>#N/A</v>
      </c>
      <c r="V181" s="491" t="e">
        <f ca="1">+IF(AND(ISNUMBER(OFFSET('Sanitation Data'!$D$4,0,10*ROW('Sanitation Data'!D175))),'Data Summary'!CK181="Yes"),100-OFFSET('Sanitation Data'!$D$4,0,10*ROW('Sanitation Data'!D175)),NA())</f>
        <v>#N/A</v>
      </c>
      <c r="W181" s="491" t="e">
        <f ca="1">+IF(AND(ISNUMBER(OFFSET('Sanitation Data'!$D$6,0,10*ROW('Sanitation Data'!D175))),'Data Summary'!CL181="Yes"),OFFSET('Sanitation Data'!$D$6,0,10*ROW('Sanitation Data'!D175)),NA())</f>
        <v>#N/A</v>
      </c>
      <c r="X181" s="491" t="e">
        <f ca="1">+IF(AND(ISNUMBER(OFFSET('Sanitation Data'!$D$10,0,10*ROW('Sanitation Data'!D175))),'Data Summary'!CM181="Yes"),OFFSET('Sanitation Data'!$D$10,0,10*ROW('Sanitation Data'!D175)),NA())</f>
        <v>#N/A</v>
      </c>
      <c r="Y181" s="491" t="e">
        <f ca="1">+IF(AND(ISNUMBER(OFFSET('Sanitation Data'!$D$11,0,10*ROW('Sanitation Data'!D175))),'Data Summary'!CN181="Yes"),OFFSET('Sanitation Data'!$D$11,0,10*ROW('Sanitation Data'!D175)),NA())</f>
        <v>#N/A</v>
      </c>
      <c r="Z181" s="491" t="e">
        <f ca="1">+IF(AND(ISNUMBER(OFFSET('Sanitation Data'!$D$12,0,10*ROW('Sanitation Data'!D175))),'Data Summary'!CO181="Yes"),OFFSET('Sanitation Data'!$D$12,0,10*ROW('Sanitation Data'!D175)),NA())</f>
        <v>#N/A</v>
      </c>
      <c r="AA181" s="491" t="e">
        <f ca="1">+IF(AND(ISNUMBER(OFFSET('Sanitation Data'!$E$4,0,10*ROW('Sanitation Data'!E175))),'Data Summary'!CP181="Yes"),100-OFFSET('Sanitation Data'!$E$4,0,10*ROW('Sanitation Data'!E175)),NA())</f>
        <v>#N/A</v>
      </c>
      <c r="AB181" s="491" t="e">
        <f ca="1">+IF(AND(ISNUMBER(OFFSET('Sanitation Data'!$E$6,0,10*ROW('Sanitation Data'!E175))),'Data Summary'!CQ181="Yes"),OFFSET('Sanitation Data'!$E$6,0,10*ROW('Sanitation Data'!E175)),NA())</f>
        <v>#N/A</v>
      </c>
      <c r="AC181" s="491" t="e">
        <f ca="1">+IF(AND(ISNUMBER(OFFSET('Sanitation Data'!$E$10,0,10*ROW('Sanitation Data'!E175))),'Data Summary'!CR181="Yes"),OFFSET('Sanitation Data'!$E$10,0,10*ROW('Sanitation Data'!E175)),NA())</f>
        <v>#N/A</v>
      </c>
      <c r="AD181" s="491" t="e">
        <f ca="1">+IF(AND(ISNUMBER(OFFSET('Sanitation Data'!$E$11,0,10*ROW('Sanitation Data'!E175))),'Data Summary'!CS181="Yes"),OFFSET('Sanitation Data'!$E$11,0,10*ROW('Sanitation Data'!E175)),NA())</f>
        <v>#N/A</v>
      </c>
      <c r="AE181" s="491" t="e">
        <f ca="1">+IF(AND(ISNUMBER(OFFSET('Sanitation Data'!$E$12,0,10*ROW('Sanitation Data'!E175))),'Data Summary'!CT181="Yes"),OFFSET('Sanitation Data'!$E$12,0,10*ROW('Sanitation Data'!E175)),NA())</f>
        <v>#N/A</v>
      </c>
      <c r="AF181" s="491" t="e">
        <f ca="1">+IF(AND(ISNUMBER(OFFSET('Sanitation Data'!$F$4,0,10*ROW('Sanitation Data'!F175))),'Data Summary'!CU181="Yes"),100-OFFSET('Sanitation Data'!$F$4,0,10*ROW('Sanitation Data'!F175)),NA())</f>
        <v>#N/A</v>
      </c>
      <c r="AG181" s="491" t="e">
        <f ca="1">+IF(AND(ISNUMBER(OFFSET('Sanitation Data'!$F$6,0,10*ROW('Sanitation Data'!F175))),'Data Summary'!CV181="Yes"),OFFSET('Sanitation Data'!$F$6,0,10*ROW('Sanitation Data'!F175)),NA())</f>
        <v>#N/A</v>
      </c>
      <c r="AH181" s="491" t="e">
        <f ca="1">+IF(AND(ISNUMBER(OFFSET('Sanitation Data'!$F$10,0,10*ROW('Sanitation Data'!F175))),'Data Summary'!CW181="Yes"),OFFSET('Sanitation Data'!$F$10,0,10*ROW('Sanitation Data'!F175)),NA())</f>
        <v>#N/A</v>
      </c>
      <c r="AI181" s="491" t="e">
        <f ca="1">+IF(AND(ISNUMBER(OFFSET('Sanitation Data'!$F$11,0,10*ROW('Sanitation Data'!F175))),'Data Summary'!CX181="Yes"),OFFSET('Sanitation Data'!$F$11,0,10*ROW('Sanitation Data'!F175)),NA())</f>
        <v>#N/A</v>
      </c>
      <c r="AJ181" s="491" t="e">
        <f ca="1">+IF(AND(ISNUMBER(OFFSET('Sanitation Data'!$F$12,0,10*ROW('Sanitation Data'!F175))),'Data Summary'!CY181="Yes"),OFFSET('Sanitation Data'!$F$12,0,10*ROW('Sanitation Data'!F175)),NA())</f>
        <v>#N/A</v>
      </c>
      <c r="AK181" s="491" t="e">
        <f ca="1">+IF(AND(ISNUMBER(OFFSET('Sanitation Data'!$G$4,0,10*ROW('Sanitation Data'!G175))),'Data Summary'!CZ181="Yes"),100-OFFSET('Sanitation Data'!$G$4,0,10*ROW('Sanitation Data'!G175)),NA())</f>
        <v>#N/A</v>
      </c>
      <c r="AL181" s="491" t="e">
        <f ca="1">+IF(AND(ISNUMBER(OFFSET('Sanitation Data'!$G$6,0,10*ROW('Sanitation Data'!G175))),'Data Summary'!DA181="Yes"),OFFSET('Sanitation Data'!$G$6,0,10*ROW('Sanitation Data'!G175)),NA())</f>
        <v>#N/A</v>
      </c>
      <c r="AM181" s="491" t="e">
        <f ca="1">+IF(AND(ISNUMBER(OFFSET('Sanitation Data'!$G$10,0,10*ROW('Sanitation Data'!G175))),'Data Summary'!DB181="Yes"),OFFSET('Sanitation Data'!$G$10,0,10*ROW('Sanitation Data'!G175)),NA())</f>
        <v>#N/A</v>
      </c>
      <c r="AN181" s="491" t="e">
        <f ca="1">+IF(AND(ISNUMBER(OFFSET('Sanitation Data'!$G$11,0,10*ROW('Sanitation Data'!G175))),'Data Summary'!DC181="Yes"),OFFSET('Sanitation Data'!$G$11,0,10*ROW('Sanitation Data'!G175)),NA())</f>
        <v>#N/A</v>
      </c>
      <c r="AO181" s="491" t="e">
        <f ca="1">+IF(AND(ISNUMBER(OFFSET('Sanitation Data'!$G$12,0,10*ROW('Sanitation Data'!G175))),'Data Summary'!DD181="Yes"),OFFSET('Sanitation Data'!$G$12,0,10*ROW('Sanitation Data'!G175)),NA())</f>
        <v>#N/A</v>
      </c>
      <c r="AP181" s="491" t="e">
        <f ca="1">+IF(AND(ISNUMBER(OFFSET('Sanitation Data'!$H$4,0,10*ROW('Sanitation Data'!H175))),'Data Summary'!DE181="Yes"),100-OFFSET('Sanitation Data'!$H$4,0,10*ROW('Sanitation Data'!H175)),NA())</f>
        <v>#N/A</v>
      </c>
      <c r="AQ181" s="491" t="e">
        <f ca="1">+IF(AND(ISNUMBER(OFFSET('Sanitation Data'!$H$6,0,10*ROW('Sanitation Data'!H175))),'Data Summary'!DF181="Yes"),OFFSET('Sanitation Data'!$H$6,0,10*ROW('Sanitation Data'!H175)),NA())</f>
        <v>#N/A</v>
      </c>
      <c r="AR181" s="491" t="e">
        <f ca="1">+IF(AND(ISNUMBER(OFFSET('Sanitation Data'!$H$10,0,10*ROW('Sanitation Data'!H175))),'Data Summary'!DG181="Yes"),OFFSET('Sanitation Data'!$H$10,0,10*ROW('Sanitation Data'!H175)),NA())</f>
        <v>#N/A</v>
      </c>
      <c r="AS181" s="491" t="e">
        <f ca="1">+IF(AND(ISNUMBER(OFFSET('Sanitation Data'!$H$11,0,10*ROW('Sanitation Data'!H175))),'Data Summary'!DH181="Yes"),OFFSET('Sanitation Data'!$H$11,0,10*ROW('Sanitation Data'!H175)),NA())</f>
        <v>#N/A</v>
      </c>
      <c r="AT181" s="491" t="e">
        <f ca="1">+IF(AND(ISNUMBER(OFFSET('Sanitation Data'!$H$12,0,10*ROW('Sanitation Data'!H175))),'Data Summary'!DI181="Yes"),OFFSET('Sanitation Data'!$H$12,0,10*ROW('Sanitation Data'!H175)),NA())</f>
        <v>#N/A</v>
      </c>
      <c r="AU181" s="491" t="e">
        <f ca="1">+IF(AND(ISNUMBER(OFFSET('Sanitation Data'!$I$4,0,10*ROW('Sanitation Data'!I175))),'Data Summary'!DJ181="Yes"),100-OFFSET('Sanitation Data'!$I$4,0,10*ROW('Sanitation Data'!I175)),NA())</f>
        <v>#N/A</v>
      </c>
      <c r="AV181" s="491" t="e">
        <f ca="1">+IF(AND(ISNUMBER(OFFSET('Sanitation Data'!$I$6,0,10*ROW('Sanitation Data'!I175))),'Data Summary'!DK181="Yes"),OFFSET('Sanitation Data'!$I$6,0,10*ROW('Sanitation Data'!I175)),NA())</f>
        <v>#N/A</v>
      </c>
      <c r="AW181" s="491" t="e">
        <f ca="1">+IF(AND(ISNUMBER(OFFSET('Sanitation Data'!$I$10,0,10*ROW('Sanitation Data'!I175))),'Data Summary'!DL181="Yes"),OFFSET('Sanitation Data'!$I$10,0,10*ROW('Sanitation Data'!I175)),NA())</f>
        <v>#N/A</v>
      </c>
      <c r="AX181" s="491" t="e">
        <f ca="1">+IF(AND(ISNUMBER(OFFSET('Sanitation Data'!$I$11,0,10*ROW('Sanitation Data'!I175))),'Data Summary'!DM181="Yes"),OFFSET('Sanitation Data'!$I$11,0,10*ROW('Sanitation Data'!I175)),NA())</f>
        <v>#N/A</v>
      </c>
      <c r="AY181" s="491" t="e">
        <f ca="1">+IF(AND(ISNUMBER(OFFSET('Sanitation Data'!$I$12,0,10*ROW('Sanitation Data'!I175))),'Data Summary'!DN181="Yes"),OFFSET('Sanitation Data'!$I$12,0,10*ROW('Sanitation Data'!I175)),NA())</f>
        <v>#N/A</v>
      </c>
      <c r="AZ181" s="492" t="e">
        <f ca="1">+IF(AND(ISNUMBER(OFFSET('Hygiene Data'!$D$5,0,10*ROW('Hygiene Data'!D175))),'Data Summary'!DO181="Yes"),OFFSET('Hygiene Data'!$D$5,0,10*ROW('Hygiene Data'!D175)),NA())</f>
        <v>#N/A</v>
      </c>
      <c r="BA181" s="492" t="e">
        <f ca="1">+IF(AND(ISNUMBER(OFFSET('Hygiene Data'!$D$7,0,10*ROW('Hygiene Data'!D175))),'Data Summary'!DP181="Yes"),OFFSET('Hygiene Data'!$D$7,0,10*ROW('Hygiene Data'!D175)),NA())</f>
        <v>#N/A</v>
      </c>
      <c r="BB181" s="492" t="e">
        <f ca="1">+IF(AND(ISNUMBER(OFFSET('Hygiene Data'!$D$9,0,10*ROW('Hygiene Data'!D175))),'Data Summary'!DQ181="Yes"),OFFSET('Hygiene Data'!$D$9,0,10*ROW('Hygiene Data'!D175)),NA())</f>
        <v>#N/A</v>
      </c>
      <c r="BC181" s="492" t="e">
        <f ca="1">+IF(AND(ISNUMBER(OFFSET('Hygiene Data'!$E$5,0,10*ROW('Hygiene Data'!E175))),'Data Summary'!DR181="Yes"),OFFSET('Hygiene Data'!$E$5,0,10*ROW('Hygiene Data'!E175)),NA())</f>
        <v>#N/A</v>
      </c>
      <c r="BD181" s="492" t="e">
        <f ca="1">+IF(AND(ISNUMBER(OFFSET('Hygiene Data'!$E$7,0,10*ROW('Hygiene Data'!E175))),'Data Summary'!DS181="Yes"),OFFSET('Hygiene Data'!$E$7,0,10*ROW('Hygiene Data'!E175)),NA())</f>
        <v>#N/A</v>
      </c>
      <c r="BE181" s="492" t="e">
        <f ca="1">+IF(AND(ISNUMBER(OFFSET('Hygiene Data'!$E$9,0,10*ROW('Hygiene Data'!E175))),'Data Summary'!DT181="Yes"),OFFSET('Hygiene Data'!$E$9,0,10*ROW('Hygiene Data'!E175)),NA())</f>
        <v>#N/A</v>
      </c>
      <c r="BF181" s="492" t="e">
        <f ca="1">+IF(AND(ISNUMBER(OFFSET('Hygiene Data'!$F$5,0,10*ROW('Hygiene Data'!F175))),'Data Summary'!DU181="Yes"),OFFSET('Hygiene Data'!$F$5,0,10*ROW('Hygiene Data'!F175)),NA())</f>
        <v>#N/A</v>
      </c>
      <c r="BG181" s="492" t="e">
        <f ca="1">+IF(AND(ISNUMBER(OFFSET('Hygiene Data'!$F$7,0,10*ROW('Hygiene Data'!F175))),'Data Summary'!DV181="Yes"),OFFSET('Hygiene Data'!$F$7,0,10*ROW('Hygiene Data'!F175)),NA())</f>
        <v>#N/A</v>
      </c>
      <c r="BH181" s="492" t="e">
        <f ca="1">+IF(AND(ISNUMBER(OFFSET('Hygiene Data'!$F$9,0,10*ROW('Hygiene Data'!F175))),'Data Summary'!DW181="Yes"),OFFSET('Hygiene Data'!$F$9,0,10*ROW('Hygiene Data'!F175)),NA())</f>
        <v>#N/A</v>
      </c>
      <c r="BI181" s="492" t="e">
        <f ca="1">+IF(AND(ISNUMBER(OFFSET('Hygiene Data'!$G$5,0,10*ROW('Hygiene Data'!G175))),'Data Summary'!DX181="Yes"),OFFSET('Hygiene Data'!$G$5,0,10*ROW('Hygiene Data'!G175)),NA())</f>
        <v>#N/A</v>
      </c>
      <c r="BJ181" s="492" t="e">
        <f ca="1">+IF(AND(ISNUMBER(OFFSET('Hygiene Data'!$G$7,0,10*ROW('Hygiene Data'!G175))),'Data Summary'!DY181="Yes"),OFFSET('Hygiene Data'!$G$7,0,10*ROW('Hygiene Data'!G175)),NA())</f>
        <v>#N/A</v>
      </c>
      <c r="BK181" s="492" t="e">
        <f ca="1">+IF(AND(ISNUMBER(OFFSET('Hygiene Data'!$G$9,0,10*ROW('Hygiene Data'!G175))),'Data Summary'!DZ181="Yes"),OFFSET('Hygiene Data'!$G$9,0,10*ROW('Hygiene Data'!G175)),NA())</f>
        <v>#N/A</v>
      </c>
      <c r="BL181" s="492" t="e">
        <f ca="1">+IF(AND(ISNUMBER(OFFSET('Hygiene Data'!$H$5,0,10*ROW('Hygiene Data'!H175))),'Data Summary'!EA181="Yes"),OFFSET('Hygiene Data'!$H$5,0,10*ROW('Hygiene Data'!H175)),NA())</f>
        <v>#N/A</v>
      </c>
      <c r="BM181" s="492" t="e">
        <f ca="1">+IF(AND(ISNUMBER(OFFSET('Hygiene Data'!$H$7,0,10*ROW('Hygiene Data'!H175))),'Data Summary'!EB181="Yes"),OFFSET('Hygiene Data'!$H$7,0,10*ROW('Hygiene Data'!H175)),NA())</f>
        <v>#N/A</v>
      </c>
      <c r="BN181" s="492" t="e">
        <f ca="1">+IF(AND(ISNUMBER(OFFSET('Hygiene Data'!$H$9,0,10*ROW('Hygiene Data'!H175))),'Data Summary'!EC181="Yes"),OFFSET('Hygiene Data'!$H$9,0,10*ROW('Hygiene Data'!H175)),NA())</f>
        <v>#N/A</v>
      </c>
      <c r="BO181" s="492" t="e">
        <f ca="1">+IF(AND(ISNUMBER(OFFSET('Hygiene Data'!$I$5,0,10*ROW('Hygiene Data'!I175))),'Data Summary'!ED181="Yes"),OFFSET('Hygiene Data'!$I$5,0,10*ROW('Hygiene Data'!I175)),NA())</f>
        <v>#N/A</v>
      </c>
      <c r="BP181" s="492" t="e">
        <f ca="1">+IF(AND(ISNUMBER(OFFSET('Hygiene Data'!$I$7,0,10*ROW('Hygiene Data'!I175))),'Data Summary'!EE181="Yes"),OFFSET('Hygiene Data'!$I$7,0,10*ROW('Hygiene Data'!I175)),NA())</f>
        <v>#N/A</v>
      </c>
      <c r="BQ181" s="492" t="e">
        <f ca="1">+IF(AND(ISNUMBER(OFFSET('Hygiene Data'!$I$9,0,10*ROW('Hygiene Data'!I175))),'Data Summary'!EF181="Yes"),OFFSET('Hygiene Data'!$I$9,0,10*ROW('Hygiene Data'!I175)),NA())</f>
        <v>#N/A</v>
      </c>
    </row>
    <row r="182" spans="1:69" x14ac:dyDescent="0.25">
      <c r="A182" s="488" t="e">
        <f ca="1">+RIGHT('Data Summary'!A182,LEN('Data Summary'!A182)-9)</f>
        <v>#VALUE!</v>
      </c>
      <c r="B182" s="462" t="str">
        <f ca="1">+IF(ISTEXT('Data Summary'!B182),'Data Summary'!B182,"")</f>
        <v/>
      </c>
      <c r="C182" s="489" t="e">
        <f ca="1">+VALUE('Data Summary'!C182)</f>
        <v>#VALUE!</v>
      </c>
      <c r="D182" s="490" t="e">
        <f ca="1">+IF(AND(ISNUMBER(OFFSET('Water Data'!$D$4,0,10*ROW('Water Data'!D176))),'Data Summary'!BS182="Yes"),100-OFFSET('Water Data'!$D$4,0,10*ROW('Water Data'!D176)),NA())</f>
        <v>#N/A</v>
      </c>
      <c r="E182" s="490" t="e">
        <f ca="1">+IF(AND(ISNUMBER(OFFSET('Water Data'!$D$6,0,10*ROW('Water Data'!D176))),'Data Summary'!BT182="Yes"),OFFSET('Water Data'!$D$6,0,10*ROW('Water Data'!D176)),NA())</f>
        <v>#N/A</v>
      </c>
      <c r="F182" s="490" t="e">
        <f ca="1">+IF(AND(ISNUMBER(OFFSET('Water Data'!$D$9,0,10*ROW('Water Data'!D176))),'Data Summary'!BU182="Yes"),OFFSET('Water Data'!$D$9,0,10*ROW('Water Data'!D176)),NA())</f>
        <v>#N/A</v>
      </c>
      <c r="G182" s="490" t="e">
        <f ca="1">+IF(AND(ISNUMBER(OFFSET('Water Data'!$E$4,0,10*ROW('Water Data'!E176))),'Data Summary'!BV182="Yes"),100-OFFSET('Water Data'!$E$4,0,10*ROW('Water Data'!E176)),NA())</f>
        <v>#N/A</v>
      </c>
      <c r="H182" s="490" t="e">
        <f ca="1">+IF(AND(ISNUMBER(OFFSET('Water Data'!$E$6,0,10*ROW('Water Data'!E176))),'Data Summary'!BW182="Yes"),OFFSET('Water Data'!$E$6,0,10*ROW('Water Data'!E176)),NA())</f>
        <v>#N/A</v>
      </c>
      <c r="I182" s="490" t="e">
        <f ca="1">+IF(AND(ISNUMBER(OFFSET('Water Data'!$E$9,0,10*ROW('Water Data'!E176))),'Data Summary'!BX182="Yes"),OFFSET('Water Data'!$E$9,0,10*ROW('Water Data'!E176)),NA())</f>
        <v>#N/A</v>
      </c>
      <c r="J182" s="490" t="e">
        <f ca="1">+IF(AND(ISNUMBER(OFFSET('Water Data'!$F$4,0,10*ROW('Water Data'!F176))),'Data Summary'!BY182="Yes"),100-OFFSET('Water Data'!$F$4,0,10*ROW('Water Data'!F176)),NA())</f>
        <v>#N/A</v>
      </c>
      <c r="K182" s="490" t="e">
        <f ca="1">+IF(AND(ISNUMBER(OFFSET('Water Data'!$F$6,0,10*ROW('Water Data'!F176))),'Data Summary'!BZ182="Yes"),OFFSET('Water Data'!$F$6,0,10*ROW('Water Data'!F176)),NA())</f>
        <v>#N/A</v>
      </c>
      <c r="L182" s="490" t="e">
        <f ca="1">+IF(AND(ISNUMBER(OFFSET('Water Data'!$F$9,0,10*ROW('Water Data'!F176))),'Data Summary'!CA182="Yes"),OFFSET('Water Data'!$F$9,0,10*ROW('Water Data'!F176)),NA())</f>
        <v>#N/A</v>
      </c>
      <c r="M182" s="490" t="e">
        <f ca="1">+IF(AND(ISNUMBER(OFFSET('Water Data'!$G$4,0,10*ROW('Water Data'!G176))),'Data Summary'!CB182="Yes"),100-OFFSET('Water Data'!$G$4,0,10*ROW('Water Data'!G176)),NA())</f>
        <v>#N/A</v>
      </c>
      <c r="N182" s="490" t="e">
        <f ca="1">+IF(AND(ISNUMBER(OFFSET('Water Data'!$G$6,0,10*ROW('Water Data'!G176))),'Data Summary'!CC182="Yes"),OFFSET('Water Data'!$G$6,0,10*ROW('Water Data'!G176)),NA())</f>
        <v>#N/A</v>
      </c>
      <c r="O182" s="490" t="e">
        <f ca="1">+IF(AND(ISNUMBER(OFFSET('Water Data'!$G$9,0,10*ROW('Water Data'!G176))),'Data Summary'!CD182="Yes"),OFFSET('Water Data'!$G$9,0,10*ROW('Water Data'!G176)),NA())</f>
        <v>#N/A</v>
      </c>
      <c r="P182" s="490" t="e">
        <f ca="1">+IF(AND(ISNUMBER(OFFSET('Water Data'!$H$4,0,10*ROW('Water Data'!H176))),'Data Summary'!CE182="Yes"),100-OFFSET('Water Data'!$H$4,0,10*ROW('Water Data'!H176)),NA())</f>
        <v>#N/A</v>
      </c>
      <c r="Q182" s="490" t="e">
        <f ca="1">+IF(AND(ISNUMBER(OFFSET('Water Data'!$H$6,0,10*ROW('Water Data'!H176))),'Data Summary'!CF182="Yes"),OFFSET('Water Data'!$H$6,0,10*ROW('Water Data'!H176)),NA())</f>
        <v>#N/A</v>
      </c>
      <c r="R182" s="490" t="e">
        <f ca="1">+IF(AND(ISNUMBER(OFFSET('Water Data'!$H$9,0,10*ROW('Water Data'!H176))),'Data Summary'!CG182="Yes"),OFFSET('Water Data'!$H$9,0,10*ROW('Water Data'!H176)),NA())</f>
        <v>#N/A</v>
      </c>
      <c r="S182" s="490" t="e">
        <f ca="1">+IF(AND(ISNUMBER(OFFSET('Water Data'!$I$4,0,10*ROW('Water Data'!I176))),'Data Summary'!CH182="Yes"),100-OFFSET('Water Data'!$I$4,0,10*ROW('Water Data'!I176)),NA())</f>
        <v>#N/A</v>
      </c>
      <c r="T182" s="490" t="e">
        <f ca="1">+IF(AND(ISNUMBER(OFFSET('Water Data'!$I$6,0,10*ROW('Water Data'!I176))),'Data Summary'!CI182="Yes"),OFFSET('Water Data'!$I$6,0,10*ROW('Water Data'!I176)),NA())</f>
        <v>#N/A</v>
      </c>
      <c r="U182" s="490" t="e">
        <f ca="1">+IF(AND(ISNUMBER(OFFSET('Water Data'!$I$9,0,10*ROW('Water Data'!I176))),'Data Summary'!CJ182="Yes"),OFFSET('Water Data'!$I$9,0,10*ROW('Water Data'!I176)),NA())</f>
        <v>#N/A</v>
      </c>
      <c r="V182" s="491" t="e">
        <f ca="1">+IF(AND(ISNUMBER(OFFSET('Sanitation Data'!$D$4,0,10*ROW('Sanitation Data'!D176))),'Data Summary'!CK182="Yes"),100-OFFSET('Sanitation Data'!$D$4,0,10*ROW('Sanitation Data'!D176)),NA())</f>
        <v>#N/A</v>
      </c>
      <c r="W182" s="491" t="e">
        <f ca="1">+IF(AND(ISNUMBER(OFFSET('Sanitation Data'!$D$6,0,10*ROW('Sanitation Data'!D176))),'Data Summary'!CL182="Yes"),OFFSET('Sanitation Data'!$D$6,0,10*ROW('Sanitation Data'!D176)),NA())</f>
        <v>#N/A</v>
      </c>
      <c r="X182" s="491" t="e">
        <f ca="1">+IF(AND(ISNUMBER(OFFSET('Sanitation Data'!$D$10,0,10*ROW('Sanitation Data'!D176))),'Data Summary'!CM182="Yes"),OFFSET('Sanitation Data'!$D$10,0,10*ROW('Sanitation Data'!D176)),NA())</f>
        <v>#N/A</v>
      </c>
      <c r="Y182" s="491" t="e">
        <f ca="1">+IF(AND(ISNUMBER(OFFSET('Sanitation Data'!$D$11,0,10*ROW('Sanitation Data'!D176))),'Data Summary'!CN182="Yes"),OFFSET('Sanitation Data'!$D$11,0,10*ROW('Sanitation Data'!D176)),NA())</f>
        <v>#N/A</v>
      </c>
      <c r="Z182" s="491" t="e">
        <f ca="1">+IF(AND(ISNUMBER(OFFSET('Sanitation Data'!$D$12,0,10*ROW('Sanitation Data'!D176))),'Data Summary'!CO182="Yes"),OFFSET('Sanitation Data'!$D$12,0,10*ROW('Sanitation Data'!D176)),NA())</f>
        <v>#N/A</v>
      </c>
      <c r="AA182" s="491" t="e">
        <f ca="1">+IF(AND(ISNUMBER(OFFSET('Sanitation Data'!$E$4,0,10*ROW('Sanitation Data'!E176))),'Data Summary'!CP182="Yes"),100-OFFSET('Sanitation Data'!$E$4,0,10*ROW('Sanitation Data'!E176)),NA())</f>
        <v>#N/A</v>
      </c>
      <c r="AB182" s="491" t="e">
        <f ca="1">+IF(AND(ISNUMBER(OFFSET('Sanitation Data'!$E$6,0,10*ROW('Sanitation Data'!E176))),'Data Summary'!CQ182="Yes"),OFFSET('Sanitation Data'!$E$6,0,10*ROW('Sanitation Data'!E176)),NA())</f>
        <v>#N/A</v>
      </c>
      <c r="AC182" s="491" t="e">
        <f ca="1">+IF(AND(ISNUMBER(OFFSET('Sanitation Data'!$E$10,0,10*ROW('Sanitation Data'!E176))),'Data Summary'!CR182="Yes"),OFFSET('Sanitation Data'!$E$10,0,10*ROW('Sanitation Data'!E176)),NA())</f>
        <v>#N/A</v>
      </c>
      <c r="AD182" s="491" t="e">
        <f ca="1">+IF(AND(ISNUMBER(OFFSET('Sanitation Data'!$E$11,0,10*ROW('Sanitation Data'!E176))),'Data Summary'!CS182="Yes"),OFFSET('Sanitation Data'!$E$11,0,10*ROW('Sanitation Data'!E176)),NA())</f>
        <v>#N/A</v>
      </c>
      <c r="AE182" s="491" t="e">
        <f ca="1">+IF(AND(ISNUMBER(OFFSET('Sanitation Data'!$E$12,0,10*ROW('Sanitation Data'!E176))),'Data Summary'!CT182="Yes"),OFFSET('Sanitation Data'!$E$12,0,10*ROW('Sanitation Data'!E176)),NA())</f>
        <v>#N/A</v>
      </c>
      <c r="AF182" s="491" t="e">
        <f ca="1">+IF(AND(ISNUMBER(OFFSET('Sanitation Data'!$F$4,0,10*ROW('Sanitation Data'!F176))),'Data Summary'!CU182="Yes"),100-OFFSET('Sanitation Data'!$F$4,0,10*ROW('Sanitation Data'!F176)),NA())</f>
        <v>#N/A</v>
      </c>
      <c r="AG182" s="491" t="e">
        <f ca="1">+IF(AND(ISNUMBER(OFFSET('Sanitation Data'!$F$6,0,10*ROW('Sanitation Data'!F176))),'Data Summary'!CV182="Yes"),OFFSET('Sanitation Data'!$F$6,0,10*ROW('Sanitation Data'!F176)),NA())</f>
        <v>#N/A</v>
      </c>
      <c r="AH182" s="491" t="e">
        <f ca="1">+IF(AND(ISNUMBER(OFFSET('Sanitation Data'!$F$10,0,10*ROW('Sanitation Data'!F176))),'Data Summary'!CW182="Yes"),OFFSET('Sanitation Data'!$F$10,0,10*ROW('Sanitation Data'!F176)),NA())</f>
        <v>#N/A</v>
      </c>
      <c r="AI182" s="491" t="e">
        <f ca="1">+IF(AND(ISNUMBER(OFFSET('Sanitation Data'!$F$11,0,10*ROW('Sanitation Data'!F176))),'Data Summary'!CX182="Yes"),OFFSET('Sanitation Data'!$F$11,0,10*ROW('Sanitation Data'!F176)),NA())</f>
        <v>#N/A</v>
      </c>
      <c r="AJ182" s="491" t="e">
        <f ca="1">+IF(AND(ISNUMBER(OFFSET('Sanitation Data'!$F$12,0,10*ROW('Sanitation Data'!F176))),'Data Summary'!CY182="Yes"),OFFSET('Sanitation Data'!$F$12,0,10*ROW('Sanitation Data'!F176)),NA())</f>
        <v>#N/A</v>
      </c>
      <c r="AK182" s="491" t="e">
        <f ca="1">+IF(AND(ISNUMBER(OFFSET('Sanitation Data'!$G$4,0,10*ROW('Sanitation Data'!G176))),'Data Summary'!CZ182="Yes"),100-OFFSET('Sanitation Data'!$G$4,0,10*ROW('Sanitation Data'!G176)),NA())</f>
        <v>#N/A</v>
      </c>
      <c r="AL182" s="491" t="e">
        <f ca="1">+IF(AND(ISNUMBER(OFFSET('Sanitation Data'!$G$6,0,10*ROW('Sanitation Data'!G176))),'Data Summary'!DA182="Yes"),OFFSET('Sanitation Data'!$G$6,0,10*ROW('Sanitation Data'!G176)),NA())</f>
        <v>#N/A</v>
      </c>
      <c r="AM182" s="491" t="e">
        <f ca="1">+IF(AND(ISNUMBER(OFFSET('Sanitation Data'!$G$10,0,10*ROW('Sanitation Data'!G176))),'Data Summary'!DB182="Yes"),OFFSET('Sanitation Data'!$G$10,0,10*ROW('Sanitation Data'!G176)),NA())</f>
        <v>#N/A</v>
      </c>
      <c r="AN182" s="491" t="e">
        <f ca="1">+IF(AND(ISNUMBER(OFFSET('Sanitation Data'!$G$11,0,10*ROW('Sanitation Data'!G176))),'Data Summary'!DC182="Yes"),OFFSET('Sanitation Data'!$G$11,0,10*ROW('Sanitation Data'!G176)),NA())</f>
        <v>#N/A</v>
      </c>
      <c r="AO182" s="491" t="e">
        <f ca="1">+IF(AND(ISNUMBER(OFFSET('Sanitation Data'!$G$12,0,10*ROW('Sanitation Data'!G176))),'Data Summary'!DD182="Yes"),OFFSET('Sanitation Data'!$G$12,0,10*ROW('Sanitation Data'!G176)),NA())</f>
        <v>#N/A</v>
      </c>
      <c r="AP182" s="491" t="e">
        <f ca="1">+IF(AND(ISNUMBER(OFFSET('Sanitation Data'!$H$4,0,10*ROW('Sanitation Data'!H176))),'Data Summary'!DE182="Yes"),100-OFFSET('Sanitation Data'!$H$4,0,10*ROW('Sanitation Data'!H176)),NA())</f>
        <v>#N/A</v>
      </c>
      <c r="AQ182" s="491" t="e">
        <f ca="1">+IF(AND(ISNUMBER(OFFSET('Sanitation Data'!$H$6,0,10*ROW('Sanitation Data'!H176))),'Data Summary'!DF182="Yes"),OFFSET('Sanitation Data'!$H$6,0,10*ROW('Sanitation Data'!H176)),NA())</f>
        <v>#N/A</v>
      </c>
      <c r="AR182" s="491" t="e">
        <f ca="1">+IF(AND(ISNUMBER(OFFSET('Sanitation Data'!$H$10,0,10*ROW('Sanitation Data'!H176))),'Data Summary'!DG182="Yes"),OFFSET('Sanitation Data'!$H$10,0,10*ROW('Sanitation Data'!H176)),NA())</f>
        <v>#N/A</v>
      </c>
      <c r="AS182" s="491" t="e">
        <f ca="1">+IF(AND(ISNUMBER(OFFSET('Sanitation Data'!$H$11,0,10*ROW('Sanitation Data'!H176))),'Data Summary'!DH182="Yes"),OFFSET('Sanitation Data'!$H$11,0,10*ROW('Sanitation Data'!H176)),NA())</f>
        <v>#N/A</v>
      </c>
      <c r="AT182" s="491" t="e">
        <f ca="1">+IF(AND(ISNUMBER(OFFSET('Sanitation Data'!$H$12,0,10*ROW('Sanitation Data'!H176))),'Data Summary'!DI182="Yes"),OFFSET('Sanitation Data'!$H$12,0,10*ROW('Sanitation Data'!H176)),NA())</f>
        <v>#N/A</v>
      </c>
      <c r="AU182" s="491" t="e">
        <f ca="1">+IF(AND(ISNUMBER(OFFSET('Sanitation Data'!$I$4,0,10*ROW('Sanitation Data'!I176))),'Data Summary'!DJ182="Yes"),100-OFFSET('Sanitation Data'!$I$4,0,10*ROW('Sanitation Data'!I176)),NA())</f>
        <v>#N/A</v>
      </c>
      <c r="AV182" s="491" t="e">
        <f ca="1">+IF(AND(ISNUMBER(OFFSET('Sanitation Data'!$I$6,0,10*ROW('Sanitation Data'!I176))),'Data Summary'!DK182="Yes"),OFFSET('Sanitation Data'!$I$6,0,10*ROW('Sanitation Data'!I176)),NA())</f>
        <v>#N/A</v>
      </c>
      <c r="AW182" s="491" t="e">
        <f ca="1">+IF(AND(ISNUMBER(OFFSET('Sanitation Data'!$I$10,0,10*ROW('Sanitation Data'!I176))),'Data Summary'!DL182="Yes"),OFFSET('Sanitation Data'!$I$10,0,10*ROW('Sanitation Data'!I176)),NA())</f>
        <v>#N/A</v>
      </c>
      <c r="AX182" s="491" t="e">
        <f ca="1">+IF(AND(ISNUMBER(OFFSET('Sanitation Data'!$I$11,0,10*ROW('Sanitation Data'!I176))),'Data Summary'!DM182="Yes"),OFFSET('Sanitation Data'!$I$11,0,10*ROW('Sanitation Data'!I176)),NA())</f>
        <v>#N/A</v>
      </c>
      <c r="AY182" s="491" t="e">
        <f ca="1">+IF(AND(ISNUMBER(OFFSET('Sanitation Data'!$I$12,0,10*ROW('Sanitation Data'!I176))),'Data Summary'!DN182="Yes"),OFFSET('Sanitation Data'!$I$12,0,10*ROW('Sanitation Data'!I176)),NA())</f>
        <v>#N/A</v>
      </c>
      <c r="AZ182" s="492" t="e">
        <f ca="1">+IF(AND(ISNUMBER(OFFSET('Hygiene Data'!$D$5,0,10*ROW('Hygiene Data'!D176))),'Data Summary'!DO182="Yes"),OFFSET('Hygiene Data'!$D$5,0,10*ROW('Hygiene Data'!D176)),NA())</f>
        <v>#N/A</v>
      </c>
      <c r="BA182" s="492" t="e">
        <f ca="1">+IF(AND(ISNUMBER(OFFSET('Hygiene Data'!$D$7,0,10*ROW('Hygiene Data'!D176))),'Data Summary'!DP182="Yes"),OFFSET('Hygiene Data'!$D$7,0,10*ROW('Hygiene Data'!D176)),NA())</f>
        <v>#N/A</v>
      </c>
      <c r="BB182" s="492" t="e">
        <f ca="1">+IF(AND(ISNUMBER(OFFSET('Hygiene Data'!$D$9,0,10*ROW('Hygiene Data'!D176))),'Data Summary'!DQ182="Yes"),OFFSET('Hygiene Data'!$D$9,0,10*ROW('Hygiene Data'!D176)),NA())</f>
        <v>#N/A</v>
      </c>
      <c r="BC182" s="492" t="e">
        <f ca="1">+IF(AND(ISNUMBER(OFFSET('Hygiene Data'!$E$5,0,10*ROW('Hygiene Data'!E176))),'Data Summary'!DR182="Yes"),OFFSET('Hygiene Data'!$E$5,0,10*ROW('Hygiene Data'!E176)),NA())</f>
        <v>#N/A</v>
      </c>
      <c r="BD182" s="492" t="e">
        <f ca="1">+IF(AND(ISNUMBER(OFFSET('Hygiene Data'!$E$7,0,10*ROW('Hygiene Data'!E176))),'Data Summary'!DS182="Yes"),OFFSET('Hygiene Data'!$E$7,0,10*ROW('Hygiene Data'!E176)),NA())</f>
        <v>#N/A</v>
      </c>
      <c r="BE182" s="492" t="e">
        <f ca="1">+IF(AND(ISNUMBER(OFFSET('Hygiene Data'!$E$9,0,10*ROW('Hygiene Data'!E176))),'Data Summary'!DT182="Yes"),OFFSET('Hygiene Data'!$E$9,0,10*ROW('Hygiene Data'!E176)),NA())</f>
        <v>#N/A</v>
      </c>
      <c r="BF182" s="492" t="e">
        <f ca="1">+IF(AND(ISNUMBER(OFFSET('Hygiene Data'!$F$5,0,10*ROW('Hygiene Data'!F176))),'Data Summary'!DU182="Yes"),OFFSET('Hygiene Data'!$F$5,0,10*ROW('Hygiene Data'!F176)),NA())</f>
        <v>#N/A</v>
      </c>
      <c r="BG182" s="492" t="e">
        <f ca="1">+IF(AND(ISNUMBER(OFFSET('Hygiene Data'!$F$7,0,10*ROW('Hygiene Data'!F176))),'Data Summary'!DV182="Yes"),OFFSET('Hygiene Data'!$F$7,0,10*ROW('Hygiene Data'!F176)),NA())</f>
        <v>#N/A</v>
      </c>
      <c r="BH182" s="492" t="e">
        <f ca="1">+IF(AND(ISNUMBER(OFFSET('Hygiene Data'!$F$9,0,10*ROW('Hygiene Data'!F176))),'Data Summary'!DW182="Yes"),OFFSET('Hygiene Data'!$F$9,0,10*ROW('Hygiene Data'!F176)),NA())</f>
        <v>#N/A</v>
      </c>
      <c r="BI182" s="492" t="e">
        <f ca="1">+IF(AND(ISNUMBER(OFFSET('Hygiene Data'!$G$5,0,10*ROW('Hygiene Data'!G176))),'Data Summary'!DX182="Yes"),OFFSET('Hygiene Data'!$G$5,0,10*ROW('Hygiene Data'!G176)),NA())</f>
        <v>#N/A</v>
      </c>
      <c r="BJ182" s="492" t="e">
        <f ca="1">+IF(AND(ISNUMBER(OFFSET('Hygiene Data'!$G$7,0,10*ROW('Hygiene Data'!G176))),'Data Summary'!DY182="Yes"),OFFSET('Hygiene Data'!$G$7,0,10*ROW('Hygiene Data'!G176)),NA())</f>
        <v>#N/A</v>
      </c>
      <c r="BK182" s="492" t="e">
        <f ca="1">+IF(AND(ISNUMBER(OFFSET('Hygiene Data'!$G$9,0,10*ROW('Hygiene Data'!G176))),'Data Summary'!DZ182="Yes"),OFFSET('Hygiene Data'!$G$9,0,10*ROW('Hygiene Data'!G176)),NA())</f>
        <v>#N/A</v>
      </c>
      <c r="BL182" s="492" t="e">
        <f ca="1">+IF(AND(ISNUMBER(OFFSET('Hygiene Data'!$H$5,0,10*ROW('Hygiene Data'!H176))),'Data Summary'!EA182="Yes"),OFFSET('Hygiene Data'!$H$5,0,10*ROW('Hygiene Data'!H176)),NA())</f>
        <v>#N/A</v>
      </c>
      <c r="BM182" s="492" t="e">
        <f ca="1">+IF(AND(ISNUMBER(OFFSET('Hygiene Data'!$H$7,0,10*ROW('Hygiene Data'!H176))),'Data Summary'!EB182="Yes"),OFFSET('Hygiene Data'!$H$7,0,10*ROW('Hygiene Data'!H176)),NA())</f>
        <v>#N/A</v>
      </c>
      <c r="BN182" s="492" t="e">
        <f ca="1">+IF(AND(ISNUMBER(OFFSET('Hygiene Data'!$H$9,0,10*ROW('Hygiene Data'!H176))),'Data Summary'!EC182="Yes"),OFFSET('Hygiene Data'!$H$9,0,10*ROW('Hygiene Data'!H176)),NA())</f>
        <v>#N/A</v>
      </c>
      <c r="BO182" s="492" t="e">
        <f ca="1">+IF(AND(ISNUMBER(OFFSET('Hygiene Data'!$I$5,0,10*ROW('Hygiene Data'!I176))),'Data Summary'!ED182="Yes"),OFFSET('Hygiene Data'!$I$5,0,10*ROW('Hygiene Data'!I176)),NA())</f>
        <v>#N/A</v>
      </c>
      <c r="BP182" s="492" t="e">
        <f ca="1">+IF(AND(ISNUMBER(OFFSET('Hygiene Data'!$I$7,0,10*ROW('Hygiene Data'!I176))),'Data Summary'!EE182="Yes"),OFFSET('Hygiene Data'!$I$7,0,10*ROW('Hygiene Data'!I176)),NA())</f>
        <v>#N/A</v>
      </c>
      <c r="BQ182" s="492" t="e">
        <f ca="1">+IF(AND(ISNUMBER(OFFSET('Hygiene Data'!$I$9,0,10*ROW('Hygiene Data'!I176))),'Data Summary'!EF182="Yes"),OFFSET('Hygiene Data'!$I$9,0,10*ROW('Hygiene Data'!I176)),NA())</f>
        <v>#N/A</v>
      </c>
    </row>
    <row r="183" spans="1:69" x14ac:dyDescent="0.25">
      <c r="A183" s="488" t="e">
        <f ca="1">+RIGHT('Data Summary'!A183,LEN('Data Summary'!A183)-9)</f>
        <v>#VALUE!</v>
      </c>
      <c r="B183" s="462" t="str">
        <f ca="1">+IF(ISTEXT('Data Summary'!B183),'Data Summary'!B183,"")</f>
        <v/>
      </c>
      <c r="C183" s="489" t="e">
        <f ca="1">+VALUE('Data Summary'!C183)</f>
        <v>#VALUE!</v>
      </c>
      <c r="D183" s="490" t="e">
        <f ca="1">+IF(AND(ISNUMBER(OFFSET('Water Data'!$D$4,0,10*ROW('Water Data'!D177))),'Data Summary'!BS183="Yes"),100-OFFSET('Water Data'!$D$4,0,10*ROW('Water Data'!D177)),NA())</f>
        <v>#N/A</v>
      </c>
      <c r="E183" s="490" t="e">
        <f ca="1">+IF(AND(ISNUMBER(OFFSET('Water Data'!$D$6,0,10*ROW('Water Data'!D177))),'Data Summary'!BT183="Yes"),OFFSET('Water Data'!$D$6,0,10*ROW('Water Data'!D177)),NA())</f>
        <v>#N/A</v>
      </c>
      <c r="F183" s="490" t="e">
        <f ca="1">+IF(AND(ISNUMBER(OFFSET('Water Data'!$D$9,0,10*ROW('Water Data'!D177))),'Data Summary'!BU183="Yes"),OFFSET('Water Data'!$D$9,0,10*ROW('Water Data'!D177)),NA())</f>
        <v>#N/A</v>
      </c>
      <c r="G183" s="490" t="e">
        <f ca="1">+IF(AND(ISNUMBER(OFFSET('Water Data'!$E$4,0,10*ROW('Water Data'!E177))),'Data Summary'!BV183="Yes"),100-OFFSET('Water Data'!$E$4,0,10*ROW('Water Data'!E177)),NA())</f>
        <v>#N/A</v>
      </c>
      <c r="H183" s="490" t="e">
        <f ca="1">+IF(AND(ISNUMBER(OFFSET('Water Data'!$E$6,0,10*ROW('Water Data'!E177))),'Data Summary'!BW183="Yes"),OFFSET('Water Data'!$E$6,0,10*ROW('Water Data'!E177)),NA())</f>
        <v>#N/A</v>
      </c>
      <c r="I183" s="490" t="e">
        <f ca="1">+IF(AND(ISNUMBER(OFFSET('Water Data'!$E$9,0,10*ROW('Water Data'!E177))),'Data Summary'!BX183="Yes"),OFFSET('Water Data'!$E$9,0,10*ROW('Water Data'!E177)),NA())</f>
        <v>#N/A</v>
      </c>
      <c r="J183" s="490" t="e">
        <f ca="1">+IF(AND(ISNUMBER(OFFSET('Water Data'!$F$4,0,10*ROW('Water Data'!F177))),'Data Summary'!BY183="Yes"),100-OFFSET('Water Data'!$F$4,0,10*ROW('Water Data'!F177)),NA())</f>
        <v>#N/A</v>
      </c>
      <c r="K183" s="490" t="e">
        <f ca="1">+IF(AND(ISNUMBER(OFFSET('Water Data'!$F$6,0,10*ROW('Water Data'!F177))),'Data Summary'!BZ183="Yes"),OFFSET('Water Data'!$F$6,0,10*ROW('Water Data'!F177)),NA())</f>
        <v>#N/A</v>
      </c>
      <c r="L183" s="490" t="e">
        <f ca="1">+IF(AND(ISNUMBER(OFFSET('Water Data'!$F$9,0,10*ROW('Water Data'!F177))),'Data Summary'!CA183="Yes"),OFFSET('Water Data'!$F$9,0,10*ROW('Water Data'!F177)),NA())</f>
        <v>#N/A</v>
      </c>
      <c r="M183" s="490" t="e">
        <f ca="1">+IF(AND(ISNUMBER(OFFSET('Water Data'!$G$4,0,10*ROW('Water Data'!G177))),'Data Summary'!CB183="Yes"),100-OFFSET('Water Data'!$G$4,0,10*ROW('Water Data'!G177)),NA())</f>
        <v>#N/A</v>
      </c>
      <c r="N183" s="490" t="e">
        <f ca="1">+IF(AND(ISNUMBER(OFFSET('Water Data'!$G$6,0,10*ROW('Water Data'!G177))),'Data Summary'!CC183="Yes"),OFFSET('Water Data'!$G$6,0,10*ROW('Water Data'!G177)),NA())</f>
        <v>#N/A</v>
      </c>
      <c r="O183" s="490" t="e">
        <f ca="1">+IF(AND(ISNUMBER(OFFSET('Water Data'!$G$9,0,10*ROW('Water Data'!G177))),'Data Summary'!CD183="Yes"),OFFSET('Water Data'!$G$9,0,10*ROW('Water Data'!G177)),NA())</f>
        <v>#N/A</v>
      </c>
      <c r="P183" s="490" t="e">
        <f ca="1">+IF(AND(ISNUMBER(OFFSET('Water Data'!$H$4,0,10*ROW('Water Data'!H177))),'Data Summary'!CE183="Yes"),100-OFFSET('Water Data'!$H$4,0,10*ROW('Water Data'!H177)),NA())</f>
        <v>#N/A</v>
      </c>
      <c r="Q183" s="490" t="e">
        <f ca="1">+IF(AND(ISNUMBER(OFFSET('Water Data'!$H$6,0,10*ROW('Water Data'!H177))),'Data Summary'!CF183="Yes"),OFFSET('Water Data'!$H$6,0,10*ROW('Water Data'!H177)),NA())</f>
        <v>#N/A</v>
      </c>
      <c r="R183" s="490" t="e">
        <f ca="1">+IF(AND(ISNUMBER(OFFSET('Water Data'!$H$9,0,10*ROW('Water Data'!H177))),'Data Summary'!CG183="Yes"),OFFSET('Water Data'!$H$9,0,10*ROW('Water Data'!H177)),NA())</f>
        <v>#N/A</v>
      </c>
      <c r="S183" s="490" t="e">
        <f ca="1">+IF(AND(ISNUMBER(OFFSET('Water Data'!$I$4,0,10*ROW('Water Data'!I177))),'Data Summary'!CH183="Yes"),100-OFFSET('Water Data'!$I$4,0,10*ROW('Water Data'!I177)),NA())</f>
        <v>#N/A</v>
      </c>
      <c r="T183" s="490" t="e">
        <f ca="1">+IF(AND(ISNUMBER(OFFSET('Water Data'!$I$6,0,10*ROW('Water Data'!I177))),'Data Summary'!CI183="Yes"),OFFSET('Water Data'!$I$6,0,10*ROW('Water Data'!I177)),NA())</f>
        <v>#N/A</v>
      </c>
      <c r="U183" s="490" t="e">
        <f ca="1">+IF(AND(ISNUMBER(OFFSET('Water Data'!$I$9,0,10*ROW('Water Data'!I177))),'Data Summary'!CJ183="Yes"),OFFSET('Water Data'!$I$9,0,10*ROW('Water Data'!I177)),NA())</f>
        <v>#N/A</v>
      </c>
      <c r="V183" s="491" t="e">
        <f ca="1">+IF(AND(ISNUMBER(OFFSET('Sanitation Data'!$D$4,0,10*ROW('Sanitation Data'!D177))),'Data Summary'!CK183="Yes"),100-OFFSET('Sanitation Data'!$D$4,0,10*ROW('Sanitation Data'!D177)),NA())</f>
        <v>#N/A</v>
      </c>
      <c r="W183" s="491" t="e">
        <f ca="1">+IF(AND(ISNUMBER(OFFSET('Sanitation Data'!$D$6,0,10*ROW('Sanitation Data'!D177))),'Data Summary'!CL183="Yes"),OFFSET('Sanitation Data'!$D$6,0,10*ROW('Sanitation Data'!D177)),NA())</f>
        <v>#N/A</v>
      </c>
      <c r="X183" s="491" t="e">
        <f ca="1">+IF(AND(ISNUMBER(OFFSET('Sanitation Data'!$D$10,0,10*ROW('Sanitation Data'!D177))),'Data Summary'!CM183="Yes"),OFFSET('Sanitation Data'!$D$10,0,10*ROW('Sanitation Data'!D177)),NA())</f>
        <v>#N/A</v>
      </c>
      <c r="Y183" s="491" t="e">
        <f ca="1">+IF(AND(ISNUMBER(OFFSET('Sanitation Data'!$D$11,0,10*ROW('Sanitation Data'!D177))),'Data Summary'!CN183="Yes"),OFFSET('Sanitation Data'!$D$11,0,10*ROW('Sanitation Data'!D177)),NA())</f>
        <v>#N/A</v>
      </c>
      <c r="Z183" s="491" t="e">
        <f ca="1">+IF(AND(ISNUMBER(OFFSET('Sanitation Data'!$D$12,0,10*ROW('Sanitation Data'!D177))),'Data Summary'!CO183="Yes"),OFFSET('Sanitation Data'!$D$12,0,10*ROW('Sanitation Data'!D177)),NA())</f>
        <v>#N/A</v>
      </c>
      <c r="AA183" s="491" t="e">
        <f ca="1">+IF(AND(ISNUMBER(OFFSET('Sanitation Data'!$E$4,0,10*ROW('Sanitation Data'!E177))),'Data Summary'!CP183="Yes"),100-OFFSET('Sanitation Data'!$E$4,0,10*ROW('Sanitation Data'!E177)),NA())</f>
        <v>#N/A</v>
      </c>
      <c r="AB183" s="491" t="e">
        <f ca="1">+IF(AND(ISNUMBER(OFFSET('Sanitation Data'!$E$6,0,10*ROW('Sanitation Data'!E177))),'Data Summary'!CQ183="Yes"),OFFSET('Sanitation Data'!$E$6,0,10*ROW('Sanitation Data'!E177)),NA())</f>
        <v>#N/A</v>
      </c>
      <c r="AC183" s="491" t="e">
        <f ca="1">+IF(AND(ISNUMBER(OFFSET('Sanitation Data'!$E$10,0,10*ROW('Sanitation Data'!E177))),'Data Summary'!CR183="Yes"),OFFSET('Sanitation Data'!$E$10,0,10*ROW('Sanitation Data'!E177)),NA())</f>
        <v>#N/A</v>
      </c>
      <c r="AD183" s="491" t="e">
        <f ca="1">+IF(AND(ISNUMBER(OFFSET('Sanitation Data'!$E$11,0,10*ROW('Sanitation Data'!E177))),'Data Summary'!CS183="Yes"),OFFSET('Sanitation Data'!$E$11,0,10*ROW('Sanitation Data'!E177)),NA())</f>
        <v>#N/A</v>
      </c>
      <c r="AE183" s="491" t="e">
        <f ca="1">+IF(AND(ISNUMBER(OFFSET('Sanitation Data'!$E$12,0,10*ROW('Sanitation Data'!E177))),'Data Summary'!CT183="Yes"),OFFSET('Sanitation Data'!$E$12,0,10*ROW('Sanitation Data'!E177)),NA())</f>
        <v>#N/A</v>
      </c>
      <c r="AF183" s="491" t="e">
        <f ca="1">+IF(AND(ISNUMBER(OFFSET('Sanitation Data'!$F$4,0,10*ROW('Sanitation Data'!F177))),'Data Summary'!CU183="Yes"),100-OFFSET('Sanitation Data'!$F$4,0,10*ROW('Sanitation Data'!F177)),NA())</f>
        <v>#N/A</v>
      </c>
      <c r="AG183" s="491" t="e">
        <f ca="1">+IF(AND(ISNUMBER(OFFSET('Sanitation Data'!$F$6,0,10*ROW('Sanitation Data'!F177))),'Data Summary'!CV183="Yes"),OFFSET('Sanitation Data'!$F$6,0,10*ROW('Sanitation Data'!F177)),NA())</f>
        <v>#N/A</v>
      </c>
      <c r="AH183" s="491" t="e">
        <f ca="1">+IF(AND(ISNUMBER(OFFSET('Sanitation Data'!$F$10,0,10*ROW('Sanitation Data'!F177))),'Data Summary'!CW183="Yes"),OFFSET('Sanitation Data'!$F$10,0,10*ROW('Sanitation Data'!F177)),NA())</f>
        <v>#N/A</v>
      </c>
      <c r="AI183" s="491" t="e">
        <f ca="1">+IF(AND(ISNUMBER(OFFSET('Sanitation Data'!$F$11,0,10*ROW('Sanitation Data'!F177))),'Data Summary'!CX183="Yes"),OFFSET('Sanitation Data'!$F$11,0,10*ROW('Sanitation Data'!F177)),NA())</f>
        <v>#N/A</v>
      </c>
      <c r="AJ183" s="491" t="e">
        <f ca="1">+IF(AND(ISNUMBER(OFFSET('Sanitation Data'!$F$12,0,10*ROW('Sanitation Data'!F177))),'Data Summary'!CY183="Yes"),OFFSET('Sanitation Data'!$F$12,0,10*ROW('Sanitation Data'!F177)),NA())</f>
        <v>#N/A</v>
      </c>
      <c r="AK183" s="491" t="e">
        <f ca="1">+IF(AND(ISNUMBER(OFFSET('Sanitation Data'!$G$4,0,10*ROW('Sanitation Data'!G177))),'Data Summary'!CZ183="Yes"),100-OFFSET('Sanitation Data'!$G$4,0,10*ROW('Sanitation Data'!G177)),NA())</f>
        <v>#N/A</v>
      </c>
      <c r="AL183" s="491" t="e">
        <f ca="1">+IF(AND(ISNUMBER(OFFSET('Sanitation Data'!$G$6,0,10*ROW('Sanitation Data'!G177))),'Data Summary'!DA183="Yes"),OFFSET('Sanitation Data'!$G$6,0,10*ROW('Sanitation Data'!G177)),NA())</f>
        <v>#N/A</v>
      </c>
      <c r="AM183" s="491" t="e">
        <f ca="1">+IF(AND(ISNUMBER(OFFSET('Sanitation Data'!$G$10,0,10*ROW('Sanitation Data'!G177))),'Data Summary'!DB183="Yes"),OFFSET('Sanitation Data'!$G$10,0,10*ROW('Sanitation Data'!G177)),NA())</f>
        <v>#N/A</v>
      </c>
      <c r="AN183" s="491" t="e">
        <f ca="1">+IF(AND(ISNUMBER(OFFSET('Sanitation Data'!$G$11,0,10*ROW('Sanitation Data'!G177))),'Data Summary'!DC183="Yes"),OFFSET('Sanitation Data'!$G$11,0,10*ROW('Sanitation Data'!G177)),NA())</f>
        <v>#N/A</v>
      </c>
      <c r="AO183" s="491" t="e">
        <f ca="1">+IF(AND(ISNUMBER(OFFSET('Sanitation Data'!$G$12,0,10*ROW('Sanitation Data'!G177))),'Data Summary'!DD183="Yes"),OFFSET('Sanitation Data'!$G$12,0,10*ROW('Sanitation Data'!G177)),NA())</f>
        <v>#N/A</v>
      </c>
      <c r="AP183" s="491" t="e">
        <f ca="1">+IF(AND(ISNUMBER(OFFSET('Sanitation Data'!$H$4,0,10*ROW('Sanitation Data'!H177))),'Data Summary'!DE183="Yes"),100-OFFSET('Sanitation Data'!$H$4,0,10*ROW('Sanitation Data'!H177)),NA())</f>
        <v>#N/A</v>
      </c>
      <c r="AQ183" s="491" t="e">
        <f ca="1">+IF(AND(ISNUMBER(OFFSET('Sanitation Data'!$H$6,0,10*ROW('Sanitation Data'!H177))),'Data Summary'!DF183="Yes"),OFFSET('Sanitation Data'!$H$6,0,10*ROW('Sanitation Data'!H177)),NA())</f>
        <v>#N/A</v>
      </c>
      <c r="AR183" s="491" t="e">
        <f ca="1">+IF(AND(ISNUMBER(OFFSET('Sanitation Data'!$H$10,0,10*ROW('Sanitation Data'!H177))),'Data Summary'!DG183="Yes"),OFFSET('Sanitation Data'!$H$10,0,10*ROW('Sanitation Data'!H177)),NA())</f>
        <v>#N/A</v>
      </c>
      <c r="AS183" s="491" t="e">
        <f ca="1">+IF(AND(ISNUMBER(OFFSET('Sanitation Data'!$H$11,0,10*ROW('Sanitation Data'!H177))),'Data Summary'!DH183="Yes"),OFFSET('Sanitation Data'!$H$11,0,10*ROW('Sanitation Data'!H177)),NA())</f>
        <v>#N/A</v>
      </c>
      <c r="AT183" s="491" t="e">
        <f ca="1">+IF(AND(ISNUMBER(OFFSET('Sanitation Data'!$H$12,0,10*ROW('Sanitation Data'!H177))),'Data Summary'!DI183="Yes"),OFFSET('Sanitation Data'!$H$12,0,10*ROW('Sanitation Data'!H177)),NA())</f>
        <v>#N/A</v>
      </c>
      <c r="AU183" s="491" t="e">
        <f ca="1">+IF(AND(ISNUMBER(OFFSET('Sanitation Data'!$I$4,0,10*ROW('Sanitation Data'!I177))),'Data Summary'!DJ183="Yes"),100-OFFSET('Sanitation Data'!$I$4,0,10*ROW('Sanitation Data'!I177)),NA())</f>
        <v>#N/A</v>
      </c>
      <c r="AV183" s="491" t="e">
        <f ca="1">+IF(AND(ISNUMBER(OFFSET('Sanitation Data'!$I$6,0,10*ROW('Sanitation Data'!I177))),'Data Summary'!DK183="Yes"),OFFSET('Sanitation Data'!$I$6,0,10*ROW('Sanitation Data'!I177)),NA())</f>
        <v>#N/A</v>
      </c>
      <c r="AW183" s="491" t="e">
        <f ca="1">+IF(AND(ISNUMBER(OFFSET('Sanitation Data'!$I$10,0,10*ROW('Sanitation Data'!I177))),'Data Summary'!DL183="Yes"),OFFSET('Sanitation Data'!$I$10,0,10*ROW('Sanitation Data'!I177)),NA())</f>
        <v>#N/A</v>
      </c>
      <c r="AX183" s="491" t="e">
        <f ca="1">+IF(AND(ISNUMBER(OFFSET('Sanitation Data'!$I$11,0,10*ROW('Sanitation Data'!I177))),'Data Summary'!DM183="Yes"),OFFSET('Sanitation Data'!$I$11,0,10*ROW('Sanitation Data'!I177)),NA())</f>
        <v>#N/A</v>
      </c>
      <c r="AY183" s="491" t="e">
        <f ca="1">+IF(AND(ISNUMBER(OFFSET('Sanitation Data'!$I$12,0,10*ROW('Sanitation Data'!I177))),'Data Summary'!DN183="Yes"),OFFSET('Sanitation Data'!$I$12,0,10*ROW('Sanitation Data'!I177)),NA())</f>
        <v>#N/A</v>
      </c>
      <c r="AZ183" s="492" t="e">
        <f ca="1">+IF(AND(ISNUMBER(OFFSET('Hygiene Data'!$D$5,0,10*ROW('Hygiene Data'!D177))),'Data Summary'!DO183="Yes"),OFFSET('Hygiene Data'!$D$5,0,10*ROW('Hygiene Data'!D177)),NA())</f>
        <v>#N/A</v>
      </c>
      <c r="BA183" s="492" t="e">
        <f ca="1">+IF(AND(ISNUMBER(OFFSET('Hygiene Data'!$D$7,0,10*ROW('Hygiene Data'!D177))),'Data Summary'!DP183="Yes"),OFFSET('Hygiene Data'!$D$7,0,10*ROW('Hygiene Data'!D177)),NA())</f>
        <v>#N/A</v>
      </c>
      <c r="BB183" s="492" t="e">
        <f ca="1">+IF(AND(ISNUMBER(OFFSET('Hygiene Data'!$D$9,0,10*ROW('Hygiene Data'!D177))),'Data Summary'!DQ183="Yes"),OFFSET('Hygiene Data'!$D$9,0,10*ROW('Hygiene Data'!D177)),NA())</f>
        <v>#N/A</v>
      </c>
      <c r="BC183" s="492" t="e">
        <f ca="1">+IF(AND(ISNUMBER(OFFSET('Hygiene Data'!$E$5,0,10*ROW('Hygiene Data'!E177))),'Data Summary'!DR183="Yes"),OFFSET('Hygiene Data'!$E$5,0,10*ROW('Hygiene Data'!E177)),NA())</f>
        <v>#N/A</v>
      </c>
      <c r="BD183" s="492" t="e">
        <f ca="1">+IF(AND(ISNUMBER(OFFSET('Hygiene Data'!$E$7,0,10*ROW('Hygiene Data'!E177))),'Data Summary'!DS183="Yes"),OFFSET('Hygiene Data'!$E$7,0,10*ROW('Hygiene Data'!E177)),NA())</f>
        <v>#N/A</v>
      </c>
      <c r="BE183" s="492" t="e">
        <f ca="1">+IF(AND(ISNUMBER(OFFSET('Hygiene Data'!$E$9,0,10*ROW('Hygiene Data'!E177))),'Data Summary'!DT183="Yes"),OFFSET('Hygiene Data'!$E$9,0,10*ROW('Hygiene Data'!E177)),NA())</f>
        <v>#N/A</v>
      </c>
      <c r="BF183" s="492" t="e">
        <f ca="1">+IF(AND(ISNUMBER(OFFSET('Hygiene Data'!$F$5,0,10*ROW('Hygiene Data'!F177))),'Data Summary'!DU183="Yes"),OFFSET('Hygiene Data'!$F$5,0,10*ROW('Hygiene Data'!F177)),NA())</f>
        <v>#N/A</v>
      </c>
      <c r="BG183" s="492" t="e">
        <f ca="1">+IF(AND(ISNUMBER(OFFSET('Hygiene Data'!$F$7,0,10*ROW('Hygiene Data'!F177))),'Data Summary'!DV183="Yes"),OFFSET('Hygiene Data'!$F$7,0,10*ROW('Hygiene Data'!F177)),NA())</f>
        <v>#N/A</v>
      </c>
      <c r="BH183" s="492" t="e">
        <f ca="1">+IF(AND(ISNUMBER(OFFSET('Hygiene Data'!$F$9,0,10*ROW('Hygiene Data'!F177))),'Data Summary'!DW183="Yes"),OFFSET('Hygiene Data'!$F$9,0,10*ROW('Hygiene Data'!F177)),NA())</f>
        <v>#N/A</v>
      </c>
      <c r="BI183" s="492" t="e">
        <f ca="1">+IF(AND(ISNUMBER(OFFSET('Hygiene Data'!$G$5,0,10*ROW('Hygiene Data'!G177))),'Data Summary'!DX183="Yes"),OFFSET('Hygiene Data'!$G$5,0,10*ROW('Hygiene Data'!G177)),NA())</f>
        <v>#N/A</v>
      </c>
      <c r="BJ183" s="492" t="e">
        <f ca="1">+IF(AND(ISNUMBER(OFFSET('Hygiene Data'!$G$7,0,10*ROW('Hygiene Data'!G177))),'Data Summary'!DY183="Yes"),OFFSET('Hygiene Data'!$G$7,0,10*ROW('Hygiene Data'!G177)),NA())</f>
        <v>#N/A</v>
      </c>
      <c r="BK183" s="492" t="e">
        <f ca="1">+IF(AND(ISNUMBER(OFFSET('Hygiene Data'!$G$9,0,10*ROW('Hygiene Data'!G177))),'Data Summary'!DZ183="Yes"),OFFSET('Hygiene Data'!$G$9,0,10*ROW('Hygiene Data'!G177)),NA())</f>
        <v>#N/A</v>
      </c>
      <c r="BL183" s="492" t="e">
        <f ca="1">+IF(AND(ISNUMBER(OFFSET('Hygiene Data'!$H$5,0,10*ROW('Hygiene Data'!H177))),'Data Summary'!EA183="Yes"),OFFSET('Hygiene Data'!$H$5,0,10*ROW('Hygiene Data'!H177)),NA())</f>
        <v>#N/A</v>
      </c>
      <c r="BM183" s="492" t="e">
        <f ca="1">+IF(AND(ISNUMBER(OFFSET('Hygiene Data'!$H$7,0,10*ROW('Hygiene Data'!H177))),'Data Summary'!EB183="Yes"),OFFSET('Hygiene Data'!$H$7,0,10*ROW('Hygiene Data'!H177)),NA())</f>
        <v>#N/A</v>
      </c>
      <c r="BN183" s="492" t="e">
        <f ca="1">+IF(AND(ISNUMBER(OFFSET('Hygiene Data'!$H$9,0,10*ROW('Hygiene Data'!H177))),'Data Summary'!EC183="Yes"),OFFSET('Hygiene Data'!$H$9,0,10*ROW('Hygiene Data'!H177)),NA())</f>
        <v>#N/A</v>
      </c>
      <c r="BO183" s="492" t="e">
        <f ca="1">+IF(AND(ISNUMBER(OFFSET('Hygiene Data'!$I$5,0,10*ROW('Hygiene Data'!I177))),'Data Summary'!ED183="Yes"),OFFSET('Hygiene Data'!$I$5,0,10*ROW('Hygiene Data'!I177)),NA())</f>
        <v>#N/A</v>
      </c>
      <c r="BP183" s="492" t="e">
        <f ca="1">+IF(AND(ISNUMBER(OFFSET('Hygiene Data'!$I$7,0,10*ROW('Hygiene Data'!I177))),'Data Summary'!EE183="Yes"),OFFSET('Hygiene Data'!$I$7,0,10*ROW('Hygiene Data'!I177)),NA())</f>
        <v>#N/A</v>
      </c>
      <c r="BQ183" s="492" t="e">
        <f ca="1">+IF(AND(ISNUMBER(OFFSET('Hygiene Data'!$I$9,0,10*ROW('Hygiene Data'!I177))),'Data Summary'!EF183="Yes"),OFFSET('Hygiene Data'!$I$9,0,10*ROW('Hygiene Data'!I177)),NA())</f>
        <v>#N/A</v>
      </c>
    </row>
    <row r="184" spans="1:69" x14ac:dyDescent="0.25">
      <c r="A184" s="488" t="e">
        <f ca="1">+RIGHT('Data Summary'!A184,LEN('Data Summary'!A184)-9)</f>
        <v>#VALUE!</v>
      </c>
      <c r="B184" s="462" t="str">
        <f ca="1">+IF(ISTEXT('Data Summary'!B184),'Data Summary'!B184,"")</f>
        <v/>
      </c>
      <c r="C184" s="489" t="e">
        <f ca="1">+VALUE('Data Summary'!C184)</f>
        <v>#VALUE!</v>
      </c>
      <c r="D184" s="490" t="e">
        <f ca="1">+IF(AND(ISNUMBER(OFFSET('Water Data'!$D$4,0,10*ROW('Water Data'!D178))),'Data Summary'!BS184="Yes"),100-OFFSET('Water Data'!$D$4,0,10*ROW('Water Data'!D178)),NA())</f>
        <v>#N/A</v>
      </c>
      <c r="E184" s="490" t="e">
        <f ca="1">+IF(AND(ISNUMBER(OFFSET('Water Data'!$D$6,0,10*ROW('Water Data'!D178))),'Data Summary'!BT184="Yes"),OFFSET('Water Data'!$D$6,0,10*ROW('Water Data'!D178)),NA())</f>
        <v>#N/A</v>
      </c>
      <c r="F184" s="490" t="e">
        <f ca="1">+IF(AND(ISNUMBER(OFFSET('Water Data'!$D$9,0,10*ROW('Water Data'!D178))),'Data Summary'!BU184="Yes"),OFFSET('Water Data'!$D$9,0,10*ROW('Water Data'!D178)),NA())</f>
        <v>#N/A</v>
      </c>
      <c r="G184" s="490" t="e">
        <f ca="1">+IF(AND(ISNUMBER(OFFSET('Water Data'!$E$4,0,10*ROW('Water Data'!E178))),'Data Summary'!BV184="Yes"),100-OFFSET('Water Data'!$E$4,0,10*ROW('Water Data'!E178)),NA())</f>
        <v>#N/A</v>
      </c>
      <c r="H184" s="490" t="e">
        <f ca="1">+IF(AND(ISNUMBER(OFFSET('Water Data'!$E$6,0,10*ROW('Water Data'!E178))),'Data Summary'!BW184="Yes"),OFFSET('Water Data'!$E$6,0,10*ROW('Water Data'!E178)),NA())</f>
        <v>#N/A</v>
      </c>
      <c r="I184" s="490" t="e">
        <f ca="1">+IF(AND(ISNUMBER(OFFSET('Water Data'!$E$9,0,10*ROW('Water Data'!E178))),'Data Summary'!BX184="Yes"),OFFSET('Water Data'!$E$9,0,10*ROW('Water Data'!E178)),NA())</f>
        <v>#N/A</v>
      </c>
      <c r="J184" s="490" t="e">
        <f ca="1">+IF(AND(ISNUMBER(OFFSET('Water Data'!$F$4,0,10*ROW('Water Data'!F178))),'Data Summary'!BY184="Yes"),100-OFFSET('Water Data'!$F$4,0,10*ROW('Water Data'!F178)),NA())</f>
        <v>#N/A</v>
      </c>
      <c r="K184" s="490" t="e">
        <f ca="1">+IF(AND(ISNUMBER(OFFSET('Water Data'!$F$6,0,10*ROW('Water Data'!F178))),'Data Summary'!BZ184="Yes"),OFFSET('Water Data'!$F$6,0,10*ROW('Water Data'!F178)),NA())</f>
        <v>#N/A</v>
      </c>
      <c r="L184" s="490" t="e">
        <f ca="1">+IF(AND(ISNUMBER(OFFSET('Water Data'!$F$9,0,10*ROW('Water Data'!F178))),'Data Summary'!CA184="Yes"),OFFSET('Water Data'!$F$9,0,10*ROW('Water Data'!F178)),NA())</f>
        <v>#N/A</v>
      </c>
      <c r="M184" s="490" t="e">
        <f ca="1">+IF(AND(ISNUMBER(OFFSET('Water Data'!$G$4,0,10*ROW('Water Data'!G178))),'Data Summary'!CB184="Yes"),100-OFFSET('Water Data'!$G$4,0,10*ROW('Water Data'!G178)),NA())</f>
        <v>#N/A</v>
      </c>
      <c r="N184" s="490" t="e">
        <f ca="1">+IF(AND(ISNUMBER(OFFSET('Water Data'!$G$6,0,10*ROW('Water Data'!G178))),'Data Summary'!CC184="Yes"),OFFSET('Water Data'!$G$6,0,10*ROW('Water Data'!G178)),NA())</f>
        <v>#N/A</v>
      </c>
      <c r="O184" s="490" t="e">
        <f ca="1">+IF(AND(ISNUMBER(OFFSET('Water Data'!$G$9,0,10*ROW('Water Data'!G178))),'Data Summary'!CD184="Yes"),OFFSET('Water Data'!$G$9,0,10*ROW('Water Data'!G178)),NA())</f>
        <v>#N/A</v>
      </c>
      <c r="P184" s="490" t="e">
        <f ca="1">+IF(AND(ISNUMBER(OFFSET('Water Data'!$H$4,0,10*ROW('Water Data'!H178))),'Data Summary'!CE184="Yes"),100-OFFSET('Water Data'!$H$4,0,10*ROW('Water Data'!H178)),NA())</f>
        <v>#N/A</v>
      </c>
      <c r="Q184" s="490" t="e">
        <f ca="1">+IF(AND(ISNUMBER(OFFSET('Water Data'!$H$6,0,10*ROW('Water Data'!H178))),'Data Summary'!CF184="Yes"),OFFSET('Water Data'!$H$6,0,10*ROW('Water Data'!H178)),NA())</f>
        <v>#N/A</v>
      </c>
      <c r="R184" s="490" t="e">
        <f ca="1">+IF(AND(ISNUMBER(OFFSET('Water Data'!$H$9,0,10*ROW('Water Data'!H178))),'Data Summary'!CG184="Yes"),OFFSET('Water Data'!$H$9,0,10*ROW('Water Data'!H178)),NA())</f>
        <v>#N/A</v>
      </c>
      <c r="S184" s="490" t="e">
        <f ca="1">+IF(AND(ISNUMBER(OFFSET('Water Data'!$I$4,0,10*ROW('Water Data'!I178))),'Data Summary'!CH184="Yes"),100-OFFSET('Water Data'!$I$4,0,10*ROW('Water Data'!I178)),NA())</f>
        <v>#N/A</v>
      </c>
      <c r="T184" s="490" t="e">
        <f ca="1">+IF(AND(ISNUMBER(OFFSET('Water Data'!$I$6,0,10*ROW('Water Data'!I178))),'Data Summary'!CI184="Yes"),OFFSET('Water Data'!$I$6,0,10*ROW('Water Data'!I178)),NA())</f>
        <v>#N/A</v>
      </c>
      <c r="U184" s="490" t="e">
        <f ca="1">+IF(AND(ISNUMBER(OFFSET('Water Data'!$I$9,0,10*ROW('Water Data'!I178))),'Data Summary'!CJ184="Yes"),OFFSET('Water Data'!$I$9,0,10*ROW('Water Data'!I178)),NA())</f>
        <v>#N/A</v>
      </c>
      <c r="V184" s="491" t="e">
        <f ca="1">+IF(AND(ISNUMBER(OFFSET('Sanitation Data'!$D$4,0,10*ROW('Sanitation Data'!D178))),'Data Summary'!CK184="Yes"),100-OFFSET('Sanitation Data'!$D$4,0,10*ROW('Sanitation Data'!D178)),NA())</f>
        <v>#N/A</v>
      </c>
      <c r="W184" s="491" t="e">
        <f ca="1">+IF(AND(ISNUMBER(OFFSET('Sanitation Data'!$D$6,0,10*ROW('Sanitation Data'!D178))),'Data Summary'!CL184="Yes"),OFFSET('Sanitation Data'!$D$6,0,10*ROW('Sanitation Data'!D178)),NA())</f>
        <v>#N/A</v>
      </c>
      <c r="X184" s="491" t="e">
        <f ca="1">+IF(AND(ISNUMBER(OFFSET('Sanitation Data'!$D$10,0,10*ROW('Sanitation Data'!D178))),'Data Summary'!CM184="Yes"),OFFSET('Sanitation Data'!$D$10,0,10*ROW('Sanitation Data'!D178)),NA())</f>
        <v>#N/A</v>
      </c>
      <c r="Y184" s="491" t="e">
        <f ca="1">+IF(AND(ISNUMBER(OFFSET('Sanitation Data'!$D$11,0,10*ROW('Sanitation Data'!D178))),'Data Summary'!CN184="Yes"),OFFSET('Sanitation Data'!$D$11,0,10*ROW('Sanitation Data'!D178)),NA())</f>
        <v>#N/A</v>
      </c>
      <c r="Z184" s="491" t="e">
        <f ca="1">+IF(AND(ISNUMBER(OFFSET('Sanitation Data'!$D$12,0,10*ROW('Sanitation Data'!D178))),'Data Summary'!CO184="Yes"),OFFSET('Sanitation Data'!$D$12,0,10*ROW('Sanitation Data'!D178)),NA())</f>
        <v>#N/A</v>
      </c>
      <c r="AA184" s="491" t="e">
        <f ca="1">+IF(AND(ISNUMBER(OFFSET('Sanitation Data'!$E$4,0,10*ROW('Sanitation Data'!E178))),'Data Summary'!CP184="Yes"),100-OFFSET('Sanitation Data'!$E$4,0,10*ROW('Sanitation Data'!E178)),NA())</f>
        <v>#N/A</v>
      </c>
      <c r="AB184" s="491" t="e">
        <f ca="1">+IF(AND(ISNUMBER(OFFSET('Sanitation Data'!$E$6,0,10*ROW('Sanitation Data'!E178))),'Data Summary'!CQ184="Yes"),OFFSET('Sanitation Data'!$E$6,0,10*ROW('Sanitation Data'!E178)),NA())</f>
        <v>#N/A</v>
      </c>
      <c r="AC184" s="491" t="e">
        <f ca="1">+IF(AND(ISNUMBER(OFFSET('Sanitation Data'!$E$10,0,10*ROW('Sanitation Data'!E178))),'Data Summary'!CR184="Yes"),OFFSET('Sanitation Data'!$E$10,0,10*ROW('Sanitation Data'!E178)),NA())</f>
        <v>#N/A</v>
      </c>
      <c r="AD184" s="491" t="e">
        <f ca="1">+IF(AND(ISNUMBER(OFFSET('Sanitation Data'!$E$11,0,10*ROW('Sanitation Data'!E178))),'Data Summary'!CS184="Yes"),OFFSET('Sanitation Data'!$E$11,0,10*ROW('Sanitation Data'!E178)),NA())</f>
        <v>#N/A</v>
      </c>
      <c r="AE184" s="491" t="e">
        <f ca="1">+IF(AND(ISNUMBER(OFFSET('Sanitation Data'!$E$12,0,10*ROW('Sanitation Data'!E178))),'Data Summary'!CT184="Yes"),OFFSET('Sanitation Data'!$E$12,0,10*ROW('Sanitation Data'!E178)),NA())</f>
        <v>#N/A</v>
      </c>
      <c r="AF184" s="491" t="e">
        <f ca="1">+IF(AND(ISNUMBER(OFFSET('Sanitation Data'!$F$4,0,10*ROW('Sanitation Data'!F178))),'Data Summary'!CU184="Yes"),100-OFFSET('Sanitation Data'!$F$4,0,10*ROW('Sanitation Data'!F178)),NA())</f>
        <v>#N/A</v>
      </c>
      <c r="AG184" s="491" t="e">
        <f ca="1">+IF(AND(ISNUMBER(OFFSET('Sanitation Data'!$F$6,0,10*ROW('Sanitation Data'!F178))),'Data Summary'!CV184="Yes"),OFFSET('Sanitation Data'!$F$6,0,10*ROW('Sanitation Data'!F178)),NA())</f>
        <v>#N/A</v>
      </c>
      <c r="AH184" s="491" t="e">
        <f ca="1">+IF(AND(ISNUMBER(OFFSET('Sanitation Data'!$F$10,0,10*ROW('Sanitation Data'!F178))),'Data Summary'!CW184="Yes"),OFFSET('Sanitation Data'!$F$10,0,10*ROW('Sanitation Data'!F178)),NA())</f>
        <v>#N/A</v>
      </c>
      <c r="AI184" s="491" t="e">
        <f ca="1">+IF(AND(ISNUMBER(OFFSET('Sanitation Data'!$F$11,0,10*ROW('Sanitation Data'!F178))),'Data Summary'!CX184="Yes"),OFFSET('Sanitation Data'!$F$11,0,10*ROW('Sanitation Data'!F178)),NA())</f>
        <v>#N/A</v>
      </c>
      <c r="AJ184" s="491" t="e">
        <f ca="1">+IF(AND(ISNUMBER(OFFSET('Sanitation Data'!$F$12,0,10*ROW('Sanitation Data'!F178))),'Data Summary'!CY184="Yes"),OFFSET('Sanitation Data'!$F$12,0,10*ROW('Sanitation Data'!F178)),NA())</f>
        <v>#N/A</v>
      </c>
      <c r="AK184" s="491" t="e">
        <f ca="1">+IF(AND(ISNUMBER(OFFSET('Sanitation Data'!$G$4,0,10*ROW('Sanitation Data'!G178))),'Data Summary'!CZ184="Yes"),100-OFFSET('Sanitation Data'!$G$4,0,10*ROW('Sanitation Data'!G178)),NA())</f>
        <v>#N/A</v>
      </c>
      <c r="AL184" s="491" t="e">
        <f ca="1">+IF(AND(ISNUMBER(OFFSET('Sanitation Data'!$G$6,0,10*ROW('Sanitation Data'!G178))),'Data Summary'!DA184="Yes"),OFFSET('Sanitation Data'!$G$6,0,10*ROW('Sanitation Data'!G178)),NA())</f>
        <v>#N/A</v>
      </c>
      <c r="AM184" s="491" t="e">
        <f ca="1">+IF(AND(ISNUMBER(OFFSET('Sanitation Data'!$G$10,0,10*ROW('Sanitation Data'!G178))),'Data Summary'!DB184="Yes"),OFFSET('Sanitation Data'!$G$10,0,10*ROW('Sanitation Data'!G178)),NA())</f>
        <v>#N/A</v>
      </c>
      <c r="AN184" s="491" t="e">
        <f ca="1">+IF(AND(ISNUMBER(OFFSET('Sanitation Data'!$G$11,0,10*ROW('Sanitation Data'!G178))),'Data Summary'!DC184="Yes"),OFFSET('Sanitation Data'!$G$11,0,10*ROW('Sanitation Data'!G178)),NA())</f>
        <v>#N/A</v>
      </c>
      <c r="AO184" s="491" t="e">
        <f ca="1">+IF(AND(ISNUMBER(OFFSET('Sanitation Data'!$G$12,0,10*ROW('Sanitation Data'!G178))),'Data Summary'!DD184="Yes"),OFFSET('Sanitation Data'!$G$12,0,10*ROW('Sanitation Data'!G178)),NA())</f>
        <v>#N/A</v>
      </c>
      <c r="AP184" s="491" t="e">
        <f ca="1">+IF(AND(ISNUMBER(OFFSET('Sanitation Data'!$H$4,0,10*ROW('Sanitation Data'!H178))),'Data Summary'!DE184="Yes"),100-OFFSET('Sanitation Data'!$H$4,0,10*ROW('Sanitation Data'!H178)),NA())</f>
        <v>#N/A</v>
      </c>
      <c r="AQ184" s="491" t="e">
        <f ca="1">+IF(AND(ISNUMBER(OFFSET('Sanitation Data'!$H$6,0,10*ROW('Sanitation Data'!H178))),'Data Summary'!DF184="Yes"),OFFSET('Sanitation Data'!$H$6,0,10*ROW('Sanitation Data'!H178)),NA())</f>
        <v>#N/A</v>
      </c>
      <c r="AR184" s="491" t="e">
        <f ca="1">+IF(AND(ISNUMBER(OFFSET('Sanitation Data'!$H$10,0,10*ROW('Sanitation Data'!H178))),'Data Summary'!DG184="Yes"),OFFSET('Sanitation Data'!$H$10,0,10*ROW('Sanitation Data'!H178)),NA())</f>
        <v>#N/A</v>
      </c>
      <c r="AS184" s="491" t="e">
        <f ca="1">+IF(AND(ISNUMBER(OFFSET('Sanitation Data'!$H$11,0,10*ROW('Sanitation Data'!H178))),'Data Summary'!DH184="Yes"),OFFSET('Sanitation Data'!$H$11,0,10*ROW('Sanitation Data'!H178)),NA())</f>
        <v>#N/A</v>
      </c>
      <c r="AT184" s="491" t="e">
        <f ca="1">+IF(AND(ISNUMBER(OFFSET('Sanitation Data'!$H$12,0,10*ROW('Sanitation Data'!H178))),'Data Summary'!DI184="Yes"),OFFSET('Sanitation Data'!$H$12,0,10*ROW('Sanitation Data'!H178)),NA())</f>
        <v>#N/A</v>
      </c>
      <c r="AU184" s="491" t="e">
        <f ca="1">+IF(AND(ISNUMBER(OFFSET('Sanitation Data'!$I$4,0,10*ROW('Sanitation Data'!I178))),'Data Summary'!DJ184="Yes"),100-OFFSET('Sanitation Data'!$I$4,0,10*ROW('Sanitation Data'!I178)),NA())</f>
        <v>#N/A</v>
      </c>
      <c r="AV184" s="491" t="e">
        <f ca="1">+IF(AND(ISNUMBER(OFFSET('Sanitation Data'!$I$6,0,10*ROW('Sanitation Data'!I178))),'Data Summary'!DK184="Yes"),OFFSET('Sanitation Data'!$I$6,0,10*ROW('Sanitation Data'!I178)),NA())</f>
        <v>#N/A</v>
      </c>
      <c r="AW184" s="491" t="e">
        <f ca="1">+IF(AND(ISNUMBER(OFFSET('Sanitation Data'!$I$10,0,10*ROW('Sanitation Data'!I178))),'Data Summary'!DL184="Yes"),OFFSET('Sanitation Data'!$I$10,0,10*ROW('Sanitation Data'!I178)),NA())</f>
        <v>#N/A</v>
      </c>
      <c r="AX184" s="491" t="e">
        <f ca="1">+IF(AND(ISNUMBER(OFFSET('Sanitation Data'!$I$11,0,10*ROW('Sanitation Data'!I178))),'Data Summary'!DM184="Yes"),OFFSET('Sanitation Data'!$I$11,0,10*ROW('Sanitation Data'!I178)),NA())</f>
        <v>#N/A</v>
      </c>
      <c r="AY184" s="491" t="e">
        <f ca="1">+IF(AND(ISNUMBER(OFFSET('Sanitation Data'!$I$12,0,10*ROW('Sanitation Data'!I178))),'Data Summary'!DN184="Yes"),OFFSET('Sanitation Data'!$I$12,0,10*ROW('Sanitation Data'!I178)),NA())</f>
        <v>#N/A</v>
      </c>
      <c r="AZ184" s="492" t="e">
        <f ca="1">+IF(AND(ISNUMBER(OFFSET('Hygiene Data'!$D$5,0,10*ROW('Hygiene Data'!D178))),'Data Summary'!DO184="Yes"),OFFSET('Hygiene Data'!$D$5,0,10*ROW('Hygiene Data'!D178)),NA())</f>
        <v>#N/A</v>
      </c>
      <c r="BA184" s="492" t="e">
        <f ca="1">+IF(AND(ISNUMBER(OFFSET('Hygiene Data'!$D$7,0,10*ROW('Hygiene Data'!D178))),'Data Summary'!DP184="Yes"),OFFSET('Hygiene Data'!$D$7,0,10*ROW('Hygiene Data'!D178)),NA())</f>
        <v>#N/A</v>
      </c>
      <c r="BB184" s="492" t="e">
        <f ca="1">+IF(AND(ISNUMBER(OFFSET('Hygiene Data'!$D$9,0,10*ROW('Hygiene Data'!D178))),'Data Summary'!DQ184="Yes"),OFFSET('Hygiene Data'!$D$9,0,10*ROW('Hygiene Data'!D178)),NA())</f>
        <v>#N/A</v>
      </c>
      <c r="BC184" s="492" t="e">
        <f ca="1">+IF(AND(ISNUMBER(OFFSET('Hygiene Data'!$E$5,0,10*ROW('Hygiene Data'!E178))),'Data Summary'!DR184="Yes"),OFFSET('Hygiene Data'!$E$5,0,10*ROW('Hygiene Data'!E178)),NA())</f>
        <v>#N/A</v>
      </c>
      <c r="BD184" s="492" t="e">
        <f ca="1">+IF(AND(ISNUMBER(OFFSET('Hygiene Data'!$E$7,0,10*ROW('Hygiene Data'!E178))),'Data Summary'!DS184="Yes"),OFFSET('Hygiene Data'!$E$7,0,10*ROW('Hygiene Data'!E178)),NA())</f>
        <v>#N/A</v>
      </c>
      <c r="BE184" s="492" t="e">
        <f ca="1">+IF(AND(ISNUMBER(OFFSET('Hygiene Data'!$E$9,0,10*ROW('Hygiene Data'!E178))),'Data Summary'!DT184="Yes"),OFFSET('Hygiene Data'!$E$9,0,10*ROW('Hygiene Data'!E178)),NA())</f>
        <v>#N/A</v>
      </c>
      <c r="BF184" s="492" t="e">
        <f ca="1">+IF(AND(ISNUMBER(OFFSET('Hygiene Data'!$F$5,0,10*ROW('Hygiene Data'!F178))),'Data Summary'!DU184="Yes"),OFFSET('Hygiene Data'!$F$5,0,10*ROW('Hygiene Data'!F178)),NA())</f>
        <v>#N/A</v>
      </c>
      <c r="BG184" s="492" t="e">
        <f ca="1">+IF(AND(ISNUMBER(OFFSET('Hygiene Data'!$F$7,0,10*ROW('Hygiene Data'!F178))),'Data Summary'!DV184="Yes"),OFFSET('Hygiene Data'!$F$7,0,10*ROW('Hygiene Data'!F178)),NA())</f>
        <v>#N/A</v>
      </c>
      <c r="BH184" s="492" t="e">
        <f ca="1">+IF(AND(ISNUMBER(OFFSET('Hygiene Data'!$F$9,0,10*ROW('Hygiene Data'!F178))),'Data Summary'!DW184="Yes"),OFFSET('Hygiene Data'!$F$9,0,10*ROW('Hygiene Data'!F178)),NA())</f>
        <v>#N/A</v>
      </c>
      <c r="BI184" s="492" t="e">
        <f ca="1">+IF(AND(ISNUMBER(OFFSET('Hygiene Data'!$G$5,0,10*ROW('Hygiene Data'!G178))),'Data Summary'!DX184="Yes"),OFFSET('Hygiene Data'!$G$5,0,10*ROW('Hygiene Data'!G178)),NA())</f>
        <v>#N/A</v>
      </c>
      <c r="BJ184" s="492" t="e">
        <f ca="1">+IF(AND(ISNUMBER(OFFSET('Hygiene Data'!$G$7,0,10*ROW('Hygiene Data'!G178))),'Data Summary'!DY184="Yes"),OFFSET('Hygiene Data'!$G$7,0,10*ROW('Hygiene Data'!G178)),NA())</f>
        <v>#N/A</v>
      </c>
      <c r="BK184" s="492" t="e">
        <f ca="1">+IF(AND(ISNUMBER(OFFSET('Hygiene Data'!$G$9,0,10*ROW('Hygiene Data'!G178))),'Data Summary'!DZ184="Yes"),OFFSET('Hygiene Data'!$G$9,0,10*ROW('Hygiene Data'!G178)),NA())</f>
        <v>#N/A</v>
      </c>
      <c r="BL184" s="492" t="e">
        <f ca="1">+IF(AND(ISNUMBER(OFFSET('Hygiene Data'!$H$5,0,10*ROW('Hygiene Data'!H178))),'Data Summary'!EA184="Yes"),OFFSET('Hygiene Data'!$H$5,0,10*ROW('Hygiene Data'!H178)),NA())</f>
        <v>#N/A</v>
      </c>
      <c r="BM184" s="492" t="e">
        <f ca="1">+IF(AND(ISNUMBER(OFFSET('Hygiene Data'!$H$7,0,10*ROW('Hygiene Data'!H178))),'Data Summary'!EB184="Yes"),OFFSET('Hygiene Data'!$H$7,0,10*ROW('Hygiene Data'!H178)),NA())</f>
        <v>#N/A</v>
      </c>
      <c r="BN184" s="492" t="e">
        <f ca="1">+IF(AND(ISNUMBER(OFFSET('Hygiene Data'!$H$9,0,10*ROW('Hygiene Data'!H178))),'Data Summary'!EC184="Yes"),OFFSET('Hygiene Data'!$H$9,0,10*ROW('Hygiene Data'!H178)),NA())</f>
        <v>#N/A</v>
      </c>
      <c r="BO184" s="492" t="e">
        <f ca="1">+IF(AND(ISNUMBER(OFFSET('Hygiene Data'!$I$5,0,10*ROW('Hygiene Data'!I178))),'Data Summary'!ED184="Yes"),OFFSET('Hygiene Data'!$I$5,0,10*ROW('Hygiene Data'!I178)),NA())</f>
        <v>#N/A</v>
      </c>
      <c r="BP184" s="492" t="e">
        <f ca="1">+IF(AND(ISNUMBER(OFFSET('Hygiene Data'!$I$7,0,10*ROW('Hygiene Data'!I178))),'Data Summary'!EE184="Yes"),OFFSET('Hygiene Data'!$I$7,0,10*ROW('Hygiene Data'!I178)),NA())</f>
        <v>#N/A</v>
      </c>
      <c r="BQ184" s="492" t="e">
        <f ca="1">+IF(AND(ISNUMBER(OFFSET('Hygiene Data'!$I$9,0,10*ROW('Hygiene Data'!I178))),'Data Summary'!EF184="Yes"),OFFSET('Hygiene Data'!$I$9,0,10*ROW('Hygiene Data'!I178)),NA())</f>
        <v>#N/A</v>
      </c>
    </row>
    <row r="185" spans="1:69" x14ac:dyDescent="0.25">
      <c r="A185" s="488" t="e">
        <f ca="1">+RIGHT('Data Summary'!A185,LEN('Data Summary'!A185)-9)</f>
        <v>#VALUE!</v>
      </c>
      <c r="B185" s="462" t="str">
        <f ca="1">+IF(ISTEXT('Data Summary'!B185),'Data Summary'!B185,"")</f>
        <v/>
      </c>
      <c r="C185" s="489" t="e">
        <f ca="1">+VALUE('Data Summary'!C185)</f>
        <v>#VALUE!</v>
      </c>
      <c r="D185" s="490" t="e">
        <f ca="1">+IF(AND(ISNUMBER(OFFSET('Water Data'!$D$4,0,10*ROW('Water Data'!D179))),'Data Summary'!BS185="Yes"),100-OFFSET('Water Data'!$D$4,0,10*ROW('Water Data'!D179)),NA())</f>
        <v>#N/A</v>
      </c>
      <c r="E185" s="490" t="e">
        <f ca="1">+IF(AND(ISNUMBER(OFFSET('Water Data'!$D$6,0,10*ROW('Water Data'!D179))),'Data Summary'!BT185="Yes"),OFFSET('Water Data'!$D$6,0,10*ROW('Water Data'!D179)),NA())</f>
        <v>#N/A</v>
      </c>
      <c r="F185" s="490" t="e">
        <f ca="1">+IF(AND(ISNUMBER(OFFSET('Water Data'!$D$9,0,10*ROW('Water Data'!D179))),'Data Summary'!BU185="Yes"),OFFSET('Water Data'!$D$9,0,10*ROW('Water Data'!D179)),NA())</f>
        <v>#N/A</v>
      </c>
      <c r="G185" s="490" t="e">
        <f ca="1">+IF(AND(ISNUMBER(OFFSET('Water Data'!$E$4,0,10*ROW('Water Data'!E179))),'Data Summary'!BV185="Yes"),100-OFFSET('Water Data'!$E$4,0,10*ROW('Water Data'!E179)),NA())</f>
        <v>#N/A</v>
      </c>
      <c r="H185" s="490" t="e">
        <f ca="1">+IF(AND(ISNUMBER(OFFSET('Water Data'!$E$6,0,10*ROW('Water Data'!E179))),'Data Summary'!BW185="Yes"),OFFSET('Water Data'!$E$6,0,10*ROW('Water Data'!E179)),NA())</f>
        <v>#N/A</v>
      </c>
      <c r="I185" s="490" t="e">
        <f ca="1">+IF(AND(ISNUMBER(OFFSET('Water Data'!$E$9,0,10*ROW('Water Data'!E179))),'Data Summary'!BX185="Yes"),OFFSET('Water Data'!$E$9,0,10*ROW('Water Data'!E179)),NA())</f>
        <v>#N/A</v>
      </c>
      <c r="J185" s="490" t="e">
        <f ca="1">+IF(AND(ISNUMBER(OFFSET('Water Data'!$F$4,0,10*ROW('Water Data'!F179))),'Data Summary'!BY185="Yes"),100-OFFSET('Water Data'!$F$4,0,10*ROW('Water Data'!F179)),NA())</f>
        <v>#N/A</v>
      </c>
      <c r="K185" s="490" t="e">
        <f ca="1">+IF(AND(ISNUMBER(OFFSET('Water Data'!$F$6,0,10*ROW('Water Data'!F179))),'Data Summary'!BZ185="Yes"),OFFSET('Water Data'!$F$6,0,10*ROW('Water Data'!F179)),NA())</f>
        <v>#N/A</v>
      </c>
      <c r="L185" s="490" t="e">
        <f ca="1">+IF(AND(ISNUMBER(OFFSET('Water Data'!$F$9,0,10*ROW('Water Data'!F179))),'Data Summary'!CA185="Yes"),OFFSET('Water Data'!$F$9,0,10*ROW('Water Data'!F179)),NA())</f>
        <v>#N/A</v>
      </c>
      <c r="M185" s="490" t="e">
        <f ca="1">+IF(AND(ISNUMBER(OFFSET('Water Data'!$G$4,0,10*ROW('Water Data'!G179))),'Data Summary'!CB185="Yes"),100-OFFSET('Water Data'!$G$4,0,10*ROW('Water Data'!G179)),NA())</f>
        <v>#N/A</v>
      </c>
      <c r="N185" s="490" t="e">
        <f ca="1">+IF(AND(ISNUMBER(OFFSET('Water Data'!$G$6,0,10*ROW('Water Data'!G179))),'Data Summary'!CC185="Yes"),OFFSET('Water Data'!$G$6,0,10*ROW('Water Data'!G179)),NA())</f>
        <v>#N/A</v>
      </c>
      <c r="O185" s="490" t="e">
        <f ca="1">+IF(AND(ISNUMBER(OFFSET('Water Data'!$G$9,0,10*ROW('Water Data'!G179))),'Data Summary'!CD185="Yes"),OFFSET('Water Data'!$G$9,0,10*ROW('Water Data'!G179)),NA())</f>
        <v>#N/A</v>
      </c>
      <c r="P185" s="490" t="e">
        <f ca="1">+IF(AND(ISNUMBER(OFFSET('Water Data'!$H$4,0,10*ROW('Water Data'!H179))),'Data Summary'!CE185="Yes"),100-OFFSET('Water Data'!$H$4,0,10*ROW('Water Data'!H179)),NA())</f>
        <v>#N/A</v>
      </c>
      <c r="Q185" s="490" t="e">
        <f ca="1">+IF(AND(ISNUMBER(OFFSET('Water Data'!$H$6,0,10*ROW('Water Data'!H179))),'Data Summary'!CF185="Yes"),OFFSET('Water Data'!$H$6,0,10*ROW('Water Data'!H179)),NA())</f>
        <v>#N/A</v>
      </c>
      <c r="R185" s="490" t="e">
        <f ca="1">+IF(AND(ISNUMBER(OFFSET('Water Data'!$H$9,0,10*ROW('Water Data'!H179))),'Data Summary'!CG185="Yes"),OFFSET('Water Data'!$H$9,0,10*ROW('Water Data'!H179)),NA())</f>
        <v>#N/A</v>
      </c>
      <c r="S185" s="490" t="e">
        <f ca="1">+IF(AND(ISNUMBER(OFFSET('Water Data'!$I$4,0,10*ROW('Water Data'!I179))),'Data Summary'!CH185="Yes"),100-OFFSET('Water Data'!$I$4,0,10*ROW('Water Data'!I179)),NA())</f>
        <v>#N/A</v>
      </c>
      <c r="T185" s="490" t="e">
        <f ca="1">+IF(AND(ISNUMBER(OFFSET('Water Data'!$I$6,0,10*ROW('Water Data'!I179))),'Data Summary'!CI185="Yes"),OFFSET('Water Data'!$I$6,0,10*ROW('Water Data'!I179)),NA())</f>
        <v>#N/A</v>
      </c>
      <c r="U185" s="490" t="e">
        <f ca="1">+IF(AND(ISNUMBER(OFFSET('Water Data'!$I$9,0,10*ROW('Water Data'!I179))),'Data Summary'!CJ185="Yes"),OFFSET('Water Data'!$I$9,0,10*ROW('Water Data'!I179)),NA())</f>
        <v>#N/A</v>
      </c>
      <c r="V185" s="491" t="e">
        <f ca="1">+IF(AND(ISNUMBER(OFFSET('Sanitation Data'!$D$4,0,10*ROW('Sanitation Data'!D179))),'Data Summary'!CK185="Yes"),100-OFFSET('Sanitation Data'!$D$4,0,10*ROW('Sanitation Data'!D179)),NA())</f>
        <v>#N/A</v>
      </c>
      <c r="W185" s="491" t="e">
        <f ca="1">+IF(AND(ISNUMBER(OFFSET('Sanitation Data'!$D$6,0,10*ROW('Sanitation Data'!D179))),'Data Summary'!CL185="Yes"),OFFSET('Sanitation Data'!$D$6,0,10*ROW('Sanitation Data'!D179)),NA())</f>
        <v>#N/A</v>
      </c>
      <c r="X185" s="491" t="e">
        <f ca="1">+IF(AND(ISNUMBER(OFFSET('Sanitation Data'!$D$10,0,10*ROW('Sanitation Data'!D179))),'Data Summary'!CM185="Yes"),OFFSET('Sanitation Data'!$D$10,0,10*ROW('Sanitation Data'!D179)),NA())</f>
        <v>#N/A</v>
      </c>
      <c r="Y185" s="491" t="e">
        <f ca="1">+IF(AND(ISNUMBER(OFFSET('Sanitation Data'!$D$11,0,10*ROW('Sanitation Data'!D179))),'Data Summary'!CN185="Yes"),OFFSET('Sanitation Data'!$D$11,0,10*ROW('Sanitation Data'!D179)),NA())</f>
        <v>#N/A</v>
      </c>
      <c r="Z185" s="491" t="e">
        <f ca="1">+IF(AND(ISNUMBER(OFFSET('Sanitation Data'!$D$12,0,10*ROW('Sanitation Data'!D179))),'Data Summary'!CO185="Yes"),OFFSET('Sanitation Data'!$D$12,0,10*ROW('Sanitation Data'!D179)),NA())</f>
        <v>#N/A</v>
      </c>
      <c r="AA185" s="491" t="e">
        <f ca="1">+IF(AND(ISNUMBER(OFFSET('Sanitation Data'!$E$4,0,10*ROW('Sanitation Data'!E179))),'Data Summary'!CP185="Yes"),100-OFFSET('Sanitation Data'!$E$4,0,10*ROW('Sanitation Data'!E179)),NA())</f>
        <v>#N/A</v>
      </c>
      <c r="AB185" s="491" t="e">
        <f ca="1">+IF(AND(ISNUMBER(OFFSET('Sanitation Data'!$E$6,0,10*ROW('Sanitation Data'!E179))),'Data Summary'!CQ185="Yes"),OFFSET('Sanitation Data'!$E$6,0,10*ROW('Sanitation Data'!E179)),NA())</f>
        <v>#N/A</v>
      </c>
      <c r="AC185" s="491" t="e">
        <f ca="1">+IF(AND(ISNUMBER(OFFSET('Sanitation Data'!$E$10,0,10*ROW('Sanitation Data'!E179))),'Data Summary'!CR185="Yes"),OFFSET('Sanitation Data'!$E$10,0,10*ROW('Sanitation Data'!E179)),NA())</f>
        <v>#N/A</v>
      </c>
      <c r="AD185" s="491" t="e">
        <f ca="1">+IF(AND(ISNUMBER(OFFSET('Sanitation Data'!$E$11,0,10*ROW('Sanitation Data'!E179))),'Data Summary'!CS185="Yes"),OFFSET('Sanitation Data'!$E$11,0,10*ROW('Sanitation Data'!E179)),NA())</f>
        <v>#N/A</v>
      </c>
      <c r="AE185" s="491" t="e">
        <f ca="1">+IF(AND(ISNUMBER(OFFSET('Sanitation Data'!$E$12,0,10*ROW('Sanitation Data'!E179))),'Data Summary'!CT185="Yes"),OFFSET('Sanitation Data'!$E$12,0,10*ROW('Sanitation Data'!E179)),NA())</f>
        <v>#N/A</v>
      </c>
      <c r="AF185" s="491" t="e">
        <f ca="1">+IF(AND(ISNUMBER(OFFSET('Sanitation Data'!$F$4,0,10*ROW('Sanitation Data'!F179))),'Data Summary'!CU185="Yes"),100-OFFSET('Sanitation Data'!$F$4,0,10*ROW('Sanitation Data'!F179)),NA())</f>
        <v>#N/A</v>
      </c>
      <c r="AG185" s="491" t="e">
        <f ca="1">+IF(AND(ISNUMBER(OFFSET('Sanitation Data'!$F$6,0,10*ROW('Sanitation Data'!F179))),'Data Summary'!CV185="Yes"),OFFSET('Sanitation Data'!$F$6,0,10*ROW('Sanitation Data'!F179)),NA())</f>
        <v>#N/A</v>
      </c>
      <c r="AH185" s="491" t="e">
        <f ca="1">+IF(AND(ISNUMBER(OFFSET('Sanitation Data'!$F$10,0,10*ROW('Sanitation Data'!F179))),'Data Summary'!CW185="Yes"),OFFSET('Sanitation Data'!$F$10,0,10*ROW('Sanitation Data'!F179)),NA())</f>
        <v>#N/A</v>
      </c>
      <c r="AI185" s="491" t="e">
        <f ca="1">+IF(AND(ISNUMBER(OFFSET('Sanitation Data'!$F$11,0,10*ROW('Sanitation Data'!F179))),'Data Summary'!CX185="Yes"),OFFSET('Sanitation Data'!$F$11,0,10*ROW('Sanitation Data'!F179)),NA())</f>
        <v>#N/A</v>
      </c>
      <c r="AJ185" s="491" t="e">
        <f ca="1">+IF(AND(ISNUMBER(OFFSET('Sanitation Data'!$F$12,0,10*ROW('Sanitation Data'!F179))),'Data Summary'!CY185="Yes"),OFFSET('Sanitation Data'!$F$12,0,10*ROW('Sanitation Data'!F179)),NA())</f>
        <v>#N/A</v>
      </c>
      <c r="AK185" s="491" t="e">
        <f ca="1">+IF(AND(ISNUMBER(OFFSET('Sanitation Data'!$G$4,0,10*ROW('Sanitation Data'!G179))),'Data Summary'!CZ185="Yes"),100-OFFSET('Sanitation Data'!$G$4,0,10*ROW('Sanitation Data'!G179)),NA())</f>
        <v>#N/A</v>
      </c>
      <c r="AL185" s="491" t="e">
        <f ca="1">+IF(AND(ISNUMBER(OFFSET('Sanitation Data'!$G$6,0,10*ROW('Sanitation Data'!G179))),'Data Summary'!DA185="Yes"),OFFSET('Sanitation Data'!$G$6,0,10*ROW('Sanitation Data'!G179)),NA())</f>
        <v>#N/A</v>
      </c>
      <c r="AM185" s="491" t="e">
        <f ca="1">+IF(AND(ISNUMBER(OFFSET('Sanitation Data'!$G$10,0,10*ROW('Sanitation Data'!G179))),'Data Summary'!DB185="Yes"),OFFSET('Sanitation Data'!$G$10,0,10*ROW('Sanitation Data'!G179)),NA())</f>
        <v>#N/A</v>
      </c>
      <c r="AN185" s="491" t="e">
        <f ca="1">+IF(AND(ISNUMBER(OFFSET('Sanitation Data'!$G$11,0,10*ROW('Sanitation Data'!G179))),'Data Summary'!DC185="Yes"),OFFSET('Sanitation Data'!$G$11,0,10*ROW('Sanitation Data'!G179)),NA())</f>
        <v>#N/A</v>
      </c>
      <c r="AO185" s="491" t="e">
        <f ca="1">+IF(AND(ISNUMBER(OFFSET('Sanitation Data'!$G$12,0,10*ROW('Sanitation Data'!G179))),'Data Summary'!DD185="Yes"),OFFSET('Sanitation Data'!$G$12,0,10*ROW('Sanitation Data'!G179)),NA())</f>
        <v>#N/A</v>
      </c>
      <c r="AP185" s="491" t="e">
        <f ca="1">+IF(AND(ISNUMBER(OFFSET('Sanitation Data'!$H$4,0,10*ROW('Sanitation Data'!H179))),'Data Summary'!DE185="Yes"),100-OFFSET('Sanitation Data'!$H$4,0,10*ROW('Sanitation Data'!H179)),NA())</f>
        <v>#N/A</v>
      </c>
      <c r="AQ185" s="491" t="e">
        <f ca="1">+IF(AND(ISNUMBER(OFFSET('Sanitation Data'!$H$6,0,10*ROW('Sanitation Data'!H179))),'Data Summary'!DF185="Yes"),OFFSET('Sanitation Data'!$H$6,0,10*ROW('Sanitation Data'!H179)),NA())</f>
        <v>#N/A</v>
      </c>
      <c r="AR185" s="491" t="e">
        <f ca="1">+IF(AND(ISNUMBER(OFFSET('Sanitation Data'!$H$10,0,10*ROW('Sanitation Data'!H179))),'Data Summary'!DG185="Yes"),OFFSET('Sanitation Data'!$H$10,0,10*ROW('Sanitation Data'!H179)),NA())</f>
        <v>#N/A</v>
      </c>
      <c r="AS185" s="491" t="e">
        <f ca="1">+IF(AND(ISNUMBER(OFFSET('Sanitation Data'!$H$11,0,10*ROW('Sanitation Data'!H179))),'Data Summary'!DH185="Yes"),OFFSET('Sanitation Data'!$H$11,0,10*ROW('Sanitation Data'!H179)),NA())</f>
        <v>#N/A</v>
      </c>
      <c r="AT185" s="491" t="e">
        <f ca="1">+IF(AND(ISNUMBER(OFFSET('Sanitation Data'!$H$12,0,10*ROW('Sanitation Data'!H179))),'Data Summary'!DI185="Yes"),OFFSET('Sanitation Data'!$H$12,0,10*ROW('Sanitation Data'!H179)),NA())</f>
        <v>#N/A</v>
      </c>
      <c r="AU185" s="491" t="e">
        <f ca="1">+IF(AND(ISNUMBER(OFFSET('Sanitation Data'!$I$4,0,10*ROW('Sanitation Data'!I179))),'Data Summary'!DJ185="Yes"),100-OFFSET('Sanitation Data'!$I$4,0,10*ROW('Sanitation Data'!I179)),NA())</f>
        <v>#N/A</v>
      </c>
      <c r="AV185" s="491" t="e">
        <f ca="1">+IF(AND(ISNUMBER(OFFSET('Sanitation Data'!$I$6,0,10*ROW('Sanitation Data'!I179))),'Data Summary'!DK185="Yes"),OFFSET('Sanitation Data'!$I$6,0,10*ROW('Sanitation Data'!I179)),NA())</f>
        <v>#N/A</v>
      </c>
      <c r="AW185" s="491" t="e">
        <f ca="1">+IF(AND(ISNUMBER(OFFSET('Sanitation Data'!$I$10,0,10*ROW('Sanitation Data'!I179))),'Data Summary'!DL185="Yes"),OFFSET('Sanitation Data'!$I$10,0,10*ROW('Sanitation Data'!I179)),NA())</f>
        <v>#N/A</v>
      </c>
      <c r="AX185" s="491" t="e">
        <f ca="1">+IF(AND(ISNUMBER(OFFSET('Sanitation Data'!$I$11,0,10*ROW('Sanitation Data'!I179))),'Data Summary'!DM185="Yes"),OFFSET('Sanitation Data'!$I$11,0,10*ROW('Sanitation Data'!I179)),NA())</f>
        <v>#N/A</v>
      </c>
      <c r="AY185" s="491" t="e">
        <f ca="1">+IF(AND(ISNUMBER(OFFSET('Sanitation Data'!$I$12,0,10*ROW('Sanitation Data'!I179))),'Data Summary'!DN185="Yes"),OFFSET('Sanitation Data'!$I$12,0,10*ROW('Sanitation Data'!I179)),NA())</f>
        <v>#N/A</v>
      </c>
      <c r="AZ185" s="492" t="e">
        <f ca="1">+IF(AND(ISNUMBER(OFFSET('Hygiene Data'!$D$5,0,10*ROW('Hygiene Data'!D179))),'Data Summary'!DO185="Yes"),OFFSET('Hygiene Data'!$D$5,0,10*ROW('Hygiene Data'!D179)),NA())</f>
        <v>#N/A</v>
      </c>
      <c r="BA185" s="492" t="e">
        <f ca="1">+IF(AND(ISNUMBER(OFFSET('Hygiene Data'!$D$7,0,10*ROW('Hygiene Data'!D179))),'Data Summary'!DP185="Yes"),OFFSET('Hygiene Data'!$D$7,0,10*ROW('Hygiene Data'!D179)),NA())</f>
        <v>#N/A</v>
      </c>
      <c r="BB185" s="492" t="e">
        <f ca="1">+IF(AND(ISNUMBER(OFFSET('Hygiene Data'!$D$9,0,10*ROW('Hygiene Data'!D179))),'Data Summary'!DQ185="Yes"),OFFSET('Hygiene Data'!$D$9,0,10*ROW('Hygiene Data'!D179)),NA())</f>
        <v>#N/A</v>
      </c>
      <c r="BC185" s="492" t="e">
        <f ca="1">+IF(AND(ISNUMBER(OFFSET('Hygiene Data'!$E$5,0,10*ROW('Hygiene Data'!E179))),'Data Summary'!DR185="Yes"),OFFSET('Hygiene Data'!$E$5,0,10*ROW('Hygiene Data'!E179)),NA())</f>
        <v>#N/A</v>
      </c>
      <c r="BD185" s="492" t="e">
        <f ca="1">+IF(AND(ISNUMBER(OFFSET('Hygiene Data'!$E$7,0,10*ROW('Hygiene Data'!E179))),'Data Summary'!DS185="Yes"),OFFSET('Hygiene Data'!$E$7,0,10*ROW('Hygiene Data'!E179)),NA())</f>
        <v>#N/A</v>
      </c>
      <c r="BE185" s="492" t="e">
        <f ca="1">+IF(AND(ISNUMBER(OFFSET('Hygiene Data'!$E$9,0,10*ROW('Hygiene Data'!E179))),'Data Summary'!DT185="Yes"),OFFSET('Hygiene Data'!$E$9,0,10*ROW('Hygiene Data'!E179)),NA())</f>
        <v>#N/A</v>
      </c>
      <c r="BF185" s="492" t="e">
        <f ca="1">+IF(AND(ISNUMBER(OFFSET('Hygiene Data'!$F$5,0,10*ROW('Hygiene Data'!F179))),'Data Summary'!DU185="Yes"),OFFSET('Hygiene Data'!$F$5,0,10*ROW('Hygiene Data'!F179)),NA())</f>
        <v>#N/A</v>
      </c>
      <c r="BG185" s="492" t="e">
        <f ca="1">+IF(AND(ISNUMBER(OFFSET('Hygiene Data'!$F$7,0,10*ROW('Hygiene Data'!F179))),'Data Summary'!DV185="Yes"),OFFSET('Hygiene Data'!$F$7,0,10*ROW('Hygiene Data'!F179)),NA())</f>
        <v>#N/A</v>
      </c>
      <c r="BH185" s="492" t="e">
        <f ca="1">+IF(AND(ISNUMBER(OFFSET('Hygiene Data'!$F$9,0,10*ROW('Hygiene Data'!F179))),'Data Summary'!DW185="Yes"),OFFSET('Hygiene Data'!$F$9,0,10*ROW('Hygiene Data'!F179)),NA())</f>
        <v>#N/A</v>
      </c>
      <c r="BI185" s="492" t="e">
        <f ca="1">+IF(AND(ISNUMBER(OFFSET('Hygiene Data'!$G$5,0,10*ROW('Hygiene Data'!G179))),'Data Summary'!DX185="Yes"),OFFSET('Hygiene Data'!$G$5,0,10*ROW('Hygiene Data'!G179)),NA())</f>
        <v>#N/A</v>
      </c>
      <c r="BJ185" s="492" t="e">
        <f ca="1">+IF(AND(ISNUMBER(OFFSET('Hygiene Data'!$G$7,0,10*ROW('Hygiene Data'!G179))),'Data Summary'!DY185="Yes"),OFFSET('Hygiene Data'!$G$7,0,10*ROW('Hygiene Data'!G179)),NA())</f>
        <v>#N/A</v>
      </c>
      <c r="BK185" s="492" t="e">
        <f ca="1">+IF(AND(ISNUMBER(OFFSET('Hygiene Data'!$G$9,0,10*ROW('Hygiene Data'!G179))),'Data Summary'!DZ185="Yes"),OFFSET('Hygiene Data'!$G$9,0,10*ROW('Hygiene Data'!G179)),NA())</f>
        <v>#N/A</v>
      </c>
      <c r="BL185" s="492" t="e">
        <f ca="1">+IF(AND(ISNUMBER(OFFSET('Hygiene Data'!$H$5,0,10*ROW('Hygiene Data'!H179))),'Data Summary'!EA185="Yes"),OFFSET('Hygiene Data'!$H$5,0,10*ROW('Hygiene Data'!H179)),NA())</f>
        <v>#N/A</v>
      </c>
      <c r="BM185" s="492" t="e">
        <f ca="1">+IF(AND(ISNUMBER(OFFSET('Hygiene Data'!$H$7,0,10*ROW('Hygiene Data'!H179))),'Data Summary'!EB185="Yes"),OFFSET('Hygiene Data'!$H$7,0,10*ROW('Hygiene Data'!H179)),NA())</f>
        <v>#N/A</v>
      </c>
      <c r="BN185" s="492" t="e">
        <f ca="1">+IF(AND(ISNUMBER(OFFSET('Hygiene Data'!$H$9,0,10*ROW('Hygiene Data'!H179))),'Data Summary'!EC185="Yes"),OFFSET('Hygiene Data'!$H$9,0,10*ROW('Hygiene Data'!H179)),NA())</f>
        <v>#N/A</v>
      </c>
      <c r="BO185" s="492" t="e">
        <f ca="1">+IF(AND(ISNUMBER(OFFSET('Hygiene Data'!$I$5,0,10*ROW('Hygiene Data'!I179))),'Data Summary'!ED185="Yes"),OFFSET('Hygiene Data'!$I$5,0,10*ROW('Hygiene Data'!I179)),NA())</f>
        <v>#N/A</v>
      </c>
      <c r="BP185" s="492" t="e">
        <f ca="1">+IF(AND(ISNUMBER(OFFSET('Hygiene Data'!$I$7,0,10*ROW('Hygiene Data'!I179))),'Data Summary'!EE185="Yes"),OFFSET('Hygiene Data'!$I$7,0,10*ROW('Hygiene Data'!I179)),NA())</f>
        <v>#N/A</v>
      </c>
      <c r="BQ185" s="492" t="e">
        <f ca="1">+IF(AND(ISNUMBER(OFFSET('Hygiene Data'!$I$9,0,10*ROW('Hygiene Data'!I179))),'Data Summary'!EF185="Yes"),OFFSET('Hygiene Data'!$I$9,0,10*ROW('Hygiene Data'!I179)),NA())</f>
        <v>#N/A</v>
      </c>
    </row>
    <row r="186" spans="1:69" x14ac:dyDescent="0.25">
      <c r="A186" s="488" t="e">
        <f ca="1">+RIGHT('Data Summary'!A186,LEN('Data Summary'!A186)-9)</f>
        <v>#VALUE!</v>
      </c>
      <c r="B186" s="462" t="str">
        <f ca="1">+IF(ISTEXT('Data Summary'!B186),'Data Summary'!B186,"")</f>
        <v/>
      </c>
      <c r="C186" s="489" t="e">
        <f ca="1">+VALUE('Data Summary'!C186)</f>
        <v>#VALUE!</v>
      </c>
      <c r="D186" s="490" t="e">
        <f ca="1">+IF(AND(ISNUMBER(OFFSET('Water Data'!$D$4,0,10*ROW('Water Data'!D180))),'Data Summary'!BS186="Yes"),100-OFFSET('Water Data'!$D$4,0,10*ROW('Water Data'!D180)),NA())</f>
        <v>#N/A</v>
      </c>
      <c r="E186" s="490" t="e">
        <f ca="1">+IF(AND(ISNUMBER(OFFSET('Water Data'!$D$6,0,10*ROW('Water Data'!D180))),'Data Summary'!BT186="Yes"),OFFSET('Water Data'!$D$6,0,10*ROW('Water Data'!D180)),NA())</f>
        <v>#N/A</v>
      </c>
      <c r="F186" s="490" t="e">
        <f ca="1">+IF(AND(ISNUMBER(OFFSET('Water Data'!$D$9,0,10*ROW('Water Data'!D180))),'Data Summary'!BU186="Yes"),OFFSET('Water Data'!$D$9,0,10*ROW('Water Data'!D180)),NA())</f>
        <v>#N/A</v>
      </c>
      <c r="G186" s="490" t="e">
        <f ca="1">+IF(AND(ISNUMBER(OFFSET('Water Data'!$E$4,0,10*ROW('Water Data'!E180))),'Data Summary'!BV186="Yes"),100-OFFSET('Water Data'!$E$4,0,10*ROW('Water Data'!E180)),NA())</f>
        <v>#N/A</v>
      </c>
      <c r="H186" s="490" t="e">
        <f ca="1">+IF(AND(ISNUMBER(OFFSET('Water Data'!$E$6,0,10*ROW('Water Data'!E180))),'Data Summary'!BW186="Yes"),OFFSET('Water Data'!$E$6,0,10*ROW('Water Data'!E180)),NA())</f>
        <v>#N/A</v>
      </c>
      <c r="I186" s="490" t="e">
        <f ca="1">+IF(AND(ISNUMBER(OFFSET('Water Data'!$E$9,0,10*ROW('Water Data'!E180))),'Data Summary'!BX186="Yes"),OFFSET('Water Data'!$E$9,0,10*ROW('Water Data'!E180)),NA())</f>
        <v>#N/A</v>
      </c>
      <c r="J186" s="490" t="e">
        <f ca="1">+IF(AND(ISNUMBER(OFFSET('Water Data'!$F$4,0,10*ROW('Water Data'!F180))),'Data Summary'!BY186="Yes"),100-OFFSET('Water Data'!$F$4,0,10*ROW('Water Data'!F180)),NA())</f>
        <v>#N/A</v>
      </c>
      <c r="K186" s="490" t="e">
        <f ca="1">+IF(AND(ISNUMBER(OFFSET('Water Data'!$F$6,0,10*ROW('Water Data'!F180))),'Data Summary'!BZ186="Yes"),OFFSET('Water Data'!$F$6,0,10*ROW('Water Data'!F180)),NA())</f>
        <v>#N/A</v>
      </c>
      <c r="L186" s="490" t="e">
        <f ca="1">+IF(AND(ISNUMBER(OFFSET('Water Data'!$F$9,0,10*ROW('Water Data'!F180))),'Data Summary'!CA186="Yes"),OFFSET('Water Data'!$F$9,0,10*ROW('Water Data'!F180)),NA())</f>
        <v>#N/A</v>
      </c>
      <c r="M186" s="490" t="e">
        <f ca="1">+IF(AND(ISNUMBER(OFFSET('Water Data'!$G$4,0,10*ROW('Water Data'!G180))),'Data Summary'!CB186="Yes"),100-OFFSET('Water Data'!$G$4,0,10*ROW('Water Data'!G180)),NA())</f>
        <v>#N/A</v>
      </c>
      <c r="N186" s="490" t="e">
        <f ca="1">+IF(AND(ISNUMBER(OFFSET('Water Data'!$G$6,0,10*ROW('Water Data'!G180))),'Data Summary'!CC186="Yes"),OFFSET('Water Data'!$G$6,0,10*ROW('Water Data'!G180)),NA())</f>
        <v>#N/A</v>
      </c>
      <c r="O186" s="490" t="e">
        <f ca="1">+IF(AND(ISNUMBER(OFFSET('Water Data'!$G$9,0,10*ROW('Water Data'!G180))),'Data Summary'!CD186="Yes"),OFFSET('Water Data'!$G$9,0,10*ROW('Water Data'!G180)),NA())</f>
        <v>#N/A</v>
      </c>
      <c r="P186" s="490" t="e">
        <f ca="1">+IF(AND(ISNUMBER(OFFSET('Water Data'!$H$4,0,10*ROW('Water Data'!H180))),'Data Summary'!CE186="Yes"),100-OFFSET('Water Data'!$H$4,0,10*ROW('Water Data'!H180)),NA())</f>
        <v>#N/A</v>
      </c>
      <c r="Q186" s="490" t="e">
        <f ca="1">+IF(AND(ISNUMBER(OFFSET('Water Data'!$H$6,0,10*ROW('Water Data'!H180))),'Data Summary'!CF186="Yes"),OFFSET('Water Data'!$H$6,0,10*ROW('Water Data'!H180)),NA())</f>
        <v>#N/A</v>
      </c>
      <c r="R186" s="490" t="e">
        <f ca="1">+IF(AND(ISNUMBER(OFFSET('Water Data'!$H$9,0,10*ROW('Water Data'!H180))),'Data Summary'!CG186="Yes"),OFFSET('Water Data'!$H$9,0,10*ROW('Water Data'!H180)),NA())</f>
        <v>#N/A</v>
      </c>
      <c r="S186" s="490" t="e">
        <f ca="1">+IF(AND(ISNUMBER(OFFSET('Water Data'!$I$4,0,10*ROW('Water Data'!I180))),'Data Summary'!CH186="Yes"),100-OFFSET('Water Data'!$I$4,0,10*ROW('Water Data'!I180)),NA())</f>
        <v>#N/A</v>
      </c>
      <c r="T186" s="490" t="e">
        <f ca="1">+IF(AND(ISNUMBER(OFFSET('Water Data'!$I$6,0,10*ROW('Water Data'!I180))),'Data Summary'!CI186="Yes"),OFFSET('Water Data'!$I$6,0,10*ROW('Water Data'!I180)),NA())</f>
        <v>#N/A</v>
      </c>
      <c r="U186" s="490" t="e">
        <f ca="1">+IF(AND(ISNUMBER(OFFSET('Water Data'!$I$9,0,10*ROW('Water Data'!I180))),'Data Summary'!CJ186="Yes"),OFFSET('Water Data'!$I$9,0,10*ROW('Water Data'!I180)),NA())</f>
        <v>#N/A</v>
      </c>
      <c r="V186" s="491" t="e">
        <f ca="1">+IF(AND(ISNUMBER(OFFSET('Sanitation Data'!$D$4,0,10*ROW('Sanitation Data'!D180))),'Data Summary'!CK186="Yes"),100-OFFSET('Sanitation Data'!$D$4,0,10*ROW('Sanitation Data'!D180)),NA())</f>
        <v>#N/A</v>
      </c>
      <c r="W186" s="491" t="e">
        <f ca="1">+IF(AND(ISNUMBER(OFFSET('Sanitation Data'!$D$6,0,10*ROW('Sanitation Data'!D180))),'Data Summary'!CL186="Yes"),OFFSET('Sanitation Data'!$D$6,0,10*ROW('Sanitation Data'!D180)),NA())</f>
        <v>#N/A</v>
      </c>
      <c r="X186" s="491" t="e">
        <f ca="1">+IF(AND(ISNUMBER(OFFSET('Sanitation Data'!$D$10,0,10*ROW('Sanitation Data'!D180))),'Data Summary'!CM186="Yes"),OFFSET('Sanitation Data'!$D$10,0,10*ROW('Sanitation Data'!D180)),NA())</f>
        <v>#N/A</v>
      </c>
      <c r="Y186" s="491" t="e">
        <f ca="1">+IF(AND(ISNUMBER(OFFSET('Sanitation Data'!$D$11,0,10*ROW('Sanitation Data'!D180))),'Data Summary'!CN186="Yes"),OFFSET('Sanitation Data'!$D$11,0,10*ROW('Sanitation Data'!D180)),NA())</f>
        <v>#N/A</v>
      </c>
      <c r="Z186" s="491" t="e">
        <f ca="1">+IF(AND(ISNUMBER(OFFSET('Sanitation Data'!$D$12,0,10*ROW('Sanitation Data'!D180))),'Data Summary'!CO186="Yes"),OFFSET('Sanitation Data'!$D$12,0,10*ROW('Sanitation Data'!D180)),NA())</f>
        <v>#N/A</v>
      </c>
      <c r="AA186" s="491" t="e">
        <f ca="1">+IF(AND(ISNUMBER(OFFSET('Sanitation Data'!$E$4,0,10*ROW('Sanitation Data'!E180))),'Data Summary'!CP186="Yes"),100-OFFSET('Sanitation Data'!$E$4,0,10*ROW('Sanitation Data'!E180)),NA())</f>
        <v>#N/A</v>
      </c>
      <c r="AB186" s="491" t="e">
        <f ca="1">+IF(AND(ISNUMBER(OFFSET('Sanitation Data'!$E$6,0,10*ROW('Sanitation Data'!E180))),'Data Summary'!CQ186="Yes"),OFFSET('Sanitation Data'!$E$6,0,10*ROW('Sanitation Data'!E180)),NA())</f>
        <v>#N/A</v>
      </c>
      <c r="AC186" s="491" t="e">
        <f ca="1">+IF(AND(ISNUMBER(OFFSET('Sanitation Data'!$E$10,0,10*ROW('Sanitation Data'!E180))),'Data Summary'!CR186="Yes"),OFFSET('Sanitation Data'!$E$10,0,10*ROW('Sanitation Data'!E180)),NA())</f>
        <v>#N/A</v>
      </c>
      <c r="AD186" s="491" t="e">
        <f ca="1">+IF(AND(ISNUMBER(OFFSET('Sanitation Data'!$E$11,0,10*ROW('Sanitation Data'!E180))),'Data Summary'!CS186="Yes"),OFFSET('Sanitation Data'!$E$11,0,10*ROW('Sanitation Data'!E180)),NA())</f>
        <v>#N/A</v>
      </c>
      <c r="AE186" s="491" t="e">
        <f ca="1">+IF(AND(ISNUMBER(OFFSET('Sanitation Data'!$E$12,0,10*ROW('Sanitation Data'!E180))),'Data Summary'!CT186="Yes"),OFFSET('Sanitation Data'!$E$12,0,10*ROW('Sanitation Data'!E180)),NA())</f>
        <v>#N/A</v>
      </c>
      <c r="AF186" s="491" t="e">
        <f ca="1">+IF(AND(ISNUMBER(OFFSET('Sanitation Data'!$F$4,0,10*ROW('Sanitation Data'!F180))),'Data Summary'!CU186="Yes"),100-OFFSET('Sanitation Data'!$F$4,0,10*ROW('Sanitation Data'!F180)),NA())</f>
        <v>#N/A</v>
      </c>
      <c r="AG186" s="491" t="e">
        <f ca="1">+IF(AND(ISNUMBER(OFFSET('Sanitation Data'!$F$6,0,10*ROW('Sanitation Data'!F180))),'Data Summary'!CV186="Yes"),OFFSET('Sanitation Data'!$F$6,0,10*ROW('Sanitation Data'!F180)),NA())</f>
        <v>#N/A</v>
      </c>
      <c r="AH186" s="491" t="e">
        <f ca="1">+IF(AND(ISNUMBER(OFFSET('Sanitation Data'!$F$10,0,10*ROW('Sanitation Data'!F180))),'Data Summary'!CW186="Yes"),OFFSET('Sanitation Data'!$F$10,0,10*ROW('Sanitation Data'!F180)),NA())</f>
        <v>#N/A</v>
      </c>
      <c r="AI186" s="491" t="e">
        <f ca="1">+IF(AND(ISNUMBER(OFFSET('Sanitation Data'!$F$11,0,10*ROW('Sanitation Data'!F180))),'Data Summary'!CX186="Yes"),OFFSET('Sanitation Data'!$F$11,0,10*ROW('Sanitation Data'!F180)),NA())</f>
        <v>#N/A</v>
      </c>
      <c r="AJ186" s="491" t="e">
        <f ca="1">+IF(AND(ISNUMBER(OFFSET('Sanitation Data'!$F$12,0,10*ROW('Sanitation Data'!F180))),'Data Summary'!CY186="Yes"),OFFSET('Sanitation Data'!$F$12,0,10*ROW('Sanitation Data'!F180)),NA())</f>
        <v>#N/A</v>
      </c>
      <c r="AK186" s="491" t="e">
        <f ca="1">+IF(AND(ISNUMBER(OFFSET('Sanitation Data'!$G$4,0,10*ROW('Sanitation Data'!G180))),'Data Summary'!CZ186="Yes"),100-OFFSET('Sanitation Data'!$G$4,0,10*ROW('Sanitation Data'!G180)),NA())</f>
        <v>#N/A</v>
      </c>
      <c r="AL186" s="491" t="e">
        <f ca="1">+IF(AND(ISNUMBER(OFFSET('Sanitation Data'!$G$6,0,10*ROW('Sanitation Data'!G180))),'Data Summary'!DA186="Yes"),OFFSET('Sanitation Data'!$G$6,0,10*ROW('Sanitation Data'!G180)),NA())</f>
        <v>#N/A</v>
      </c>
      <c r="AM186" s="491" t="e">
        <f ca="1">+IF(AND(ISNUMBER(OFFSET('Sanitation Data'!$G$10,0,10*ROW('Sanitation Data'!G180))),'Data Summary'!DB186="Yes"),OFFSET('Sanitation Data'!$G$10,0,10*ROW('Sanitation Data'!G180)),NA())</f>
        <v>#N/A</v>
      </c>
      <c r="AN186" s="491" t="e">
        <f ca="1">+IF(AND(ISNUMBER(OFFSET('Sanitation Data'!$G$11,0,10*ROW('Sanitation Data'!G180))),'Data Summary'!DC186="Yes"),OFFSET('Sanitation Data'!$G$11,0,10*ROW('Sanitation Data'!G180)),NA())</f>
        <v>#N/A</v>
      </c>
      <c r="AO186" s="491" t="e">
        <f ca="1">+IF(AND(ISNUMBER(OFFSET('Sanitation Data'!$G$12,0,10*ROW('Sanitation Data'!G180))),'Data Summary'!DD186="Yes"),OFFSET('Sanitation Data'!$G$12,0,10*ROW('Sanitation Data'!G180)),NA())</f>
        <v>#N/A</v>
      </c>
      <c r="AP186" s="491" t="e">
        <f ca="1">+IF(AND(ISNUMBER(OFFSET('Sanitation Data'!$H$4,0,10*ROW('Sanitation Data'!H180))),'Data Summary'!DE186="Yes"),100-OFFSET('Sanitation Data'!$H$4,0,10*ROW('Sanitation Data'!H180)),NA())</f>
        <v>#N/A</v>
      </c>
      <c r="AQ186" s="491" t="e">
        <f ca="1">+IF(AND(ISNUMBER(OFFSET('Sanitation Data'!$H$6,0,10*ROW('Sanitation Data'!H180))),'Data Summary'!DF186="Yes"),OFFSET('Sanitation Data'!$H$6,0,10*ROW('Sanitation Data'!H180)),NA())</f>
        <v>#N/A</v>
      </c>
      <c r="AR186" s="491" t="e">
        <f ca="1">+IF(AND(ISNUMBER(OFFSET('Sanitation Data'!$H$10,0,10*ROW('Sanitation Data'!H180))),'Data Summary'!DG186="Yes"),OFFSET('Sanitation Data'!$H$10,0,10*ROW('Sanitation Data'!H180)),NA())</f>
        <v>#N/A</v>
      </c>
      <c r="AS186" s="491" t="e">
        <f ca="1">+IF(AND(ISNUMBER(OFFSET('Sanitation Data'!$H$11,0,10*ROW('Sanitation Data'!H180))),'Data Summary'!DH186="Yes"),OFFSET('Sanitation Data'!$H$11,0,10*ROW('Sanitation Data'!H180)),NA())</f>
        <v>#N/A</v>
      </c>
      <c r="AT186" s="491" t="e">
        <f ca="1">+IF(AND(ISNUMBER(OFFSET('Sanitation Data'!$H$12,0,10*ROW('Sanitation Data'!H180))),'Data Summary'!DI186="Yes"),OFFSET('Sanitation Data'!$H$12,0,10*ROW('Sanitation Data'!H180)),NA())</f>
        <v>#N/A</v>
      </c>
      <c r="AU186" s="491" t="e">
        <f ca="1">+IF(AND(ISNUMBER(OFFSET('Sanitation Data'!$I$4,0,10*ROW('Sanitation Data'!I180))),'Data Summary'!DJ186="Yes"),100-OFFSET('Sanitation Data'!$I$4,0,10*ROW('Sanitation Data'!I180)),NA())</f>
        <v>#N/A</v>
      </c>
      <c r="AV186" s="491" t="e">
        <f ca="1">+IF(AND(ISNUMBER(OFFSET('Sanitation Data'!$I$6,0,10*ROW('Sanitation Data'!I180))),'Data Summary'!DK186="Yes"),OFFSET('Sanitation Data'!$I$6,0,10*ROW('Sanitation Data'!I180)),NA())</f>
        <v>#N/A</v>
      </c>
      <c r="AW186" s="491" t="e">
        <f ca="1">+IF(AND(ISNUMBER(OFFSET('Sanitation Data'!$I$10,0,10*ROW('Sanitation Data'!I180))),'Data Summary'!DL186="Yes"),OFFSET('Sanitation Data'!$I$10,0,10*ROW('Sanitation Data'!I180)),NA())</f>
        <v>#N/A</v>
      </c>
      <c r="AX186" s="491" t="e">
        <f ca="1">+IF(AND(ISNUMBER(OFFSET('Sanitation Data'!$I$11,0,10*ROW('Sanitation Data'!I180))),'Data Summary'!DM186="Yes"),OFFSET('Sanitation Data'!$I$11,0,10*ROW('Sanitation Data'!I180)),NA())</f>
        <v>#N/A</v>
      </c>
      <c r="AY186" s="491" t="e">
        <f ca="1">+IF(AND(ISNUMBER(OFFSET('Sanitation Data'!$I$12,0,10*ROW('Sanitation Data'!I180))),'Data Summary'!DN186="Yes"),OFFSET('Sanitation Data'!$I$12,0,10*ROW('Sanitation Data'!I180)),NA())</f>
        <v>#N/A</v>
      </c>
      <c r="AZ186" s="492" t="e">
        <f ca="1">+IF(AND(ISNUMBER(OFFSET('Hygiene Data'!$D$5,0,10*ROW('Hygiene Data'!D180))),'Data Summary'!DO186="Yes"),OFFSET('Hygiene Data'!$D$5,0,10*ROW('Hygiene Data'!D180)),NA())</f>
        <v>#N/A</v>
      </c>
      <c r="BA186" s="492" t="e">
        <f ca="1">+IF(AND(ISNUMBER(OFFSET('Hygiene Data'!$D$7,0,10*ROW('Hygiene Data'!D180))),'Data Summary'!DP186="Yes"),OFFSET('Hygiene Data'!$D$7,0,10*ROW('Hygiene Data'!D180)),NA())</f>
        <v>#N/A</v>
      </c>
      <c r="BB186" s="492" t="e">
        <f ca="1">+IF(AND(ISNUMBER(OFFSET('Hygiene Data'!$D$9,0,10*ROW('Hygiene Data'!D180))),'Data Summary'!DQ186="Yes"),OFFSET('Hygiene Data'!$D$9,0,10*ROW('Hygiene Data'!D180)),NA())</f>
        <v>#N/A</v>
      </c>
      <c r="BC186" s="492" t="e">
        <f ca="1">+IF(AND(ISNUMBER(OFFSET('Hygiene Data'!$E$5,0,10*ROW('Hygiene Data'!E180))),'Data Summary'!DR186="Yes"),OFFSET('Hygiene Data'!$E$5,0,10*ROW('Hygiene Data'!E180)),NA())</f>
        <v>#N/A</v>
      </c>
      <c r="BD186" s="492" t="e">
        <f ca="1">+IF(AND(ISNUMBER(OFFSET('Hygiene Data'!$E$7,0,10*ROW('Hygiene Data'!E180))),'Data Summary'!DS186="Yes"),OFFSET('Hygiene Data'!$E$7,0,10*ROW('Hygiene Data'!E180)),NA())</f>
        <v>#N/A</v>
      </c>
      <c r="BE186" s="492" t="e">
        <f ca="1">+IF(AND(ISNUMBER(OFFSET('Hygiene Data'!$E$9,0,10*ROW('Hygiene Data'!E180))),'Data Summary'!DT186="Yes"),OFFSET('Hygiene Data'!$E$9,0,10*ROW('Hygiene Data'!E180)),NA())</f>
        <v>#N/A</v>
      </c>
      <c r="BF186" s="492" t="e">
        <f ca="1">+IF(AND(ISNUMBER(OFFSET('Hygiene Data'!$F$5,0,10*ROW('Hygiene Data'!F180))),'Data Summary'!DU186="Yes"),OFFSET('Hygiene Data'!$F$5,0,10*ROW('Hygiene Data'!F180)),NA())</f>
        <v>#N/A</v>
      </c>
      <c r="BG186" s="492" t="e">
        <f ca="1">+IF(AND(ISNUMBER(OFFSET('Hygiene Data'!$F$7,0,10*ROW('Hygiene Data'!F180))),'Data Summary'!DV186="Yes"),OFFSET('Hygiene Data'!$F$7,0,10*ROW('Hygiene Data'!F180)),NA())</f>
        <v>#N/A</v>
      </c>
      <c r="BH186" s="492" t="e">
        <f ca="1">+IF(AND(ISNUMBER(OFFSET('Hygiene Data'!$F$9,0,10*ROW('Hygiene Data'!F180))),'Data Summary'!DW186="Yes"),OFFSET('Hygiene Data'!$F$9,0,10*ROW('Hygiene Data'!F180)),NA())</f>
        <v>#N/A</v>
      </c>
      <c r="BI186" s="492" t="e">
        <f ca="1">+IF(AND(ISNUMBER(OFFSET('Hygiene Data'!$G$5,0,10*ROW('Hygiene Data'!G180))),'Data Summary'!DX186="Yes"),OFFSET('Hygiene Data'!$G$5,0,10*ROW('Hygiene Data'!G180)),NA())</f>
        <v>#N/A</v>
      </c>
      <c r="BJ186" s="492" t="e">
        <f ca="1">+IF(AND(ISNUMBER(OFFSET('Hygiene Data'!$G$7,0,10*ROW('Hygiene Data'!G180))),'Data Summary'!DY186="Yes"),OFFSET('Hygiene Data'!$G$7,0,10*ROW('Hygiene Data'!G180)),NA())</f>
        <v>#N/A</v>
      </c>
      <c r="BK186" s="492" t="e">
        <f ca="1">+IF(AND(ISNUMBER(OFFSET('Hygiene Data'!$G$9,0,10*ROW('Hygiene Data'!G180))),'Data Summary'!DZ186="Yes"),OFFSET('Hygiene Data'!$G$9,0,10*ROW('Hygiene Data'!G180)),NA())</f>
        <v>#N/A</v>
      </c>
      <c r="BL186" s="492" t="e">
        <f ca="1">+IF(AND(ISNUMBER(OFFSET('Hygiene Data'!$H$5,0,10*ROW('Hygiene Data'!H180))),'Data Summary'!EA186="Yes"),OFFSET('Hygiene Data'!$H$5,0,10*ROW('Hygiene Data'!H180)),NA())</f>
        <v>#N/A</v>
      </c>
      <c r="BM186" s="492" t="e">
        <f ca="1">+IF(AND(ISNUMBER(OFFSET('Hygiene Data'!$H$7,0,10*ROW('Hygiene Data'!H180))),'Data Summary'!EB186="Yes"),OFFSET('Hygiene Data'!$H$7,0,10*ROW('Hygiene Data'!H180)),NA())</f>
        <v>#N/A</v>
      </c>
      <c r="BN186" s="492" t="e">
        <f ca="1">+IF(AND(ISNUMBER(OFFSET('Hygiene Data'!$H$9,0,10*ROW('Hygiene Data'!H180))),'Data Summary'!EC186="Yes"),OFFSET('Hygiene Data'!$H$9,0,10*ROW('Hygiene Data'!H180)),NA())</f>
        <v>#N/A</v>
      </c>
      <c r="BO186" s="492" t="e">
        <f ca="1">+IF(AND(ISNUMBER(OFFSET('Hygiene Data'!$I$5,0,10*ROW('Hygiene Data'!I180))),'Data Summary'!ED186="Yes"),OFFSET('Hygiene Data'!$I$5,0,10*ROW('Hygiene Data'!I180)),NA())</f>
        <v>#N/A</v>
      </c>
      <c r="BP186" s="492" t="e">
        <f ca="1">+IF(AND(ISNUMBER(OFFSET('Hygiene Data'!$I$7,0,10*ROW('Hygiene Data'!I180))),'Data Summary'!EE186="Yes"),OFFSET('Hygiene Data'!$I$7,0,10*ROW('Hygiene Data'!I180)),NA())</f>
        <v>#N/A</v>
      </c>
      <c r="BQ186" s="492" t="e">
        <f ca="1">+IF(AND(ISNUMBER(OFFSET('Hygiene Data'!$I$9,0,10*ROW('Hygiene Data'!I180))),'Data Summary'!EF186="Yes"),OFFSET('Hygiene Data'!$I$9,0,10*ROW('Hygiene Data'!I180)),NA())</f>
        <v>#N/A</v>
      </c>
    </row>
    <row r="187" spans="1:69" x14ac:dyDescent="0.25">
      <c r="A187" s="488" t="e">
        <f ca="1">+RIGHT('Data Summary'!A187,LEN('Data Summary'!A187)-9)</f>
        <v>#VALUE!</v>
      </c>
      <c r="B187" s="462" t="str">
        <f ca="1">+IF(ISTEXT('Data Summary'!B187),'Data Summary'!B187,"")</f>
        <v/>
      </c>
      <c r="C187" s="489" t="e">
        <f ca="1">+VALUE('Data Summary'!C187)</f>
        <v>#VALUE!</v>
      </c>
      <c r="D187" s="490" t="e">
        <f ca="1">+IF(AND(ISNUMBER(OFFSET('Water Data'!$D$4,0,10*ROW('Water Data'!D181))),'Data Summary'!BS187="Yes"),100-OFFSET('Water Data'!$D$4,0,10*ROW('Water Data'!D181)),NA())</f>
        <v>#N/A</v>
      </c>
      <c r="E187" s="490" t="e">
        <f ca="1">+IF(AND(ISNUMBER(OFFSET('Water Data'!$D$6,0,10*ROW('Water Data'!D181))),'Data Summary'!BT187="Yes"),OFFSET('Water Data'!$D$6,0,10*ROW('Water Data'!D181)),NA())</f>
        <v>#N/A</v>
      </c>
      <c r="F187" s="490" t="e">
        <f ca="1">+IF(AND(ISNUMBER(OFFSET('Water Data'!$D$9,0,10*ROW('Water Data'!D181))),'Data Summary'!BU187="Yes"),OFFSET('Water Data'!$D$9,0,10*ROW('Water Data'!D181)),NA())</f>
        <v>#N/A</v>
      </c>
      <c r="G187" s="490" t="e">
        <f ca="1">+IF(AND(ISNUMBER(OFFSET('Water Data'!$E$4,0,10*ROW('Water Data'!E181))),'Data Summary'!BV187="Yes"),100-OFFSET('Water Data'!$E$4,0,10*ROW('Water Data'!E181)),NA())</f>
        <v>#N/A</v>
      </c>
      <c r="H187" s="490" t="e">
        <f ca="1">+IF(AND(ISNUMBER(OFFSET('Water Data'!$E$6,0,10*ROW('Water Data'!E181))),'Data Summary'!BW187="Yes"),OFFSET('Water Data'!$E$6,0,10*ROW('Water Data'!E181)),NA())</f>
        <v>#N/A</v>
      </c>
      <c r="I187" s="490" t="e">
        <f ca="1">+IF(AND(ISNUMBER(OFFSET('Water Data'!$E$9,0,10*ROW('Water Data'!E181))),'Data Summary'!BX187="Yes"),OFFSET('Water Data'!$E$9,0,10*ROW('Water Data'!E181)),NA())</f>
        <v>#N/A</v>
      </c>
      <c r="J187" s="490" t="e">
        <f ca="1">+IF(AND(ISNUMBER(OFFSET('Water Data'!$F$4,0,10*ROW('Water Data'!F181))),'Data Summary'!BY187="Yes"),100-OFFSET('Water Data'!$F$4,0,10*ROW('Water Data'!F181)),NA())</f>
        <v>#N/A</v>
      </c>
      <c r="K187" s="490" t="e">
        <f ca="1">+IF(AND(ISNUMBER(OFFSET('Water Data'!$F$6,0,10*ROW('Water Data'!F181))),'Data Summary'!BZ187="Yes"),OFFSET('Water Data'!$F$6,0,10*ROW('Water Data'!F181)),NA())</f>
        <v>#N/A</v>
      </c>
      <c r="L187" s="490" t="e">
        <f ca="1">+IF(AND(ISNUMBER(OFFSET('Water Data'!$F$9,0,10*ROW('Water Data'!F181))),'Data Summary'!CA187="Yes"),OFFSET('Water Data'!$F$9,0,10*ROW('Water Data'!F181)),NA())</f>
        <v>#N/A</v>
      </c>
      <c r="M187" s="490" t="e">
        <f ca="1">+IF(AND(ISNUMBER(OFFSET('Water Data'!$G$4,0,10*ROW('Water Data'!G181))),'Data Summary'!CB187="Yes"),100-OFFSET('Water Data'!$G$4,0,10*ROW('Water Data'!G181)),NA())</f>
        <v>#N/A</v>
      </c>
      <c r="N187" s="490" t="e">
        <f ca="1">+IF(AND(ISNUMBER(OFFSET('Water Data'!$G$6,0,10*ROW('Water Data'!G181))),'Data Summary'!CC187="Yes"),OFFSET('Water Data'!$G$6,0,10*ROW('Water Data'!G181)),NA())</f>
        <v>#N/A</v>
      </c>
      <c r="O187" s="490" t="e">
        <f ca="1">+IF(AND(ISNUMBER(OFFSET('Water Data'!$G$9,0,10*ROW('Water Data'!G181))),'Data Summary'!CD187="Yes"),OFFSET('Water Data'!$G$9,0,10*ROW('Water Data'!G181)),NA())</f>
        <v>#N/A</v>
      </c>
      <c r="P187" s="490" t="e">
        <f ca="1">+IF(AND(ISNUMBER(OFFSET('Water Data'!$H$4,0,10*ROW('Water Data'!H181))),'Data Summary'!CE187="Yes"),100-OFFSET('Water Data'!$H$4,0,10*ROW('Water Data'!H181)),NA())</f>
        <v>#N/A</v>
      </c>
      <c r="Q187" s="490" t="e">
        <f ca="1">+IF(AND(ISNUMBER(OFFSET('Water Data'!$H$6,0,10*ROW('Water Data'!H181))),'Data Summary'!CF187="Yes"),OFFSET('Water Data'!$H$6,0,10*ROW('Water Data'!H181)),NA())</f>
        <v>#N/A</v>
      </c>
      <c r="R187" s="490" t="e">
        <f ca="1">+IF(AND(ISNUMBER(OFFSET('Water Data'!$H$9,0,10*ROW('Water Data'!H181))),'Data Summary'!CG187="Yes"),OFFSET('Water Data'!$H$9,0,10*ROW('Water Data'!H181)),NA())</f>
        <v>#N/A</v>
      </c>
      <c r="S187" s="490" t="e">
        <f ca="1">+IF(AND(ISNUMBER(OFFSET('Water Data'!$I$4,0,10*ROW('Water Data'!I181))),'Data Summary'!CH187="Yes"),100-OFFSET('Water Data'!$I$4,0,10*ROW('Water Data'!I181)),NA())</f>
        <v>#N/A</v>
      </c>
      <c r="T187" s="490" t="e">
        <f ca="1">+IF(AND(ISNUMBER(OFFSET('Water Data'!$I$6,0,10*ROW('Water Data'!I181))),'Data Summary'!CI187="Yes"),OFFSET('Water Data'!$I$6,0,10*ROW('Water Data'!I181)),NA())</f>
        <v>#N/A</v>
      </c>
      <c r="U187" s="490" t="e">
        <f ca="1">+IF(AND(ISNUMBER(OFFSET('Water Data'!$I$9,0,10*ROW('Water Data'!I181))),'Data Summary'!CJ187="Yes"),OFFSET('Water Data'!$I$9,0,10*ROW('Water Data'!I181)),NA())</f>
        <v>#N/A</v>
      </c>
      <c r="V187" s="491" t="e">
        <f ca="1">+IF(AND(ISNUMBER(OFFSET('Sanitation Data'!$D$4,0,10*ROW('Sanitation Data'!D181))),'Data Summary'!CK187="Yes"),100-OFFSET('Sanitation Data'!$D$4,0,10*ROW('Sanitation Data'!D181)),NA())</f>
        <v>#N/A</v>
      </c>
      <c r="W187" s="491" t="e">
        <f ca="1">+IF(AND(ISNUMBER(OFFSET('Sanitation Data'!$D$6,0,10*ROW('Sanitation Data'!D181))),'Data Summary'!CL187="Yes"),OFFSET('Sanitation Data'!$D$6,0,10*ROW('Sanitation Data'!D181)),NA())</f>
        <v>#N/A</v>
      </c>
      <c r="X187" s="491" t="e">
        <f ca="1">+IF(AND(ISNUMBER(OFFSET('Sanitation Data'!$D$10,0,10*ROW('Sanitation Data'!D181))),'Data Summary'!CM187="Yes"),OFFSET('Sanitation Data'!$D$10,0,10*ROW('Sanitation Data'!D181)),NA())</f>
        <v>#N/A</v>
      </c>
      <c r="Y187" s="491" t="e">
        <f ca="1">+IF(AND(ISNUMBER(OFFSET('Sanitation Data'!$D$11,0,10*ROW('Sanitation Data'!D181))),'Data Summary'!CN187="Yes"),OFFSET('Sanitation Data'!$D$11,0,10*ROW('Sanitation Data'!D181)),NA())</f>
        <v>#N/A</v>
      </c>
      <c r="Z187" s="491" t="e">
        <f ca="1">+IF(AND(ISNUMBER(OFFSET('Sanitation Data'!$D$12,0,10*ROW('Sanitation Data'!D181))),'Data Summary'!CO187="Yes"),OFFSET('Sanitation Data'!$D$12,0,10*ROW('Sanitation Data'!D181)),NA())</f>
        <v>#N/A</v>
      </c>
      <c r="AA187" s="491" t="e">
        <f ca="1">+IF(AND(ISNUMBER(OFFSET('Sanitation Data'!$E$4,0,10*ROW('Sanitation Data'!E181))),'Data Summary'!CP187="Yes"),100-OFFSET('Sanitation Data'!$E$4,0,10*ROW('Sanitation Data'!E181)),NA())</f>
        <v>#N/A</v>
      </c>
      <c r="AB187" s="491" t="e">
        <f ca="1">+IF(AND(ISNUMBER(OFFSET('Sanitation Data'!$E$6,0,10*ROW('Sanitation Data'!E181))),'Data Summary'!CQ187="Yes"),OFFSET('Sanitation Data'!$E$6,0,10*ROW('Sanitation Data'!E181)),NA())</f>
        <v>#N/A</v>
      </c>
      <c r="AC187" s="491" t="e">
        <f ca="1">+IF(AND(ISNUMBER(OFFSET('Sanitation Data'!$E$10,0,10*ROW('Sanitation Data'!E181))),'Data Summary'!CR187="Yes"),OFFSET('Sanitation Data'!$E$10,0,10*ROW('Sanitation Data'!E181)),NA())</f>
        <v>#N/A</v>
      </c>
      <c r="AD187" s="491" t="e">
        <f ca="1">+IF(AND(ISNUMBER(OFFSET('Sanitation Data'!$E$11,0,10*ROW('Sanitation Data'!E181))),'Data Summary'!CS187="Yes"),OFFSET('Sanitation Data'!$E$11,0,10*ROW('Sanitation Data'!E181)),NA())</f>
        <v>#N/A</v>
      </c>
      <c r="AE187" s="491" t="e">
        <f ca="1">+IF(AND(ISNUMBER(OFFSET('Sanitation Data'!$E$12,0,10*ROW('Sanitation Data'!E181))),'Data Summary'!CT187="Yes"),OFFSET('Sanitation Data'!$E$12,0,10*ROW('Sanitation Data'!E181)),NA())</f>
        <v>#N/A</v>
      </c>
      <c r="AF187" s="491" t="e">
        <f ca="1">+IF(AND(ISNUMBER(OFFSET('Sanitation Data'!$F$4,0,10*ROW('Sanitation Data'!F181))),'Data Summary'!CU187="Yes"),100-OFFSET('Sanitation Data'!$F$4,0,10*ROW('Sanitation Data'!F181)),NA())</f>
        <v>#N/A</v>
      </c>
      <c r="AG187" s="491" t="e">
        <f ca="1">+IF(AND(ISNUMBER(OFFSET('Sanitation Data'!$F$6,0,10*ROW('Sanitation Data'!F181))),'Data Summary'!CV187="Yes"),OFFSET('Sanitation Data'!$F$6,0,10*ROW('Sanitation Data'!F181)),NA())</f>
        <v>#N/A</v>
      </c>
      <c r="AH187" s="491" t="e">
        <f ca="1">+IF(AND(ISNUMBER(OFFSET('Sanitation Data'!$F$10,0,10*ROW('Sanitation Data'!F181))),'Data Summary'!CW187="Yes"),OFFSET('Sanitation Data'!$F$10,0,10*ROW('Sanitation Data'!F181)),NA())</f>
        <v>#N/A</v>
      </c>
      <c r="AI187" s="491" t="e">
        <f ca="1">+IF(AND(ISNUMBER(OFFSET('Sanitation Data'!$F$11,0,10*ROW('Sanitation Data'!F181))),'Data Summary'!CX187="Yes"),OFFSET('Sanitation Data'!$F$11,0,10*ROW('Sanitation Data'!F181)),NA())</f>
        <v>#N/A</v>
      </c>
      <c r="AJ187" s="491" t="e">
        <f ca="1">+IF(AND(ISNUMBER(OFFSET('Sanitation Data'!$F$12,0,10*ROW('Sanitation Data'!F181))),'Data Summary'!CY187="Yes"),OFFSET('Sanitation Data'!$F$12,0,10*ROW('Sanitation Data'!F181)),NA())</f>
        <v>#N/A</v>
      </c>
      <c r="AK187" s="491" t="e">
        <f ca="1">+IF(AND(ISNUMBER(OFFSET('Sanitation Data'!$G$4,0,10*ROW('Sanitation Data'!G181))),'Data Summary'!CZ187="Yes"),100-OFFSET('Sanitation Data'!$G$4,0,10*ROW('Sanitation Data'!G181)),NA())</f>
        <v>#N/A</v>
      </c>
      <c r="AL187" s="491" t="e">
        <f ca="1">+IF(AND(ISNUMBER(OFFSET('Sanitation Data'!$G$6,0,10*ROW('Sanitation Data'!G181))),'Data Summary'!DA187="Yes"),OFFSET('Sanitation Data'!$G$6,0,10*ROW('Sanitation Data'!G181)),NA())</f>
        <v>#N/A</v>
      </c>
      <c r="AM187" s="491" t="e">
        <f ca="1">+IF(AND(ISNUMBER(OFFSET('Sanitation Data'!$G$10,0,10*ROW('Sanitation Data'!G181))),'Data Summary'!DB187="Yes"),OFFSET('Sanitation Data'!$G$10,0,10*ROW('Sanitation Data'!G181)),NA())</f>
        <v>#N/A</v>
      </c>
      <c r="AN187" s="491" t="e">
        <f ca="1">+IF(AND(ISNUMBER(OFFSET('Sanitation Data'!$G$11,0,10*ROW('Sanitation Data'!G181))),'Data Summary'!DC187="Yes"),OFFSET('Sanitation Data'!$G$11,0,10*ROW('Sanitation Data'!G181)),NA())</f>
        <v>#N/A</v>
      </c>
      <c r="AO187" s="491" t="e">
        <f ca="1">+IF(AND(ISNUMBER(OFFSET('Sanitation Data'!$G$12,0,10*ROW('Sanitation Data'!G181))),'Data Summary'!DD187="Yes"),OFFSET('Sanitation Data'!$G$12,0,10*ROW('Sanitation Data'!G181)),NA())</f>
        <v>#N/A</v>
      </c>
      <c r="AP187" s="491" t="e">
        <f ca="1">+IF(AND(ISNUMBER(OFFSET('Sanitation Data'!$H$4,0,10*ROW('Sanitation Data'!H181))),'Data Summary'!DE187="Yes"),100-OFFSET('Sanitation Data'!$H$4,0,10*ROW('Sanitation Data'!H181)),NA())</f>
        <v>#N/A</v>
      </c>
      <c r="AQ187" s="491" t="e">
        <f ca="1">+IF(AND(ISNUMBER(OFFSET('Sanitation Data'!$H$6,0,10*ROW('Sanitation Data'!H181))),'Data Summary'!DF187="Yes"),OFFSET('Sanitation Data'!$H$6,0,10*ROW('Sanitation Data'!H181)),NA())</f>
        <v>#N/A</v>
      </c>
      <c r="AR187" s="491" t="e">
        <f ca="1">+IF(AND(ISNUMBER(OFFSET('Sanitation Data'!$H$10,0,10*ROW('Sanitation Data'!H181))),'Data Summary'!DG187="Yes"),OFFSET('Sanitation Data'!$H$10,0,10*ROW('Sanitation Data'!H181)),NA())</f>
        <v>#N/A</v>
      </c>
      <c r="AS187" s="491" t="e">
        <f ca="1">+IF(AND(ISNUMBER(OFFSET('Sanitation Data'!$H$11,0,10*ROW('Sanitation Data'!H181))),'Data Summary'!DH187="Yes"),OFFSET('Sanitation Data'!$H$11,0,10*ROW('Sanitation Data'!H181)),NA())</f>
        <v>#N/A</v>
      </c>
      <c r="AT187" s="491" t="e">
        <f ca="1">+IF(AND(ISNUMBER(OFFSET('Sanitation Data'!$H$12,0,10*ROW('Sanitation Data'!H181))),'Data Summary'!DI187="Yes"),OFFSET('Sanitation Data'!$H$12,0,10*ROW('Sanitation Data'!H181)),NA())</f>
        <v>#N/A</v>
      </c>
      <c r="AU187" s="491" t="e">
        <f ca="1">+IF(AND(ISNUMBER(OFFSET('Sanitation Data'!$I$4,0,10*ROW('Sanitation Data'!I181))),'Data Summary'!DJ187="Yes"),100-OFFSET('Sanitation Data'!$I$4,0,10*ROW('Sanitation Data'!I181)),NA())</f>
        <v>#N/A</v>
      </c>
      <c r="AV187" s="491" t="e">
        <f ca="1">+IF(AND(ISNUMBER(OFFSET('Sanitation Data'!$I$6,0,10*ROW('Sanitation Data'!I181))),'Data Summary'!DK187="Yes"),OFFSET('Sanitation Data'!$I$6,0,10*ROW('Sanitation Data'!I181)),NA())</f>
        <v>#N/A</v>
      </c>
      <c r="AW187" s="491" t="e">
        <f ca="1">+IF(AND(ISNUMBER(OFFSET('Sanitation Data'!$I$10,0,10*ROW('Sanitation Data'!I181))),'Data Summary'!DL187="Yes"),OFFSET('Sanitation Data'!$I$10,0,10*ROW('Sanitation Data'!I181)),NA())</f>
        <v>#N/A</v>
      </c>
      <c r="AX187" s="491" t="e">
        <f ca="1">+IF(AND(ISNUMBER(OFFSET('Sanitation Data'!$I$11,0,10*ROW('Sanitation Data'!I181))),'Data Summary'!DM187="Yes"),OFFSET('Sanitation Data'!$I$11,0,10*ROW('Sanitation Data'!I181)),NA())</f>
        <v>#N/A</v>
      </c>
      <c r="AY187" s="491" t="e">
        <f ca="1">+IF(AND(ISNUMBER(OFFSET('Sanitation Data'!$I$12,0,10*ROW('Sanitation Data'!I181))),'Data Summary'!DN187="Yes"),OFFSET('Sanitation Data'!$I$12,0,10*ROW('Sanitation Data'!I181)),NA())</f>
        <v>#N/A</v>
      </c>
      <c r="AZ187" s="492" t="e">
        <f ca="1">+IF(AND(ISNUMBER(OFFSET('Hygiene Data'!$D$5,0,10*ROW('Hygiene Data'!D181))),'Data Summary'!DO187="Yes"),OFFSET('Hygiene Data'!$D$5,0,10*ROW('Hygiene Data'!D181)),NA())</f>
        <v>#N/A</v>
      </c>
      <c r="BA187" s="492" t="e">
        <f ca="1">+IF(AND(ISNUMBER(OFFSET('Hygiene Data'!$D$7,0,10*ROW('Hygiene Data'!D181))),'Data Summary'!DP187="Yes"),OFFSET('Hygiene Data'!$D$7,0,10*ROW('Hygiene Data'!D181)),NA())</f>
        <v>#N/A</v>
      </c>
      <c r="BB187" s="492" t="e">
        <f ca="1">+IF(AND(ISNUMBER(OFFSET('Hygiene Data'!$D$9,0,10*ROW('Hygiene Data'!D181))),'Data Summary'!DQ187="Yes"),OFFSET('Hygiene Data'!$D$9,0,10*ROW('Hygiene Data'!D181)),NA())</f>
        <v>#N/A</v>
      </c>
      <c r="BC187" s="492" t="e">
        <f ca="1">+IF(AND(ISNUMBER(OFFSET('Hygiene Data'!$E$5,0,10*ROW('Hygiene Data'!E181))),'Data Summary'!DR187="Yes"),OFFSET('Hygiene Data'!$E$5,0,10*ROW('Hygiene Data'!E181)),NA())</f>
        <v>#N/A</v>
      </c>
      <c r="BD187" s="492" t="e">
        <f ca="1">+IF(AND(ISNUMBER(OFFSET('Hygiene Data'!$E$7,0,10*ROW('Hygiene Data'!E181))),'Data Summary'!DS187="Yes"),OFFSET('Hygiene Data'!$E$7,0,10*ROW('Hygiene Data'!E181)),NA())</f>
        <v>#N/A</v>
      </c>
      <c r="BE187" s="492" t="e">
        <f ca="1">+IF(AND(ISNUMBER(OFFSET('Hygiene Data'!$E$9,0,10*ROW('Hygiene Data'!E181))),'Data Summary'!DT187="Yes"),OFFSET('Hygiene Data'!$E$9,0,10*ROW('Hygiene Data'!E181)),NA())</f>
        <v>#N/A</v>
      </c>
      <c r="BF187" s="492" t="e">
        <f ca="1">+IF(AND(ISNUMBER(OFFSET('Hygiene Data'!$F$5,0,10*ROW('Hygiene Data'!F181))),'Data Summary'!DU187="Yes"),OFFSET('Hygiene Data'!$F$5,0,10*ROW('Hygiene Data'!F181)),NA())</f>
        <v>#N/A</v>
      </c>
      <c r="BG187" s="492" t="e">
        <f ca="1">+IF(AND(ISNUMBER(OFFSET('Hygiene Data'!$F$7,0,10*ROW('Hygiene Data'!F181))),'Data Summary'!DV187="Yes"),OFFSET('Hygiene Data'!$F$7,0,10*ROW('Hygiene Data'!F181)),NA())</f>
        <v>#N/A</v>
      </c>
      <c r="BH187" s="492" t="e">
        <f ca="1">+IF(AND(ISNUMBER(OFFSET('Hygiene Data'!$F$9,0,10*ROW('Hygiene Data'!F181))),'Data Summary'!DW187="Yes"),OFFSET('Hygiene Data'!$F$9,0,10*ROW('Hygiene Data'!F181)),NA())</f>
        <v>#N/A</v>
      </c>
      <c r="BI187" s="492" t="e">
        <f ca="1">+IF(AND(ISNUMBER(OFFSET('Hygiene Data'!$G$5,0,10*ROW('Hygiene Data'!G181))),'Data Summary'!DX187="Yes"),OFFSET('Hygiene Data'!$G$5,0,10*ROW('Hygiene Data'!G181)),NA())</f>
        <v>#N/A</v>
      </c>
      <c r="BJ187" s="492" t="e">
        <f ca="1">+IF(AND(ISNUMBER(OFFSET('Hygiene Data'!$G$7,0,10*ROW('Hygiene Data'!G181))),'Data Summary'!DY187="Yes"),OFFSET('Hygiene Data'!$G$7,0,10*ROW('Hygiene Data'!G181)),NA())</f>
        <v>#N/A</v>
      </c>
      <c r="BK187" s="492" t="e">
        <f ca="1">+IF(AND(ISNUMBER(OFFSET('Hygiene Data'!$G$9,0,10*ROW('Hygiene Data'!G181))),'Data Summary'!DZ187="Yes"),OFFSET('Hygiene Data'!$G$9,0,10*ROW('Hygiene Data'!G181)),NA())</f>
        <v>#N/A</v>
      </c>
      <c r="BL187" s="492" t="e">
        <f ca="1">+IF(AND(ISNUMBER(OFFSET('Hygiene Data'!$H$5,0,10*ROW('Hygiene Data'!H181))),'Data Summary'!EA187="Yes"),OFFSET('Hygiene Data'!$H$5,0,10*ROW('Hygiene Data'!H181)),NA())</f>
        <v>#N/A</v>
      </c>
      <c r="BM187" s="492" t="e">
        <f ca="1">+IF(AND(ISNUMBER(OFFSET('Hygiene Data'!$H$7,0,10*ROW('Hygiene Data'!H181))),'Data Summary'!EB187="Yes"),OFFSET('Hygiene Data'!$H$7,0,10*ROW('Hygiene Data'!H181)),NA())</f>
        <v>#N/A</v>
      </c>
      <c r="BN187" s="492" t="e">
        <f ca="1">+IF(AND(ISNUMBER(OFFSET('Hygiene Data'!$H$9,0,10*ROW('Hygiene Data'!H181))),'Data Summary'!EC187="Yes"),OFFSET('Hygiene Data'!$H$9,0,10*ROW('Hygiene Data'!H181)),NA())</f>
        <v>#N/A</v>
      </c>
      <c r="BO187" s="492" t="e">
        <f ca="1">+IF(AND(ISNUMBER(OFFSET('Hygiene Data'!$I$5,0,10*ROW('Hygiene Data'!I181))),'Data Summary'!ED187="Yes"),OFFSET('Hygiene Data'!$I$5,0,10*ROW('Hygiene Data'!I181)),NA())</f>
        <v>#N/A</v>
      </c>
      <c r="BP187" s="492" t="e">
        <f ca="1">+IF(AND(ISNUMBER(OFFSET('Hygiene Data'!$I$7,0,10*ROW('Hygiene Data'!I181))),'Data Summary'!EE187="Yes"),OFFSET('Hygiene Data'!$I$7,0,10*ROW('Hygiene Data'!I181)),NA())</f>
        <v>#N/A</v>
      </c>
      <c r="BQ187" s="492" t="e">
        <f ca="1">+IF(AND(ISNUMBER(OFFSET('Hygiene Data'!$I$9,0,10*ROW('Hygiene Data'!I181))),'Data Summary'!EF187="Yes"),OFFSET('Hygiene Data'!$I$9,0,10*ROW('Hygiene Data'!I181)),NA())</f>
        <v>#N/A</v>
      </c>
    </row>
    <row r="188" spans="1:69" x14ac:dyDescent="0.25">
      <c r="A188" s="488" t="e">
        <f ca="1">+RIGHT('Data Summary'!A188,LEN('Data Summary'!A188)-9)</f>
        <v>#VALUE!</v>
      </c>
      <c r="B188" s="462" t="str">
        <f ca="1">+IF(ISTEXT('Data Summary'!B188),'Data Summary'!B188,"")</f>
        <v/>
      </c>
      <c r="C188" s="489" t="e">
        <f ca="1">+VALUE('Data Summary'!C188)</f>
        <v>#VALUE!</v>
      </c>
      <c r="D188" s="490" t="e">
        <f ca="1">+IF(AND(ISNUMBER(OFFSET('Water Data'!$D$4,0,10*ROW('Water Data'!D182))),'Data Summary'!BS188="Yes"),100-OFFSET('Water Data'!$D$4,0,10*ROW('Water Data'!D182)),NA())</f>
        <v>#N/A</v>
      </c>
      <c r="E188" s="490" t="e">
        <f ca="1">+IF(AND(ISNUMBER(OFFSET('Water Data'!$D$6,0,10*ROW('Water Data'!D182))),'Data Summary'!BT188="Yes"),OFFSET('Water Data'!$D$6,0,10*ROW('Water Data'!D182)),NA())</f>
        <v>#N/A</v>
      </c>
      <c r="F188" s="490" t="e">
        <f ca="1">+IF(AND(ISNUMBER(OFFSET('Water Data'!$D$9,0,10*ROW('Water Data'!D182))),'Data Summary'!BU188="Yes"),OFFSET('Water Data'!$D$9,0,10*ROW('Water Data'!D182)),NA())</f>
        <v>#N/A</v>
      </c>
      <c r="G188" s="490" t="e">
        <f ca="1">+IF(AND(ISNUMBER(OFFSET('Water Data'!$E$4,0,10*ROW('Water Data'!E182))),'Data Summary'!BV188="Yes"),100-OFFSET('Water Data'!$E$4,0,10*ROW('Water Data'!E182)),NA())</f>
        <v>#N/A</v>
      </c>
      <c r="H188" s="490" t="e">
        <f ca="1">+IF(AND(ISNUMBER(OFFSET('Water Data'!$E$6,0,10*ROW('Water Data'!E182))),'Data Summary'!BW188="Yes"),OFFSET('Water Data'!$E$6,0,10*ROW('Water Data'!E182)),NA())</f>
        <v>#N/A</v>
      </c>
      <c r="I188" s="490" t="e">
        <f ca="1">+IF(AND(ISNUMBER(OFFSET('Water Data'!$E$9,0,10*ROW('Water Data'!E182))),'Data Summary'!BX188="Yes"),OFFSET('Water Data'!$E$9,0,10*ROW('Water Data'!E182)),NA())</f>
        <v>#N/A</v>
      </c>
      <c r="J188" s="490" t="e">
        <f ca="1">+IF(AND(ISNUMBER(OFFSET('Water Data'!$F$4,0,10*ROW('Water Data'!F182))),'Data Summary'!BY188="Yes"),100-OFFSET('Water Data'!$F$4,0,10*ROW('Water Data'!F182)),NA())</f>
        <v>#N/A</v>
      </c>
      <c r="K188" s="490" t="e">
        <f ca="1">+IF(AND(ISNUMBER(OFFSET('Water Data'!$F$6,0,10*ROW('Water Data'!F182))),'Data Summary'!BZ188="Yes"),OFFSET('Water Data'!$F$6,0,10*ROW('Water Data'!F182)),NA())</f>
        <v>#N/A</v>
      </c>
      <c r="L188" s="490" t="e">
        <f ca="1">+IF(AND(ISNUMBER(OFFSET('Water Data'!$F$9,0,10*ROW('Water Data'!F182))),'Data Summary'!CA188="Yes"),OFFSET('Water Data'!$F$9,0,10*ROW('Water Data'!F182)),NA())</f>
        <v>#N/A</v>
      </c>
      <c r="M188" s="490" t="e">
        <f ca="1">+IF(AND(ISNUMBER(OFFSET('Water Data'!$G$4,0,10*ROW('Water Data'!G182))),'Data Summary'!CB188="Yes"),100-OFFSET('Water Data'!$G$4,0,10*ROW('Water Data'!G182)),NA())</f>
        <v>#N/A</v>
      </c>
      <c r="N188" s="490" t="e">
        <f ca="1">+IF(AND(ISNUMBER(OFFSET('Water Data'!$G$6,0,10*ROW('Water Data'!G182))),'Data Summary'!CC188="Yes"),OFFSET('Water Data'!$G$6,0,10*ROW('Water Data'!G182)),NA())</f>
        <v>#N/A</v>
      </c>
      <c r="O188" s="490" t="e">
        <f ca="1">+IF(AND(ISNUMBER(OFFSET('Water Data'!$G$9,0,10*ROW('Water Data'!G182))),'Data Summary'!CD188="Yes"),OFFSET('Water Data'!$G$9,0,10*ROW('Water Data'!G182)),NA())</f>
        <v>#N/A</v>
      </c>
      <c r="P188" s="490" t="e">
        <f ca="1">+IF(AND(ISNUMBER(OFFSET('Water Data'!$H$4,0,10*ROW('Water Data'!H182))),'Data Summary'!CE188="Yes"),100-OFFSET('Water Data'!$H$4,0,10*ROW('Water Data'!H182)),NA())</f>
        <v>#N/A</v>
      </c>
      <c r="Q188" s="490" t="e">
        <f ca="1">+IF(AND(ISNUMBER(OFFSET('Water Data'!$H$6,0,10*ROW('Water Data'!H182))),'Data Summary'!CF188="Yes"),OFFSET('Water Data'!$H$6,0,10*ROW('Water Data'!H182)),NA())</f>
        <v>#N/A</v>
      </c>
      <c r="R188" s="490" t="e">
        <f ca="1">+IF(AND(ISNUMBER(OFFSET('Water Data'!$H$9,0,10*ROW('Water Data'!H182))),'Data Summary'!CG188="Yes"),OFFSET('Water Data'!$H$9,0,10*ROW('Water Data'!H182)),NA())</f>
        <v>#N/A</v>
      </c>
      <c r="S188" s="490" t="e">
        <f ca="1">+IF(AND(ISNUMBER(OFFSET('Water Data'!$I$4,0,10*ROW('Water Data'!I182))),'Data Summary'!CH188="Yes"),100-OFFSET('Water Data'!$I$4,0,10*ROW('Water Data'!I182)),NA())</f>
        <v>#N/A</v>
      </c>
      <c r="T188" s="490" t="e">
        <f ca="1">+IF(AND(ISNUMBER(OFFSET('Water Data'!$I$6,0,10*ROW('Water Data'!I182))),'Data Summary'!CI188="Yes"),OFFSET('Water Data'!$I$6,0,10*ROW('Water Data'!I182)),NA())</f>
        <v>#N/A</v>
      </c>
      <c r="U188" s="490" t="e">
        <f ca="1">+IF(AND(ISNUMBER(OFFSET('Water Data'!$I$9,0,10*ROW('Water Data'!I182))),'Data Summary'!CJ188="Yes"),OFFSET('Water Data'!$I$9,0,10*ROW('Water Data'!I182)),NA())</f>
        <v>#N/A</v>
      </c>
      <c r="V188" s="491" t="e">
        <f ca="1">+IF(AND(ISNUMBER(OFFSET('Sanitation Data'!$D$4,0,10*ROW('Sanitation Data'!D182))),'Data Summary'!CK188="Yes"),100-OFFSET('Sanitation Data'!$D$4,0,10*ROW('Sanitation Data'!D182)),NA())</f>
        <v>#N/A</v>
      </c>
      <c r="W188" s="491" t="e">
        <f ca="1">+IF(AND(ISNUMBER(OFFSET('Sanitation Data'!$D$6,0,10*ROW('Sanitation Data'!D182))),'Data Summary'!CL188="Yes"),OFFSET('Sanitation Data'!$D$6,0,10*ROW('Sanitation Data'!D182)),NA())</f>
        <v>#N/A</v>
      </c>
      <c r="X188" s="491" t="e">
        <f ca="1">+IF(AND(ISNUMBER(OFFSET('Sanitation Data'!$D$10,0,10*ROW('Sanitation Data'!D182))),'Data Summary'!CM188="Yes"),OFFSET('Sanitation Data'!$D$10,0,10*ROW('Sanitation Data'!D182)),NA())</f>
        <v>#N/A</v>
      </c>
      <c r="Y188" s="491" t="e">
        <f ca="1">+IF(AND(ISNUMBER(OFFSET('Sanitation Data'!$D$11,0,10*ROW('Sanitation Data'!D182))),'Data Summary'!CN188="Yes"),OFFSET('Sanitation Data'!$D$11,0,10*ROW('Sanitation Data'!D182)),NA())</f>
        <v>#N/A</v>
      </c>
      <c r="Z188" s="491" t="e">
        <f ca="1">+IF(AND(ISNUMBER(OFFSET('Sanitation Data'!$D$12,0,10*ROW('Sanitation Data'!D182))),'Data Summary'!CO188="Yes"),OFFSET('Sanitation Data'!$D$12,0,10*ROW('Sanitation Data'!D182)),NA())</f>
        <v>#N/A</v>
      </c>
      <c r="AA188" s="491" t="e">
        <f ca="1">+IF(AND(ISNUMBER(OFFSET('Sanitation Data'!$E$4,0,10*ROW('Sanitation Data'!E182))),'Data Summary'!CP188="Yes"),100-OFFSET('Sanitation Data'!$E$4,0,10*ROW('Sanitation Data'!E182)),NA())</f>
        <v>#N/A</v>
      </c>
      <c r="AB188" s="491" t="e">
        <f ca="1">+IF(AND(ISNUMBER(OFFSET('Sanitation Data'!$E$6,0,10*ROW('Sanitation Data'!E182))),'Data Summary'!CQ188="Yes"),OFFSET('Sanitation Data'!$E$6,0,10*ROW('Sanitation Data'!E182)),NA())</f>
        <v>#N/A</v>
      </c>
      <c r="AC188" s="491" t="e">
        <f ca="1">+IF(AND(ISNUMBER(OFFSET('Sanitation Data'!$E$10,0,10*ROW('Sanitation Data'!E182))),'Data Summary'!CR188="Yes"),OFFSET('Sanitation Data'!$E$10,0,10*ROW('Sanitation Data'!E182)),NA())</f>
        <v>#N/A</v>
      </c>
      <c r="AD188" s="491" t="e">
        <f ca="1">+IF(AND(ISNUMBER(OFFSET('Sanitation Data'!$E$11,0,10*ROW('Sanitation Data'!E182))),'Data Summary'!CS188="Yes"),OFFSET('Sanitation Data'!$E$11,0,10*ROW('Sanitation Data'!E182)),NA())</f>
        <v>#N/A</v>
      </c>
      <c r="AE188" s="491" t="e">
        <f ca="1">+IF(AND(ISNUMBER(OFFSET('Sanitation Data'!$E$12,0,10*ROW('Sanitation Data'!E182))),'Data Summary'!CT188="Yes"),OFFSET('Sanitation Data'!$E$12,0,10*ROW('Sanitation Data'!E182)),NA())</f>
        <v>#N/A</v>
      </c>
      <c r="AF188" s="491" t="e">
        <f ca="1">+IF(AND(ISNUMBER(OFFSET('Sanitation Data'!$F$4,0,10*ROW('Sanitation Data'!F182))),'Data Summary'!CU188="Yes"),100-OFFSET('Sanitation Data'!$F$4,0,10*ROW('Sanitation Data'!F182)),NA())</f>
        <v>#N/A</v>
      </c>
      <c r="AG188" s="491" t="e">
        <f ca="1">+IF(AND(ISNUMBER(OFFSET('Sanitation Data'!$F$6,0,10*ROW('Sanitation Data'!F182))),'Data Summary'!CV188="Yes"),OFFSET('Sanitation Data'!$F$6,0,10*ROW('Sanitation Data'!F182)),NA())</f>
        <v>#N/A</v>
      </c>
      <c r="AH188" s="491" t="e">
        <f ca="1">+IF(AND(ISNUMBER(OFFSET('Sanitation Data'!$F$10,0,10*ROW('Sanitation Data'!F182))),'Data Summary'!CW188="Yes"),OFFSET('Sanitation Data'!$F$10,0,10*ROW('Sanitation Data'!F182)),NA())</f>
        <v>#N/A</v>
      </c>
      <c r="AI188" s="491" t="e">
        <f ca="1">+IF(AND(ISNUMBER(OFFSET('Sanitation Data'!$F$11,0,10*ROW('Sanitation Data'!F182))),'Data Summary'!CX188="Yes"),OFFSET('Sanitation Data'!$F$11,0,10*ROW('Sanitation Data'!F182)),NA())</f>
        <v>#N/A</v>
      </c>
      <c r="AJ188" s="491" t="e">
        <f ca="1">+IF(AND(ISNUMBER(OFFSET('Sanitation Data'!$F$12,0,10*ROW('Sanitation Data'!F182))),'Data Summary'!CY188="Yes"),OFFSET('Sanitation Data'!$F$12,0,10*ROW('Sanitation Data'!F182)),NA())</f>
        <v>#N/A</v>
      </c>
      <c r="AK188" s="491" t="e">
        <f ca="1">+IF(AND(ISNUMBER(OFFSET('Sanitation Data'!$G$4,0,10*ROW('Sanitation Data'!G182))),'Data Summary'!CZ188="Yes"),100-OFFSET('Sanitation Data'!$G$4,0,10*ROW('Sanitation Data'!G182)),NA())</f>
        <v>#N/A</v>
      </c>
      <c r="AL188" s="491" t="e">
        <f ca="1">+IF(AND(ISNUMBER(OFFSET('Sanitation Data'!$G$6,0,10*ROW('Sanitation Data'!G182))),'Data Summary'!DA188="Yes"),OFFSET('Sanitation Data'!$G$6,0,10*ROW('Sanitation Data'!G182)),NA())</f>
        <v>#N/A</v>
      </c>
      <c r="AM188" s="491" t="e">
        <f ca="1">+IF(AND(ISNUMBER(OFFSET('Sanitation Data'!$G$10,0,10*ROW('Sanitation Data'!G182))),'Data Summary'!DB188="Yes"),OFFSET('Sanitation Data'!$G$10,0,10*ROW('Sanitation Data'!G182)),NA())</f>
        <v>#N/A</v>
      </c>
      <c r="AN188" s="491" t="e">
        <f ca="1">+IF(AND(ISNUMBER(OFFSET('Sanitation Data'!$G$11,0,10*ROW('Sanitation Data'!G182))),'Data Summary'!DC188="Yes"),OFFSET('Sanitation Data'!$G$11,0,10*ROW('Sanitation Data'!G182)),NA())</f>
        <v>#N/A</v>
      </c>
      <c r="AO188" s="491" t="e">
        <f ca="1">+IF(AND(ISNUMBER(OFFSET('Sanitation Data'!$G$12,0,10*ROW('Sanitation Data'!G182))),'Data Summary'!DD188="Yes"),OFFSET('Sanitation Data'!$G$12,0,10*ROW('Sanitation Data'!G182)),NA())</f>
        <v>#N/A</v>
      </c>
      <c r="AP188" s="491" t="e">
        <f ca="1">+IF(AND(ISNUMBER(OFFSET('Sanitation Data'!$H$4,0,10*ROW('Sanitation Data'!H182))),'Data Summary'!DE188="Yes"),100-OFFSET('Sanitation Data'!$H$4,0,10*ROW('Sanitation Data'!H182)),NA())</f>
        <v>#N/A</v>
      </c>
      <c r="AQ188" s="491" t="e">
        <f ca="1">+IF(AND(ISNUMBER(OFFSET('Sanitation Data'!$H$6,0,10*ROW('Sanitation Data'!H182))),'Data Summary'!DF188="Yes"),OFFSET('Sanitation Data'!$H$6,0,10*ROW('Sanitation Data'!H182)),NA())</f>
        <v>#N/A</v>
      </c>
      <c r="AR188" s="491" t="e">
        <f ca="1">+IF(AND(ISNUMBER(OFFSET('Sanitation Data'!$H$10,0,10*ROW('Sanitation Data'!H182))),'Data Summary'!DG188="Yes"),OFFSET('Sanitation Data'!$H$10,0,10*ROW('Sanitation Data'!H182)),NA())</f>
        <v>#N/A</v>
      </c>
      <c r="AS188" s="491" t="e">
        <f ca="1">+IF(AND(ISNUMBER(OFFSET('Sanitation Data'!$H$11,0,10*ROW('Sanitation Data'!H182))),'Data Summary'!DH188="Yes"),OFFSET('Sanitation Data'!$H$11,0,10*ROW('Sanitation Data'!H182)),NA())</f>
        <v>#N/A</v>
      </c>
      <c r="AT188" s="491" t="e">
        <f ca="1">+IF(AND(ISNUMBER(OFFSET('Sanitation Data'!$H$12,0,10*ROW('Sanitation Data'!H182))),'Data Summary'!DI188="Yes"),OFFSET('Sanitation Data'!$H$12,0,10*ROW('Sanitation Data'!H182)),NA())</f>
        <v>#N/A</v>
      </c>
      <c r="AU188" s="491" t="e">
        <f ca="1">+IF(AND(ISNUMBER(OFFSET('Sanitation Data'!$I$4,0,10*ROW('Sanitation Data'!I182))),'Data Summary'!DJ188="Yes"),100-OFFSET('Sanitation Data'!$I$4,0,10*ROW('Sanitation Data'!I182)),NA())</f>
        <v>#N/A</v>
      </c>
      <c r="AV188" s="491" t="e">
        <f ca="1">+IF(AND(ISNUMBER(OFFSET('Sanitation Data'!$I$6,0,10*ROW('Sanitation Data'!I182))),'Data Summary'!DK188="Yes"),OFFSET('Sanitation Data'!$I$6,0,10*ROW('Sanitation Data'!I182)),NA())</f>
        <v>#N/A</v>
      </c>
      <c r="AW188" s="491" t="e">
        <f ca="1">+IF(AND(ISNUMBER(OFFSET('Sanitation Data'!$I$10,0,10*ROW('Sanitation Data'!I182))),'Data Summary'!DL188="Yes"),OFFSET('Sanitation Data'!$I$10,0,10*ROW('Sanitation Data'!I182)),NA())</f>
        <v>#N/A</v>
      </c>
      <c r="AX188" s="491" t="e">
        <f ca="1">+IF(AND(ISNUMBER(OFFSET('Sanitation Data'!$I$11,0,10*ROW('Sanitation Data'!I182))),'Data Summary'!DM188="Yes"),OFFSET('Sanitation Data'!$I$11,0,10*ROW('Sanitation Data'!I182)),NA())</f>
        <v>#N/A</v>
      </c>
      <c r="AY188" s="491" t="e">
        <f ca="1">+IF(AND(ISNUMBER(OFFSET('Sanitation Data'!$I$12,0,10*ROW('Sanitation Data'!I182))),'Data Summary'!DN188="Yes"),OFFSET('Sanitation Data'!$I$12,0,10*ROW('Sanitation Data'!I182)),NA())</f>
        <v>#N/A</v>
      </c>
      <c r="AZ188" s="492" t="e">
        <f ca="1">+IF(AND(ISNUMBER(OFFSET('Hygiene Data'!$D$5,0,10*ROW('Hygiene Data'!D182))),'Data Summary'!DO188="Yes"),OFFSET('Hygiene Data'!$D$5,0,10*ROW('Hygiene Data'!D182)),NA())</f>
        <v>#N/A</v>
      </c>
      <c r="BA188" s="492" t="e">
        <f ca="1">+IF(AND(ISNUMBER(OFFSET('Hygiene Data'!$D$7,0,10*ROW('Hygiene Data'!D182))),'Data Summary'!DP188="Yes"),OFFSET('Hygiene Data'!$D$7,0,10*ROW('Hygiene Data'!D182)),NA())</f>
        <v>#N/A</v>
      </c>
      <c r="BB188" s="492" t="e">
        <f ca="1">+IF(AND(ISNUMBER(OFFSET('Hygiene Data'!$D$9,0,10*ROW('Hygiene Data'!D182))),'Data Summary'!DQ188="Yes"),OFFSET('Hygiene Data'!$D$9,0,10*ROW('Hygiene Data'!D182)),NA())</f>
        <v>#N/A</v>
      </c>
      <c r="BC188" s="492" t="e">
        <f ca="1">+IF(AND(ISNUMBER(OFFSET('Hygiene Data'!$E$5,0,10*ROW('Hygiene Data'!E182))),'Data Summary'!DR188="Yes"),OFFSET('Hygiene Data'!$E$5,0,10*ROW('Hygiene Data'!E182)),NA())</f>
        <v>#N/A</v>
      </c>
      <c r="BD188" s="492" t="e">
        <f ca="1">+IF(AND(ISNUMBER(OFFSET('Hygiene Data'!$E$7,0,10*ROW('Hygiene Data'!E182))),'Data Summary'!DS188="Yes"),OFFSET('Hygiene Data'!$E$7,0,10*ROW('Hygiene Data'!E182)),NA())</f>
        <v>#N/A</v>
      </c>
      <c r="BE188" s="492" t="e">
        <f ca="1">+IF(AND(ISNUMBER(OFFSET('Hygiene Data'!$E$9,0,10*ROW('Hygiene Data'!E182))),'Data Summary'!DT188="Yes"),OFFSET('Hygiene Data'!$E$9,0,10*ROW('Hygiene Data'!E182)),NA())</f>
        <v>#N/A</v>
      </c>
      <c r="BF188" s="492" t="e">
        <f ca="1">+IF(AND(ISNUMBER(OFFSET('Hygiene Data'!$F$5,0,10*ROW('Hygiene Data'!F182))),'Data Summary'!DU188="Yes"),OFFSET('Hygiene Data'!$F$5,0,10*ROW('Hygiene Data'!F182)),NA())</f>
        <v>#N/A</v>
      </c>
      <c r="BG188" s="492" t="e">
        <f ca="1">+IF(AND(ISNUMBER(OFFSET('Hygiene Data'!$F$7,0,10*ROW('Hygiene Data'!F182))),'Data Summary'!DV188="Yes"),OFFSET('Hygiene Data'!$F$7,0,10*ROW('Hygiene Data'!F182)),NA())</f>
        <v>#N/A</v>
      </c>
      <c r="BH188" s="492" t="e">
        <f ca="1">+IF(AND(ISNUMBER(OFFSET('Hygiene Data'!$F$9,0,10*ROW('Hygiene Data'!F182))),'Data Summary'!DW188="Yes"),OFFSET('Hygiene Data'!$F$9,0,10*ROW('Hygiene Data'!F182)),NA())</f>
        <v>#N/A</v>
      </c>
      <c r="BI188" s="492" t="e">
        <f ca="1">+IF(AND(ISNUMBER(OFFSET('Hygiene Data'!$G$5,0,10*ROW('Hygiene Data'!G182))),'Data Summary'!DX188="Yes"),OFFSET('Hygiene Data'!$G$5,0,10*ROW('Hygiene Data'!G182)),NA())</f>
        <v>#N/A</v>
      </c>
      <c r="BJ188" s="492" t="e">
        <f ca="1">+IF(AND(ISNUMBER(OFFSET('Hygiene Data'!$G$7,0,10*ROW('Hygiene Data'!G182))),'Data Summary'!DY188="Yes"),OFFSET('Hygiene Data'!$G$7,0,10*ROW('Hygiene Data'!G182)),NA())</f>
        <v>#N/A</v>
      </c>
      <c r="BK188" s="492" t="e">
        <f ca="1">+IF(AND(ISNUMBER(OFFSET('Hygiene Data'!$G$9,0,10*ROW('Hygiene Data'!G182))),'Data Summary'!DZ188="Yes"),OFFSET('Hygiene Data'!$G$9,0,10*ROW('Hygiene Data'!G182)),NA())</f>
        <v>#N/A</v>
      </c>
      <c r="BL188" s="492" t="e">
        <f ca="1">+IF(AND(ISNUMBER(OFFSET('Hygiene Data'!$H$5,0,10*ROW('Hygiene Data'!H182))),'Data Summary'!EA188="Yes"),OFFSET('Hygiene Data'!$H$5,0,10*ROW('Hygiene Data'!H182)),NA())</f>
        <v>#N/A</v>
      </c>
      <c r="BM188" s="492" t="e">
        <f ca="1">+IF(AND(ISNUMBER(OFFSET('Hygiene Data'!$H$7,0,10*ROW('Hygiene Data'!H182))),'Data Summary'!EB188="Yes"),OFFSET('Hygiene Data'!$H$7,0,10*ROW('Hygiene Data'!H182)),NA())</f>
        <v>#N/A</v>
      </c>
      <c r="BN188" s="492" t="e">
        <f ca="1">+IF(AND(ISNUMBER(OFFSET('Hygiene Data'!$H$9,0,10*ROW('Hygiene Data'!H182))),'Data Summary'!EC188="Yes"),OFFSET('Hygiene Data'!$H$9,0,10*ROW('Hygiene Data'!H182)),NA())</f>
        <v>#N/A</v>
      </c>
      <c r="BO188" s="492" t="e">
        <f ca="1">+IF(AND(ISNUMBER(OFFSET('Hygiene Data'!$I$5,0,10*ROW('Hygiene Data'!I182))),'Data Summary'!ED188="Yes"),OFFSET('Hygiene Data'!$I$5,0,10*ROW('Hygiene Data'!I182)),NA())</f>
        <v>#N/A</v>
      </c>
      <c r="BP188" s="492" t="e">
        <f ca="1">+IF(AND(ISNUMBER(OFFSET('Hygiene Data'!$I$7,0,10*ROW('Hygiene Data'!I182))),'Data Summary'!EE188="Yes"),OFFSET('Hygiene Data'!$I$7,0,10*ROW('Hygiene Data'!I182)),NA())</f>
        <v>#N/A</v>
      </c>
      <c r="BQ188" s="492" t="e">
        <f ca="1">+IF(AND(ISNUMBER(OFFSET('Hygiene Data'!$I$9,0,10*ROW('Hygiene Data'!I182))),'Data Summary'!EF188="Yes"),OFFSET('Hygiene Data'!$I$9,0,10*ROW('Hygiene Data'!I182)),NA())</f>
        <v>#N/A</v>
      </c>
    </row>
    <row r="189" spans="1:69" x14ac:dyDescent="0.25">
      <c r="A189" s="488" t="e">
        <f ca="1">+RIGHT('Data Summary'!A189,LEN('Data Summary'!A189)-9)</f>
        <v>#VALUE!</v>
      </c>
      <c r="B189" s="462" t="str">
        <f ca="1">+IF(ISTEXT('Data Summary'!B189),'Data Summary'!B189,"")</f>
        <v/>
      </c>
      <c r="C189" s="489" t="e">
        <f ca="1">+VALUE('Data Summary'!C189)</f>
        <v>#VALUE!</v>
      </c>
      <c r="D189" s="490" t="e">
        <f ca="1">+IF(AND(ISNUMBER(OFFSET('Water Data'!$D$4,0,10*ROW('Water Data'!D183))),'Data Summary'!BS189="Yes"),100-OFFSET('Water Data'!$D$4,0,10*ROW('Water Data'!D183)),NA())</f>
        <v>#N/A</v>
      </c>
      <c r="E189" s="490" t="e">
        <f ca="1">+IF(AND(ISNUMBER(OFFSET('Water Data'!$D$6,0,10*ROW('Water Data'!D183))),'Data Summary'!BT189="Yes"),OFFSET('Water Data'!$D$6,0,10*ROW('Water Data'!D183)),NA())</f>
        <v>#N/A</v>
      </c>
      <c r="F189" s="490" t="e">
        <f ca="1">+IF(AND(ISNUMBER(OFFSET('Water Data'!$D$9,0,10*ROW('Water Data'!D183))),'Data Summary'!BU189="Yes"),OFFSET('Water Data'!$D$9,0,10*ROW('Water Data'!D183)),NA())</f>
        <v>#N/A</v>
      </c>
      <c r="G189" s="490" t="e">
        <f ca="1">+IF(AND(ISNUMBER(OFFSET('Water Data'!$E$4,0,10*ROW('Water Data'!E183))),'Data Summary'!BV189="Yes"),100-OFFSET('Water Data'!$E$4,0,10*ROW('Water Data'!E183)),NA())</f>
        <v>#N/A</v>
      </c>
      <c r="H189" s="490" t="e">
        <f ca="1">+IF(AND(ISNUMBER(OFFSET('Water Data'!$E$6,0,10*ROW('Water Data'!E183))),'Data Summary'!BW189="Yes"),OFFSET('Water Data'!$E$6,0,10*ROW('Water Data'!E183)),NA())</f>
        <v>#N/A</v>
      </c>
      <c r="I189" s="490" t="e">
        <f ca="1">+IF(AND(ISNUMBER(OFFSET('Water Data'!$E$9,0,10*ROW('Water Data'!E183))),'Data Summary'!BX189="Yes"),OFFSET('Water Data'!$E$9,0,10*ROW('Water Data'!E183)),NA())</f>
        <v>#N/A</v>
      </c>
      <c r="J189" s="490" t="e">
        <f ca="1">+IF(AND(ISNUMBER(OFFSET('Water Data'!$F$4,0,10*ROW('Water Data'!F183))),'Data Summary'!BY189="Yes"),100-OFFSET('Water Data'!$F$4,0,10*ROW('Water Data'!F183)),NA())</f>
        <v>#N/A</v>
      </c>
      <c r="K189" s="490" t="e">
        <f ca="1">+IF(AND(ISNUMBER(OFFSET('Water Data'!$F$6,0,10*ROW('Water Data'!F183))),'Data Summary'!BZ189="Yes"),OFFSET('Water Data'!$F$6,0,10*ROW('Water Data'!F183)),NA())</f>
        <v>#N/A</v>
      </c>
      <c r="L189" s="490" t="e">
        <f ca="1">+IF(AND(ISNUMBER(OFFSET('Water Data'!$F$9,0,10*ROW('Water Data'!F183))),'Data Summary'!CA189="Yes"),OFFSET('Water Data'!$F$9,0,10*ROW('Water Data'!F183)),NA())</f>
        <v>#N/A</v>
      </c>
      <c r="M189" s="490" t="e">
        <f ca="1">+IF(AND(ISNUMBER(OFFSET('Water Data'!$G$4,0,10*ROW('Water Data'!G183))),'Data Summary'!CB189="Yes"),100-OFFSET('Water Data'!$G$4,0,10*ROW('Water Data'!G183)),NA())</f>
        <v>#N/A</v>
      </c>
      <c r="N189" s="490" t="e">
        <f ca="1">+IF(AND(ISNUMBER(OFFSET('Water Data'!$G$6,0,10*ROW('Water Data'!G183))),'Data Summary'!CC189="Yes"),OFFSET('Water Data'!$G$6,0,10*ROW('Water Data'!G183)),NA())</f>
        <v>#N/A</v>
      </c>
      <c r="O189" s="490" t="e">
        <f ca="1">+IF(AND(ISNUMBER(OFFSET('Water Data'!$G$9,0,10*ROW('Water Data'!G183))),'Data Summary'!CD189="Yes"),OFFSET('Water Data'!$G$9,0,10*ROW('Water Data'!G183)),NA())</f>
        <v>#N/A</v>
      </c>
      <c r="P189" s="490" t="e">
        <f ca="1">+IF(AND(ISNUMBER(OFFSET('Water Data'!$H$4,0,10*ROW('Water Data'!H183))),'Data Summary'!CE189="Yes"),100-OFFSET('Water Data'!$H$4,0,10*ROW('Water Data'!H183)),NA())</f>
        <v>#N/A</v>
      </c>
      <c r="Q189" s="490" t="e">
        <f ca="1">+IF(AND(ISNUMBER(OFFSET('Water Data'!$H$6,0,10*ROW('Water Data'!H183))),'Data Summary'!CF189="Yes"),OFFSET('Water Data'!$H$6,0,10*ROW('Water Data'!H183)),NA())</f>
        <v>#N/A</v>
      </c>
      <c r="R189" s="490" t="e">
        <f ca="1">+IF(AND(ISNUMBER(OFFSET('Water Data'!$H$9,0,10*ROW('Water Data'!H183))),'Data Summary'!CG189="Yes"),OFFSET('Water Data'!$H$9,0,10*ROW('Water Data'!H183)),NA())</f>
        <v>#N/A</v>
      </c>
      <c r="S189" s="490" t="e">
        <f ca="1">+IF(AND(ISNUMBER(OFFSET('Water Data'!$I$4,0,10*ROW('Water Data'!I183))),'Data Summary'!CH189="Yes"),100-OFFSET('Water Data'!$I$4,0,10*ROW('Water Data'!I183)),NA())</f>
        <v>#N/A</v>
      </c>
      <c r="T189" s="490" t="e">
        <f ca="1">+IF(AND(ISNUMBER(OFFSET('Water Data'!$I$6,0,10*ROW('Water Data'!I183))),'Data Summary'!CI189="Yes"),OFFSET('Water Data'!$I$6,0,10*ROW('Water Data'!I183)),NA())</f>
        <v>#N/A</v>
      </c>
      <c r="U189" s="490" t="e">
        <f ca="1">+IF(AND(ISNUMBER(OFFSET('Water Data'!$I$9,0,10*ROW('Water Data'!I183))),'Data Summary'!CJ189="Yes"),OFFSET('Water Data'!$I$9,0,10*ROW('Water Data'!I183)),NA())</f>
        <v>#N/A</v>
      </c>
      <c r="V189" s="491" t="e">
        <f ca="1">+IF(AND(ISNUMBER(OFFSET('Sanitation Data'!$D$4,0,10*ROW('Sanitation Data'!D183))),'Data Summary'!CK189="Yes"),100-OFFSET('Sanitation Data'!$D$4,0,10*ROW('Sanitation Data'!D183)),NA())</f>
        <v>#N/A</v>
      </c>
      <c r="W189" s="491" t="e">
        <f ca="1">+IF(AND(ISNUMBER(OFFSET('Sanitation Data'!$D$6,0,10*ROW('Sanitation Data'!D183))),'Data Summary'!CL189="Yes"),OFFSET('Sanitation Data'!$D$6,0,10*ROW('Sanitation Data'!D183)),NA())</f>
        <v>#N/A</v>
      </c>
      <c r="X189" s="491" t="e">
        <f ca="1">+IF(AND(ISNUMBER(OFFSET('Sanitation Data'!$D$10,0,10*ROW('Sanitation Data'!D183))),'Data Summary'!CM189="Yes"),OFFSET('Sanitation Data'!$D$10,0,10*ROW('Sanitation Data'!D183)),NA())</f>
        <v>#N/A</v>
      </c>
      <c r="Y189" s="491" t="e">
        <f ca="1">+IF(AND(ISNUMBER(OFFSET('Sanitation Data'!$D$11,0,10*ROW('Sanitation Data'!D183))),'Data Summary'!CN189="Yes"),OFFSET('Sanitation Data'!$D$11,0,10*ROW('Sanitation Data'!D183)),NA())</f>
        <v>#N/A</v>
      </c>
      <c r="Z189" s="491" t="e">
        <f ca="1">+IF(AND(ISNUMBER(OFFSET('Sanitation Data'!$D$12,0,10*ROW('Sanitation Data'!D183))),'Data Summary'!CO189="Yes"),OFFSET('Sanitation Data'!$D$12,0,10*ROW('Sanitation Data'!D183)),NA())</f>
        <v>#N/A</v>
      </c>
      <c r="AA189" s="491" t="e">
        <f ca="1">+IF(AND(ISNUMBER(OFFSET('Sanitation Data'!$E$4,0,10*ROW('Sanitation Data'!E183))),'Data Summary'!CP189="Yes"),100-OFFSET('Sanitation Data'!$E$4,0,10*ROW('Sanitation Data'!E183)),NA())</f>
        <v>#N/A</v>
      </c>
      <c r="AB189" s="491" t="e">
        <f ca="1">+IF(AND(ISNUMBER(OFFSET('Sanitation Data'!$E$6,0,10*ROW('Sanitation Data'!E183))),'Data Summary'!CQ189="Yes"),OFFSET('Sanitation Data'!$E$6,0,10*ROW('Sanitation Data'!E183)),NA())</f>
        <v>#N/A</v>
      </c>
      <c r="AC189" s="491" t="e">
        <f ca="1">+IF(AND(ISNUMBER(OFFSET('Sanitation Data'!$E$10,0,10*ROW('Sanitation Data'!E183))),'Data Summary'!CR189="Yes"),OFFSET('Sanitation Data'!$E$10,0,10*ROW('Sanitation Data'!E183)),NA())</f>
        <v>#N/A</v>
      </c>
      <c r="AD189" s="491" t="e">
        <f ca="1">+IF(AND(ISNUMBER(OFFSET('Sanitation Data'!$E$11,0,10*ROW('Sanitation Data'!E183))),'Data Summary'!CS189="Yes"),OFFSET('Sanitation Data'!$E$11,0,10*ROW('Sanitation Data'!E183)),NA())</f>
        <v>#N/A</v>
      </c>
      <c r="AE189" s="491" t="e">
        <f ca="1">+IF(AND(ISNUMBER(OFFSET('Sanitation Data'!$E$12,0,10*ROW('Sanitation Data'!E183))),'Data Summary'!CT189="Yes"),OFFSET('Sanitation Data'!$E$12,0,10*ROW('Sanitation Data'!E183)),NA())</f>
        <v>#N/A</v>
      </c>
      <c r="AF189" s="491" t="e">
        <f ca="1">+IF(AND(ISNUMBER(OFFSET('Sanitation Data'!$F$4,0,10*ROW('Sanitation Data'!F183))),'Data Summary'!CU189="Yes"),100-OFFSET('Sanitation Data'!$F$4,0,10*ROW('Sanitation Data'!F183)),NA())</f>
        <v>#N/A</v>
      </c>
      <c r="AG189" s="491" t="e">
        <f ca="1">+IF(AND(ISNUMBER(OFFSET('Sanitation Data'!$F$6,0,10*ROW('Sanitation Data'!F183))),'Data Summary'!CV189="Yes"),OFFSET('Sanitation Data'!$F$6,0,10*ROW('Sanitation Data'!F183)),NA())</f>
        <v>#N/A</v>
      </c>
      <c r="AH189" s="491" t="e">
        <f ca="1">+IF(AND(ISNUMBER(OFFSET('Sanitation Data'!$F$10,0,10*ROW('Sanitation Data'!F183))),'Data Summary'!CW189="Yes"),OFFSET('Sanitation Data'!$F$10,0,10*ROW('Sanitation Data'!F183)),NA())</f>
        <v>#N/A</v>
      </c>
      <c r="AI189" s="491" t="e">
        <f ca="1">+IF(AND(ISNUMBER(OFFSET('Sanitation Data'!$F$11,0,10*ROW('Sanitation Data'!F183))),'Data Summary'!CX189="Yes"),OFFSET('Sanitation Data'!$F$11,0,10*ROW('Sanitation Data'!F183)),NA())</f>
        <v>#N/A</v>
      </c>
      <c r="AJ189" s="491" t="e">
        <f ca="1">+IF(AND(ISNUMBER(OFFSET('Sanitation Data'!$F$12,0,10*ROW('Sanitation Data'!F183))),'Data Summary'!CY189="Yes"),OFFSET('Sanitation Data'!$F$12,0,10*ROW('Sanitation Data'!F183)),NA())</f>
        <v>#N/A</v>
      </c>
      <c r="AK189" s="491" t="e">
        <f ca="1">+IF(AND(ISNUMBER(OFFSET('Sanitation Data'!$G$4,0,10*ROW('Sanitation Data'!G183))),'Data Summary'!CZ189="Yes"),100-OFFSET('Sanitation Data'!$G$4,0,10*ROW('Sanitation Data'!G183)),NA())</f>
        <v>#N/A</v>
      </c>
      <c r="AL189" s="491" t="e">
        <f ca="1">+IF(AND(ISNUMBER(OFFSET('Sanitation Data'!$G$6,0,10*ROW('Sanitation Data'!G183))),'Data Summary'!DA189="Yes"),OFFSET('Sanitation Data'!$G$6,0,10*ROW('Sanitation Data'!G183)),NA())</f>
        <v>#N/A</v>
      </c>
      <c r="AM189" s="491" t="e">
        <f ca="1">+IF(AND(ISNUMBER(OFFSET('Sanitation Data'!$G$10,0,10*ROW('Sanitation Data'!G183))),'Data Summary'!DB189="Yes"),OFFSET('Sanitation Data'!$G$10,0,10*ROW('Sanitation Data'!G183)),NA())</f>
        <v>#N/A</v>
      </c>
      <c r="AN189" s="491" t="e">
        <f ca="1">+IF(AND(ISNUMBER(OFFSET('Sanitation Data'!$G$11,0,10*ROW('Sanitation Data'!G183))),'Data Summary'!DC189="Yes"),OFFSET('Sanitation Data'!$G$11,0,10*ROW('Sanitation Data'!G183)),NA())</f>
        <v>#N/A</v>
      </c>
      <c r="AO189" s="491" t="e">
        <f ca="1">+IF(AND(ISNUMBER(OFFSET('Sanitation Data'!$G$12,0,10*ROW('Sanitation Data'!G183))),'Data Summary'!DD189="Yes"),OFFSET('Sanitation Data'!$G$12,0,10*ROW('Sanitation Data'!G183)),NA())</f>
        <v>#N/A</v>
      </c>
      <c r="AP189" s="491" t="e">
        <f ca="1">+IF(AND(ISNUMBER(OFFSET('Sanitation Data'!$H$4,0,10*ROW('Sanitation Data'!H183))),'Data Summary'!DE189="Yes"),100-OFFSET('Sanitation Data'!$H$4,0,10*ROW('Sanitation Data'!H183)),NA())</f>
        <v>#N/A</v>
      </c>
      <c r="AQ189" s="491" t="e">
        <f ca="1">+IF(AND(ISNUMBER(OFFSET('Sanitation Data'!$H$6,0,10*ROW('Sanitation Data'!H183))),'Data Summary'!DF189="Yes"),OFFSET('Sanitation Data'!$H$6,0,10*ROW('Sanitation Data'!H183)),NA())</f>
        <v>#N/A</v>
      </c>
      <c r="AR189" s="491" t="e">
        <f ca="1">+IF(AND(ISNUMBER(OFFSET('Sanitation Data'!$H$10,0,10*ROW('Sanitation Data'!H183))),'Data Summary'!DG189="Yes"),OFFSET('Sanitation Data'!$H$10,0,10*ROW('Sanitation Data'!H183)),NA())</f>
        <v>#N/A</v>
      </c>
      <c r="AS189" s="491" t="e">
        <f ca="1">+IF(AND(ISNUMBER(OFFSET('Sanitation Data'!$H$11,0,10*ROW('Sanitation Data'!H183))),'Data Summary'!DH189="Yes"),OFFSET('Sanitation Data'!$H$11,0,10*ROW('Sanitation Data'!H183)),NA())</f>
        <v>#N/A</v>
      </c>
      <c r="AT189" s="491" t="e">
        <f ca="1">+IF(AND(ISNUMBER(OFFSET('Sanitation Data'!$H$12,0,10*ROW('Sanitation Data'!H183))),'Data Summary'!DI189="Yes"),OFFSET('Sanitation Data'!$H$12,0,10*ROW('Sanitation Data'!H183)),NA())</f>
        <v>#N/A</v>
      </c>
      <c r="AU189" s="491" t="e">
        <f ca="1">+IF(AND(ISNUMBER(OFFSET('Sanitation Data'!$I$4,0,10*ROW('Sanitation Data'!I183))),'Data Summary'!DJ189="Yes"),100-OFFSET('Sanitation Data'!$I$4,0,10*ROW('Sanitation Data'!I183)),NA())</f>
        <v>#N/A</v>
      </c>
      <c r="AV189" s="491" t="e">
        <f ca="1">+IF(AND(ISNUMBER(OFFSET('Sanitation Data'!$I$6,0,10*ROW('Sanitation Data'!I183))),'Data Summary'!DK189="Yes"),OFFSET('Sanitation Data'!$I$6,0,10*ROW('Sanitation Data'!I183)),NA())</f>
        <v>#N/A</v>
      </c>
      <c r="AW189" s="491" t="e">
        <f ca="1">+IF(AND(ISNUMBER(OFFSET('Sanitation Data'!$I$10,0,10*ROW('Sanitation Data'!I183))),'Data Summary'!DL189="Yes"),OFFSET('Sanitation Data'!$I$10,0,10*ROW('Sanitation Data'!I183)),NA())</f>
        <v>#N/A</v>
      </c>
      <c r="AX189" s="491" t="e">
        <f ca="1">+IF(AND(ISNUMBER(OFFSET('Sanitation Data'!$I$11,0,10*ROW('Sanitation Data'!I183))),'Data Summary'!DM189="Yes"),OFFSET('Sanitation Data'!$I$11,0,10*ROW('Sanitation Data'!I183)),NA())</f>
        <v>#N/A</v>
      </c>
      <c r="AY189" s="491" t="e">
        <f ca="1">+IF(AND(ISNUMBER(OFFSET('Sanitation Data'!$I$12,0,10*ROW('Sanitation Data'!I183))),'Data Summary'!DN189="Yes"),OFFSET('Sanitation Data'!$I$12,0,10*ROW('Sanitation Data'!I183)),NA())</f>
        <v>#N/A</v>
      </c>
      <c r="AZ189" s="492" t="e">
        <f ca="1">+IF(AND(ISNUMBER(OFFSET('Hygiene Data'!$D$5,0,10*ROW('Hygiene Data'!D183))),'Data Summary'!DO189="Yes"),OFFSET('Hygiene Data'!$D$5,0,10*ROW('Hygiene Data'!D183)),NA())</f>
        <v>#N/A</v>
      </c>
      <c r="BA189" s="492" t="e">
        <f ca="1">+IF(AND(ISNUMBER(OFFSET('Hygiene Data'!$D$7,0,10*ROW('Hygiene Data'!D183))),'Data Summary'!DP189="Yes"),OFFSET('Hygiene Data'!$D$7,0,10*ROW('Hygiene Data'!D183)),NA())</f>
        <v>#N/A</v>
      </c>
      <c r="BB189" s="492" t="e">
        <f ca="1">+IF(AND(ISNUMBER(OFFSET('Hygiene Data'!$D$9,0,10*ROW('Hygiene Data'!D183))),'Data Summary'!DQ189="Yes"),OFFSET('Hygiene Data'!$D$9,0,10*ROW('Hygiene Data'!D183)),NA())</f>
        <v>#N/A</v>
      </c>
      <c r="BC189" s="492" t="e">
        <f ca="1">+IF(AND(ISNUMBER(OFFSET('Hygiene Data'!$E$5,0,10*ROW('Hygiene Data'!E183))),'Data Summary'!DR189="Yes"),OFFSET('Hygiene Data'!$E$5,0,10*ROW('Hygiene Data'!E183)),NA())</f>
        <v>#N/A</v>
      </c>
      <c r="BD189" s="492" t="e">
        <f ca="1">+IF(AND(ISNUMBER(OFFSET('Hygiene Data'!$E$7,0,10*ROW('Hygiene Data'!E183))),'Data Summary'!DS189="Yes"),OFFSET('Hygiene Data'!$E$7,0,10*ROW('Hygiene Data'!E183)),NA())</f>
        <v>#N/A</v>
      </c>
      <c r="BE189" s="492" t="e">
        <f ca="1">+IF(AND(ISNUMBER(OFFSET('Hygiene Data'!$E$9,0,10*ROW('Hygiene Data'!E183))),'Data Summary'!DT189="Yes"),OFFSET('Hygiene Data'!$E$9,0,10*ROW('Hygiene Data'!E183)),NA())</f>
        <v>#N/A</v>
      </c>
      <c r="BF189" s="492" t="e">
        <f ca="1">+IF(AND(ISNUMBER(OFFSET('Hygiene Data'!$F$5,0,10*ROW('Hygiene Data'!F183))),'Data Summary'!DU189="Yes"),OFFSET('Hygiene Data'!$F$5,0,10*ROW('Hygiene Data'!F183)),NA())</f>
        <v>#N/A</v>
      </c>
      <c r="BG189" s="492" t="e">
        <f ca="1">+IF(AND(ISNUMBER(OFFSET('Hygiene Data'!$F$7,0,10*ROW('Hygiene Data'!F183))),'Data Summary'!DV189="Yes"),OFFSET('Hygiene Data'!$F$7,0,10*ROW('Hygiene Data'!F183)),NA())</f>
        <v>#N/A</v>
      </c>
      <c r="BH189" s="492" t="e">
        <f ca="1">+IF(AND(ISNUMBER(OFFSET('Hygiene Data'!$F$9,0,10*ROW('Hygiene Data'!F183))),'Data Summary'!DW189="Yes"),OFFSET('Hygiene Data'!$F$9,0,10*ROW('Hygiene Data'!F183)),NA())</f>
        <v>#N/A</v>
      </c>
      <c r="BI189" s="492" t="e">
        <f ca="1">+IF(AND(ISNUMBER(OFFSET('Hygiene Data'!$G$5,0,10*ROW('Hygiene Data'!G183))),'Data Summary'!DX189="Yes"),OFFSET('Hygiene Data'!$G$5,0,10*ROW('Hygiene Data'!G183)),NA())</f>
        <v>#N/A</v>
      </c>
      <c r="BJ189" s="492" t="e">
        <f ca="1">+IF(AND(ISNUMBER(OFFSET('Hygiene Data'!$G$7,0,10*ROW('Hygiene Data'!G183))),'Data Summary'!DY189="Yes"),OFFSET('Hygiene Data'!$G$7,0,10*ROW('Hygiene Data'!G183)),NA())</f>
        <v>#N/A</v>
      </c>
      <c r="BK189" s="492" t="e">
        <f ca="1">+IF(AND(ISNUMBER(OFFSET('Hygiene Data'!$G$9,0,10*ROW('Hygiene Data'!G183))),'Data Summary'!DZ189="Yes"),OFFSET('Hygiene Data'!$G$9,0,10*ROW('Hygiene Data'!G183)),NA())</f>
        <v>#N/A</v>
      </c>
      <c r="BL189" s="492" t="e">
        <f ca="1">+IF(AND(ISNUMBER(OFFSET('Hygiene Data'!$H$5,0,10*ROW('Hygiene Data'!H183))),'Data Summary'!EA189="Yes"),OFFSET('Hygiene Data'!$H$5,0,10*ROW('Hygiene Data'!H183)),NA())</f>
        <v>#N/A</v>
      </c>
      <c r="BM189" s="492" t="e">
        <f ca="1">+IF(AND(ISNUMBER(OFFSET('Hygiene Data'!$H$7,0,10*ROW('Hygiene Data'!H183))),'Data Summary'!EB189="Yes"),OFFSET('Hygiene Data'!$H$7,0,10*ROW('Hygiene Data'!H183)),NA())</f>
        <v>#N/A</v>
      </c>
      <c r="BN189" s="492" t="e">
        <f ca="1">+IF(AND(ISNUMBER(OFFSET('Hygiene Data'!$H$9,0,10*ROW('Hygiene Data'!H183))),'Data Summary'!EC189="Yes"),OFFSET('Hygiene Data'!$H$9,0,10*ROW('Hygiene Data'!H183)),NA())</f>
        <v>#N/A</v>
      </c>
      <c r="BO189" s="492" t="e">
        <f ca="1">+IF(AND(ISNUMBER(OFFSET('Hygiene Data'!$I$5,0,10*ROW('Hygiene Data'!I183))),'Data Summary'!ED189="Yes"),OFFSET('Hygiene Data'!$I$5,0,10*ROW('Hygiene Data'!I183)),NA())</f>
        <v>#N/A</v>
      </c>
      <c r="BP189" s="492" t="e">
        <f ca="1">+IF(AND(ISNUMBER(OFFSET('Hygiene Data'!$I$7,0,10*ROW('Hygiene Data'!I183))),'Data Summary'!EE189="Yes"),OFFSET('Hygiene Data'!$I$7,0,10*ROW('Hygiene Data'!I183)),NA())</f>
        <v>#N/A</v>
      </c>
      <c r="BQ189" s="492" t="e">
        <f ca="1">+IF(AND(ISNUMBER(OFFSET('Hygiene Data'!$I$9,0,10*ROW('Hygiene Data'!I183))),'Data Summary'!EF189="Yes"),OFFSET('Hygiene Data'!$I$9,0,10*ROW('Hygiene Data'!I183)),NA())</f>
        <v>#N/A</v>
      </c>
    </row>
    <row r="190" spans="1:69" x14ac:dyDescent="0.25">
      <c r="A190" s="488" t="e">
        <f ca="1">+RIGHT('Data Summary'!A190,LEN('Data Summary'!A190)-9)</f>
        <v>#VALUE!</v>
      </c>
      <c r="B190" s="462" t="str">
        <f ca="1">+IF(ISTEXT('Data Summary'!B190),'Data Summary'!B190,"")</f>
        <v/>
      </c>
      <c r="C190" s="489" t="e">
        <f ca="1">+VALUE('Data Summary'!C190)</f>
        <v>#VALUE!</v>
      </c>
      <c r="D190" s="490" t="e">
        <f ca="1">+IF(AND(ISNUMBER(OFFSET('Water Data'!$D$4,0,10*ROW('Water Data'!D184))),'Data Summary'!BS190="Yes"),100-OFFSET('Water Data'!$D$4,0,10*ROW('Water Data'!D184)),NA())</f>
        <v>#N/A</v>
      </c>
      <c r="E190" s="490" t="e">
        <f ca="1">+IF(AND(ISNUMBER(OFFSET('Water Data'!$D$6,0,10*ROW('Water Data'!D184))),'Data Summary'!BT190="Yes"),OFFSET('Water Data'!$D$6,0,10*ROW('Water Data'!D184)),NA())</f>
        <v>#N/A</v>
      </c>
      <c r="F190" s="490" t="e">
        <f ca="1">+IF(AND(ISNUMBER(OFFSET('Water Data'!$D$9,0,10*ROW('Water Data'!D184))),'Data Summary'!BU190="Yes"),OFFSET('Water Data'!$D$9,0,10*ROW('Water Data'!D184)),NA())</f>
        <v>#N/A</v>
      </c>
      <c r="G190" s="490" t="e">
        <f ca="1">+IF(AND(ISNUMBER(OFFSET('Water Data'!$E$4,0,10*ROW('Water Data'!E184))),'Data Summary'!BV190="Yes"),100-OFFSET('Water Data'!$E$4,0,10*ROW('Water Data'!E184)),NA())</f>
        <v>#N/A</v>
      </c>
      <c r="H190" s="490" t="e">
        <f ca="1">+IF(AND(ISNUMBER(OFFSET('Water Data'!$E$6,0,10*ROW('Water Data'!E184))),'Data Summary'!BW190="Yes"),OFFSET('Water Data'!$E$6,0,10*ROW('Water Data'!E184)),NA())</f>
        <v>#N/A</v>
      </c>
      <c r="I190" s="490" t="e">
        <f ca="1">+IF(AND(ISNUMBER(OFFSET('Water Data'!$E$9,0,10*ROW('Water Data'!E184))),'Data Summary'!BX190="Yes"),OFFSET('Water Data'!$E$9,0,10*ROW('Water Data'!E184)),NA())</f>
        <v>#N/A</v>
      </c>
      <c r="J190" s="490" t="e">
        <f ca="1">+IF(AND(ISNUMBER(OFFSET('Water Data'!$F$4,0,10*ROW('Water Data'!F184))),'Data Summary'!BY190="Yes"),100-OFFSET('Water Data'!$F$4,0,10*ROW('Water Data'!F184)),NA())</f>
        <v>#N/A</v>
      </c>
      <c r="K190" s="490" t="e">
        <f ca="1">+IF(AND(ISNUMBER(OFFSET('Water Data'!$F$6,0,10*ROW('Water Data'!F184))),'Data Summary'!BZ190="Yes"),OFFSET('Water Data'!$F$6,0,10*ROW('Water Data'!F184)),NA())</f>
        <v>#N/A</v>
      </c>
      <c r="L190" s="490" t="e">
        <f ca="1">+IF(AND(ISNUMBER(OFFSET('Water Data'!$F$9,0,10*ROW('Water Data'!F184))),'Data Summary'!CA190="Yes"),OFFSET('Water Data'!$F$9,0,10*ROW('Water Data'!F184)),NA())</f>
        <v>#N/A</v>
      </c>
      <c r="M190" s="490" t="e">
        <f ca="1">+IF(AND(ISNUMBER(OFFSET('Water Data'!$G$4,0,10*ROW('Water Data'!G184))),'Data Summary'!CB190="Yes"),100-OFFSET('Water Data'!$G$4,0,10*ROW('Water Data'!G184)),NA())</f>
        <v>#N/A</v>
      </c>
      <c r="N190" s="490" t="e">
        <f ca="1">+IF(AND(ISNUMBER(OFFSET('Water Data'!$G$6,0,10*ROW('Water Data'!G184))),'Data Summary'!CC190="Yes"),OFFSET('Water Data'!$G$6,0,10*ROW('Water Data'!G184)),NA())</f>
        <v>#N/A</v>
      </c>
      <c r="O190" s="490" t="e">
        <f ca="1">+IF(AND(ISNUMBER(OFFSET('Water Data'!$G$9,0,10*ROW('Water Data'!G184))),'Data Summary'!CD190="Yes"),OFFSET('Water Data'!$G$9,0,10*ROW('Water Data'!G184)),NA())</f>
        <v>#N/A</v>
      </c>
      <c r="P190" s="490" t="e">
        <f ca="1">+IF(AND(ISNUMBER(OFFSET('Water Data'!$H$4,0,10*ROW('Water Data'!H184))),'Data Summary'!CE190="Yes"),100-OFFSET('Water Data'!$H$4,0,10*ROW('Water Data'!H184)),NA())</f>
        <v>#N/A</v>
      </c>
      <c r="Q190" s="490" t="e">
        <f ca="1">+IF(AND(ISNUMBER(OFFSET('Water Data'!$H$6,0,10*ROW('Water Data'!H184))),'Data Summary'!CF190="Yes"),OFFSET('Water Data'!$H$6,0,10*ROW('Water Data'!H184)),NA())</f>
        <v>#N/A</v>
      </c>
      <c r="R190" s="490" t="e">
        <f ca="1">+IF(AND(ISNUMBER(OFFSET('Water Data'!$H$9,0,10*ROW('Water Data'!H184))),'Data Summary'!CG190="Yes"),OFFSET('Water Data'!$H$9,0,10*ROW('Water Data'!H184)),NA())</f>
        <v>#N/A</v>
      </c>
      <c r="S190" s="490" t="e">
        <f ca="1">+IF(AND(ISNUMBER(OFFSET('Water Data'!$I$4,0,10*ROW('Water Data'!I184))),'Data Summary'!CH190="Yes"),100-OFFSET('Water Data'!$I$4,0,10*ROW('Water Data'!I184)),NA())</f>
        <v>#N/A</v>
      </c>
      <c r="T190" s="490" t="e">
        <f ca="1">+IF(AND(ISNUMBER(OFFSET('Water Data'!$I$6,0,10*ROW('Water Data'!I184))),'Data Summary'!CI190="Yes"),OFFSET('Water Data'!$I$6,0,10*ROW('Water Data'!I184)),NA())</f>
        <v>#N/A</v>
      </c>
      <c r="U190" s="490" t="e">
        <f ca="1">+IF(AND(ISNUMBER(OFFSET('Water Data'!$I$9,0,10*ROW('Water Data'!I184))),'Data Summary'!CJ190="Yes"),OFFSET('Water Data'!$I$9,0,10*ROW('Water Data'!I184)),NA())</f>
        <v>#N/A</v>
      </c>
      <c r="V190" s="491" t="e">
        <f ca="1">+IF(AND(ISNUMBER(OFFSET('Sanitation Data'!$D$4,0,10*ROW('Sanitation Data'!D184))),'Data Summary'!CK190="Yes"),100-OFFSET('Sanitation Data'!$D$4,0,10*ROW('Sanitation Data'!D184)),NA())</f>
        <v>#N/A</v>
      </c>
      <c r="W190" s="491" t="e">
        <f ca="1">+IF(AND(ISNUMBER(OFFSET('Sanitation Data'!$D$6,0,10*ROW('Sanitation Data'!D184))),'Data Summary'!CL190="Yes"),OFFSET('Sanitation Data'!$D$6,0,10*ROW('Sanitation Data'!D184)),NA())</f>
        <v>#N/A</v>
      </c>
      <c r="X190" s="491" t="e">
        <f ca="1">+IF(AND(ISNUMBER(OFFSET('Sanitation Data'!$D$10,0,10*ROW('Sanitation Data'!D184))),'Data Summary'!CM190="Yes"),OFFSET('Sanitation Data'!$D$10,0,10*ROW('Sanitation Data'!D184)),NA())</f>
        <v>#N/A</v>
      </c>
      <c r="Y190" s="491" t="e">
        <f ca="1">+IF(AND(ISNUMBER(OFFSET('Sanitation Data'!$D$11,0,10*ROW('Sanitation Data'!D184))),'Data Summary'!CN190="Yes"),OFFSET('Sanitation Data'!$D$11,0,10*ROW('Sanitation Data'!D184)),NA())</f>
        <v>#N/A</v>
      </c>
      <c r="Z190" s="491" t="e">
        <f ca="1">+IF(AND(ISNUMBER(OFFSET('Sanitation Data'!$D$12,0,10*ROW('Sanitation Data'!D184))),'Data Summary'!CO190="Yes"),OFFSET('Sanitation Data'!$D$12,0,10*ROW('Sanitation Data'!D184)),NA())</f>
        <v>#N/A</v>
      </c>
      <c r="AA190" s="491" t="e">
        <f ca="1">+IF(AND(ISNUMBER(OFFSET('Sanitation Data'!$E$4,0,10*ROW('Sanitation Data'!E184))),'Data Summary'!CP190="Yes"),100-OFFSET('Sanitation Data'!$E$4,0,10*ROW('Sanitation Data'!E184)),NA())</f>
        <v>#N/A</v>
      </c>
      <c r="AB190" s="491" t="e">
        <f ca="1">+IF(AND(ISNUMBER(OFFSET('Sanitation Data'!$E$6,0,10*ROW('Sanitation Data'!E184))),'Data Summary'!CQ190="Yes"),OFFSET('Sanitation Data'!$E$6,0,10*ROW('Sanitation Data'!E184)),NA())</f>
        <v>#N/A</v>
      </c>
      <c r="AC190" s="491" t="e">
        <f ca="1">+IF(AND(ISNUMBER(OFFSET('Sanitation Data'!$E$10,0,10*ROW('Sanitation Data'!E184))),'Data Summary'!CR190="Yes"),OFFSET('Sanitation Data'!$E$10,0,10*ROW('Sanitation Data'!E184)),NA())</f>
        <v>#N/A</v>
      </c>
      <c r="AD190" s="491" t="e">
        <f ca="1">+IF(AND(ISNUMBER(OFFSET('Sanitation Data'!$E$11,0,10*ROW('Sanitation Data'!E184))),'Data Summary'!CS190="Yes"),OFFSET('Sanitation Data'!$E$11,0,10*ROW('Sanitation Data'!E184)),NA())</f>
        <v>#N/A</v>
      </c>
      <c r="AE190" s="491" t="e">
        <f ca="1">+IF(AND(ISNUMBER(OFFSET('Sanitation Data'!$E$12,0,10*ROW('Sanitation Data'!E184))),'Data Summary'!CT190="Yes"),OFFSET('Sanitation Data'!$E$12,0,10*ROW('Sanitation Data'!E184)),NA())</f>
        <v>#N/A</v>
      </c>
      <c r="AF190" s="491" t="e">
        <f ca="1">+IF(AND(ISNUMBER(OFFSET('Sanitation Data'!$F$4,0,10*ROW('Sanitation Data'!F184))),'Data Summary'!CU190="Yes"),100-OFFSET('Sanitation Data'!$F$4,0,10*ROW('Sanitation Data'!F184)),NA())</f>
        <v>#N/A</v>
      </c>
      <c r="AG190" s="491" t="e">
        <f ca="1">+IF(AND(ISNUMBER(OFFSET('Sanitation Data'!$F$6,0,10*ROW('Sanitation Data'!F184))),'Data Summary'!CV190="Yes"),OFFSET('Sanitation Data'!$F$6,0,10*ROW('Sanitation Data'!F184)),NA())</f>
        <v>#N/A</v>
      </c>
      <c r="AH190" s="491" t="e">
        <f ca="1">+IF(AND(ISNUMBER(OFFSET('Sanitation Data'!$F$10,0,10*ROW('Sanitation Data'!F184))),'Data Summary'!CW190="Yes"),OFFSET('Sanitation Data'!$F$10,0,10*ROW('Sanitation Data'!F184)),NA())</f>
        <v>#N/A</v>
      </c>
      <c r="AI190" s="491" t="e">
        <f ca="1">+IF(AND(ISNUMBER(OFFSET('Sanitation Data'!$F$11,0,10*ROW('Sanitation Data'!F184))),'Data Summary'!CX190="Yes"),OFFSET('Sanitation Data'!$F$11,0,10*ROW('Sanitation Data'!F184)),NA())</f>
        <v>#N/A</v>
      </c>
      <c r="AJ190" s="491" t="e">
        <f ca="1">+IF(AND(ISNUMBER(OFFSET('Sanitation Data'!$F$12,0,10*ROW('Sanitation Data'!F184))),'Data Summary'!CY190="Yes"),OFFSET('Sanitation Data'!$F$12,0,10*ROW('Sanitation Data'!F184)),NA())</f>
        <v>#N/A</v>
      </c>
      <c r="AK190" s="491" t="e">
        <f ca="1">+IF(AND(ISNUMBER(OFFSET('Sanitation Data'!$G$4,0,10*ROW('Sanitation Data'!G184))),'Data Summary'!CZ190="Yes"),100-OFFSET('Sanitation Data'!$G$4,0,10*ROW('Sanitation Data'!G184)),NA())</f>
        <v>#N/A</v>
      </c>
      <c r="AL190" s="491" t="e">
        <f ca="1">+IF(AND(ISNUMBER(OFFSET('Sanitation Data'!$G$6,0,10*ROW('Sanitation Data'!G184))),'Data Summary'!DA190="Yes"),OFFSET('Sanitation Data'!$G$6,0,10*ROW('Sanitation Data'!G184)),NA())</f>
        <v>#N/A</v>
      </c>
      <c r="AM190" s="491" t="e">
        <f ca="1">+IF(AND(ISNUMBER(OFFSET('Sanitation Data'!$G$10,0,10*ROW('Sanitation Data'!G184))),'Data Summary'!DB190="Yes"),OFFSET('Sanitation Data'!$G$10,0,10*ROW('Sanitation Data'!G184)),NA())</f>
        <v>#N/A</v>
      </c>
      <c r="AN190" s="491" t="e">
        <f ca="1">+IF(AND(ISNUMBER(OFFSET('Sanitation Data'!$G$11,0,10*ROW('Sanitation Data'!G184))),'Data Summary'!DC190="Yes"),OFFSET('Sanitation Data'!$G$11,0,10*ROW('Sanitation Data'!G184)),NA())</f>
        <v>#N/A</v>
      </c>
      <c r="AO190" s="491" t="e">
        <f ca="1">+IF(AND(ISNUMBER(OFFSET('Sanitation Data'!$G$12,0,10*ROW('Sanitation Data'!G184))),'Data Summary'!DD190="Yes"),OFFSET('Sanitation Data'!$G$12,0,10*ROW('Sanitation Data'!G184)),NA())</f>
        <v>#N/A</v>
      </c>
      <c r="AP190" s="491" t="e">
        <f ca="1">+IF(AND(ISNUMBER(OFFSET('Sanitation Data'!$H$4,0,10*ROW('Sanitation Data'!H184))),'Data Summary'!DE190="Yes"),100-OFFSET('Sanitation Data'!$H$4,0,10*ROW('Sanitation Data'!H184)),NA())</f>
        <v>#N/A</v>
      </c>
      <c r="AQ190" s="491" t="e">
        <f ca="1">+IF(AND(ISNUMBER(OFFSET('Sanitation Data'!$H$6,0,10*ROW('Sanitation Data'!H184))),'Data Summary'!DF190="Yes"),OFFSET('Sanitation Data'!$H$6,0,10*ROW('Sanitation Data'!H184)),NA())</f>
        <v>#N/A</v>
      </c>
      <c r="AR190" s="491" t="e">
        <f ca="1">+IF(AND(ISNUMBER(OFFSET('Sanitation Data'!$H$10,0,10*ROW('Sanitation Data'!H184))),'Data Summary'!DG190="Yes"),OFFSET('Sanitation Data'!$H$10,0,10*ROW('Sanitation Data'!H184)),NA())</f>
        <v>#N/A</v>
      </c>
      <c r="AS190" s="491" t="e">
        <f ca="1">+IF(AND(ISNUMBER(OFFSET('Sanitation Data'!$H$11,0,10*ROW('Sanitation Data'!H184))),'Data Summary'!DH190="Yes"),OFFSET('Sanitation Data'!$H$11,0,10*ROW('Sanitation Data'!H184)),NA())</f>
        <v>#N/A</v>
      </c>
      <c r="AT190" s="491" t="e">
        <f ca="1">+IF(AND(ISNUMBER(OFFSET('Sanitation Data'!$H$12,0,10*ROW('Sanitation Data'!H184))),'Data Summary'!DI190="Yes"),OFFSET('Sanitation Data'!$H$12,0,10*ROW('Sanitation Data'!H184)),NA())</f>
        <v>#N/A</v>
      </c>
      <c r="AU190" s="491" t="e">
        <f ca="1">+IF(AND(ISNUMBER(OFFSET('Sanitation Data'!$I$4,0,10*ROW('Sanitation Data'!I184))),'Data Summary'!DJ190="Yes"),100-OFFSET('Sanitation Data'!$I$4,0,10*ROW('Sanitation Data'!I184)),NA())</f>
        <v>#N/A</v>
      </c>
      <c r="AV190" s="491" t="e">
        <f ca="1">+IF(AND(ISNUMBER(OFFSET('Sanitation Data'!$I$6,0,10*ROW('Sanitation Data'!I184))),'Data Summary'!DK190="Yes"),OFFSET('Sanitation Data'!$I$6,0,10*ROW('Sanitation Data'!I184)),NA())</f>
        <v>#N/A</v>
      </c>
      <c r="AW190" s="491" t="e">
        <f ca="1">+IF(AND(ISNUMBER(OFFSET('Sanitation Data'!$I$10,0,10*ROW('Sanitation Data'!I184))),'Data Summary'!DL190="Yes"),OFFSET('Sanitation Data'!$I$10,0,10*ROW('Sanitation Data'!I184)),NA())</f>
        <v>#N/A</v>
      </c>
      <c r="AX190" s="491" t="e">
        <f ca="1">+IF(AND(ISNUMBER(OFFSET('Sanitation Data'!$I$11,0,10*ROW('Sanitation Data'!I184))),'Data Summary'!DM190="Yes"),OFFSET('Sanitation Data'!$I$11,0,10*ROW('Sanitation Data'!I184)),NA())</f>
        <v>#N/A</v>
      </c>
      <c r="AY190" s="491" t="e">
        <f ca="1">+IF(AND(ISNUMBER(OFFSET('Sanitation Data'!$I$12,0,10*ROW('Sanitation Data'!I184))),'Data Summary'!DN190="Yes"),OFFSET('Sanitation Data'!$I$12,0,10*ROW('Sanitation Data'!I184)),NA())</f>
        <v>#N/A</v>
      </c>
      <c r="AZ190" s="492" t="e">
        <f ca="1">+IF(AND(ISNUMBER(OFFSET('Hygiene Data'!$D$5,0,10*ROW('Hygiene Data'!D184))),'Data Summary'!DO190="Yes"),OFFSET('Hygiene Data'!$D$5,0,10*ROW('Hygiene Data'!D184)),NA())</f>
        <v>#N/A</v>
      </c>
      <c r="BA190" s="492" t="e">
        <f ca="1">+IF(AND(ISNUMBER(OFFSET('Hygiene Data'!$D$7,0,10*ROW('Hygiene Data'!D184))),'Data Summary'!DP190="Yes"),OFFSET('Hygiene Data'!$D$7,0,10*ROW('Hygiene Data'!D184)),NA())</f>
        <v>#N/A</v>
      </c>
      <c r="BB190" s="492" t="e">
        <f ca="1">+IF(AND(ISNUMBER(OFFSET('Hygiene Data'!$D$9,0,10*ROW('Hygiene Data'!D184))),'Data Summary'!DQ190="Yes"),OFFSET('Hygiene Data'!$D$9,0,10*ROW('Hygiene Data'!D184)),NA())</f>
        <v>#N/A</v>
      </c>
      <c r="BC190" s="492" t="e">
        <f ca="1">+IF(AND(ISNUMBER(OFFSET('Hygiene Data'!$E$5,0,10*ROW('Hygiene Data'!E184))),'Data Summary'!DR190="Yes"),OFFSET('Hygiene Data'!$E$5,0,10*ROW('Hygiene Data'!E184)),NA())</f>
        <v>#N/A</v>
      </c>
      <c r="BD190" s="492" t="e">
        <f ca="1">+IF(AND(ISNUMBER(OFFSET('Hygiene Data'!$E$7,0,10*ROW('Hygiene Data'!E184))),'Data Summary'!DS190="Yes"),OFFSET('Hygiene Data'!$E$7,0,10*ROW('Hygiene Data'!E184)),NA())</f>
        <v>#N/A</v>
      </c>
      <c r="BE190" s="492" t="e">
        <f ca="1">+IF(AND(ISNUMBER(OFFSET('Hygiene Data'!$E$9,0,10*ROW('Hygiene Data'!E184))),'Data Summary'!DT190="Yes"),OFFSET('Hygiene Data'!$E$9,0,10*ROW('Hygiene Data'!E184)),NA())</f>
        <v>#N/A</v>
      </c>
      <c r="BF190" s="492" t="e">
        <f ca="1">+IF(AND(ISNUMBER(OFFSET('Hygiene Data'!$F$5,0,10*ROW('Hygiene Data'!F184))),'Data Summary'!DU190="Yes"),OFFSET('Hygiene Data'!$F$5,0,10*ROW('Hygiene Data'!F184)),NA())</f>
        <v>#N/A</v>
      </c>
      <c r="BG190" s="492" t="e">
        <f ca="1">+IF(AND(ISNUMBER(OFFSET('Hygiene Data'!$F$7,0,10*ROW('Hygiene Data'!F184))),'Data Summary'!DV190="Yes"),OFFSET('Hygiene Data'!$F$7,0,10*ROW('Hygiene Data'!F184)),NA())</f>
        <v>#N/A</v>
      </c>
      <c r="BH190" s="492" t="e">
        <f ca="1">+IF(AND(ISNUMBER(OFFSET('Hygiene Data'!$F$9,0,10*ROW('Hygiene Data'!F184))),'Data Summary'!DW190="Yes"),OFFSET('Hygiene Data'!$F$9,0,10*ROW('Hygiene Data'!F184)),NA())</f>
        <v>#N/A</v>
      </c>
      <c r="BI190" s="492" t="e">
        <f ca="1">+IF(AND(ISNUMBER(OFFSET('Hygiene Data'!$G$5,0,10*ROW('Hygiene Data'!G184))),'Data Summary'!DX190="Yes"),OFFSET('Hygiene Data'!$G$5,0,10*ROW('Hygiene Data'!G184)),NA())</f>
        <v>#N/A</v>
      </c>
      <c r="BJ190" s="492" t="e">
        <f ca="1">+IF(AND(ISNUMBER(OFFSET('Hygiene Data'!$G$7,0,10*ROW('Hygiene Data'!G184))),'Data Summary'!DY190="Yes"),OFFSET('Hygiene Data'!$G$7,0,10*ROW('Hygiene Data'!G184)),NA())</f>
        <v>#N/A</v>
      </c>
      <c r="BK190" s="492" t="e">
        <f ca="1">+IF(AND(ISNUMBER(OFFSET('Hygiene Data'!$G$9,0,10*ROW('Hygiene Data'!G184))),'Data Summary'!DZ190="Yes"),OFFSET('Hygiene Data'!$G$9,0,10*ROW('Hygiene Data'!G184)),NA())</f>
        <v>#N/A</v>
      </c>
      <c r="BL190" s="492" t="e">
        <f ca="1">+IF(AND(ISNUMBER(OFFSET('Hygiene Data'!$H$5,0,10*ROW('Hygiene Data'!H184))),'Data Summary'!EA190="Yes"),OFFSET('Hygiene Data'!$H$5,0,10*ROW('Hygiene Data'!H184)),NA())</f>
        <v>#N/A</v>
      </c>
      <c r="BM190" s="492" t="e">
        <f ca="1">+IF(AND(ISNUMBER(OFFSET('Hygiene Data'!$H$7,0,10*ROW('Hygiene Data'!H184))),'Data Summary'!EB190="Yes"),OFFSET('Hygiene Data'!$H$7,0,10*ROW('Hygiene Data'!H184)),NA())</f>
        <v>#N/A</v>
      </c>
      <c r="BN190" s="492" t="e">
        <f ca="1">+IF(AND(ISNUMBER(OFFSET('Hygiene Data'!$H$9,0,10*ROW('Hygiene Data'!H184))),'Data Summary'!EC190="Yes"),OFFSET('Hygiene Data'!$H$9,0,10*ROW('Hygiene Data'!H184)),NA())</f>
        <v>#N/A</v>
      </c>
      <c r="BO190" s="492" t="e">
        <f ca="1">+IF(AND(ISNUMBER(OFFSET('Hygiene Data'!$I$5,0,10*ROW('Hygiene Data'!I184))),'Data Summary'!ED190="Yes"),OFFSET('Hygiene Data'!$I$5,0,10*ROW('Hygiene Data'!I184)),NA())</f>
        <v>#N/A</v>
      </c>
      <c r="BP190" s="492" t="e">
        <f ca="1">+IF(AND(ISNUMBER(OFFSET('Hygiene Data'!$I$7,0,10*ROW('Hygiene Data'!I184))),'Data Summary'!EE190="Yes"),OFFSET('Hygiene Data'!$I$7,0,10*ROW('Hygiene Data'!I184)),NA())</f>
        <v>#N/A</v>
      </c>
      <c r="BQ190" s="492" t="e">
        <f ca="1">+IF(AND(ISNUMBER(OFFSET('Hygiene Data'!$I$9,0,10*ROW('Hygiene Data'!I184))),'Data Summary'!EF190="Yes"),OFFSET('Hygiene Data'!$I$9,0,10*ROW('Hygiene Data'!I184)),NA())</f>
        <v>#N/A</v>
      </c>
    </row>
    <row r="191" spans="1:69" x14ac:dyDescent="0.25">
      <c r="A191" s="488" t="e">
        <f ca="1">+RIGHT('Data Summary'!A191,LEN('Data Summary'!A191)-9)</f>
        <v>#VALUE!</v>
      </c>
      <c r="B191" s="462" t="str">
        <f ca="1">+IF(ISTEXT('Data Summary'!B191),'Data Summary'!B191,"")</f>
        <v/>
      </c>
      <c r="C191" s="489" t="e">
        <f ca="1">+VALUE('Data Summary'!C191)</f>
        <v>#VALUE!</v>
      </c>
      <c r="D191" s="490" t="e">
        <f ca="1">+IF(AND(ISNUMBER(OFFSET('Water Data'!$D$4,0,10*ROW('Water Data'!D185))),'Data Summary'!BS191="Yes"),100-OFFSET('Water Data'!$D$4,0,10*ROW('Water Data'!D185)),NA())</f>
        <v>#N/A</v>
      </c>
      <c r="E191" s="490" t="e">
        <f ca="1">+IF(AND(ISNUMBER(OFFSET('Water Data'!$D$6,0,10*ROW('Water Data'!D185))),'Data Summary'!BT191="Yes"),OFFSET('Water Data'!$D$6,0,10*ROW('Water Data'!D185)),NA())</f>
        <v>#N/A</v>
      </c>
      <c r="F191" s="490" t="e">
        <f ca="1">+IF(AND(ISNUMBER(OFFSET('Water Data'!$D$9,0,10*ROW('Water Data'!D185))),'Data Summary'!BU191="Yes"),OFFSET('Water Data'!$D$9,0,10*ROW('Water Data'!D185)),NA())</f>
        <v>#N/A</v>
      </c>
      <c r="G191" s="490" t="e">
        <f ca="1">+IF(AND(ISNUMBER(OFFSET('Water Data'!$E$4,0,10*ROW('Water Data'!E185))),'Data Summary'!BV191="Yes"),100-OFFSET('Water Data'!$E$4,0,10*ROW('Water Data'!E185)),NA())</f>
        <v>#N/A</v>
      </c>
      <c r="H191" s="490" t="e">
        <f ca="1">+IF(AND(ISNUMBER(OFFSET('Water Data'!$E$6,0,10*ROW('Water Data'!E185))),'Data Summary'!BW191="Yes"),OFFSET('Water Data'!$E$6,0,10*ROW('Water Data'!E185)),NA())</f>
        <v>#N/A</v>
      </c>
      <c r="I191" s="490" t="e">
        <f ca="1">+IF(AND(ISNUMBER(OFFSET('Water Data'!$E$9,0,10*ROW('Water Data'!E185))),'Data Summary'!BX191="Yes"),OFFSET('Water Data'!$E$9,0,10*ROW('Water Data'!E185)),NA())</f>
        <v>#N/A</v>
      </c>
      <c r="J191" s="490" t="e">
        <f ca="1">+IF(AND(ISNUMBER(OFFSET('Water Data'!$F$4,0,10*ROW('Water Data'!F185))),'Data Summary'!BY191="Yes"),100-OFFSET('Water Data'!$F$4,0,10*ROW('Water Data'!F185)),NA())</f>
        <v>#N/A</v>
      </c>
      <c r="K191" s="490" t="e">
        <f ca="1">+IF(AND(ISNUMBER(OFFSET('Water Data'!$F$6,0,10*ROW('Water Data'!F185))),'Data Summary'!BZ191="Yes"),OFFSET('Water Data'!$F$6,0,10*ROW('Water Data'!F185)),NA())</f>
        <v>#N/A</v>
      </c>
      <c r="L191" s="490" t="e">
        <f ca="1">+IF(AND(ISNUMBER(OFFSET('Water Data'!$F$9,0,10*ROW('Water Data'!F185))),'Data Summary'!CA191="Yes"),OFFSET('Water Data'!$F$9,0,10*ROW('Water Data'!F185)),NA())</f>
        <v>#N/A</v>
      </c>
      <c r="M191" s="490" t="e">
        <f ca="1">+IF(AND(ISNUMBER(OFFSET('Water Data'!$G$4,0,10*ROW('Water Data'!G185))),'Data Summary'!CB191="Yes"),100-OFFSET('Water Data'!$G$4,0,10*ROW('Water Data'!G185)),NA())</f>
        <v>#N/A</v>
      </c>
      <c r="N191" s="490" t="e">
        <f ca="1">+IF(AND(ISNUMBER(OFFSET('Water Data'!$G$6,0,10*ROW('Water Data'!G185))),'Data Summary'!CC191="Yes"),OFFSET('Water Data'!$G$6,0,10*ROW('Water Data'!G185)),NA())</f>
        <v>#N/A</v>
      </c>
      <c r="O191" s="490" t="e">
        <f ca="1">+IF(AND(ISNUMBER(OFFSET('Water Data'!$G$9,0,10*ROW('Water Data'!G185))),'Data Summary'!CD191="Yes"),OFFSET('Water Data'!$G$9,0,10*ROW('Water Data'!G185)),NA())</f>
        <v>#N/A</v>
      </c>
      <c r="P191" s="490" t="e">
        <f ca="1">+IF(AND(ISNUMBER(OFFSET('Water Data'!$H$4,0,10*ROW('Water Data'!H185))),'Data Summary'!CE191="Yes"),100-OFFSET('Water Data'!$H$4,0,10*ROW('Water Data'!H185)),NA())</f>
        <v>#N/A</v>
      </c>
      <c r="Q191" s="490" t="e">
        <f ca="1">+IF(AND(ISNUMBER(OFFSET('Water Data'!$H$6,0,10*ROW('Water Data'!H185))),'Data Summary'!CF191="Yes"),OFFSET('Water Data'!$H$6,0,10*ROW('Water Data'!H185)),NA())</f>
        <v>#N/A</v>
      </c>
      <c r="R191" s="490" t="e">
        <f ca="1">+IF(AND(ISNUMBER(OFFSET('Water Data'!$H$9,0,10*ROW('Water Data'!H185))),'Data Summary'!CG191="Yes"),OFFSET('Water Data'!$H$9,0,10*ROW('Water Data'!H185)),NA())</f>
        <v>#N/A</v>
      </c>
      <c r="S191" s="490" t="e">
        <f ca="1">+IF(AND(ISNUMBER(OFFSET('Water Data'!$I$4,0,10*ROW('Water Data'!I185))),'Data Summary'!CH191="Yes"),100-OFFSET('Water Data'!$I$4,0,10*ROW('Water Data'!I185)),NA())</f>
        <v>#N/A</v>
      </c>
      <c r="T191" s="490" t="e">
        <f ca="1">+IF(AND(ISNUMBER(OFFSET('Water Data'!$I$6,0,10*ROW('Water Data'!I185))),'Data Summary'!CI191="Yes"),OFFSET('Water Data'!$I$6,0,10*ROW('Water Data'!I185)),NA())</f>
        <v>#N/A</v>
      </c>
      <c r="U191" s="490" t="e">
        <f ca="1">+IF(AND(ISNUMBER(OFFSET('Water Data'!$I$9,0,10*ROW('Water Data'!I185))),'Data Summary'!CJ191="Yes"),OFFSET('Water Data'!$I$9,0,10*ROW('Water Data'!I185)),NA())</f>
        <v>#N/A</v>
      </c>
      <c r="V191" s="491" t="e">
        <f ca="1">+IF(AND(ISNUMBER(OFFSET('Sanitation Data'!$D$4,0,10*ROW('Sanitation Data'!D185))),'Data Summary'!CK191="Yes"),100-OFFSET('Sanitation Data'!$D$4,0,10*ROW('Sanitation Data'!D185)),NA())</f>
        <v>#N/A</v>
      </c>
      <c r="W191" s="491" t="e">
        <f ca="1">+IF(AND(ISNUMBER(OFFSET('Sanitation Data'!$D$6,0,10*ROW('Sanitation Data'!D185))),'Data Summary'!CL191="Yes"),OFFSET('Sanitation Data'!$D$6,0,10*ROW('Sanitation Data'!D185)),NA())</f>
        <v>#N/A</v>
      </c>
      <c r="X191" s="491" t="e">
        <f ca="1">+IF(AND(ISNUMBER(OFFSET('Sanitation Data'!$D$10,0,10*ROW('Sanitation Data'!D185))),'Data Summary'!CM191="Yes"),OFFSET('Sanitation Data'!$D$10,0,10*ROW('Sanitation Data'!D185)),NA())</f>
        <v>#N/A</v>
      </c>
      <c r="Y191" s="491" t="e">
        <f ca="1">+IF(AND(ISNUMBER(OFFSET('Sanitation Data'!$D$11,0,10*ROW('Sanitation Data'!D185))),'Data Summary'!CN191="Yes"),OFFSET('Sanitation Data'!$D$11,0,10*ROW('Sanitation Data'!D185)),NA())</f>
        <v>#N/A</v>
      </c>
      <c r="Z191" s="491" t="e">
        <f ca="1">+IF(AND(ISNUMBER(OFFSET('Sanitation Data'!$D$12,0,10*ROW('Sanitation Data'!D185))),'Data Summary'!CO191="Yes"),OFFSET('Sanitation Data'!$D$12,0,10*ROW('Sanitation Data'!D185)),NA())</f>
        <v>#N/A</v>
      </c>
      <c r="AA191" s="491" t="e">
        <f ca="1">+IF(AND(ISNUMBER(OFFSET('Sanitation Data'!$E$4,0,10*ROW('Sanitation Data'!E185))),'Data Summary'!CP191="Yes"),100-OFFSET('Sanitation Data'!$E$4,0,10*ROW('Sanitation Data'!E185)),NA())</f>
        <v>#N/A</v>
      </c>
      <c r="AB191" s="491" t="e">
        <f ca="1">+IF(AND(ISNUMBER(OFFSET('Sanitation Data'!$E$6,0,10*ROW('Sanitation Data'!E185))),'Data Summary'!CQ191="Yes"),OFFSET('Sanitation Data'!$E$6,0,10*ROW('Sanitation Data'!E185)),NA())</f>
        <v>#N/A</v>
      </c>
      <c r="AC191" s="491" t="e">
        <f ca="1">+IF(AND(ISNUMBER(OFFSET('Sanitation Data'!$E$10,0,10*ROW('Sanitation Data'!E185))),'Data Summary'!CR191="Yes"),OFFSET('Sanitation Data'!$E$10,0,10*ROW('Sanitation Data'!E185)),NA())</f>
        <v>#N/A</v>
      </c>
      <c r="AD191" s="491" t="e">
        <f ca="1">+IF(AND(ISNUMBER(OFFSET('Sanitation Data'!$E$11,0,10*ROW('Sanitation Data'!E185))),'Data Summary'!CS191="Yes"),OFFSET('Sanitation Data'!$E$11,0,10*ROW('Sanitation Data'!E185)),NA())</f>
        <v>#N/A</v>
      </c>
      <c r="AE191" s="491" t="e">
        <f ca="1">+IF(AND(ISNUMBER(OFFSET('Sanitation Data'!$E$12,0,10*ROW('Sanitation Data'!E185))),'Data Summary'!CT191="Yes"),OFFSET('Sanitation Data'!$E$12,0,10*ROW('Sanitation Data'!E185)),NA())</f>
        <v>#N/A</v>
      </c>
      <c r="AF191" s="491" t="e">
        <f ca="1">+IF(AND(ISNUMBER(OFFSET('Sanitation Data'!$F$4,0,10*ROW('Sanitation Data'!F185))),'Data Summary'!CU191="Yes"),100-OFFSET('Sanitation Data'!$F$4,0,10*ROW('Sanitation Data'!F185)),NA())</f>
        <v>#N/A</v>
      </c>
      <c r="AG191" s="491" t="e">
        <f ca="1">+IF(AND(ISNUMBER(OFFSET('Sanitation Data'!$F$6,0,10*ROW('Sanitation Data'!F185))),'Data Summary'!CV191="Yes"),OFFSET('Sanitation Data'!$F$6,0,10*ROW('Sanitation Data'!F185)),NA())</f>
        <v>#N/A</v>
      </c>
      <c r="AH191" s="491" t="e">
        <f ca="1">+IF(AND(ISNUMBER(OFFSET('Sanitation Data'!$F$10,0,10*ROW('Sanitation Data'!F185))),'Data Summary'!CW191="Yes"),OFFSET('Sanitation Data'!$F$10,0,10*ROW('Sanitation Data'!F185)),NA())</f>
        <v>#N/A</v>
      </c>
      <c r="AI191" s="491" t="e">
        <f ca="1">+IF(AND(ISNUMBER(OFFSET('Sanitation Data'!$F$11,0,10*ROW('Sanitation Data'!F185))),'Data Summary'!CX191="Yes"),OFFSET('Sanitation Data'!$F$11,0,10*ROW('Sanitation Data'!F185)),NA())</f>
        <v>#N/A</v>
      </c>
      <c r="AJ191" s="491" t="e">
        <f ca="1">+IF(AND(ISNUMBER(OFFSET('Sanitation Data'!$F$12,0,10*ROW('Sanitation Data'!F185))),'Data Summary'!CY191="Yes"),OFFSET('Sanitation Data'!$F$12,0,10*ROW('Sanitation Data'!F185)),NA())</f>
        <v>#N/A</v>
      </c>
      <c r="AK191" s="491" t="e">
        <f ca="1">+IF(AND(ISNUMBER(OFFSET('Sanitation Data'!$G$4,0,10*ROW('Sanitation Data'!G185))),'Data Summary'!CZ191="Yes"),100-OFFSET('Sanitation Data'!$G$4,0,10*ROW('Sanitation Data'!G185)),NA())</f>
        <v>#N/A</v>
      </c>
      <c r="AL191" s="491" t="e">
        <f ca="1">+IF(AND(ISNUMBER(OFFSET('Sanitation Data'!$G$6,0,10*ROW('Sanitation Data'!G185))),'Data Summary'!DA191="Yes"),OFFSET('Sanitation Data'!$G$6,0,10*ROW('Sanitation Data'!G185)),NA())</f>
        <v>#N/A</v>
      </c>
      <c r="AM191" s="491" t="e">
        <f ca="1">+IF(AND(ISNUMBER(OFFSET('Sanitation Data'!$G$10,0,10*ROW('Sanitation Data'!G185))),'Data Summary'!DB191="Yes"),OFFSET('Sanitation Data'!$G$10,0,10*ROW('Sanitation Data'!G185)),NA())</f>
        <v>#N/A</v>
      </c>
      <c r="AN191" s="491" t="e">
        <f ca="1">+IF(AND(ISNUMBER(OFFSET('Sanitation Data'!$G$11,0,10*ROW('Sanitation Data'!G185))),'Data Summary'!DC191="Yes"),OFFSET('Sanitation Data'!$G$11,0,10*ROW('Sanitation Data'!G185)),NA())</f>
        <v>#N/A</v>
      </c>
      <c r="AO191" s="491" t="e">
        <f ca="1">+IF(AND(ISNUMBER(OFFSET('Sanitation Data'!$G$12,0,10*ROW('Sanitation Data'!G185))),'Data Summary'!DD191="Yes"),OFFSET('Sanitation Data'!$G$12,0,10*ROW('Sanitation Data'!G185)),NA())</f>
        <v>#N/A</v>
      </c>
      <c r="AP191" s="491" t="e">
        <f ca="1">+IF(AND(ISNUMBER(OFFSET('Sanitation Data'!$H$4,0,10*ROW('Sanitation Data'!H185))),'Data Summary'!DE191="Yes"),100-OFFSET('Sanitation Data'!$H$4,0,10*ROW('Sanitation Data'!H185)),NA())</f>
        <v>#N/A</v>
      </c>
      <c r="AQ191" s="491" t="e">
        <f ca="1">+IF(AND(ISNUMBER(OFFSET('Sanitation Data'!$H$6,0,10*ROW('Sanitation Data'!H185))),'Data Summary'!DF191="Yes"),OFFSET('Sanitation Data'!$H$6,0,10*ROW('Sanitation Data'!H185)),NA())</f>
        <v>#N/A</v>
      </c>
      <c r="AR191" s="491" t="e">
        <f ca="1">+IF(AND(ISNUMBER(OFFSET('Sanitation Data'!$H$10,0,10*ROW('Sanitation Data'!H185))),'Data Summary'!DG191="Yes"),OFFSET('Sanitation Data'!$H$10,0,10*ROW('Sanitation Data'!H185)),NA())</f>
        <v>#N/A</v>
      </c>
      <c r="AS191" s="491" t="e">
        <f ca="1">+IF(AND(ISNUMBER(OFFSET('Sanitation Data'!$H$11,0,10*ROW('Sanitation Data'!H185))),'Data Summary'!DH191="Yes"),OFFSET('Sanitation Data'!$H$11,0,10*ROW('Sanitation Data'!H185)),NA())</f>
        <v>#N/A</v>
      </c>
      <c r="AT191" s="491" t="e">
        <f ca="1">+IF(AND(ISNUMBER(OFFSET('Sanitation Data'!$H$12,0,10*ROW('Sanitation Data'!H185))),'Data Summary'!DI191="Yes"),OFFSET('Sanitation Data'!$H$12,0,10*ROW('Sanitation Data'!H185)),NA())</f>
        <v>#N/A</v>
      </c>
      <c r="AU191" s="491" t="e">
        <f ca="1">+IF(AND(ISNUMBER(OFFSET('Sanitation Data'!$I$4,0,10*ROW('Sanitation Data'!I185))),'Data Summary'!DJ191="Yes"),100-OFFSET('Sanitation Data'!$I$4,0,10*ROW('Sanitation Data'!I185)),NA())</f>
        <v>#N/A</v>
      </c>
      <c r="AV191" s="491" t="e">
        <f ca="1">+IF(AND(ISNUMBER(OFFSET('Sanitation Data'!$I$6,0,10*ROW('Sanitation Data'!I185))),'Data Summary'!DK191="Yes"),OFFSET('Sanitation Data'!$I$6,0,10*ROW('Sanitation Data'!I185)),NA())</f>
        <v>#N/A</v>
      </c>
      <c r="AW191" s="491" t="e">
        <f ca="1">+IF(AND(ISNUMBER(OFFSET('Sanitation Data'!$I$10,0,10*ROW('Sanitation Data'!I185))),'Data Summary'!DL191="Yes"),OFFSET('Sanitation Data'!$I$10,0,10*ROW('Sanitation Data'!I185)),NA())</f>
        <v>#N/A</v>
      </c>
      <c r="AX191" s="491" t="e">
        <f ca="1">+IF(AND(ISNUMBER(OFFSET('Sanitation Data'!$I$11,0,10*ROW('Sanitation Data'!I185))),'Data Summary'!DM191="Yes"),OFFSET('Sanitation Data'!$I$11,0,10*ROW('Sanitation Data'!I185)),NA())</f>
        <v>#N/A</v>
      </c>
      <c r="AY191" s="491" t="e">
        <f ca="1">+IF(AND(ISNUMBER(OFFSET('Sanitation Data'!$I$12,0,10*ROW('Sanitation Data'!I185))),'Data Summary'!DN191="Yes"),OFFSET('Sanitation Data'!$I$12,0,10*ROW('Sanitation Data'!I185)),NA())</f>
        <v>#N/A</v>
      </c>
      <c r="AZ191" s="492" t="e">
        <f ca="1">+IF(AND(ISNUMBER(OFFSET('Hygiene Data'!$D$5,0,10*ROW('Hygiene Data'!D185))),'Data Summary'!DO191="Yes"),OFFSET('Hygiene Data'!$D$5,0,10*ROW('Hygiene Data'!D185)),NA())</f>
        <v>#N/A</v>
      </c>
      <c r="BA191" s="492" t="e">
        <f ca="1">+IF(AND(ISNUMBER(OFFSET('Hygiene Data'!$D$7,0,10*ROW('Hygiene Data'!D185))),'Data Summary'!DP191="Yes"),OFFSET('Hygiene Data'!$D$7,0,10*ROW('Hygiene Data'!D185)),NA())</f>
        <v>#N/A</v>
      </c>
      <c r="BB191" s="492" t="e">
        <f ca="1">+IF(AND(ISNUMBER(OFFSET('Hygiene Data'!$D$9,0,10*ROW('Hygiene Data'!D185))),'Data Summary'!DQ191="Yes"),OFFSET('Hygiene Data'!$D$9,0,10*ROW('Hygiene Data'!D185)),NA())</f>
        <v>#N/A</v>
      </c>
      <c r="BC191" s="492" t="e">
        <f ca="1">+IF(AND(ISNUMBER(OFFSET('Hygiene Data'!$E$5,0,10*ROW('Hygiene Data'!E185))),'Data Summary'!DR191="Yes"),OFFSET('Hygiene Data'!$E$5,0,10*ROW('Hygiene Data'!E185)),NA())</f>
        <v>#N/A</v>
      </c>
      <c r="BD191" s="492" t="e">
        <f ca="1">+IF(AND(ISNUMBER(OFFSET('Hygiene Data'!$E$7,0,10*ROW('Hygiene Data'!E185))),'Data Summary'!DS191="Yes"),OFFSET('Hygiene Data'!$E$7,0,10*ROW('Hygiene Data'!E185)),NA())</f>
        <v>#N/A</v>
      </c>
      <c r="BE191" s="492" t="e">
        <f ca="1">+IF(AND(ISNUMBER(OFFSET('Hygiene Data'!$E$9,0,10*ROW('Hygiene Data'!E185))),'Data Summary'!DT191="Yes"),OFFSET('Hygiene Data'!$E$9,0,10*ROW('Hygiene Data'!E185)),NA())</f>
        <v>#N/A</v>
      </c>
      <c r="BF191" s="492" t="e">
        <f ca="1">+IF(AND(ISNUMBER(OFFSET('Hygiene Data'!$F$5,0,10*ROW('Hygiene Data'!F185))),'Data Summary'!DU191="Yes"),OFFSET('Hygiene Data'!$F$5,0,10*ROW('Hygiene Data'!F185)),NA())</f>
        <v>#N/A</v>
      </c>
      <c r="BG191" s="492" t="e">
        <f ca="1">+IF(AND(ISNUMBER(OFFSET('Hygiene Data'!$F$7,0,10*ROW('Hygiene Data'!F185))),'Data Summary'!DV191="Yes"),OFFSET('Hygiene Data'!$F$7,0,10*ROW('Hygiene Data'!F185)),NA())</f>
        <v>#N/A</v>
      </c>
      <c r="BH191" s="492" t="e">
        <f ca="1">+IF(AND(ISNUMBER(OFFSET('Hygiene Data'!$F$9,0,10*ROW('Hygiene Data'!F185))),'Data Summary'!DW191="Yes"),OFFSET('Hygiene Data'!$F$9,0,10*ROW('Hygiene Data'!F185)),NA())</f>
        <v>#N/A</v>
      </c>
      <c r="BI191" s="492" t="e">
        <f ca="1">+IF(AND(ISNUMBER(OFFSET('Hygiene Data'!$G$5,0,10*ROW('Hygiene Data'!G185))),'Data Summary'!DX191="Yes"),OFFSET('Hygiene Data'!$G$5,0,10*ROW('Hygiene Data'!G185)),NA())</f>
        <v>#N/A</v>
      </c>
      <c r="BJ191" s="492" t="e">
        <f ca="1">+IF(AND(ISNUMBER(OFFSET('Hygiene Data'!$G$7,0,10*ROW('Hygiene Data'!G185))),'Data Summary'!DY191="Yes"),OFFSET('Hygiene Data'!$G$7,0,10*ROW('Hygiene Data'!G185)),NA())</f>
        <v>#N/A</v>
      </c>
      <c r="BK191" s="492" t="e">
        <f ca="1">+IF(AND(ISNUMBER(OFFSET('Hygiene Data'!$G$9,0,10*ROW('Hygiene Data'!G185))),'Data Summary'!DZ191="Yes"),OFFSET('Hygiene Data'!$G$9,0,10*ROW('Hygiene Data'!G185)),NA())</f>
        <v>#N/A</v>
      </c>
      <c r="BL191" s="492" t="e">
        <f ca="1">+IF(AND(ISNUMBER(OFFSET('Hygiene Data'!$H$5,0,10*ROW('Hygiene Data'!H185))),'Data Summary'!EA191="Yes"),OFFSET('Hygiene Data'!$H$5,0,10*ROW('Hygiene Data'!H185)),NA())</f>
        <v>#N/A</v>
      </c>
      <c r="BM191" s="492" t="e">
        <f ca="1">+IF(AND(ISNUMBER(OFFSET('Hygiene Data'!$H$7,0,10*ROW('Hygiene Data'!H185))),'Data Summary'!EB191="Yes"),OFFSET('Hygiene Data'!$H$7,0,10*ROW('Hygiene Data'!H185)),NA())</f>
        <v>#N/A</v>
      </c>
      <c r="BN191" s="492" t="e">
        <f ca="1">+IF(AND(ISNUMBER(OFFSET('Hygiene Data'!$H$9,0,10*ROW('Hygiene Data'!H185))),'Data Summary'!EC191="Yes"),OFFSET('Hygiene Data'!$H$9,0,10*ROW('Hygiene Data'!H185)),NA())</f>
        <v>#N/A</v>
      </c>
      <c r="BO191" s="492" t="e">
        <f ca="1">+IF(AND(ISNUMBER(OFFSET('Hygiene Data'!$I$5,0,10*ROW('Hygiene Data'!I185))),'Data Summary'!ED191="Yes"),OFFSET('Hygiene Data'!$I$5,0,10*ROW('Hygiene Data'!I185)),NA())</f>
        <v>#N/A</v>
      </c>
      <c r="BP191" s="492" t="e">
        <f ca="1">+IF(AND(ISNUMBER(OFFSET('Hygiene Data'!$I$7,0,10*ROW('Hygiene Data'!I185))),'Data Summary'!EE191="Yes"),OFFSET('Hygiene Data'!$I$7,0,10*ROW('Hygiene Data'!I185)),NA())</f>
        <v>#N/A</v>
      </c>
      <c r="BQ191" s="492" t="e">
        <f ca="1">+IF(AND(ISNUMBER(OFFSET('Hygiene Data'!$I$9,0,10*ROW('Hygiene Data'!I185))),'Data Summary'!EF191="Yes"),OFFSET('Hygiene Data'!$I$9,0,10*ROW('Hygiene Data'!I185)),NA())</f>
        <v>#N/A</v>
      </c>
    </row>
    <row r="192" spans="1:69" x14ac:dyDescent="0.25">
      <c r="A192" s="488" t="e">
        <f ca="1">+RIGHT('Data Summary'!A192,LEN('Data Summary'!A192)-9)</f>
        <v>#VALUE!</v>
      </c>
      <c r="B192" s="462" t="str">
        <f ca="1">+IF(ISTEXT('Data Summary'!B192),'Data Summary'!B192,"")</f>
        <v/>
      </c>
      <c r="C192" s="489" t="e">
        <f ca="1">+VALUE('Data Summary'!C192)</f>
        <v>#VALUE!</v>
      </c>
      <c r="D192" s="490" t="e">
        <f ca="1">+IF(AND(ISNUMBER(OFFSET('Water Data'!$D$4,0,10*ROW('Water Data'!D186))),'Data Summary'!BS192="Yes"),100-OFFSET('Water Data'!$D$4,0,10*ROW('Water Data'!D186)),NA())</f>
        <v>#N/A</v>
      </c>
      <c r="E192" s="490" t="e">
        <f ca="1">+IF(AND(ISNUMBER(OFFSET('Water Data'!$D$6,0,10*ROW('Water Data'!D186))),'Data Summary'!BT192="Yes"),OFFSET('Water Data'!$D$6,0,10*ROW('Water Data'!D186)),NA())</f>
        <v>#N/A</v>
      </c>
      <c r="F192" s="490" t="e">
        <f ca="1">+IF(AND(ISNUMBER(OFFSET('Water Data'!$D$9,0,10*ROW('Water Data'!D186))),'Data Summary'!BU192="Yes"),OFFSET('Water Data'!$D$9,0,10*ROW('Water Data'!D186)),NA())</f>
        <v>#N/A</v>
      </c>
      <c r="G192" s="490" t="e">
        <f ca="1">+IF(AND(ISNUMBER(OFFSET('Water Data'!$E$4,0,10*ROW('Water Data'!E186))),'Data Summary'!BV192="Yes"),100-OFFSET('Water Data'!$E$4,0,10*ROW('Water Data'!E186)),NA())</f>
        <v>#N/A</v>
      </c>
      <c r="H192" s="490" t="e">
        <f ca="1">+IF(AND(ISNUMBER(OFFSET('Water Data'!$E$6,0,10*ROW('Water Data'!E186))),'Data Summary'!BW192="Yes"),OFFSET('Water Data'!$E$6,0,10*ROW('Water Data'!E186)),NA())</f>
        <v>#N/A</v>
      </c>
      <c r="I192" s="490" t="e">
        <f ca="1">+IF(AND(ISNUMBER(OFFSET('Water Data'!$E$9,0,10*ROW('Water Data'!E186))),'Data Summary'!BX192="Yes"),OFFSET('Water Data'!$E$9,0,10*ROW('Water Data'!E186)),NA())</f>
        <v>#N/A</v>
      </c>
      <c r="J192" s="490" t="e">
        <f ca="1">+IF(AND(ISNUMBER(OFFSET('Water Data'!$F$4,0,10*ROW('Water Data'!F186))),'Data Summary'!BY192="Yes"),100-OFFSET('Water Data'!$F$4,0,10*ROW('Water Data'!F186)),NA())</f>
        <v>#N/A</v>
      </c>
      <c r="K192" s="490" t="e">
        <f ca="1">+IF(AND(ISNUMBER(OFFSET('Water Data'!$F$6,0,10*ROW('Water Data'!F186))),'Data Summary'!BZ192="Yes"),OFFSET('Water Data'!$F$6,0,10*ROW('Water Data'!F186)),NA())</f>
        <v>#N/A</v>
      </c>
      <c r="L192" s="490" t="e">
        <f ca="1">+IF(AND(ISNUMBER(OFFSET('Water Data'!$F$9,0,10*ROW('Water Data'!F186))),'Data Summary'!CA192="Yes"),OFFSET('Water Data'!$F$9,0,10*ROW('Water Data'!F186)),NA())</f>
        <v>#N/A</v>
      </c>
      <c r="M192" s="490" t="e">
        <f ca="1">+IF(AND(ISNUMBER(OFFSET('Water Data'!$G$4,0,10*ROW('Water Data'!G186))),'Data Summary'!CB192="Yes"),100-OFFSET('Water Data'!$G$4,0,10*ROW('Water Data'!G186)),NA())</f>
        <v>#N/A</v>
      </c>
      <c r="N192" s="490" t="e">
        <f ca="1">+IF(AND(ISNUMBER(OFFSET('Water Data'!$G$6,0,10*ROW('Water Data'!G186))),'Data Summary'!CC192="Yes"),OFFSET('Water Data'!$G$6,0,10*ROW('Water Data'!G186)),NA())</f>
        <v>#N/A</v>
      </c>
      <c r="O192" s="490" t="e">
        <f ca="1">+IF(AND(ISNUMBER(OFFSET('Water Data'!$G$9,0,10*ROW('Water Data'!G186))),'Data Summary'!CD192="Yes"),OFFSET('Water Data'!$G$9,0,10*ROW('Water Data'!G186)),NA())</f>
        <v>#N/A</v>
      </c>
      <c r="P192" s="490" t="e">
        <f ca="1">+IF(AND(ISNUMBER(OFFSET('Water Data'!$H$4,0,10*ROW('Water Data'!H186))),'Data Summary'!CE192="Yes"),100-OFFSET('Water Data'!$H$4,0,10*ROW('Water Data'!H186)),NA())</f>
        <v>#N/A</v>
      </c>
      <c r="Q192" s="490" t="e">
        <f ca="1">+IF(AND(ISNUMBER(OFFSET('Water Data'!$H$6,0,10*ROW('Water Data'!H186))),'Data Summary'!CF192="Yes"),OFFSET('Water Data'!$H$6,0,10*ROW('Water Data'!H186)),NA())</f>
        <v>#N/A</v>
      </c>
      <c r="R192" s="490" t="e">
        <f ca="1">+IF(AND(ISNUMBER(OFFSET('Water Data'!$H$9,0,10*ROW('Water Data'!H186))),'Data Summary'!CG192="Yes"),OFFSET('Water Data'!$H$9,0,10*ROW('Water Data'!H186)),NA())</f>
        <v>#N/A</v>
      </c>
      <c r="S192" s="490" t="e">
        <f ca="1">+IF(AND(ISNUMBER(OFFSET('Water Data'!$I$4,0,10*ROW('Water Data'!I186))),'Data Summary'!CH192="Yes"),100-OFFSET('Water Data'!$I$4,0,10*ROW('Water Data'!I186)),NA())</f>
        <v>#N/A</v>
      </c>
      <c r="T192" s="490" t="e">
        <f ca="1">+IF(AND(ISNUMBER(OFFSET('Water Data'!$I$6,0,10*ROW('Water Data'!I186))),'Data Summary'!CI192="Yes"),OFFSET('Water Data'!$I$6,0,10*ROW('Water Data'!I186)),NA())</f>
        <v>#N/A</v>
      </c>
      <c r="U192" s="490" t="e">
        <f ca="1">+IF(AND(ISNUMBER(OFFSET('Water Data'!$I$9,0,10*ROW('Water Data'!I186))),'Data Summary'!CJ192="Yes"),OFFSET('Water Data'!$I$9,0,10*ROW('Water Data'!I186)),NA())</f>
        <v>#N/A</v>
      </c>
      <c r="V192" s="491" t="e">
        <f ca="1">+IF(AND(ISNUMBER(OFFSET('Sanitation Data'!$D$4,0,10*ROW('Sanitation Data'!D186))),'Data Summary'!CK192="Yes"),100-OFFSET('Sanitation Data'!$D$4,0,10*ROW('Sanitation Data'!D186)),NA())</f>
        <v>#N/A</v>
      </c>
      <c r="W192" s="491" t="e">
        <f ca="1">+IF(AND(ISNUMBER(OFFSET('Sanitation Data'!$D$6,0,10*ROW('Sanitation Data'!D186))),'Data Summary'!CL192="Yes"),OFFSET('Sanitation Data'!$D$6,0,10*ROW('Sanitation Data'!D186)),NA())</f>
        <v>#N/A</v>
      </c>
      <c r="X192" s="491" t="e">
        <f ca="1">+IF(AND(ISNUMBER(OFFSET('Sanitation Data'!$D$10,0,10*ROW('Sanitation Data'!D186))),'Data Summary'!CM192="Yes"),OFFSET('Sanitation Data'!$D$10,0,10*ROW('Sanitation Data'!D186)),NA())</f>
        <v>#N/A</v>
      </c>
      <c r="Y192" s="491" t="e">
        <f ca="1">+IF(AND(ISNUMBER(OFFSET('Sanitation Data'!$D$11,0,10*ROW('Sanitation Data'!D186))),'Data Summary'!CN192="Yes"),OFFSET('Sanitation Data'!$D$11,0,10*ROW('Sanitation Data'!D186)),NA())</f>
        <v>#N/A</v>
      </c>
      <c r="Z192" s="491" t="e">
        <f ca="1">+IF(AND(ISNUMBER(OFFSET('Sanitation Data'!$D$12,0,10*ROW('Sanitation Data'!D186))),'Data Summary'!CO192="Yes"),OFFSET('Sanitation Data'!$D$12,0,10*ROW('Sanitation Data'!D186)),NA())</f>
        <v>#N/A</v>
      </c>
      <c r="AA192" s="491" t="e">
        <f ca="1">+IF(AND(ISNUMBER(OFFSET('Sanitation Data'!$E$4,0,10*ROW('Sanitation Data'!E186))),'Data Summary'!CP192="Yes"),100-OFFSET('Sanitation Data'!$E$4,0,10*ROW('Sanitation Data'!E186)),NA())</f>
        <v>#N/A</v>
      </c>
      <c r="AB192" s="491" t="e">
        <f ca="1">+IF(AND(ISNUMBER(OFFSET('Sanitation Data'!$E$6,0,10*ROW('Sanitation Data'!E186))),'Data Summary'!CQ192="Yes"),OFFSET('Sanitation Data'!$E$6,0,10*ROW('Sanitation Data'!E186)),NA())</f>
        <v>#N/A</v>
      </c>
      <c r="AC192" s="491" t="e">
        <f ca="1">+IF(AND(ISNUMBER(OFFSET('Sanitation Data'!$E$10,0,10*ROW('Sanitation Data'!E186))),'Data Summary'!CR192="Yes"),OFFSET('Sanitation Data'!$E$10,0,10*ROW('Sanitation Data'!E186)),NA())</f>
        <v>#N/A</v>
      </c>
      <c r="AD192" s="491" t="e">
        <f ca="1">+IF(AND(ISNUMBER(OFFSET('Sanitation Data'!$E$11,0,10*ROW('Sanitation Data'!E186))),'Data Summary'!CS192="Yes"),OFFSET('Sanitation Data'!$E$11,0,10*ROW('Sanitation Data'!E186)),NA())</f>
        <v>#N/A</v>
      </c>
      <c r="AE192" s="491" t="e">
        <f ca="1">+IF(AND(ISNUMBER(OFFSET('Sanitation Data'!$E$12,0,10*ROW('Sanitation Data'!E186))),'Data Summary'!CT192="Yes"),OFFSET('Sanitation Data'!$E$12,0,10*ROW('Sanitation Data'!E186)),NA())</f>
        <v>#N/A</v>
      </c>
      <c r="AF192" s="491" t="e">
        <f ca="1">+IF(AND(ISNUMBER(OFFSET('Sanitation Data'!$F$4,0,10*ROW('Sanitation Data'!F186))),'Data Summary'!CU192="Yes"),100-OFFSET('Sanitation Data'!$F$4,0,10*ROW('Sanitation Data'!F186)),NA())</f>
        <v>#N/A</v>
      </c>
      <c r="AG192" s="491" t="e">
        <f ca="1">+IF(AND(ISNUMBER(OFFSET('Sanitation Data'!$F$6,0,10*ROW('Sanitation Data'!F186))),'Data Summary'!CV192="Yes"),OFFSET('Sanitation Data'!$F$6,0,10*ROW('Sanitation Data'!F186)),NA())</f>
        <v>#N/A</v>
      </c>
      <c r="AH192" s="491" t="e">
        <f ca="1">+IF(AND(ISNUMBER(OFFSET('Sanitation Data'!$F$10,0,10*ROW('Sanitation Data'!F186))),'Data Summary'!CW192="Yes"),OFFSET('Sanitation Data'!$F$10,0,10*ROW('Sanitation Data'!F186)),NA())</f>
        <v>#N/A</v>
      </c>
      <c r="AI192" s="491" t="e">
        <f ca="1">+IF(AND(ISNUMBER(OFFSET('Sanitation Data'!$F$11,0,10*ROW('Sanitation Data'!F186))),'Data Summary'!CX192="Yes"),OFFSET('Sanitation Data'!$F$11,0,10*ROW('Sanitation Data'!F186)),NA())</f>
        <v>#N/A</v>
      </c>
      <c r="AJ192" s="491" t="e">
        <f ca="1">+IF(AND(ISNUMBER(OFFSET('Sanitation Data'!$F$12,0,10*ROW('Sanitation Data'!F186))),'Data Summary'!CY192="Yes"),OFFSET('Sanitation Data'!$F$12,0,10*ROW('Sanitation Data'!F186)),NA())</f>
        <v>#N/A</v>
      </c>
      <c r="AK192" s="491" t="e">
        <f ca="1">+IF(AND(ISNUMBER(OFFSET('Sanitation Data'!$G$4,0,10*ROW('Sanitation Data'!G186))),'Data Summary'!CZ192="Yes"),100-OFFSET('Sanitation Data'!$G$4,0,10*ROW('Sanitation Data'!G186)),NA())</f>
        <v>#N/A</v>
      </c>
      <c r="AL192" s="491" t="e">
        <f ca="1">+IF(AND(ISNUMBER(OFFSET('Sanitation Data'!$G$6,0,10*ROW('Sanitation Data'!G186))),'Data Summary'!DA192="Yes"),OFFSET('Sanitation Data'!$G$6,0,10*ROW('Sanitation Data'!G186)),NA())</f>
        <v>#N/A</v>
      </c>
      <c r="AM192" s="491" t="e">
        <f ca="1">+IF(AND(ISNUMBER(OFFSET('Sanitation Data'!$G$10,0,10*ROW('Sanitation Data'!G186))),'Data Summary'!DB192="Yes"),OFFSET('Sanitation Data'!$G$10,0,10*ROW('Sanitation Data'!G186)),NA())</f>
        <v>#N/A</v>
      </c>
      <c r="AN192" s="491" t="e">
        <f ca="1">+IF(AND(ISNUMBER(OFFSET('Sanitation Data'!$G$11,0,10*ROW('Sanitation Data'!G186))),'Data Summary'!DC192="Yes"),OFFSET('Sanitation Data'!$G$11,0,10*ROW('Sanitation Data'!G186)),NA())</f>
        <v>#N/A</v>
      </c>
      <c r="AO192" s="491" t="e">
        <f ca="1">+IF(AND(ISNUMBER(OFFSET('Sanitation Data'!$G$12,0,10*ROW('Sanitation Data'!G186))),'Data Summary'!DD192="Yes"),OFFSET('Sanitation Data'!$G$12,0,10*ROW('Sanitation Data'!G186)),NA())</f>
        <v>#N/A</v>
      </c>
      <c r="AP192" s="491" t="e">
        <f ca="1">+IF(AND(ISNUMBER(OFFSET('Sanitation Data'!$H$4,0,10*ROW('Sanitation Data'!H186))),'Data Summary'!DE192="Yes"),100-OFFSET('Sanitation Data'!$H$4,0,10*ROW('Sanitation Data'!H186)),NA())</f>
        <v>#N/A</v>
      </c>
      <c r="AQ192" s="491" t="e">
        <f ca="1">+IF(AND(ISNUMBER(OFFSET('Sanitation Data'!$H$6,0,10*ROW('Sanitation Data'!H186))),'Data Summary'!DF192="Yes"),OFFSET('Sanitation Data'!$H$6,0,10*ROW('Sanitation Data'!H186)),NA())</f>
        <v>#N/A</v>
      </c>
      <c r="AR192" s="491" t="e">
        <f ca="1">+IF(AND(ISNUMBER(OFFSET('Sanitation Data'!$H$10,0,10*ROW('Sanitation Data'!H186))),'Data Summary'!DG192="Yes"),OFFSET('Sanitation Data'!$H$10,0,10*ROW('Sanitation Data'!H186)),NA())</f>
        <v>#N/A</v>
      </c>
      <c r="AS192" s="491" t="e">
        <f ca="1">+IF(AND(ISNUMBER(OFFSET('Sanitation Data'!$H$11,0,10*ROW('Sanitation Data'!H186))),'Data Summary'!DH192="Yes"),OFFSET('Sanitation Data'!$H$11,0,10*ROW('Sanitation Data'!H186)),NA())</f>
        <v>#N/A</v>
      </c>
      <c r="AT192" s="491" t="e">
        <f ca="1">+IF(AND(ISNUMBER(OFFSET('Sanitation Data'!$H$12,0,10*ROW('Sanitation Data'!H186))),'Data Summary'!DI192="Yes"),OFFSET('Sanitation Data'!$H$12,0,10*ROW('Sanitation Data'!H186)),NA())</f>
        <v>#N/A</v>
      </c>
      <c r="AU192" s="491" t="e">
        <f ca="1">+IF(AND(ISNUMBER(OFFSET('Sanitation Data'!$I$4,0,10*ROW('Sanitation Data'!I186))),'Data Summary'!DJ192="Yes"),100-OFFSET('Sanitation Data'!$I$4,0,10*ROW('Sanitation Data'!I186)),NA())</f>
        <v>#N/A</v>
      </c>
      <c r="AV192" s="491" t="e">
        <f ca="1">+IF(AND(ISNUMBER(OFFSET('Sanitation Data'!$I$6,0,10*ROW('Sanitation Data'!I186))),'Data Summary'!DK192="Yes"),OFFSET('Sanitation Data'!$I$6,0,10*ROW('Sanitation Data'!I186)),NA())</f>
        <v>#N/A</v>
      </c>
      <c r="AW192" s="491" t="e">
        <f ca="1">+IF(AND(ISNUMBER(OFFSET('Sanitation Data'!$I$10,0,10*ROW('Sanitation Data'!I186))),'Data Summary'!DL192="Yes"),OFFSET('Sanitation Data'!$I$10,0,10*ROW('Sanitation Data'!I186)),NA())</f>
        <v>#N/A</v>
      </c>
      <c r="AX192" s="491" t="e">
        <f ca="1">+IF(AND(ISNUMBER(OFFSET('Sanitation Data'!$I$11,0,10*ROW('Sanitation Data'!I186))),'Data Summary'!DM192="Yes"),OFFSET('Sanitation Data'!$I$11,0,10*ROW('Sanitation Data'!I186)),NA())</f>
        <v>#N/A</v>
      </c>
      <c r="AY192" s="491" t="e">
        <f ca="1">+IF(AND(ISNUMBER(OFFSET('Sanitation Data'!$I$12,0,10*ROW('Sanitation Data'!I186))),'Data Summary'!DN192="Yes"),OFFSET('Sanitation Data'!$I$12,0,10*ROW('Sanitation Data'!I186)),NA())</f>
        <v>#N/A</v>
      </c>
      <c r="AZ192" s="492" t="e">
        <f ca="1">+IF(AND(ISNUMBER(OFFSET('Hygiene Data'!$D$5,0,10*ROW('Hygiene Data'!D186))),'Data Summary'!DO192="Yes"),OFFSET('Hygiene Data'!$D$5,0,10*ROW('Hygiene Data'!D186)),NA())</f>
        <v>#N/A</v>
      </c>
      <c r="BA192" s="492" t="e">
        <f ca="1">+IF(AND(ISNUMBER(OFFSET('Hygiene Data'!$D$7,0,10*ROW('Hygiene Data'!D186))),'Data Summary'!DP192="Yes"),OFFSET('Hygiene Data'!$D$7,0,10*ROW('Hygiene Data'!D186)),NA())</f>
        <v>#N/A</v>
      </c>
      <c r="BB192" s="492" t="e">
        <f ca="1">+IF(AND(ISNUMBER(OFFSET('Hygiene Data'!$D$9,0,10*ROW('Hygiene Data'!D186))),'Data Summary'!DQ192="Yes"),OFFSET('Hygiene Data'!$D$9,0,10*ROW('Hygiene Data'!D186)),NA())</f>
        <v>#N/A</v>
      </c>
      <c r="BC192" s="492" t="e">
        <f ca="1">+IF(AND(ISNUMBER(OFFSET('Hygiene Data'!$E$5,0,10*ROW('Hygiene Data'!E186))),'Data Summary'!DR192="Yes"),OFFSET('Hygiene Data'!$E$5,0,10*ROW('Hygiene Data'!E186)),NA())</f>
        <v>#N/A</v>
      </c>
      <c r="BD192" s="492" t="e">
        <f ca="1">+IF(AND(ISNUMBER(OFFSET('Hygiene Data'!$E$7,0,10*ROW('Hygiene Data'!E186))),'Data Summary'!DS192="Yes"),OFFSET('Hygiene Data'!$E$7,0,10*ROW('Hygiene Data'!E186)),NA())</f>
        <v>#N/A</v>
      </c>
      <c r="BE192" s="492" t="e">
        <f ca="1">+IF(AND(ISNUMBER(OFFSET('Hygiene Data'!$E$9,0,10*ROW('Hygiene Data'!E186))),'Data Summary'!DT192="Yes"),OFFSET('Hygiene Data'!$E$9,0,10*ROW('Hygiene Data'!E186)),NA())</f>
        <v>#N/A</v>
      </c>
      <c r="BF192" s="492" t="e">
        <f ca="1">+IF(AND(ISNUMBER(OFFSET('Hygiene Data'!$F$5,0,10*ROW('Hygiene Data'!F186))),'Data Summary'!DU192="Yes"),OFFSET('Hygiene Data'!$F$5,0,10*ROW('Hygiene Data'!F186)),NA())</f>
        <v>#N/A</v>
      </c>
      <c r="BG192" s="492" t="e">
        <f ca="1">+IF(AND(ISNUMBER(OFFSET('Hygiene Data'!$F$7,0,10*ROW('Hygiene Data'!F186))),'Data Summary'!DV192="Yes"),OFFSET('Hygiene Data'!$F$7,0,10*ROW('Hygiene Data'!F186)),NA())</f>
        <v>#N/A</v>
      </c>
      <c r="BH192" s="492" t="e">
        <f ca="1">+IF(AND(ISNUMBER(OFFSET('Hygiene Data'!$F$9,0,10*ROW('Hygiene Data'!F186))),'Data Summary'!DW192="Yes"),OFFSET('Hygiene Data'!$F$9,0,10*ROW('Hygiene Data'!F186)),NA())</f>
        <v>#N/A</v>
      </c>
      <c r="BI192" s="492" t="e">
        <f ca="1">+IF(AND(ISNUMBER(OFFSET('Hygiene Data'!$G$5,0,10*ROW('Hygiene Data'!G186))),'Data Summary'!DX192="Yes"),OFFSET('Hygiene Data'!$G$5,0,10*ROW('Hygiene Data'!G186)),NA())</f>
        <v>#N/A</v>
      </c>
      <c r="BJ192" s="492" t="e">
        <f ca="1">+IF(AND(ISNUMBER(OFFSET('Hygiene Data'!$G$7,0,10*ROW('Hygiene Data'!G186))),'Data Summary'!DY192="Yes"),OFFSET('Hygiene Data'!$G$7,0,10*ROW('Hygiene Data'!G186)),NA())</f>
        <v>#N/A</v>
      </c>
      <c r="BK192" s="492" t="e">
        <f ca="1">+IF(AND(ISNUMBER(OFFSET('Hygiene Data'!$G$9,0,10*ROW('Hygiene Data'!G186))),'Data Summary'!DZ192="Yes"),OFFSET('Hygiene Data'!$G$9,0,10*ROW('Hygiene Data'!G186)),NA())</f>
        <v>#N/A</v>
      </c>
      <c r="BL192" s="492" t="e">
        <f ca="1">+IF(AND(ISNUMBER(OFFSET('Hygiene Data'!$H$5,0,10*ROW('Hygiene Data'!H186))),'Data Summary'!EA192="Yes"),OFFSET('Hygiene Data'!$H$5,0,10*ROW('Hygiene Data'!H186)),NA())</f>
        <v>#N/A</v>
      </c>
      <c r="BM192" s="492" t="e">
        <f ca="1">+IF(AND(ISNUMBER(OFFSET('Hygiene Data'!$H$7,0,10*ROW('Hygiene Data'!H186))),'Data Summary'!EB192="Yes"),OFFSET('Hygiene Data'!$H$7,0,10*ROW('Hygiene Data'!H186)),NA())</f>
        <v>#N/A</v>
      </c>
      <c r="BN192" s="492" t="e">
        <f ca="1">+IF(AND(ISNUMBER(OFFSET('Hygiene Data'!$H$9,0,10*ROW('Hygiene Data'!H186))),'Data Summary'!EC192="Yes"),OFFSET('Hygiene Data'!$H$9,0,10*ROW('Hygiene Data'!H186)),NA())</f>
        <v>#N/A</v>
      </c>
      <c r="BO192" s="492" t="e">
        <f ca="1">+IF(AND(ISNUMBER(OFFSET('Hygiene Data'!$I$5,0,10*ROW('Hygiene Data'!I186))),'Data Summary'!ED192="Yes"),OFFSET('Hygiene Data'!$I$5,0,10*ROW('Hygiene Data'!I186)),NA())</f>
        <v>#N/A</v>
      </c>
      <c r="BP192" s="492" t="e">
        <f ca="1">+IF(AND(ISNUMBER(OFFSET('Hygiene Data'!$I$7,0,10*ROW('Hygiene Data'!I186))),'Data Summary'!EE192="Yes"),OFFSET('Hygiene Data'!$I$7,0,10*ROW('Hygiene Data'!I186)),NA())</f>
        <v>#N/A</v>
      </c>
      <c r="BQ192" s="492" t="e">
        <f ca="1">+IF(AND(ISNUMBER(OFFSET('Hygiene Data'!$I$9,0,10*ROW('Hygiene Data'!I186))),'Data Summary'!EF192="Yes"),OFFSET('Hygiene Data'!$I$9,0,10*ROW('Hygiene Data'!I186)),NA())</f>
        <v>#N/A</v>
      </c>
    </row>
    <row r="193" spans="1:69" x14ac:dyDescent="0.25">
      <c r="A193" s="488" t="e">
        <f ca="1">+RIGHT('Data Summary'!A193,LEN('Data Summary'!A193)-9)</f>
        <v>#VALUE!</v>
      </c>
      <c r="B193" s="462" t="str">
        <f ca="1">+IF(ISTEXT('Data Summary'!B193),'Data Summary'!B193,"")</f>
        <v/>
      </c>
      <c r="C193" s="489" t="e">
        <f ca="1">+VALUE('Data Summary'!C193)</f>
        <v>#VALUE!</v>
      </c>
      <c r="D193" s="490" t="e">
        <f ca="1">+IF(AND(ISNUMBER(OFFSET('Water Data'!$D$4,0,10*ROW('Water Data'!D187))),'Data Summary'!BS193="Yes"),100-OFFSET('Water Data'!$D$4,0,10*ROW('Water Data'!D187)),NA())</f>
        <v>#N/A</v>
      </c>
      <c r="E193" s="490" t="e">
        <f ca="1">+IF(AND(ISNUMBER(OFFSET('Water Data'!$D$6,0,10*ROW('Water Data'!D187))),'Data Summary'!BT193="Yes"),OFFSET('Water Data'!$D$6,0,10*ROW('Water Data'!D187)),NA())</f>
        <v>#N/A</v>
      </c>
      <c r="F193" s="490" t="e">
        <f ca="1">+IF(AND(ISNUMBER(OFFSET('Water Data'!$D$9,0,10*ROW('Water Data'!D187))),'Data Summary'!BU193="Yes"),OFFSET('Water Data'!$D$9,0,10*ROW('Water Data'!D187)),NA())</f>
        <v>#N/A</v>
      </c>
      <c r="G193" s="490" t="e">
        <f ca="1">+IF(AND(ISNUMBER(OFFSET('Water Data'!$E$4,0,10*ROW('Water Data'!E187))),'Data Summary'!BV193="Yes"),100-OFFSET('Water Data'!$E$4,0,10*ROW('Water Data'!E187)),NA())</f>
        <v>#N/A</v>
      </c>
      <c r="H193" s="490" t="e">
        <f ca="1">+IF(AND(ISNUMBER(OFFSET('Water Data'!$E$6,0,10*ROW('Water Data'!E187))),'Data Summary'!BW193="Yes"),OFFSET('Water Data'!$E$6,0,10*ROW('Water Data'!E187)),NA())</f>
        <v>#N/A</v>
      </c>
      <c r="I193" s="490" t="e">
        <f ca="1">+IF(AND(ISNUMBER(OFFSET('Water Data'!$E$9,0,10*ROW('Water Data'!E187))),'Data Summary'!BX193="Yes"),OFFSET('Water Data'!$E$9,0,10*ROW('Water Data'!E187)),NA())</f>
        <v>#N/A</v>
      </c>
      <c r="J193" s="490" t="e">
        <f ca="1">+IF(AND(ISNUMBER(OFFSET('Water Data'!$F$4,0,10*ROW('Water Data'!F187))),'Data Summary'!BY193="Yes"),100-OFFSET('Water Data'!$F$4,0,10*ROW('Water Data'!F187)),NA())</f>
        <v>#N/A</v>
      </c>
      <c r="K193" s="490" t="e">
        <f ca="1">+IF(AND(ISNUMBER(OFFSET('Water Data'!$F$6,0,10*ROW('Water Data'!F187))),'Data Summary'!BZ193="Yes"),OFFSET('Water Data'!$F$6,0,10*ROW('Water Data'!F187)),NA())</f>
        <v>#N/A</v>
      </c>
      <c r="L193" s="490" t="e">
        <f ca="1">+IF(AND(ISNUMBER(OFFSET('Water Data'!$F$9,0,10*ROW('Water Data'!F187))),'Data Summary'!CA193="Yes"),OFFSET('Water Data'!$F$9,0,10*ROW('Water Data'!F187)),NA())</f>
        <v>#N/A</v>
      </c>
      <c r="M193" s="490" t="e">
        <f ca="1">+IF(AND(ISNUMBER(OFFSET('Water Data'!$G$4,0,10*ROW('Water Data'!G187))),'Data Summary'!CB193="Yes"),100-OFFSET('Water Data'!$G$4,0,10*ROW('Water Data'!G187)),NA())</f>
        <v>#N/A</v>
      </c>
      <c r="N193" s="490" t="e">
        <f ca="1">+IF(AND(ISNUMBER(OFFSET('Water Data'!$G$6,0,10*ROW('Water Data'!G187))),'Data Summary'!CC193="Yes"),OFFSET('Water Data'!$G$6,0,10*ROW('Water Data'!G187)),NA())</f>
        <v>#N/A</v>
      </c>
      <c r="O193" s="490" t="e">
        <f ca="1">+IF(AND(ISNUMBER(OFFSET('Water Data'!$G$9,0,10*ROW('Water Data'!G187))),'Data Summary'!CD193="Yes"),OFFSET('Water Data'!$G$9,0,10*ROW('Water Data'!G187)),NA())</f>
        <v>#N/A</v>
      </c>
      <c r="P193" s="490" t="e">
        <f ca="1">+IF(AND(ISNUMBER(OFFSET('Water Data'!$H$4,0,10*ROW('Water Data'!H187))),'Data Summary'!CE193="Yes"),100-OFFSET('Water Data'!$H$4,0,10*ROW('Water Data'!H187)),NA())</f>
        <v>#N/A</v>
      </c>
      <c r="Q193" s="490" t="e">
        <f ca="1">+IF(AND(ISNUMBER(OFFSET('Water Data'!$H$6,0,10*ROW('Water Data'!H187))),'Data Summary'!CF193="Yes"),OFFSET('Water Data'!$H$6,0,10*ROW('Water Data'!H187)),NA())</f>
        <v>#N/A</v>
      </c>
      <c r="R193" s="490" t="e">
        <f ca="1">+IF(AND(ISNUMBER(OFFSET('Water Data'!$H$9,0,10*ROW('Water Data'!H187))),'Data Summary'!CG193="Yes"),OFFSET('Water Data'!$H$9,0,10*ROW('Water Data'!H187)),NA())</f>
        <v>#N/A</v>
      </c>
      <c r="S193" s="490" t="e">
        <f ca="1">+IF(AND(ISNUMBER(OFFSET('Water Data'!$I$4,0,10*ROW('Water Data'!I187))),'Data Summary'!CH193="Yes"),100-OFFSET('Water Data'!$I$4,0,10*ROW('Water Data'!I187)),NA())</f>
        <v>#N/A</v>
      </c>
      <c r="T193" s="490" t="e">
        <f ca="1">+IF(AND(ISNUMBER(OFFSET('Water Data'!$I$6,0,10*ROW('Water Data'!I187))),'Data Summary'!CI193="Yes"),OFFSET('Water Data'!$I$6,0,10*ROW('Water Data'!I187)),NA())</f>
        <v>#N/A</v>
      </c>
      <c r="U193" s="490" t="e">
        <f ca="1">+IF(AND(ISNUMBER(OFFSET('Water Data'!$I$9,0,10*ROW('Water Data'!I187))),'Data Summary'!CJ193="Yes"),OFFSET('Water Data'!$I$9,0,10*ROW('Water Data'!I187)),NA())</f>
        <v>#N/A</v>
      </c>
      <c r="V193" s="491" t="e">
        <f ca="1">+IF(AND(ISNUMBER(OFFSET('Sanitation Data'!$D$4,0,10*ROW('Sanitation Data'!D187))),'Data Summary'!CK193="Yes"),100-OFFSET('Sanitation Data'!$D$4,0,10*ROW('Sanitation Data'!D187)),NA())</f>
        <v>#N/A</v>
      </c>
      <c r="W193" s="491" t="e">
        <f ca="1">+IF(AND(ISNUMBER(OFFSET('Sanitation Data'!$D$6,0,10*ROW('Sanitation Data'!D187))),'Data Summary'!CL193="Yes"),OFFSET('Sanitation Data'!$D$6,0,10*ROW('Sanitation Data'!D187)),NA())</f>
        <v>#N/A</v>
      </c>
      <c r="X193" s="491" t="e">
        <f ca="1">+IF(AND(ISNUMBER(OFFSET('Sanitation Data'!$D$10,0,10*ROW('Sanitation Data'!D187))),'Data Summary'!CM193="Yes"),OFFSET('Sanitation Data'!$D$10,0,10*ROW('Sanitation Data'!D187)),NA())</f>
        <v>#N/A</v>
      </c>
      <c r="Y193" s="491" t="e">
        <f ca="1">+IF(AND(ISNUMBER(OFFSET('Sanitation Data'!$D$11,0,10*ROW('Sanitation Data'!D187))),'Data Summary'!CN193="Yes"),OFFSET('Sanitation Data'!$D$11,0,10*ROW('Sanitation Data'!D187)),NA())</f>
        <v>#N/A</v>
      </c>
      <c r="Z193" s="491" t="e">
        <f ca="1">+IF(AND(ISNUMBER(OFFSET('Sanitation Data'!$D$12,0,10*ROW('Sanitation Data'!D187))),'Data Summary'!CO193="Yes"),OFFSET('Sanitation Data'!$D$12,0,10*ROW('Sanitation Data'!D187)),NA())</f>
        <v>#N/A</v>
      </c>
      <c r="AA193" s="491" t="e">
        <f ca="1">+IF(AND(ISNUMBER(OFFSET('Sanitation Data'!$E$4,0,10*ROW('Sanitation Data'!E187))),'Data Summary'!CP193="Yes"),100-OFFSET('Sanitation Data'!$E$4,0,10*ROW('Sanitation Data'!E187)),NA())</f>
        <v>#N/A</v>
      </c>
      <c r="AB193" s="491" t="e">
        <f ca="1">+IF(AND(ISNUMBER(OFFSET('Sanitation Data'!$E$6,0,10*ROW('Sanitation Data'!E187))),'Data Summary'!CQ193="Yes"),OFFSET('Sanitation Data'!$E$6,0,10*ROW('Sanitation Data'!E187)),NA())</f>
        <v>#N/A</v>
      </c>
      <c r="AC193" s="491" t="e">
        <f ca="1">+IF(AND(ISNUMBER(OFFSET('Sanitation Data'!$E$10,0,10*ROW('Sanitation Data'!E187))),'Data Summary'!CR193="Yes"),OFFSET('Sanitation Data'!$E$10,0,10*ROW('Sanitation Data'!E187)),NA())</f>
        <v>#N/A</v>
      </c>
      <c r="AD193" s="491" t="e">
        <f ca="1">+IF(AND(ISNUMBER(OFFSET('Sanitation Data'!$E$11,0,10*ROW('Sanitation Data'!E187))),'Data Summary'!CS193="Yes"),OFFSET('Sanitation Data'!$E$11,0,10*ROW('Sanitation Data'!E187)),NA())</f>
        <v>#N/A</v>
      </c>
      <c r="AE193" s="491" t="e">
        <f ca="1">+IF(AND(ISNUMBER(OFFSET('Sanitation Data'!$E$12,0,10*ROW('Sanitation Data'!E187))),'Data Summary'!CT193="Yes"),OFFSET('Sanitation Data'!$E$12,0,10*ROW('Sanitation Data'!E187)),NA())</f>
        <v>#N/A</v>
      </c>
      <c r="AF193" s="491" t="e">
        <f ca="1">+IF(AND(ISNUMBER(OFFSET('Sanitation Data'!$F$4,0,10*ROW('Sanitation Data'!F187))),'Data Summary'!CU193="Yes"),100-OFFSET('Sanitation Data'!$F$4,0,10*ROW('Sanitation Data'!F187)),NA())</f>
        <v>#N/A</v>
      </c>
      <c r="AG193" s="491" t="e">
        <f ca="1">+IF(AND(ISNUMBER(OFFSET('Sanitation Data'!$F$6,0,10*ROW('Sanitation Data'!F187))),'Data Summary'!CV193="Yes"),OFFSET('Sanitation Data'!$F$6,0,10*ROW('Sanitation Data'!F187)),NA())</f>
        <v>#N/A</v>
      </c>
      <c r="AH193" s="491" t="e">
        <f ca="1">+IF(AND(ISNUMBER(OFFSET('Sanitation Data'!$F$10,0,10*ROW('Sanitation Data'!F187))),'Data Summary'!CW193="Yes"),OFFSET('Sanitation Data'!$F$10,0,10*ROW('Sanitation Data'!F187)),NA())</f>
        <v>#N/A</v>
      </c>
      <c r="AI193" s="491" t="e">
        <f ca="1">+IF(AND(ISNUMBER(OFFSET('Sanitation Data'!$F$11,0,10*ROW('Sanitation Data'!F187))),'Data Summary'!CX193="Yes"),OFFSET('Sanitation Data'!$F$11,0,10*ROW('Sanitation Data'!F187)),NA())</f>
        <v>#N/A</v>
      </c>
      <c r="AJ193" s="491" t="e">
        <f ca="1">+IF(AND(ISNUMBER(OFFSET('Sanitation Data'!$F$12,0,10*ROW('Sanitation Data'!F187))),'Data Summary'!CY193="Yes"),OFFSET('Sanitation Data'!$F$12,0,10*ROW('Sanitation Data'!F187)),NA())</f>
        <v>#N/A</v>
      </c>
      <c r="AK193" s="491" t="e">
        <f ca="1">+IF(AND(ISNUMBER(OFFSET('Sanitation Data'!$G$4,0,10*ROW('Sanitation Data'!G187))),'Data Summary'!CZ193="Yes"),100-OFFSET('Sanitation Data'!$G$4,0,10*ROW('Sanitation Data'!G187)),NA())</f>
        <v>#N/A</v>
      </c>
      <c r="AL193" s="491" t="e">
        <f ca="1">+IF(AND(ISNUMBER(OFFSET('Sanitation Data'!$G$6,0,10*ROW('Sanitation Data'!G187))),'Data Summary'!DA193="Yes"),OFFSET('Sanitation Data'!$G$6,0,10*ROW('Sanitation Data'!G187)),NA())</f>
        <v>#N/A</v>
      </c>
      <c r="AM193" s="491" t="e">
        <f ca="1">+IF(AND(ISNUMBER(OFFSET('Sanitation Data'!$G$10,0,10*ROW('Sanitation Data'!G187))),'Data Summary'!DB193="Yes"),OFFSET('Sanitation Data'!$G$10,0,10*ROW('Sanitation Data'!G187)),NA())</f>
        <v>#N/A</v>
      </c>
      <c r="AN193" s="491" t="e">
        <f ca="1">+IF(AND(ISNUMBER(OFFSET('Sanitation Data'!$G$11,0,10*ROW('Sanitation Data'!G187))),'Data Summary'!DC193="Yes"),OFFSET('Sanitation Data'!$G$11,0,10*ROW('Sanitation Data'!G187)),NA())</f>
        <v>#N/A</v>
      </c>
      <c r="AO193" s="491" t="e">
        <f ca="1">+IF(AND(ISNUMBER(OFFSET('Sanitation Data'!$G$12,0,10*ROW('Sanitation Data'!G187))),'Data Summary'!DD193="Yes"),OFFSET('Sanitation Data'!$G$12,0,10*ROW('Sanitation Data'!G187)),NA())</f>
        <v>#N/A</v>
      </c>
      <c r="AP193" s="491" t="e">
        <f ca="1">+IF(AND(ISNUMBER(OFFSET('Sanitation Data'!$H$4,0,10*ROW('Sanitation Data'!H187))),'Data Summary'!DE193="Yes"),100-OFFSET('Sanitation Data'!$H$4,0,10*ROW('Sanitation Data'!H187)),NA())</f>
        <v>#N/A</v>
      </c>
      <c r="AQ193" s="491" t="e">
        <f ca="1">+IF(AND(ISNUMBER(OFFSET('Sanitation Data'!$H$6,0,10*ROW('Sanitation Data'!H187))),'Data Summary'!DF193="Yes"),OFFSET('Sanitation Data'!$H$6,0,10*ROW('Sanitation Data'!H187)),NA())</f>
        <v>#N/A</v>
      </c>
      <c r="AR193" s="491" t="e">
        <f ca="1">+IF(AND(ISNUMBER(OFFSET('Sanitation Data'!$H$10,0,10*ROW('Sanitation Data'!H187))),'Data Summary'!DG193="Yes"),OFFSET('Sanitation Data'!$H$10,0,10*ROW('Sanitation Data'!H187)),NA())</f>
        <v>#N/A</v>
      </c>
      <c r="AS193" s="491" t="e">
        <f ca="1">+IF(AND(ISNUMBER(OFFSET('Sanitation Data'!$H$11,0,10*ROW('Sanitation Data'!H187))),'Data Summary'!DH193="Yes"),OFFSET('Sanitation Data'!$H$11,0,10*ROW('Sanitation Data'!H187)),NA())</f>
        <v>#N/A</v>
      </c>
      <c r="AT193" s="491" t="e">
        <f ca="1">+IF(AND(ISNUMBER(OFFSET('Sanitation Data'!$H$12,0,10*ROW('Sanitation Data'!H187))),'Data Summary'!DI193="Yes"),OFFSET('Sanitation Data'!$H$12,0,10*ROW('Sanitation Data'!H187)),NA())</f>
        <v>#N/A</v>
      </c>
      <c r="AU193" s="491" t="e">
        <f ca="1">+IF(AND(ISNUMBER(OFFSET('Sanitation Data'!$I$4,0,10*ROW('Sanitation Data'!I187))),'Data Summary'!DJ193="Yes"),100-OFFSET('Sanitation Data'!$I$4,0,10*ROW('Sanitation Data'!I187)),NA())</f>
        <v>#N/A</v>
      </c>
      <c r="AV193" s="491" t="e">
        <f ca="1">+IF(AND(ISNUMBER(OFFSET('Sanitation Data'!$I$6,0,10*ROW('Sanitation Data'!I187))),'Data Summary'!DK193="Yes"),OFFSET('Sanitation Data'!$I$6,0,10*ROW('Sanitation Data'!I187)),NA())</f>
        <v>#N/A</v>
      </c>
      <c r="AW193" s="491" t="e">
        <f ca="1">+IF(AND(ISNUMBER(OFFSET('Sanitation Data'!$I$10,0,10*ROW('Sanitation Data'!I187))),'Data Summary'!DL193="Yes"),OFFSET('Sanitation Data'!$I$10,0,10*ROW('Sanitation Data'!I187)),NA())</f>
        <v>#N/A</v>
      </c>
      <c r="AX193" s="491" t="e">
        <f ca="1">+IF(AND(ISNUMBER(OFFSET('Sanitation Data'!$I$11,0,10*ROW('Sanitation Data'!I187))),'Data Summary'!DM193="Yes"),OFFSET('Sanitation Data'!$I$11,0,10*ROW('Sanitation Data'!I187)),NA())</f>
        <v>#N/A</v>
      </c>
      <c r="AY193" s="491" t="e">
        <f ca="1">+IF(AND(ISNUMBER(OFFSET('Sanitation Data'!$I$12,0,10*ROW('Sanitation Data'!I187))),'Data Summary'!DN193="Yes"),OFFSET('Sanitation Data'!$I$12,0,10*ROW('Sanitation Data'!I187)),NA())</f>
        <v>#N/A</v>
      </c>
      <c r="AZ193" s="492" t="e">
        <f ca="1">+IF(AND(ISNUMBER(OFFSET('Hygiene Data'!$D$5,0,10*ROW('Hygiene Data'!D187))),'Data Summary'!DO193="Yes"),OFFSET('Hygiene Data'!$D$5,0,10*ROW('Hygiene Data'!D187)),NA())</f>
        <v>#N/A</v>
      </c>
      <c r="BA193" s="492" t="e">
        <f ca="1">+IF(AND(ISNUMBER(OFFSET('Hygiene Data'!$D$7,0,10*ROW('Hygiene Data'!D187))),'Data Summary'!DP193="Yes"),OFFSET('Hygiene Data'!$D$7,0,10*ROW('Hygiene Data'!D187)),NA())</f>
        <v>#N/A</v>
      </c>
      <c r="BB193" s="492" t="e">
        <f ca="1">+IF(AND(ISNUMBER(OFFSET('Hygiene Data'!$D$9,0,10*ROW('Hygiene Data'!D187))),'Data Summary'!DQ193="Yes"),OFFSET('Hygiene Data'!$D$9,0,10*ROW('Hygiene Data'!D187)),NA())</f>
        <v>#N/A</v>
      </c>
      <c r="BC193" s="492" t="e">
        <f ca="1">+IF(AND(ISNUMBER(OFFSET('Hygiene Data'!$E$5,0,10*ROW('Hygiene Data'!E187))),'Data Summary'!DR193="Yes"),OFFSET('Hygiene Data'!$E$5,0,10*ROW('Hygiene Data'!E187)),NA())</f>
        <v>#N/A</v>
      </c>
      <c r="BD193" s="492" t="e">
        <f ca="1">+IF(AND(ISNUMBER(OFFSET('Hygiene Data'!$E$7,0,10*ROW('Hygiene Data'!E187))),'Data Summary'!DS193="Yes"),OFFSET('Hygiene Data'!$E$7,0,10*ROW('Hygiene Data'!E187)),NA())</f>
        <v>#N/A</v>
      </c>
      <c r="BE193" s="492" t="e">
        <f ca="1">+IF(AND(ISNUMBER(OFFSET('Hygiene Data'!$E$9,0,10*ROW('Hygiene Data'!E187))),'Data Summary'!DT193="Yes"),OFFSET('Hygiene Data'!$E$9,0,10*ROW('Hygiene Data'!E187)),NA())</f>
        <v>#N/A</v>
      </c>
      <c r="BF193" s="492" t="e">
        <f ca="1">+IF(AND(ISNUMBER(OFFSET('Hygiene Data'!$F$5,0,10*ROW('Hygiene Data'!F187))),'Data Summary'!DU193="Yes"),OFFSET('Hygiene Data'!$F$5,0,10*ROW('Hygiene Data'!F187)),NA())</f>
        <v>#N/A</v>
      </c>
      <c r="BG193" s="492" t="e">
        <f ca="1">+IF(AND(ISNUMBER(OFFSET('Hygiene Data'!$F$7,0,10*ROW('Hygiene Data'!F187))),'Data Summary'!DV193="Yes"),OFFSET('Hygiene Data'!$F$7,0,10*ROW('Hygiene Data'!F187)),NA())</f>
        <v>#N/A</v>
      </c>
      <c r="BH193" s="492" t="e">
        <f ca="1">+IF(AND(ISNUMBER(OFFSET('Hygiene Data'!$F$9,0,10*ROW('Hygiene Data'!F187))),'Data Summary'!DW193="Yes"),OFFSET('Hygiene Data'!$F$9,0,10*ROW('Hygiene Data'!F187)),NA())</f>
        <v>#N/A</v>
      </c>
      <c r="BI193" s="492" t="e">
        <f ca="1">+IF(AND(ISNUMBER(OFFSET('Hygiene Data'!$G$5,0,10*ROW('Hygiene Data'!G187))),'Data Summary'!DX193="Yes"),OFFSET('Hygiene Data'!$G$5,0,10*ROW('Hygiene Data'!G187)),NA())</f>
        <v>#N/A</v>
      </c>
      <c r="BJ193" s="492" t="e">
        <f ca="1">+IF(AND(ISNUMBER(OFFSET('Hygiene Data'!$G$7,0,10*ROW('Hygiene Data'!G187))),'Data Summary'!DY193="Yes"),OFFSET('Hygiene Data'!$G$7,0,10*ROW('Hygiene Data'!G187)),NA())</f>
        <v>#N/A</v>
      </c>
      <c r="BK193" s="492" t="e">
        <f ca="1">+IF(AND(ISNUMBER(OFFSET('Hygiene Data'!$G$9,0,10*ROW('Hygiene Data'!G187))),'Data Summary'!DZ193="Yes"),OFFSET('Hygiene Data'!$G$9,0,10*ROW('Hygiene Data'!G187)),NA())</f>
        <v>#N/A</v>
      </c>
      <c r="BL193" s="492" t="e">
        <f ca="1">+IF(AND(ISNUMBER(OFFSET('Hygiene Data'!$H$5,0,10*ROW('Hygiene Data'!H187))),'Data Summary'!EA193="Yes"),OFFSET('Hygiene Data'!$H$5,0,10*ROW('Hygiene Data'!H187)),NA())</f>
        <v>#N/A</v>
      </c>
      <c r="BM193" s="492" t="e">
        <f ca="1">+IF(AND(ISNUMBER(OFFSET('Hygiene Data'!$H$7,0,10*ROW('Hygiene Data'!H187))),'Data Summary'!EB193="Yes"),OFFSET('Hygiene Data'!$H$7,0,10*ROW('Hygiene Data'!H187)),NA())</f>
        <v>#N/A</v>
      </c>
      <c r="BN193" s="492" t="e">
        <f ca="1">+IF(AND(ISNUMBER(OFFSET('Hygiene Data'!$H$9,0,10*ROW('Hygiene Data'!H187))),'Data Summary'!EC193="Yes"),OFFSET('Hygiene Data'!$H$9,0,10*ROW('Hygiene Data'!H187)),NA())</f>
        <v>#N/A</v>
      </c>
      <c r="BO193" s="492" t="e">
        <f ca="1">+IF(AND(ISNUMBER(OFFSET('Hygiene Data'!$I$5,0,10*ROW('Hygiene Data'!I187))),'Data Summary'!ED193="Yes"),OFFSET('Hygiene Data'!$I$5,0,10*ROW('Hygiene Data'!I187)),NA())</f>
        <v>#N/A</v>
      </c>
      <c r="BP193" s="492" t="e">
        <f ca="1">+IF(AND(ISNUMBER(OFFSET('Hygiene Data'!$I$7,0,10*ROW('Hygiene Data'!I187))),'Data Summary'!EE193="Yes"),OFFSET('Hygiene Data'!$I$7,0,10*ROW('Hygiene Data'!I187)),NA())</f>
        <v>#N/A</v>
      </c>
      <c r="BQ193" s="492" t="e">
        <f ca="1">+IF(AND(ISNUMBER(OFFSET('Hygiene Data'!$I$9,0,10*ROW('Hygiene Data'!I187))),'Data Summary'!EF193="Yes"),OFFSET('Hygiene Data'!$I$9,0,10*ROW('Hygiene Data'!I187)),NA())</f>
        <v>#N/A</v>
      </c>
    </row>
    <row r="194" spans="1:69" x14ac:dyDescent="0.25">
      <c r="A194" s="488" t="e">
        <f ca="1">+RIGHT('Data Summary'!A194,LEN('Data Summary'!A194)-9)</f>
        <v>#VALUE!</v>
      </c>
      <c r="B194" s="462" t="str">
        <f ca="1">+IF(ISTEXT('Data Summary'!B194),'Data Summary'!B194,"")</f>
        <v/>
      </c>
      <c r="C194" s="489" t="e">
        <f ca="1">+VALUE('Data Summary'!C194)</f>
        <v>#VALUE!</v>
      </c>
      <c r="D194" s="490" t="e">
        <f ca="1">+IF(AND(ISNUMBER(OFFSET('Water Data'!$D$4,0,10*ROW('Water Data'!D188))),'Data Summary'!BS194="Yes"),100-OFFSET('Water Data'!$D$4,0,10*ROW('Water Data'!D188)),NA())</f>
        <v>#N/A</v>
      </c>
      <c r="E194" s="490" t="e">
        <f ca="1">+IF(AND(ISNUMBER(OFFSET('Water Data'!$D$6,0,10*ROW('Water Data'!D188))),'Data Summary'!BT194="Yes"),OFFSET('Water Data'!$D$6,0,10*ROW('Water Data'!D188)),NA())</f>
        <v>#N/A</v>
      </c>
      <c r="F194" s="490" t="e">
        <f ca="1">+IF(AND(ISNUMBER(OFFSET('Water Data'!$D$9,0,10*ROW('Water Data'!D188))),'Data Summary'!BU194="Yes"),OFFSET('Water Data'!$D$9,0,10*ROW('Water Data'!D188)),NA())</f>
        <v>#N/A</v>
      </c>
      <c r="G194" s="490" t="e">
        <f ca="1">+IF(AND(ISNUMBER(OFFSET('Water Data'!$E$4,0,10*ROW('Water Data'!E188))),'Data Summary'!BV194="Yes"),100-OFFSET('Water Data'!$E$4,0,10*ROW('Water Data'!E188)),NA())</f>
        <v>#N/A</v>
      </c>
      <c r="H194" s="490" t="e">
        <f ca="1">+IF(AND(ISNUMBER(OFFSET('Water Data'!$E$6,0,10*ROW('Water Data'!E188))),'Data Summary'!BW194="Yes"),OFFSET('Water Data'!$E$6,0,10*ROW('Water Data'!E188)),NA())</f>
        <v>#N/A</v>
      </c>
      <c r="I194" s="490" t="e">
        <f ca="1">+IF(AND(ISNUMBER(OFFSET('Water Data'!$E$9,0,10*ROW('Water Data'!E188))),'Data Summary'!BX194="Yes"),OFFSET('Water Data'!$E$9,0,10*ROW('Water Data'!E188)),NA())</f>
        <v>#N/A</v>
      </c>
      <c r="J194" s="490" t="e">
        <f ca="1">+IF(AND(ISNUMBER(OFFSET('Water Data'!$F$4,0,10*ROW('Water Data'!F188))),'Data Summary'!BY194="Yes"),100-OFFSET('Water Data'!$F$4,0,10*ROW('Water Data'!F188)),NA())</f>
        <v>#N/A</v>
      </c>
      <c r="K194" s="490" t="e">
        <f ca="1">+IF(AND(ISNUMBER(OFFSET('Water Data'!$F$6,0,10*ROW('Water Data'!F188))),'Data Summary'!BZ194="Yes"),OFFSET('Water Data'!$F$6,0,10*ROW('Water Data'!F188)),NA())</f>
        <v>#N/A</v>
      </c>
      <c r="L194" s="490" t="e">
        <f ca="1">+IF(AND(ISNUMBER(OFFSET('Water Data'!$F$9,0,10*ROW('Water Data'!F188))),'Data Summary'!CA194="Yes"),OFFSET('Water Data'!$F$9,0,10*ROW('Water Data'!F188)),NA())</f>
        <v>#N/A</v>
      </c>
      <c r="M194" s="490" t="e">
        <f ca="1">+IF(AND(ISNUMBER(OFFSET('Water Data'!$G$4,0,10*ROW('Water Data'!G188))),'Data Summary'!CB194="Yes"),100-OFFSET('Water Data'!$G$4,0,10*ROW('Water Data'!G188)),NA())</f>
        <v>#N/A</v>
      </c>
      <c r="N194" s="490" t="e">
        <f ca="1">+IF(AND(ISNUMBER(OFFSET('Water Data'!$G$6,0,10*ROW('Water Data'!G188))),'Data Summary'!CC194="Yes"),OFFSET('Water Data'!$G$6,0,10*ROW('Water Data'!G188)),NA())</f>
        <v>#N/A</v>
      </c>
      <c r="O194" s="490" t="e">
        <f ca="1">+IF(AND(ISNUMBER(OFFSET('Water Data'!$G$9,0,10*ROW('Water Data'!G188))),'Data Summary'!CD194="Yes"),OFFSET('Water Data'!$G$9,0,10*ROW('Water Data'!G188)),NA())</f>
        <v>#N/A</v>
      </c>
      <c r="P194" s="490" t="e">
        <f ca="1">+IF(AND(ISNUMBER(OFFSET('Water Data'!$H$4,0,10*ROW('Water Data'!H188))),'Data Summary'!CE194="Yes"),100-OFFSET('Water Data'!$H$4,0,10*ROW('Water Data'!H188)),NA())</f>
        <v>#N/A</v>
      </c>
      <c r="Q194" s="490" t="e">
        <f ca="1">+IF(AND(ISNUMBER(OFFSET('Water Data'!$H$6,0,10*ROW('Water Data'!H188))),'Data Summary'!CF194="Yes"),OFFSET('Water Data'!$H$6,0,10*ROW('Water Data'!H188)),NA())</f>
        <v>#N/A</v>
      </c>
      <c r="R194" s="490" t="e">
        <f ca="1">+IF(AND(ISNUMBER(OFFSET('Water Data'!$H$9,0,10*ROW('Water Data'!H188))),'Data Summary'!CG194="Yes"),OFFSET('Water Data'!$H$9,0,10*ROW('Water Data'!H188)),NA())</f>
        <v>#N/A</v>
      </c>
      <c r="S194" s="490" t="e">
        <f ca="1">+IF(AND(ISNUMBER(OFFSET('Water Data'!$I$4,0,10*ROW('Water Data'!I188))),'Data Summary'!CH194="Yes"),100-OFFSET('Water Data'!$I$4,0,10*ROW('Water Data'!I188)),NA())</f>
        <v>#N/A</v>
      </c>
      <c r="T194" s="490" t="e">
        <f ca="1">+IF(AND(ISNUMBER(OFFSET('Water Data'!$I$6,0,10*ROW('Water Data'!I188))),'Data Summary'!CI194="Yes"),OFFSET('Water Data'!$I$6,0,10*ROW('Water Data'!I188)),NA())</f>
        <v>#N/A</v>
      </c>
      <c r="U194" s="490" t="e">
        <f ca="1">+IF(AND(ISNUMBER(OFFSET('Water Data'!$I$9,0,10*ROW('Water Data'!I188))),'Data Summary'!CJ194="Yes"),OFFSET('Water Data'!$I$9,0,10*ROW('Water Data'!I188)),NA())</f>
        <v>#N/A</v>
      </c>
      <c r="V194" s="491" t="e">
        <f ca="1">+IF(AND(ISNUMBER(OFFSET('Sanitation Data'!$D$4,0,10*ROW('Sanitation Data'!D188))),'Data Summary'!CK194="Yes"),100-OFFSET('Sanitation Data'!$D$4,0,10*ROW('Sanitation Data'!D188)),NA())</f>
        <v>#N/A</v>
      </c>
      <c r="W194" s="491" t="e">
        <f ca="1">+IF(AND(ISNUMBER(OFFSET('Sanitation Data'!$D$6,0,10*ROW('Sanitation Data'!D188))),'Data Summary'!CL194="Yes"),OFFSET('Sanitation Data'!$D$6,0,10*ROW('Sanitation Data'!D188)),NA())</f>
        <v>#N/A</v>
      </c>
      <c r="X194" s="491" t="e">
        <f ca="1">+IF(AND(ISNUMBER(OFFSET('Sanitation Data'!$D$10,0,10*ROW('Sanitation Data'!D188))),'Data Summary'!CM194="Yes"),OFFSET('Sanitation Data'!$D$10,0,10*ROW('Sanitation Data'!D188)),NA())</f>
        <v>#N/A</v>
      </c>
      <c r="Y194" s="491" t="e">
        <f ca="1">+IF(AND(ISNUMBER(OFFSET('Sanitation Data'!$D$11,0,10*ROW('Sanitation Data'!D188))),'Data Summary'!CN194="Yes"),OFFSET('Sanitation Data'!$D$11,0,10*ROW('Sanitation Data'!D188)),NA())</f>
        <v>#N/A</v>
      </c>
      <c r="Z194" s="491" t="e">
        <f ca="1">+IF(AND(ISNUMBER(OFFSET('Sanitation Data'!$D$12,0,10*ROW('Sanitation Data'!D188))),'Data Summary'!CO194="Yes"),OFFSET('Sanitation Data'!$D$12,0,10*ROW('Sanitation Data'!D188)),NA())</f>
        <v>#N/A</v>
      </c>
      <c r="AA194" s="491" t="e">
        <f ca="1">+IF(AND(ISNUMBER(OFFSET('Sanitation Data'!$E$4,0,10*ROW('Sanitation Data'!E188))),'Data Summary'!CP194="Yes"),100-OFFSET('Sanitation Data'!$E$4,0,10*ROW('Sanitation Data'!E188)),NA())</f>
        <v>#N/A</v>
      </c>
      <c r="AB194" s="491" t="e">
        <f ca="1">+IF(AND(ISNUMBER(OFFSET('Sanitation Data'!$E$6,0,10*ROW('Sanitation Data'!E188))),'Data Summary'!CQ194="Yes"),OFFSET('Sanitation Data'!$E$6,0,10*ROW('Sanitation Data'!E188)),NA())</f>
        <v>#N/A</v>
      </c>
      <c r="AC194" s="491" t="e">
        <f ca="1">+IF(AND(ISNUMBER(OFFSET('Sanitation Data'!$E$10,0,10*ROW('Sanitation Data'!E188))),'Data Summary'!CR194="Yes"),OFFSET('Sanitation Data'!$E$10,0,10*ROW('Sanitation Data'!E188)),NA())</f>
        <v>#N/A</v>
      </c>
      <c r="AD194" s="491" t="e">
        <f ca="1">+IF(AND(ISNUMBER(OFFSET('Sanitation Data'!$E$11,0,10*ROW('Sanitation Data'!E188))),'Data Summary'!CS194="Yes"),OFFSET('Sanitation Data'!$E$11,0,10*ROW('Sanitation Data'!E188)),NA())</f>
        <v>#N/A</v>
      </c>
      <c r="AE194" s="491" t="e">
        <f ca="1">+IF(AND(ISNUMBER(OFFSET('Sanitation Data'!$E$12,0,10*ROW('Sanitation Data'!E188))),'Data Summary'!CT194="Yes"),OFFSET('Sanitation Data'!$E$12,0,10*ROW('Sanitation Data'!E188)),NA())</f>
        <v>#N/A</v>
      </c>
      <c r="AF194" s="491" t="e">
        <f ca="1">+IF(AND(ISNUMBER(OFFSET('Sanitation Data'!$F$4,0,10*ROW('Sanitation Data'!F188))),'Data Summary'!CU194="Yes"),100-OFFSET('Sanitation Data'!$F$4,0,10*ROW('Sanitation Data'!F188)),NA())</f>
        <v>#N/A</v>
      </c>
      <c r="AG194" s="491" t="e">
        <f ca="1">+IF(AND(ISNUMBER(OFFSET('Sanitation Data'!$F$6,0,10*ROW('Sanitation Data'!F188))),'Data Summary'!CV194="Yes"),OFFSET('Sanitation Data'!$F$6,0,10*ROW('Sanitation Data'!F188)),NA())</f>
        <v>#N/A</v>
      </c>
      <c r="AH194" s="491" t="e">
        <f ca="1">+IF(AND(ISNUMBER(OFFSET('Sanitation Data'!$F$10,0,10*ROW('Sanitation Data'!F188))),'Data Summary'!CW194="Yes"),OFFSET('Sanitation Data'!$F$10,0,10*ROW('Sanitation Data'!F188)),NA())</f>
        <v>#N/A</v>
      </c>
      <c r="AI194" s="491" t="e">
        <f ca="1">+IF(AND(ISNUMBER(OFFSET('Sanitation Data'!$F$11,0,10*ROW('Sanitation Data'!F188))),'Data Summary'!CX194="Yes"),OFFSET('Sanitation Data'!$F$11,0,10*ROW('Sanitation Data'!F188)),NA())</f>
        <v>#N/A</v>
      </c>
      <c r="AJ194" s="491" t="e">
        <f ca="1">+IF(AND(ISNUMBER(OFFSET('Sanitation Data'!$F$12,0,10*ROW('Sanitation Data'!F188))),'Data Summary'!CY194="Yes"),OFFSET('Sanitation Data'!$F$12,0,10*ROW('Sanitation Data'!F188)),NA())</f>
        <v>#N/A</v>
      </c>
      <c r="AK194" s="491" t="e">
        <f ca="1">+IF(AND(ISNUMBER(OFFSET('Sanitation Data'!$G$4,0,10*ROW('Sanitation Data'!G188))),'Data Summary'!CZ194="Yes"),100-OFFSET('Sanitation Data'!$G$4,0,10*ROW('Sanitation Data'!G188)),NA())</f>
        <v>#N/A</v>
      </c>
      <c r="AL194" s="491" t="e">
        <f ca="1">+IF(AND(ISNUMBER(OFFSET('Sanitation Data'!$G$6,0,10*ROW('Sanitation Data'!G188))),'Data Summary'!DA194="Yes"),OFFSET('Sanitation Data'!$G$6,0,10*ROW('Sanitation Data'!G188)),NA())</f>
        <v>#N/A</v>
      </c>
      <c r="AM194" s="491" t="e">
        <f ca="1">+IF(AND(ISNUMBER(OFFSET('Sanitation Data'!$G$10,0,10*ROW('Sanitation Data'!G188))),'Data Summary'!DB194="Yes"),OFFSET('Sanitation Data'!$G$10,0,10*ROW('Sanitation Data'!G188)),NA())</f>
        <v>#N/A</v>
      </c>
      <c r="AN194" s="491" t="e">
        <f ca="1">+IF(AND(ISNUMBER(OFFSET('Sanitation Data'!$G$11,0,10*ROW('Sanitation Data'!G188))),'Data Summary'!DC194="Yes"),OFFSET('Sanitation Data'!$G$11,0,10*ROW('Sanitation Data'!G188)),NA())</f>
        <v>#N/A</v>
      </c>
      <c r="AO194" s="491" t="e">
        <f ca="1">+IF(AND(ISNUMBER(OFFSET('Sanitation Data'!$G$12,0,10*ROW('Sanitation Data'!G188))),'Data Summary'!DD194="Yes"),OFFSET('Sanitation Data'!$G$12,0,10*ROW('Sanitation Data'!G188)),NA())</f>
        <v>#N/A</v>
      </c>
      <c r="AP194" s="491" t="e">
        <f ca="1">+IF(AND(ISNUMBER(OFFSET('Sanitation Data'!$H$4,0,10*ROW('Sanitation Data'!H188))),'Data Summary'!DE194="Yes"),100-OFFSET('Sanitation Data'!$H$4,0,10*ROW('Sanitation Data'!H188)),NA())</f>
        <v>#N/A</v>
      </c>
      <c r="AQ194" s="491" t="e">
        <f ca="1">+IF(AND(ISNUMBER(OFFSET('Sanitation Data'!$H$6,0,10*ROW('Sanitation Data'!H188))),'Data Summary'!DF194="Yes"),OFFSET('Sanitation Data'!$H$6,0,10*ROW('Sanitation Data'!H188)),NA())</f>
        <v>#N/A</v>
      </c>
      <c r="AR194" s="491" t="e">
        <f ca="1">+IF(AND(ISNUMBER(OFFSET('Sanitation Data'!$H$10,0,10*ROW('Sanitation Data'!H188))),'Data Summary'!DG194="Yes"),OFFSET('Sanitation Data'!$H$10,0,10*ROW('Sanitation Data'!H188)),NA())</f>
        <v>#N/A</v>
      </c>
      <c r="AS194" s="491" t="e">
        <f ca="1">+IF(AND(ISNUMBER(OFFSET('Sanitation Data'!$H$11,0,10*ROW('Sanitation Data'!H188))),'Data Summary'!DH194="Yes"),OFFSET('Sanitation Data'!$H$11,0,10*ROW('Sanitation Data'!H188)),NA())</f>
        <v>#N/A</v>
      </c>
      <c r="AT194" s="491" t="e">
        <f ca="1">+IF(AND(ISNUMBER(OFFSET('Sanitation Data'!$H$12,0,10*ROW('Sanitation Data'!H188))),'Data Summary'!DI194="Yes"),OFFSET('Sanitation Data'!$H$12,0,10*ROW('Sanitation Data'!H188)),NA())</f>
        <v>#N/A</v>
      </c>
      <c r="AU194" s="491" t="e">
        <f ca="1">+IF(AND(ISNUMBER(OFFSET('Sanitation Data'!$I$4,0,10*ROW('Sanitation Data'!I188))),'Data Summary'!DJ194="Yes"),100-OFFSET('Sanitation Data'!$I$4,0,10*ROW('Sanitation Data'!I188)),NA())</f>
        <v>#N/A</v>
      </c>
      <c r="AV194" s="491" t="e">
        <f ca="1">+IF(AND(ISNUMBER(OFFSET('Sanitation Data'!$I$6,0,10*ROW('Sanitation Data'!I188))),'Data Summary'!DK194="Yes"),OFFSET('Sanitation Data'!$I$6,0,10*ROW('Sanitation Data'!I188)),NA())</f>
        <v>#N/A</v>
      </c>
      <c r="AW194" s="491" t="e">
        <f ca="1">+IF(AND(ISNUMBER(OFFSET('Sanitation Data'!$I$10,0,10*ROW('Sanitation Data'!I188))),'Data Summary'!DL194="Yes"),OFFSET('Sanitation Data'!$I$10,0,10*ROW('Sanitation Data'!I188)),NA())</f>
        <v>#N/A</v>
      </c>
      <c r="AX194" s="491" t="e">
        <f ca="1">+IF(AND(ISNUMBER(OFFSET('Sanitation Data'!$I$11,0,10*ROW('Sanitation Data'!I188))),'Data Summary'!DM194="Yes"),OFFSET('Sanitation Data'!$I$11,0,10*ROW('Sanitation Data'!I188)),NA())</f>
        <v>#N/A</v>
      </c>
      <c r="AY194" s="491" t="e">
        <f ca="1">+IF(AND(ISNUMBER(OFFSET('Sanitation Data'!$I$12,0,10*ROW('Sanitation Data'!I188))),'Data Summary'!DN194="Yes"),OFFSET('Sanitation Data'!$I$12,0,10*ROW('Sanitation Data'!I188)),NA())</f>
        <v>#N/A</v>
      </c>
      <c r="AZ194" s="492" t="e">
        <f ca="1">+IF(AND(ISNUMBER(OFFSET('Hygiene Data'!$D$5,0,10*ROW('Hygiene Data'!D188))),'Data Summary'!DO194="Yes"),OFFSET('Hygiene Data'!$D$5,0,10*ROW('Hygiene Data'!D188)),NA())</f>
        <v>#N/A</v>
      </c>
      <c r="BA194" s="492" t="e">
        <f ca="1">+IF(AND(ISNUMBER(OFFSET('Hygiene Data'!$D$7,0,10*ROW('Hygiene Data'!D188))),'Data Summary'!DP194="Yes"),OFFSET('Hygiene Data'!$D$7,0,10*ROW('Hygiene Data'!D188)),NA())</f>
        <v>#N/A</v>
      </c>
      <c r="BB194" s="492" t="e">
        <f ca="1">+IF(AND(ISNUMBER(OFFSET('Hygiene Data'!$D$9,0,10*ROW('Hygiene Data'!D188))),'Data Summary'!DQ194="Yes"),OFFSET('Hygiene Data'!$D$9,0,10*ROW('Hygiene Data'!D188)),NA())</f>
        <v>#N/A</v>
      </c>
      <c r="BC194" s="492" t="e">
        <f ca="1">+IF(AND(ISNUMBER(OFFSET('Hygiene Data'!$E$5,0,10*ROW('Hygiene Data'!E188))),'Data Summary'!DR194="Yes"),OFFSET('Hygiene Data'!$E$5,0,10*ROW('Hygiene Data'!E188)),NA())</f>
        <v>#N/A</v>
      </c>
      <c r="BD194" s="492" t="e">
        <f ca="1">+IF(AND(ISNUMBER(OFFSET('Hygiene Data'!$E$7,0,10*ROW('Hygiene Data'!E188))),'Data Summary'!DS194="Yes"),OFFSET('Hygiene Data'!$E$7,0,10*ROW('Hygiene Data'!E188)),NA())</f>
        <v>#N/A</v>
      </c>
      <c r="BE194" s="492" t="e">
        <f ca="1">+IF(AND(ISNUMBER(OFFSET('Hygiene Data'!$E$9,0,10*ROW('Hygiene Data'!E188))),'Data Summary'!DT194="Yes"),OFFSET('Hygiene Data'!$E$9,0,10*ROW('Hygiene Data'!E188)),NA())</f>
        <v>#N/A</v>
      </c>
      <c r="BF194" s="492" t="e">
        <f ca="1">+IF(AND(ISNUMBER(OFFSET('Hygiene Data'!$F$5,0,10*ROW('Hygiene Data'!F188))),'Data Summary'!DU194="Yes"),OFFSET('Hygiene Data'!$F$5,0,10*ROW('Hygiene Data'!F188)),NA())</f>
        <v>#N/A</v>
      </c>
      <c r="BG194" s="492" t="e">
        <f ca="1">+IF(AND(ISNUMBER(OFFSET('Hygiene Data'!$F$7,0,10*ROW('Hygiene Data'!F188))),'Data Summary'!DV194="Yes"),OFFSET('Hygiene Data'!$F$7,0,10*ROW('Hygiene Data'!F188)),NA())</f>
        <v>#N/A</v>
      </c>
      <c r="BH194" s="492" t="e">
        <f ca="1">+IF(AND(ISNUMBER(OFFSET('Hygiene Data'!$F$9,0,10*ROW('Hygiene Data'!F188))),'Data Summary'!DW194="Yes"),OFFSET('Hygiene Data'!$F$9,0,10*ROW('Hygiene Data'!F188)),NA())</f>
        <v>#N/A</v>
      </c>
      <c r="BI194" s="492" t="e">
        <f ca="1">+IF(AND(ISNUMBER(OFFSET('Hygiene Data'!$G$5,0,10*ROW('Hygiene Data'!G188))),'Data Summary'!DX194="Yes"),OFFSET('Hygiene Data'!$G$5,0,10*ROW('Hygiene Data'!G188)),NA())</f>
        <v>#N/A</v>
      </c>
      <c r="BJ194" s="492" t="e">
        <f ca="1">+IF(AND(ISNUMBER(OFFSET('Hygiene Data'!$G$7,0,10*ROW('Hygiene Data'!G188))),'Data Summary'!DY194="Yes"),OFFSET('Hygiene Data'!$G$7,0,10*ROW('Hygiene Data'!G188)),NA())</f>
        <v>#N/A</v>
      </c>
      <c r="BK194" s="492" t="e">
        <f ca="1">+IF(AND(ISNUMBER(OFFSET('Hygiene Data'!$G$9,0,10*ROW('Hygiene Data'!G188))),'Data Summary'!DZ194="Yes"),OFFSET('Hygiene Data'!$G$9,0,10*ROW('Hygiene Data'!G188)),NA())</f>
        <v>#N/A</v>
      </c>
      <c r="BL194" s="492" t="e">
        <f ca="1">+IF(AND(ISNUMBER(OFFSET('Hygiene Data'!$H$5,0,10*ROW('Hygiene Data'!H188))),'Data Summary'!EA194="Yes"),OFFSET('Hygiene Data'!$H$5,0,10*ROW('Hygiene Data'!H188)),NA())</f>
        <v>#N/A</v>
      </c>
      <c r="BM194" s="492" t="e">
        <f ca="1">+IF(AND(ISNUMBER(OFFSET('Hygiene Data'!$H$7,0,10*ROW('Hygiene Data'!H188))),'Data Summary'!EB194="Yes"),OFFSET('Hygiene Data'!$H$7,0,10*ROW('Hygiene Data'!H188)),NA())</f>
        <v>#N/A</v>
      </c>
      <c r="BN194" s="492" t="e">
        <f ca="1">+IF(AND(ISNUMBER(OFFSET('Hygiene Data'!$H$9,0,10*ROW('Hygiene Data'!H188))),'Data Summary'!EC194="Yes"),OFFSET('Hygiene Data'!$H$9,0,10*ROW('Hygiene Data'!H188)),NA())</f>
        <v>#N/A</v>
      </c>
      <c r="BO194" s="492" t="e">
        <f ca="1">+IF(AND(ISNUMBER(OFFSET('Hygiene Data'!$I$5,0,10*ROW('Hygiene Data'!I188))),'Data Summary'!ED194="Yes"),OFFSET('Hygiene Data'!$I$5,0,10*ROW('Hygiene Data'!I188)),NA())</f>
        <v>#N/A</v>
      </c>
      <c r="BP194" s="492" t="e">
        <f ca="1">+IF(AND(ISNUMBER(OFFSET('Hygiene Data'!$I$7,0,10*ROW('Hygiene Data'!I188))),'Data Summary'!EE194="Yes"),OFFSET('Hygiene Data'!$I$7,0,10*ROW('Hygiene Data'!I188)),NA())</f>
        <v>#N/A</v>
      </c>
      <c r="BQ194" s="492" t="e">
        <f ca="1">+IF(AND(ISNUMBER(OFFSET('Hygiene Data'!$I$9,0,10*ROW('Hygiene Data'!I188))),'Data Summary'!EF194="Yes"),OFFSET('Hygiene Data'!$I$9,0,10*ROW('Hygiene Data'!I188)),NA())</f>
        <v>#N/A</v>
      </c>
    </row>
    <row r="195" spans="1:69" x14ac:dyDescent="0.25">
      <c r="A195" s="488" t="e">
        <f ca="1">+RIGHT('Data Summary'!A195,LEN('Data Summary'!A195)-9)</f>
        <v>#VALUE!</v>
      </c>
      <c r="B195" s="462" t="str">
        <f ca="1">+IF(ISTEXT('Data Summary'!B195),'Data Summary'!B195,"")</f>
        <v/>
      </c>
      <c r="C195" s="489" t="e">
        <f ca="1">+VALUE('Data Summary'!C195)</f>
        <v>#VALUE!</v>
      </c>
      <c r="D195" s="490" t="e">
        <f ca="1">+IF(AND(ISNUMBER(OFFSET('Water Data'!$D$4,0,10*ROW('Water Data'!D189))),'Data Summary'!BS195="Yes"),100-OFFSET('Water Data'!$D$4,0,10*ROW('Water Data'!D189)),NA())</f>
        <v>#N/A</v>
      </c>
      <c r="E195" s="490" t="e">
        <f ca="1">+IF(AND(ISNUMBER(OFFSET('Water Data'!$D$6,0,10*ROW('Water Data'!D189))),'Data Summary'!BT195="Yes"),OFFSET('Water Data'!$D$6,0,10*ROW('Water Data'!D189)),NA())</f>
        <v>#N/A</v>
      </c>
      <c r="F195" s="490" t="e">
        <f ca="1">+IF(AND(ISNUMBER(OFFSET('Water Data'!$D$9,0,10*ROW('Water Data'!D189))),'Data Summary'!BU195="Yes"),OFFSET('Water Data'!$D$9,0,10*ROW('Water Data'!D189)),NA())</f>
        <v>#N/A</v>
      </c>
      <c r="G195" s="490" t="e">
        <f ca="1">+IF(AND(ISNUMBER(OFFSET('Water Data'!$E$4,0,10*ROW('Water Data'!E189))),'Data Summary'!BV195="Yes"),100-OFFSET('Water Data'!$E$4,0,10*ROW('Water Data'!E189)),NA())</f>
        <v>#N/A</v>
      </c>
      <c r="H195" s="490" t="e">
        <f ca="1">+IF(AND(ISNUMBER(OFFSET('Water Data'!$E$6,0,10*ROW('Water Data'!E189))),'Data Summary'!BW195="Yes"),OFFSET('Water Data'!$E$6,0,10*ROW('Water Data'!E189)),NA())</f>
        <v>#N/A</v>
      </c>
      <c r="I195" s="490" t="e">
        <f ca="1">+IF(AND(ISNUMBER(OFFSET('Water Data'!$E$9,0,10*ROW('Water Data'!E189))),'Data Summary'!BX195="Yes"),OFFSET('Water Data'!$E$9,0,10*ROW('Water Data'!E189)),NA())</f>
        <v>#N/A</v>
      </c>
      <c r="J195" s="490" t="e">
        <f ca="1">+IF(AND(ISNUMBER(OFFSET('Water Data'!$F$4,0,10*ROW('Water Data'!F189))),'Data Summary'!BY195="Yes"),100-OFFSET('Water Data'!$F$4,0,10*ROW('Water Data'!F189)),NA())</f>
        <v>#N/A</v>
      </c>
      <c r="K195" s="490" t="e">
        <f ca="1">+IF(AND(ISNUMBER(OFFSET('Water Data'!$F$6,0,10*ROW('Water Data'!F189))),'Data Summary'!BZ195="Yes"),OFFSET('Water Data'!$F$6,0,10*ROW('Water Data'!F189)),NA())</f>
        <v>#N/A</v>
      </c>
      <c r="L195" s="490" t="e">
        <f ca="1">+IF(AND(ISNUMBER(OFFSET('Water Data'!$F$9,0,10*ROW('Water Data'!F189))),'Data Summary'!CA195="Yes"),OFFSET('Water Data'!$F$9,0,10*ROW('Water Data'!F189)),NA())</f>
        <v>#N/A</v>
      </c>
      <c r="M195" s="490" t="e">
        <f ca="1">+IF(AND(ISNUMBER(OFFSET('Water Data'!$G$4,0,10*ROW('Water Data'!G189))),'Data Summary'!CB195="Yes"),100-OFFSET('Water Data'!$G$4,0,10*ROW('Water Data'!G189)),NA())</f>
        <v>#N/A</v>
      </c>
      <c r="N195" s="490" t="e">
        <f ca="1">+IF(AND(ISNUMBER(OFFSET('Water Data'!$G$6,0,10*ROW('Water Data'!G189))),'Data Summary'!CC195="Yes"),OFFSET('Water Data'!$G$6,0,10*ROW('Water Data'!G189)),NA())</f>
        <v>#N/A</v>
      </c>
      <c r="O195" s="490" t="e">
        <f ca="1">+IF(AND(ISNUMBER(OFFSET('Water Data'!$G$9,0,10*ROW('Water Data'!G189))),'Data Summary'!CD195="Yes"),OFFSET('Water Data'!$G$9,0,10*ROW('Water Data'!G189)),NA())</f>
        <v>#N/A</v>
      </c>
      <c r="P195" s="490" t="e">
        <f ca="1">+IF(AND(ISNUMBER(OFFSET('Water Data'!$H$4,0,10*ROW('Water Data'!H189))),'Data Summary'!CE195="Yes"),100-OFFSET('Water Data'!$H$4,0,10*ROW('Water Data'!H189)),NA())</f>
        <v>#N/A</v>
      </c>
      <c r="Q195" s="490" t="e">
        <f ca="1">+IF(AND(ISNUMBER(OFFSET('Water Data'!$H$6,0,10*ROW('Water Data'!H189))),'Data Summary'!CF195="Yes"),OFFSET('Water Data'!$H$6,0,10*ROW('Water Data'!H189)),NA())</f>
        <v>#N/A</v>
      </c>
      <c r="R195" s="490" t="e">
        <f ca="1">+IF(AND(ISNUMBER(OFFSET('Water Data'!$H$9,0,10*ROW('Water Data'!H189))),'Data Summary'!CG195="Yes"),OFFSET('Water Data'!$H$9,0,10*ROW('Water Data'!H189)),NA())</f>
        <v>#N/A</v>
      </c>
      <c r="S195" s="490" t="e">
        <f ca="1">+IF(AND(ISNUMBER(OFFSET('Water Data'!$I$4,0,10*ROW('Water Data'!I189))),'Data Summary'!CH195="Yes"),100-OFFSET('Water Data'!$I$4,0,10*ROW('Water Data'!I189)),NA())</f>
        <v>#N/A</v>
      </c>
      <c r="T195" s="490" t="e">
        <f ca="1">+IF(AND(ISNUMBER(OFFSET('Water Data'!$I$6,0,10*ROW('Water Data'!I189))),'Data Summary'!CI195="Yes"),OFFSET('Water Data'!$I$6,0,10*ROW('Water Data'!I189)),NA())</f>
        <v>#N/A</v>
      </c>
      <c r="U195" s="490" t="e">
        <f ca="1">+IF(AND(ISNUMBER(OFFSET('Water Data'!$I$9,0,10*ROW('Water Data'!I189))),'Data Summary'!CJ195="Yes"),OFFSET('Water Data'!$I$9,0,10*ROW('Water Data'!I189)),NA())</f>
        <v>#N/A</v>
      </c>
      <c r="V195" s="491" t="e">
        <f ca="1">+IF(AND(ISNUMBER(OFFSET('Sanitation Data'!$D$4,0,10*ROW('Sanitation Data'!D189))),'Data Summary'!CK195="Yes"),100-OFFSET('Sanitation Data'!$D$4,0,10*ROW('Sanitation Data'!D189)),NA())</f>
        <v>#N/A</v>
      </c>
      <c r="W195" s="491" t="e">
        <f ca="1">+IF(AND(ISNUMBER(OFFSET('Sanitation Data'!$D$6,0,10*ROW('Sanitation Data'!D189))),'Data Summary'!CL195="Yes"),OFFSET('Sanitation Data'!$D$6,0,10*ROW('Sanitation Data'!D189)),NA())</f>
        <v>#N/A</v>
      </c>
      <c r="X195" s="491" t="e">
        <f ca="1">+IF(AND(ISNUMBER(OFFSET('Sanitation Data'!$D$10,0,10*ROW('Sanitation Data'!D189))),'Data Summary'!CM195="Yes"),OFFSET('Sanitation Data'!$D$10,0,10*ROW('Sanitation Data'!D189)),NA())</f>
        <v>#N/A</v>
      </c>
      <c r="Y195" s="491" t="e">
        <f ca="1">+IF(AND(ISNUMBER(OFFSET('Sanitation Data'!$D$11,0,10*ROW('Sanitation Data'!D189))),'Data Summary'!CN195="Yes"),OFFSET('Sanitation Data'!$D$11,0,10*ROW('Sanitation Data'!D189)),NA())</f>
        <v>#N/A</v>
      </c>
      <c r="Z195" s="491" t="e">
        <f ca="1">+IF(AND(ISNUMBER(OFFSET('Sanitation Data'!$D$12,0,10*ROW('Sanitation Data'!D189))),'Data Summary'!CO195="Yes"),OFFSET('Sanitation Data'!$D$12,0,10*ROW('Sanitation Data'!D189)),NA())</f>
        <v>#N/A</v>
      </c>
      <c r="AA195" s="491" t="e">
        <f ca="1">+IF(AND(ISNUMBER(OFFSET('Sanitation Data'!$E$4,0,10*ROW('Sanitation Data'!E189))),'Data Summary'!CP195="Yes"),100-OFFSET('Sanitation Data'!$E$4,0,10*ROW('Sanitation Data'!E189)),NA())</f>
        <v>#N/A</v>
      </c>
      <c r="AB195" s="491" t="e">
        <f ca="1">+IF(AND(ISNUMBER(OFFSET('Sanitation Data'!$E$6,0,10*ROW('Sanitation Data'!E189))),'Data Summary'!CQ195="Yes"),OFFSET('Sanitation Data'!$E$6,0,10*ROW('Sanitation Data'!E189)),NA())</f>
        <v>#N/A</v>
      </c>
      <c r="AC195" s="491" t="e">
        <f ca="1">+IF(AND(ISNUMBER(OFFSET('Sanitation Data'!$E$10,0,10*ROW('Sanitation Data'!E189))),'Data Summary'!CR195="Yes"),OFFSET('Sanitation Data'!$E$10,0,10*ROW('Sanitation Data'!E189)),NA())</f>
        <v>#N/A</v>
      </c>
      <c r="AD195" s="491" t="e">
        <f ca="1">+IF(AND(ISNUMBER(OFFSET('Sanitation Data'!$E$11,0,10*ROW('Sanitation Data'!E189))),'Data Summary'!CS195="Yes"),OFFSET('Sanitation Data'!$E$11,0,10*ROW('Sanitation Data'!E189)),NA())</f>
        <v>#N/A</v>
      </c>
      <c r="AE195" s="491" t="e">
        <f ca="1">+IF(AND(ISNUMBER(OFFSET('Sanitation Data'!$E$12,0,10*ROW('Sanitation Data'!E189))),'Data Summary'!CT195="Yes"),OFFSET('Sanitation Data'!$E$12,0,10*ROW('Sanitation Data'!E189)),NA())</f>
        <v>#N/A</v>
      </c>
      <c r="AF195" s="491" t="e">
        <f ca="1">+IF(AND(ISNUMBER(OFFSET('Sanitation Data'!$F$4,0,10*ROW('Sanitation Data'!F189))),'Data Summary'!CU195="Yes"),100-OFFSET('Sanitation Data'!$F$4,0,10*ROW('Sanitation Data'!F189)),NA())</f>
        <v>#N/A</v>
      </c>
      <c r="AG195" s="491" t="e">
        <f ca="1">+IF(AND(ISNUMBER(OFFSET('Sanitation Data'!$F$6,0,10*ROW('Sanitation Data'!F189))),'Data Summary'!CV195="Yes"),OFFSET('Sanitation Data'!$F$6,0,10*ROW('Sanitation Data'!F189)),NA())</f>
        <v>#N/A</v>
      </c>
      <c r="AH195" s="491" t="e">
        <f ca="1">+IF(AND(ISNUMBER(OFFSET('Sanitation Data'!$F$10,0,10*ROW('Sanitation Data'!F189))),'Data Summary'!CW195="Yes"),OFFSET('Sanitation Data'!$F$10,0,10*ROW('Sanitation Data'!F189)),NA())</f>
        <v>#N/A</v>
      </c>
      <c r="AI195" s="491" t="e">
        <f ca="1">+IF(AND(ISNUMBER(OFFSET('Sanitation Data'!$F$11,0,10*ROW('Sanitation Data'!F189))),'Data Summary'!CX195="Yes"),OFFSET('Sanitation Data'!$F$11,0,10*ROW('Sanitation Data'!F189)),NA())</f>
        <v>#N/A</v>
      </c>
      <c r="AJ195" s="491" t="e">
        <f ca="1">+IF(AND(ISNUMBER(OFFSET('Sanitation Data'!$F$12,0,10*ROW('Sanitation Data'!F189))),'Data Summary'!CY195="Yes"),OFFSET('Sanitation Data'!$F$12,0,10*ROW('Sanitation Data'!F189)),NA())</f>
        <v>#N/A</v>
      </c>
      <c r="AK195" s="491" t="e">
        <f ca="1">+IF(AND(ISNUMBER(OFFSET('Sanitation Data'!$G$4,0,10*ROW('Sanitation Data'!G189))),'Data Summary'!CZ195="Yes"),100-OFFSET('Sanitation Data'!$G$4,0,10*ROW('Sanitation Data'!G189)),NA())</f>
        <v>#N/A</v>
      </c>
      <c r="AL195" s="491" t="e">
        <f ca="1">+IF(AND(ISNUMBER(OFFSET('Sanitation Data'!$G$6,0,10*ROW('Sanitation Data'!G189))),'Data Summary'!DA195="Yes"),OFFSET('Sanitation Data'!$G$6,0,10*ROW('Sanitation Data'!G189)),NA())</f>
        <v>#N/A</v>
      </c>
      <c r="AM195" s="491" t="e">
        <f ca="1">+IF(AND(ISNUMBER(OFFSET('Sanitation Data'!$G$10,0,10*ROW('Sanitation Data'!G189))),'Data Summary'!DB195="Yes"),OFFSET('Sanitation Data'!$G$10,0,10*ROW('Sanitation Data'!G189)),NA())</f>
        <v>#N/A</v>
      </c>
      <c r="AN195" s="491" t="e">
        <f ca="1">+IF(AND(ISNUMBER(OFFSET('Sanitation Data'!$G$11,0,10*ROW('Sanitation Data'!G189))),'Data Summary'!DC195="Yes"),OFFSET('Sanitation Data'!$G$11,0,10*ROW('Sanitation Data'!G189)),NA())</f>
        <v>#N/A</v>
      </c>
      <c r="AO195" s="491" t="e">
        <f ca="1">+IF(AND(ISNUMBER(OFFSET('Sanitation Data'!$G$12,0,10*ROW('Sanitation Data'!G189))),'Data Summary'!DD195="Yes"),OFFSET('Sanitation Data'!$G$12,0,10*ROW('Sanitation Data'!G189)),NA())</f>
        <v>#N/A</v>
      </c>
      <c r="AP195" s="491" t="e">
        <f ca="1">+IF(AND(ISNUMBER(OFFSET('Sanitation Data'!$H$4,0,10*ROW('Sanitation Data'!H189))),'Data Summary'!DE195="Yes"),100-OFFSET('Sanitation Data'!$H$4,0,10*ROW('Sanitation Data'!H189)),NA())</f>
        <v>#N/A</v>
      </c>
      <c r="AQ195" s="491" t="e">
        <f ca="1">+IF(AND(ISNUMBER(OFFSET('Sanitation Data'!$H$6,0,10*ROW('Sanitation Data'!H189))),'Data Summary'!DF195="Yes"),OFFSET('Sanitation Data'!$H$6,0,10*ROW('Sanitation Data'!H189)),NA())</f>
        <v>#N/A</v>
      </c>
      <c r="AR195" s="491" t="e">
        <f ca="1">+IF(AND(ISNUMBER(OFFSET('Sanitation Data'!$H$10,0,10*ROW('Sanitation Data'!H189))),'Data Summary'!DG195="Yes"),OFFSET('Sanitation Data'!$H$10,0,10*ROW('Sanitation Data'!H189)),NA())</f>
        <v>#N/A</v>
      </c>
      <c r="AS195" s="491" t="e">
        <f ca="1">+IF(AND(ISNUMBER(OFFSET('Sanitation Data'!$H$11,0,10*ROW('Sanitation Data'!H189))),'Data Summary'!DH195="Yes"),OFFSET('Sanitation Data'!$H$11,0,10*ROW('Sanitation Data'!H189)),NA())</f>
        <v>#N/A</v>
      </c>
      <c r="AT195" s="491" t="e">
        <f ca="1">+IF(AND(ISNUMBER(OFFSET('Sanitation Data'!$H$12,0,10*ROW('Sanitation Data'!H189))),'Data Summary'!DI195="Yes"),OFFSET('Sanitation Data'!$H$12,0,10*ROW('Sanitation Data'!H189)),NA())</f>
        <v>#N/A</v>
      </c>
      <c r="AU195" s="491" t="e">
        <f ca="1">+IF(AND(ISNUMBER(OFFSET('Sanitation Data'!$I$4,0,10*ROW('Sanitation Data'!I189))),'Data Summary'!DJ195="Yes"),100-OFFSET('Sanitation Data'!$I$4,0,10*ROW('Sanitation Data'!I189)),NA())</f>
        <v>#N/A</v>
      </c>
      <c r="AV195" s="491" t="e">
        <f ca="1">+IF(AND(ISNUMBER(OFFSET('Sanitation Data'!$I$6,0,10*ROW('Sanitation Data'!I189))),'Data Summary'!DK195="Yes"),OFFSET('Sanitation Data'!$I$6,0,10*ROW('Sanitation Data'!I189)),NA())</f>
        <v>#N/A</v>
      </c>
      <c r="AW195" s="491" t="e">
        <f ca="1">+IF(AND(ISNUMBER(OFFSET('Sanitation Data'!$I$10,0,10*ROW('Sanitation Data'!I189))),'Data Summary'!DL195="Yes"),OFFSET('Sanitation Data'!$I$10,0,10*ROW('Sanitation Data'!I189)),NA())</f>
        <v>#N/A</v>
      </c>
      <c r="AX195" s="491" t="e">
        <f ca="1">+IF(AND(ISNUMBER(OFFSET('Sanitation Data'!$I$11,0,10*ROW('Sanitation Data'!I189))),'Data Summary'!DM195="Yes"),OFFSET('Sanitation Data'!$I$11,0,10*ROW('Sanitation Data'!I189)),NA())</f>
        <v>#N/A</v>
      </c>
      <c r="AY195" s="491" t="e">
        <f ca="1">+IF(AND(ISNUMBER(OFFSET('Sanitation Data'!$I$12,0,10*ROW('Sanitation Data'!I189))),'Data Summary'!DN195="Yes"),OFFSET('Sanitation Data'!$I$12,0,10*ROW('Sanitation Data'!I189)),NA())</f>
        <v>#N/A</v>
      </c>
      <c r="AZ195" s="492" t="e">
        <f ca="1">+IF(AND(ISNUMBER(OFFSET('Hygiene Data'!$D$5,0,10*ROW('Hygiene Data'!D189))),'Data Summary'!DO195="Yes"),OFFSET('Hygiene Data'!$D$5,0,10*ROW('Hygiene Data'!D189)),NA())</f>
        <v>#N/A</v>
      </c>
      <c r="BA195" s="492" t="e">
        <f ca="1">+IF(AND(ISNUMBER(OFFSET('Hygiene Data'!$D$7,0,10*ROW('Hygiene Data'!D189))),'Data Summary'!DP195="Yes"),OFFSET('Hygiene Data'!$D$7,0,10*ROW('Hygiene Data'!D189)),NA())</f>
        <v>#N/A</v>
      </c>
      <c r="BB195" s="492" t="e">
        <f ca="1">+IF(AND(ISNUMBER(OFFSET('Hygiene Data'!$D$9,0,10*ROW('Hygiene Data'!D189))),'Data Summary'!DQ195="Yes"),OFFSET('Hygiene Data'!$D$9,0,10*ROW('Hygiene Data'!D189)),NA())</f>
        <v>#N/A</v>
      </c>
      <c r="BC195" s="492" t="e">
        <f ca="1">+IF(AND(ISNUMBER(OFFSET('Hygiene Data'!$E$5,0,10*ROW('Hygiene Data'!E189))),'Data Summary'!DR195="Yes"),OFFSET('Hygiene Data'!$E$5,0,10*ROW('Hygiene Data'!E189)),NA())</f>
        <v>#N/A</v>
      </c>
      <c r="BD195" s="492" t="e">
        <f ca="1">+IF(AND(ISNUMBER(OFFSET('Hygiene Data'!$E$7,0,10*ROW('Hygiene Data'!E189))),'Data Summary'!DS195="Yes"),OFFSET('Hygiene Data'!$E$7,0,10*ROW('Hygiene Data'!E189)),NA())</f>
        <v>#N/A</v>
      </c>
      <c r="BE195" s="492" t="e">
        <f ca="1">+IF(AND(ISNUMBER(OFFSET('Hygiene Data'!$E$9,0,10*ROW('Hygiene Data'!E189))),'Data Summary'!DT195="Yes"),OFFSET('Hygiene Data'!$E$9,0,10*ROW('Hygiene Data'!E189)),NA())</f>
        <v>#N/A</v>
      </c>
      <c r="BF195" s="492" t="e">
        <f ca="1">+IF(AND(ISNUMBER(OFFSET('Hygiene Data'!$F$5,0,10*ROW('Hygiene Data'!F189))),'Data Summary'!DU195="Yes"),OFFSET('Hygiene Data'!$F$5,0,10*ROW('Hygiene Data'!F189)),NA())</f>
        <v>#N/A</v>
      </c>
      <c r="BG195" s="492" t="e">
        <f ca="1">+IF(AND(ISNUMBER(OFFSET('Hygiene Data'!$F$7,0,10*ROW('Hygiene Data'!F189))),'Data Summary'!DV195="Yes"),OFFSET('Hygiene Data'!$F$7,0,10*ROW('Hygiene Data'!F189)),NA())</f>
        <v>#N/A</v>
      </c>
      <c r="BH195" s="492" t="e">
        <f ca="1">+IF(AND(ISNUMBER(OFFSET('Hygiene Data'!$F$9,0,10*ROW('Hygiene Data'!F189))),'Data Summary'!DW195="Yes"),OFFSET('Hygiene Data'!$F$9,0,10*ROW('Hygiene Data'!F189)),NA())</f>
        <v>#N/A</v>
      </c>
      <c r="BI195" s="492" t="e">
        <f ca="1">+IF(AND(ISNUMBER(OFFSET('Hygiene Data'!$G$5,0,10*ROW('Hygiene Data'!G189))),'Data Summary'!DX195="Yes"),OFFSET('Hygiene Data'!$G$5,0,10*ROW('Hygiene Data'!G189)),NA())</f>
        <v>#N/A</v>
      </c>
      <c r="BJ195" s="492" t="e">
        <f ca="1">+IF(AND(ISNUMBER(OFFSET('Hygiene Data'!$G$7,0,10*ROW('Hygiene Data'!G189))),'Data Summary'!DY195="Yes"),OFFSET('Hygiene Data'!$G$7,0,10*ROW('Hygiene Data'!G189)),NA())</f>
        <v>#N/A</v>
      </c>
      <c r="BK195" s="492" t="e">
        <f ca="1">+IF(AND(ISNUMBER(OFFSET('Hygiene Data'!$G$9,0,10*ROW('Hygiene Data'!G189))),'Data Summary'!DZ195="Yes"),OFFSET('Hygiene Data'!$G$9,0,10*ROW('Hygiene Data'!G189)),NA())</f>
        <v>#N/A</v>
      </c>
      <c r="BL195" s="492" t="e">
        <f ca="1">+IF(AND(ISNUMBER(OFFSET('Hygiene Data'!$H$5,0,10*ROW('Hygiene Data'!H189))),'Data Summary'!EA195="Yes"),OFFSET('Hygiene Data'!$H$5,0,10*ROW('Hygiene Data'!H189)),NA())</f>
        <v>#N/A</v>
      </c>
      <c r="BM195" s="492" t="e">
        <f ca="1">+IF(AND(ISNUMBER(OFFSET('Hygiene Data'!$H$7,0,10*ROW('Hygiene Data'!H189))),'Data Summary'!EB195="Yes"),OFFSET('Hygiene Data'!$H$7,0,10*ROW('Hygiene Data'!H189)),NA())</f>
        <v>#N/A</v>
      </c>
      <c r="BN195" s="492" t="e">
        <f ca="1">+IF(AND(ISNUMBER(OFFSET('Hygiene Data'!$H$9,0,10*ROW('Hygiene Data'!H189))),'Data Summary'!EC195="Yes"),OFFSET('Hygiene Data'!$H$9,0,10*ROW('Hygiene Data'!H189)),NA())</f>
        <v>#N/A</v>
      </c>
      <c r="BO195" s="492" t="e">
        <f ca="1">+IF(AND(ISNUMBER(OFFSET('Hygiene Data'!$I$5,0,10*ROW('Hygiene Data'!I189))),'Data Summary'!ED195="Yes"),OFFSET('Hygiene Data'!$I$5,0,10*ROW('Hygiene Data'!I189)),NA())</f>
        <v>#N/A</v>
      </c>
      <c r="BP195" s="492" t="e">
        <f ca="1">+IF(AND(ISNUMBER(OFFSET('Hygiene Data'!$I$7,0,10*ROW('Hygiene Data'!I189))),'Data Summary'!EE195="Yes"),OFFSET('Hygiene Data'!$I$7,0,10*ROW('Hygiene Data'!I189)),NA())</f>
        <v>#N/A</v>
      </c>
      <c r="BQ195" s="492" t="e">
        <f ca="1">+IF(AND(ISNUMBER(OFFSET('Hygiene Data'!$I$9,0,10*ROW('Hygiene Data'!I189))),'Data Summary'!EF195="Yes"),OFFSET('Hygiene Data'!$I$9,0,10*ROW('Hygiene Data'!I189)),NA())</f>
        <v>#N/A</v>
      </c>
    </row>
    <row r="196" spans="1:69" x14ac:dyDescent="0.25">
      <c r="A196" s="488" t="e">
        <f ca="1">+RIGHT('Data Summary'!A196,LEN('Data Summary'!A196)-9)</f>
        <v>#VALUE!</v>
      </c>
      <c r="B196" s="462" t="str">
        <f ca="1">+IF(ISTEXT('Data Summary'!B196),'Data Summary'!B196,"")</f>
        <v/>
      </c>
      <c r="C196" s="489" t="e">
        <f ca="1">+VALUE('Data Summary'!C196)</f>
        <v>#VALUE!</v>
      </c>
      <c r="D196" s="490" t="e">
        <f ca="1">+IF(AND(ISNUMBER(OFFSET('Water Data'!$D$4,0,10*ROW('Water Data'!D190))),'Data Summary'!BS196="Yes"),100-OFFSET('Water Data'!$D$4,0,10*ROW('Water Data'!D190)),NA())</f>
        <v>#N/A</v>
      </c>
      <c r="E196" s="490" t="e">
        <f ca="1">+IF(AND(ISNUMBER(OFFSET('Water Data'!$D$6,0,10*ROW('Water Data'!D190))),'Data Summary'!BT196="Yes"),OFFSET('Water Data'!$D$6,0,10*ROW('Water Data'!D190)),NA())</f>
        <v>#N/A</v>
      </c>
      <c r="F196" s="490" t="e">
        <f ca="1">+IF(AND(ISNUMBER(OFFSET('Water Data'!$D$9,0,10*ROW('Water Data'!D190))),'Data Summary'!BU196="Yes"),OFFSET('Water Data'!$D$9,0,10*ROW('Water Data'!D190)),NA())</f>
        <v>#N/A</v>
      </c>
      <c r="G196" s="490" t="e">
        <f ca="1">+IF(AND(ISNUMBER(OFFSET('Water Data'!$E$4,0,10*ROW('Water Data'!E190))),'Data Summary'!BV196="Yes"),100-OFFSET('Water Data'!$E$4,0,10*ROW('Water Data'!E190)),NA())</f>
        <v>#N/A</v>
      </c>
      <c r="H196" s="490" t="e">
        <f ca="1">+IF(AND(ISNUMBER(OFFSET('Water Data'!$E$6,0,10*ROW('Water Data'!E190))),'Data Summary'!BW196="Yes"),OFFSET('Water Data'!$E$6,0,10*ROW('Water Data'!E190)),NA())</f>
        <v>#N/A</v>
      </c>
      <c r="I196" s="490" t="e">
        <f ca="1">+IF(AND(ISNUMBER(OFFSET('Water Data'!$E$9,0,10*ROW('Water Data'!E190))),'Data Summary'!BX196="Yes"),OFFSET('Water Data'!$E$9,0,10*ROW('Water Data'!E190)),NA())</f>
        <v>#N/A</v>
      </c>
      <c r="J196" s="490" t="e">
        <f ca="1">+IF(AND(ISNUMBER(OFFSET('Water Data'!$F$4,0,10*ROW('Water Data'!F190))),'Data Summary'!BY196="Yes"),100-OFFSET('Water Data'!$F$4,0,10*ROW('Water Data'!F190)),NA())</f>
        <v>#N/A</v>
      </c>
      <c r="K196" s="490" t="e">
        <f ca="1">+IF(AND(ISNUMBER(OFFSET('Water Data'!$F$6,0,10*ROW('Water Data'!F190))),'Data Summary'!BZ196="Yes"),OFFSET('Water Data'!$F$6,0,10*ROW('Water Data'!F190)),NA())</f>
        <v>#N/A</v>
      </c>
      <c r="L196" s="490" t="e">
        <f ca="1">+IF(AND(ISNUMBER(OFFSET('Water Data'!$F$9,0,10*ROW('Water Data'!F190))),'Data Summary'!CA196="Yes"),OFFSET('Water Data'!$F$9,0,10*ROW('Water Data'!F190)),NA())</f>
        <v>#N/A</v>
      </c>
      <c r="M196" s="490" t="e">
        <f ca="1">+IF(AND(ISNUMBER(OFFSET('Water Data'!$G$4,0,10*ROW('Water Data'!G190))),'Data Summary'!CB196="Yes"),100-OFFSET('Water Data'!$G$4,0,10*ROW('Water Data'!G190)),NA())</f>
        <v>#N/A</v>
      </c>
      <c r="N196" s="490" t="e">
        <f ca="1">+IF(AND(ISNUMBER(OFFSET('Water Data'!$G$6,0,10*ROW('Water Data'!G190))),'Data Summary'!CC196="Yes"),OFFSET('Water Data'!$G$6,0,10*ROW('Water Data'!G190)),NA())</f>
        <v>#N/A</v>
      </c>
      <c r="O196" s="490" t="e">
        <f ca="1">+IF(AND(ISNUMBER(OFFSET('Water Data'!$G$9,0,10*ROW('Water Data'!G190))),'Data Summary'!CD196="Yes"),OFFSET('Water Data'!$G$9,0,10*ROW('Water Data'!G190)),NA())</f>
        <v>#N/A</v>
      </c>
      <c r="P196" s="490" t="e">
        <f ca="1">+IF(AND(ISNUMBER(OFFSET('Water Data'!$H$4,0,10*ROW('Water Data'!H190))),'Data Summary'!CE196="Yes"),100-OFFSET('Water Data'!$H$4,0,10*ROW('Water Data'!H190)),NA())</f>
        <v>#N/A</v>
      </c>
      <c r="Q196" s="490" t="e">
        <f ca="1">+IF(AND(ISNUMBER(OFFSET('Water Data'!$H$6,0,10*ROW('Water Data'!H190))),'Data Summary'!CF196="Yes"),OFFSET('Water Data'!$H$6,0,10*ROW('Water Data'!H190)),NA())</f>
        <v>#N/A</v>
      </c>
      <c r="R196" s="490" t="e">
        <f ca="1">+IF(AND(ISNUMBER(OFFSET('Water Data'!$H$9,0,10*ROW('Water Data'!H190))),'Data Summary'!CG196="Yes"),OFFSET('Water Data'!$H$9,0,10*ROW('Water Data'!H190)),NA())</f>
        <v>#N/A</v>
      </c>
      <c r="S196" s="490" t="e">
        <f ca="1">+IF(AND(ISNUMBER(OFFSET('Water Data'!$I$4,0,10*ROW('Water Data'!I190))),'Data Summary'!CH196="Yes"),100-OFFSET('Water Data'!$I$4,0,10*ROW('Water Data'!I190)),NA())</f>
        <v>#N/A</v>
      </c>
      <c r="T196" s="490" t="e">
        <f ca="1">+IF(AND(ISNUMBER(OFFSET('Water Data'!$I$6,0,10*ROW('Water Data'!I190))),'Data Summary'!CI196="Yes"),OFFSET('Water Data'!$I$6,0,10*ROW('Water Data'!I190)),NA())</f>
        <v>#N/A</v>
      </c>
      <c r="U196" s="490" t="e">
        <f ca="1">+IF(AND(ISNUMBER(OFFSET('Water Data'!$I$9,0,10*ROW('Water Data'!I190))),'Data Summary'!CJ196="Yes"),OFFSET('Water Data'!$I$9,0,10*ROW('Water Data'!I190)),NA())</f>
        <v>#N/A</v>
      </c>
      <c r="V196" s="491" t="e">
        <f ca="1">+IF(AND(ISNUMBER(OFFSET('Sanitation Data'!$D$4,0,10*ROW('Sanitation Data'!D190))),'Data Summary'!CK196="Yes"),100-OFFSET('Sanitation Data'!$D$4,0,10*ROW('Sanitation Data'!D190)),NA())</f>
        <v>#N/A</v>
      </c>
      <c r="W196" s="491" t="e">
        <f ca="1">+IF(AND(ISNUMBER(OFFSET('Sanitation Data'!$D$6,0,10*ROW('Sanitation Data'!D190))),'Data Summary'!CL196="Yes"),OFFSET('Sanitation Data'!$D$6,0,10*ROW('Sanitation Data'!D190)),NA())</f>
        <v>#N/A</v>
      </c>
      <c r="X196" s="491" t="e">
        <f ca="1">+IF(AND(ISNUMBER(OFFSET('Sanitation Data'!$D$10,0,10*ROW('Sanitation Data'!D190))),'Data Summary'!CM196="Yes"),OFFSET('Sanitation Data'!$D$10,0,10*ROW('Sanitation Data'!D190)),NA())</f>
        <v>#N/A</v>
      </c>
      <c r="Y196" s="491" t="e">
        <f ca="1">+IF(AND(ISNUMBER(OFFSET('Sanitation Data'!$D$11,0,10*ROW('Sanitation Data'!D190))),'Data Summary'!CN196="Yes"),OFFSET('Sanitation Data'!$D$11,0,10*ROW('Sanitation Data'!D190)),NA())</f>
        <v>#N/A</v>
      </c>
      <c r="Z196" s="491" t="e">
        <f ca="1">+IF(AND(ISNUMBER(OFFSET('Sanitation Data'!$D$12,0,10*ROW('Sanitation Data'!D190))),'Data Summary'!CO196="Yes"),OFFSET('Sanitation Data'!$D$12,0,10*ROW('Sanitation Data'!D190)),NA())</f>
        <v>#N/A</v>
      </c>
      <c r="AA196" s="491" t="e">
        <f ca="1">+IF(AND(ISNUMBER(OFFSET('Sanitation Data'!$E$4,0,10*ROW('Sanitation Data'!E190))),'Data Summary'!CP196="Yes"),100-OFFSET('Sanitation Data'!$E$4,0,10*ROW('Sanitation Data'!E190)),NA())</f>
        <v>#N/A</v>
      </c>
      <c r="AB196" s="491" t="e">
        <f ca="1">+IF(AND(ISNUMBER(OFFSET('Sanitation Data'!$E$6,0,10*ROW('Sanitation Data'!E190))),'Data Summary'!CQ196="Yes"),OFFSET('Sanitation Data'!$E$6,0,10*ROW('Sanitation Data'!E190)),NA())</f>
        <v>#N/A</v>
      </c>
      <c r="AC196" s="491" t="e">
        <f ca="1">+IF(AND(ISNUMBER(OFFSET('Sanitation Data'!$E$10,0,10*ROW('Sanitation Data'!E190))),'Data Summary'!CR196="Yes"),OFFSET('Sanitation Data'!$E$10,0,10*ROW('Sanitation Data'!E190)),NA())</f>
        <v>#N/A</v>
      </c>
      <c r="AD196" s="491" t="e">
        <f ca="1">+IF(AND(ISNUMBER(OFFSET('Sanitation Data'!$E$11,0,10*ROW('Sanitation Data'!E190))),'Data Summary'!CS196="Yes"),OFFSET('Sanitation Data'!$E$11,0,10*ROW('Sanitation Data'!E190)),NA())</f>
        <v>#N/A</v>
      </c>
      <c r="AE196" s="491" t="e">
        <f ca="1">+IF(AND(ISNUMBER(OFFSET('Sanitation Data'!$E$12,0,10*ROW('Sanitation Data'!E190))),'Data Summary'!CT196="Yes"),OFFSET('Sanitation Data'!$E$12,0,10*ROW('Sanitation Data'!E190)),NA())</f>
        <v>#N/A</v>
      </c>
      <c r="AF196" s="491" t="e">
        <f ca="1">+IF(AND(ISNUMBER(OFFSET('Sanitation Data'!$F$4,0,10*ROW('Sanitation Data'!F190))),'Data Summary'!CU196="Yes"),100-OFFSET('Sanitation Data'!$F$4,0,10*ROW('Sanitation Data'!F190)),NA())</f>
        <v>#N/A</v>
      </c>
      <c r="AG196" s="491" t="e">
        <f ca="1">+IF(AND(ISNUMBER(OFFSET('Sanitation Data'!$F$6,0,10*ROW('Sanitation Data'!F190))),'Data Summary'!CV196="Yes"),OFFSET('Sanitation Data'!$F$6,0,10*ROW('Sanitation Data'!F190)),NA())</f>
        <v>#N/A</v>
      </c>
      <c r="AH196" s="491" t="e">
        <f ca="1">+IF(AND(ISNUMBER(OFFSET('Sanitation Data'!$F$10,0,10*ROW('Sanitation Data'!F190))),'Data Summary'!CW196="Yes"),OFFSET('Sanitation Data'!$F$10,0,10*ROW('Sanitation Data'!F190)),NA())</f>
        <v>#N/A</v>
      </c>
      <c r="AI196" s="491" t="e">
        <f ca="1">+IF(AND(ISNUMBER(OFFSET('Sanitation Data'!$F$11,0,10*ROW('Sanitation Data'!F190))),'Data Summary'!CX196="Yes"),OFFSET('Sanitation Data'!$F$11,0,10*ROW('Sanitation Data'!F190)),NA())</f>
        <v>#N/A</v>
      </c>
      <c r="AJ196" s="491" t="e">
        <f ca="1">+IF(AND(ISNUMBER(OFFSET('Sanitation Data'!$F$12,0,10*ROW('Sanitation Data'!F190))),'Data Summary'!CY196="Yes"),OFFSET('Sanitation Data'!$F$12,0,10*ROW('Sanitation Data'!F190)),NA())</f>
        <v>#N/A</v>
      </c>
      <c r="AK196" s="491" t="e">
        <f ca="1">+IF(AND(ISNUMBER(OFFSET('Sanitation Data'!$G$4,0,10*ROW('Sanitation Data'!G190))),'Data Summary'!CZ196="Yes"),100-OFFSET('Sanitation Data'!$G$4,0,10*ROW('Sanitation Data'!G190)),NA())</f>
        <v>#N/A</v>
      </c>
      <c r="AL196" s="491" t="e">
        <f ca="1">+IF(AND(ISNUMBER(OFFSET('Sanitation Data'!$G$6,0,10*ROW('Sanitation Data'!G190))),'Data Summary'!DA196="Yes"),OFFSET('Sanitation Data'!$G$6,0,10*ROW('Sanitation Data'!G190)),NA())</f>
        <v>#N/A</v>
      </c>
      <c r="AM196" s="491" t="e">
        <f ca="1">+IF(AND(ISNUMBER(OFFSET('Sanitation Data'!$G$10,0,10*ROW('Sanitation Data'!G190))),'Data Summary'!DB196="Yes"),OFFSET('Sanitation Data'!$G$10,0,10*ROW('Sanitation Data'!G190)),NA())</f>
        <v>#N/A</v>
      </c>
      <c r="AN196" s="491" t="e">
        <f ca="1">+IF(AND(ISNUMBER(OFFSET('Sanitation Data'!$G$11,0,10*ROW('Sanitation Data'!G190))),'Data Summary'!DC196="Yes"),OFFSET('Sanitation Data'!$G$11,0,10*ROW('Sanitation Data'!G190)),NA())</f>
        <v>#N/A</v>
      </c>
      <c r="AO196" s="491" t="e">
        <f ca="1">+IF(AND(ISNUMBER(OFFSET('Sanitation Data'!$G$12,0,10*ROW('Sanitation Data'!G190))),'Data Summary'!DD196="Yes"),OFFSET('Sanitation Data'!$G$12,0,10*ROW('Sanitation Data'!G190)),NA())</f>
        <v>#N/A</v>
      </c>
      <c r="AP196" s="491" t="e">
        <f ca="1">+IF(AND(ISNUMBER(OFFSET('Sanitation Data'!$H$4,0,10*ROW('Sanitation Data'!H190))),'Data Summary'!DE196="Yes"),100-OFFSET('Sanitation Data'!$H$4,0,10*ROW('Sanitation Data'!H190)),NA())</f>
        <v>#N/A</v>
      </c>
      <c r="AQ196" s="491" t="e">
        <f ca="1">+IF(AND(ISNUMBER(OFFSET('Sanitation Data'!$H$6,0,10*ROW('Sanitation Data'!H190))),'Data Summary'!DF196="Yes"),OFFSET('Sanitation Data'!$H$6,0,10*ROW('Sanitation Data'!H190)),NA())</f>
        <v>#N/A</v>
      </c>
      <c r="AR196" s="491" t="e">
        <f ca="1">+IF(AND(ISNUMBER(OFFSET('Sanitation Data'!$H$10,0,10*ROW('Sanitation Data'!H190))),'Data Summary'!DG196="Yes"),OFFSET('Sanitation Data'!$H$10,0,10*ROW('Sanitation Data'!H190)),NA())</f>
        <v>#N/A</v>
      </c>
      <c r="AS196" s="491" t="e">
        <f ca="1">+IF(AND(ISNUMBER(OFFSET('Sanitation Data'!$H$11,0,10*ROW('Sanitation Data'!H190))),'Data Summary'!DH196="Yes"),OFFSET('Sanitation Data'!$H$11,0,10*ROW('Sanitation Data'!H190)),NA())</f>
        <v>#N/A</v>
      </c>
      <c r="AT196" s="491" t="e">
        <f ca="1">+IF(AND(ISNUMBER(OFFSET('Sanitation Data'!$H$12,0,10*ROW('Sanitation Data'!H190))),'Data Summary'!DI196="Yes"),OFFSET('Sanitation Data'!$H$12,0,10*ROW('Sanitation Data'!H190)),NA())</f>
        <v>#N/A</v>
      </c>
      <c r="AU196" s="491" t="e">
        <f ca="1">+IF(AND(ISNUMBER(OFFSET('Sanitation Data'!$I$4,0,10*ROW('Sanitation Data'!I190))),'Data Summary'!DJ196="Yes"),100-OFFSET('Sanitation Data'!$I$4,0,10*ROW('Sanitation Data'!I190)),NA())</f>
        <v>#N/A</v>
      </c>
      <c r="AV196" s="491" t="e">
        <f ca="1">+IF(AND(ISNUMBER(OFFSET('Sanitation Data'!$I$6,0,10*ROW('Sanitation Data'!I190))),'Data Summary'!DK196="Yes"),OFFSET('Sanitation Data'!$I$6,0,10*ROW('Sanitation Data'!I190)),NA())</f>
        <v>#N/A</v>
      </c>
      <c r="AW196" s="491" t="e">
        <f ca="1">+IF(AND(ISNUMBER(OFFSET('Sanitation Data'!$I$10,0,10*ROW('Sanitation Data'!I190))),'Data Summary'!DL196="Yes"),OFFSET('Sanitation Data'!$I$10,0,10*ROW('Sanitation Data'!I190)),NA())</f>
        <v>#N/A</v>
      </c>
      <c r="AX196" s="491" t="e">
        <f ca="1">+IF(AND(ISNUMBER(OFFSET('Sanitation Data'!$I$11,0,10*ROW('Sanitation Data'!I190))),'Data Summary'!DM196="Yes"),OFFSET('Sanitation Data'!$I$11,0,10*ROW('Sanitation Data'!I190)),NA())</f>
        <v>#N/A</v>
      </c>
      <c r="AY196" s="491" t="e">
        <f ca="1">+IF(AND(ISNUMBER(OFFSET('Sanitation Data'!$I$12,0,10*ROW('Sanitation Data'!I190))),'Data Summary'!DN196="Yes"),OFFSET('Sanitation Data'!$I$12,0,10*ROW('Sanitation Data'!I190)),NA())</f>
        <v>#N/A</v>
      </c>
      <c r="AZ196" s="492" t="e">
        <f ca="1">+IF(AND(ISNUMBER(OFFSET('Hygiene Data'!$D$5,0,10*ROW('Hygiene Data'!D190))),'Data Summary'!DO196="Yes"),OFFSET('Hygiene Data'!$D$5,0,10*ROW('Hygiene Data'!D190)),NA())</f>
        <v>#N/A</v>
      </c>
      <c r="BA196" s="492" t="e">
        <f ca="1">+IF(AND(ISNUMBER(OFFSET('Hygiene Data'!$D$7,0,10*ROW('Hygiene Data'!D190))),'Data Summary'!DP196="Yes"),OFFSET('Hygiene Data'!$D$7,0,10*ROW('Hygiene Data'!D190)),NA())</f>
        <v>#N/A</v>
      </c>
      <c r="BB196" s="492" t="e">
        <f ca="1">+IF(AND(ISNUMBER(OFFSET('Hygiene Data'!$D$9,0,10*ROW('Hygiene Data'!D190))),'Data Summary'!DQ196="Yes"),OFFSET('Hygiene Data'!$D$9,0,10*ROW('Hygiene Data'!D190)),NA())</f>
        <v>#N/A</v>
      </c>
      <c r="BC196" s="492" t="e">
        <f ca="1">+IF(AND(ISNUMBER(OFFSET('Hygiene Data'!$E$5,0,10*ROW('Hygiene Data'!E190))),'Data Summary'!DR196="Yes"),OFFSET('Hygiene Data'!$E$5,0,10*ROW('Hygiene Data'!E190)),NA())</f>
        <v>#N/A</v>
      </c>
      <c r="BD196" s="492" t="e">
        <f ca="1">+IF(AND(ISNUMBER(OFFSET('Hygiene Data'!$E$7,0,10*ROW('Hygiene Data'!E190))),'Data Summary'!DS196="Yes"),OFFSET('Hygiene Data'!$E$7,0,10*ROW('Hygiene Data'!E190)),NA())</f>
        <v>#N/A</v>
      </c>
      <c r="BE196" s="492" t="e">
        <f ca="1">+IF(AND(ISNUMBER(OFFSET('Hygiene Data'!$E$9,0,10*ROW('Hygiene Data'!E190))),'Data Summary'!DT196="Yes"),OFFSET('Hygiene Data'!$E$9,0,10*ROW('Hygiene Data'!E190)),NA())</f>
        <v>#N/A</v>
      </c>
      <c r="BF196" s="492" t="e">
        <f ca="1">+IF(AND(ISNUMBER(OFFSET('Hygiene Data'!$F$5,0,10*ROW('Hygiene Data'!F190))),'Data Summary'!DU196="Yes"),OFFSET('Hygiene Data'!$F$5,0,10*ROW('Hygiene Data'!F190)),NA())</f>
        <v>#N/A</v>
      </c>
      <c r="BG196" s="492" t="e">
        <f ca="1">+IF(AND(ISNUMBER(OFFSET('Hygiene Data'!$F$7,0,10*ROW('Hygiene Data'!F190))),'Data Summary'!DV196="Yes"),OFFSET('Hygiene Data'!$F$7,0,10*ROW('Hygiene Data'!F190)),NA())</f>
        <v>#N/A</v>
      </c>
      <c r="BH196" s="492" t="e">
        <f ca="1">+IF(AND(ISNUMBER(OFFSET('Hygiene Data'!$F$9,0,10*ROW('Hygiene Data'!F190))),'Data Summary'!DW196="Yes"),OFFSET('Hygiene Data'!$F$9,0,10*ROW('Hygiene Data'!F190)),NA())</f>
        <v>#N/A</v>
      </c>
      <c r="BI196" s="492" t="e">
        <f ca="1">+IF(AND(ISNUMBER(OFFSET('Hygiene Data'!$G$5,0,10*ROW('Hygiene Data'!G190))),'Data Summary'!DX196="Yes"),OFFSET('Hygiene Data'!$G$5,0,10*ROW('Hygiene Data'!G190)),NA())</f>
        <v>#N/A</v>
      </c>
      <c r="BJ196" s="492" t="e">
        <f ca="1">+IF(AND(ISNUMBER(OFFSET('Hygiene Data'!$G$7,0,10*ROW('Hygiene Data'!G190))),'Data Summary'!DY196="Yes"),OFFSET('Hygiene Data'!$G$7,0,10*ROW('Hygiene Data'!G190)),NA())</f>
        <v>#N/A</v>
      </c>
      <c r="BK196" s="492" t="e">
        <f ca="1">+IF(AND(ISNUMBER(OFFSET('Hygiene Data'!$G$9,0,10*ROW('Hygiene Data'!G190))),'Data Summary'!DZ196="Yes"),OFFSET('Hygiene Data'!$G$9,0,10*ROW('Hygiene Data'!G190)),NA())</f>
        <v>#N/A</v>
      </c>
      <c r="BL196" s="492" t="e">
        <f ca="1">+IF(AND(ISNUMBER(OFFSET('Hygiene Data'!$H$5,0,10*ROW('Hygiene Data'!H190))),'Data Summary'!EA196="Yes"),OFFSET('Hygiene Data'!$H$5,0,10*ROW('Hygiene Data'!H190)),NA())</f>
        <v>#N/A</v>
      </c>
      <c r="BM196" s="492" t="e">
        <f ca="1">+IF(AND(ISNUMBER(OFFSET('Hygiene Data'!$H$7,0,10*ROW('Hygiene Data'!H190))),'Data Summary'!EB196="Yes"),OFFSET('Hygiene Data'!$H$7,0,10*ROW('Hygiene Data'!H190)),NA())</f>
        <v>#N/A</v>
      </c>
      <c r="BN196" s="492" t="e">
        <f ca="1">+IF(AND(ISNUMBER(OFFSET('Hygiene Data'!$H$9,0,10*ROW('Hygiene Data'!H190))),'Data Summary'!EC196="Yes"),OFFSET('Hygiene Data'!$H$9,0,10*ROW('Hygiene Data'!H190)),NA())</f>
        <v>#N/A</v>
      </c>
      <c r="BO196" s="492" t="e">
        <f ca="1">+IF(AND(ISNUMBER(OFFSET('Hygiene Data'!$I$5,0,10*ROW('Hygiene Data'!I190))),'Data Summary'!ED196="Yes"),OFFSET('Hygiene Data'!$I$5,0,10*ROW('Hygiene Data'!I190)),NA())</f>
        <v>#N/A</v>
      </c>
      <c r="BP196" s="492" t="e">
        <f ca="1">+IF(AND(ISNUMBER(OFFSET('Hygiene Data'!$I$7,0,10*ROW('Hygiene Data'!I190))),'Data Summary'!EE196="Yes"),OFFSET('Hygiene Data'!$I$7,0,10*ROW('Hygiene Data'!I190)),NA())</f>
        <v>#N/A</v>
      </c>
      <c r="BQ196" s="492" t="e">
        <f ca="1">+IF(AND(ISNUMBER(OFFSET('Hygiene Data'!$I$9,0,10*ROW('Hygiene Data'!I190))),'Data Summary'!EF196="Yes"),OFFSET('Hygiene Data'!$I$9,0,10*ROW('Hygiene Data'!I190)),NA())</f>
        <v>#N/A</v>
      </c>
    </row>
    <row r="197" spans="1:69" x14ac:dyDescent="0.25">
      <c r="A197" s="488" t="e">
        <f ca="1">+RIGHT('Data Summary'!A197,LEN('Data Summary'!A197)-9)</f>
        <v>#VALUE!</v>
      </c>
      <c r="B197" s="462" t="str">
        <f ca="1">+IF(ISTEXT('Data Summary'!B197),'Data Summary'!B197,"")</f>
        <v/>
      </c>
      <c r="C197" s="489" t="e">
        <f ca="1">+VALUE('Data Summary'!C197)</f>
        <v>#VALUE!</v>
      </c>
      <c r="D197" s="490" t="e">
        <f ca="1">+IF(AND(ISNUMBER(OFFSET('Water Data'!$D$4,0,10*ROW('Water Data'!D191))),'Data Summary'!BS197="Yes"),100-OFFSET('Water Data'!$D$4,0,10*ROW('Water Data'!D191)),NA())</f>
        <v>#N/A</v>
      </c>
      <c r="E197" s="490" t="e">
        <f ca="1">+IF(AND(ISNUMBER(OFFSET('Water Data'!$D$6,0,10*ROW('Water Data'!D191))),'Data Summary'!BT197="Yes"),OFFSET('Water Data'!$D$6,0,10*ROW('Water Data'!D191)),NA())</f>
        <v>#N/A</v>
      </c>
      <c r="F197" s="490" t="e">
        <f ca="1">+IF(AND(ISNUMBER(OFFSET('Water Data'!$D$9,0,10*ROW('Water Data'!D191))),'Data Summary'!BU197="Yes"),OFFSET('Water Data'!$D$9,0,10*ROW('Water Data'!D191)),NA())</f>
        <v>#N/A</v>
      </c>
      <c r="G197" s="490" t="e">
        <f ca="1">+IF(AND(ISNUMBER(OFFSET('Water Data'!$E$4,0,10*ROW('Water Data'!E191))),'Data Summary'!BV197="Yes"),100-OFFSET('Water Data'!$E$4,0,10*ROW('Water Data'!E191)),NA())</f>
        <v>#N/A</v>
      </c>
      <c r="H197" s="490" t="e">
        <f ca="1">+IF(AND(ISNUMBER(OFFSET('Water Data'!$E$6,0,10*ROW('Water Data'!E191))),'Data Summary'!BW197="Yes"),OFFSET('Water Data'!$E$6,0,10*ROW('Water Data'!E191)),NA())</f>
        <v>#N/A</v>
      </c>
      <c r="I197" s="490" t="e">
        <f ca="1">+IF(AND(ISNUMBER(OFFSET('Water Data'!$E$9,0,10*ROW('Water Data'!E191))),'Data Summary'!BX197="Yes"),OFFSET('Water Data'!$E$9,0,10*ROW('Water Data'!E191)),NA())</f>
        <v>#N/A</v>
      </c>
      <c r="J197" s="490" t="e">
        <f ca="1">+IF(AND(ISNUMBER(OFFSET('Water Data'!$F$4,0,10*ROW('Water Data'!F191))),'Data Summary'!BY197="Yes"),100-OFFSET('Water Data'!$F$4,0,10*ROW('Water Data'!F191)),NA())</f>
        <v>#N/A</v>
      </c>
      <c r="K197" s="490" t="e">
        <f ca="1">+IF(AND(ISNUMBER(OFFSET('Water Data'!$F$6,0,10*ROW('Water Data'!F191))),'Data Summary'!BZ197="Yes"),OFFSET('Water Data'!$F$6,0,10*ROW('Water Data'!F191)),NA())</f>
        <v>#N/A</v>
      </c>
      <c r="L197" s="490" t="e">
        <f ca="1">+IF(AND(ISNUMBER(OFFSET('Water Data'!$F$9,0,10*ROW('Water Data'!F191))),'Data Summary'!CA197="Yes"),OFFSET('Water Data'!$F$9,0,10*ROW('Water Data'!F191)),NA())</f>
        <v>#N/A</v>
      </c>
      <c r="M197" s="490" t="e">
        <f ca="1">+IF(AND(ISNUMBER(OFFSET('Water Data'!$G$4,0,10*ROW('Water Data'!G191))),'Data Summary'!CB197="Yes"),100-OFFSET('Water Data'!$G$4,0,10*ROW('Water Data'!G191)),NA())</f>
        <v>#N/A</v>
      </c>
      <c r="N197" s="490" t="e">
        <f ca="1">+IF(AND(ISNUMBER(OFFSET('Water Data'!$G$6,0,10*ROW('Water Data'!G191))),'Data Summary'!CC197="Yes"),OFFSET('Water Data'!$G$6,0,10*ROW('Water Data'!G191)),NA())</f>
        <v>#N/A</v>
      </c>
      <c r="O197" s="490" t="e">
        <f ca="1">+IF(AND(ISNUMBER(OFFSET('Water Data'!$G$9,0,10*ROW('Water Data'!G191))),'Data Summary'!CD197="Yes"),OFFSET('Water Data'!$G$9,0,10*ROW('Water Data'!G191)),NA())</f>
        <v>#N/A</v>
      </c>
      <c r="P197" s="490" t="e">
        <f ca="1">+IF(AND(ISNUMBER(OFFSET('Water Data'!$H$4,0,10*ROW('Water Data'!H191))),'Data Summary'!CE197="Yes"),100-OFFSET('Water Data'!$H$4,0,10*ROW('Water Data'!H191)),NA())</f>
        <v>#N/A</v>
      </c>
      <c r="Q197" s="490" t="e">
        <f ca="1">+IF(AND(ISNUMBER(OFFSET('Water Data'!$H$6,0,10*ROW('Water Data'!H191))),'Data Summary'!CF197="Yes"),OFFSET('Water Data'!$H$6,0,10*ROW('Water Data'!H191)),NA())</f>
        <v>#N/A</v>
      </c>
      <c r="R197" s="490" t="e">
        <f ca="1">+IF(AND(ISNUMBER(OFFSET('Water Data'!$H$9,0,10*ROW('Water Data'!H191))),'Data Summary'!CG197="Yes"),OFFSET('Water Data'!$H$9,0,10*ROW('Water Data'!H191)),NA())</f>
        <v>#N/A</v>
      </c>
      <c r="S197" s="490" t="e">
        <f ca="1">+IF(AND(ISNUMBER(OFFSET('Water Data'!$I$4,0,10*ROW('Water Data'!I191))),'Data Summary'!CH197="Yes"),100-OFFSET('Water Data'!$I$4,0,10*ROW('Water Data'!I191)),NA())</f>
        <v>#N/A</v>
      </c>
      <c r="T197" s="490" t="e">
        <f ca="1">+IF(AND(ISNUMBER(OFFSET('Water Data'!$I$6,0,10*ROW('Water Data'!I191))),'Data Summary'!CI197="Yes"),OFFSET('Water Data'!$I$6,0,10*ROW('Water Data'!I191)),NA())</f>
        <v>#N/A</v>
      </c>
      <c r="U197" s="490" t="e">
        <f ca="1">+IF(AND(ISNUMBER(OFFSET('Water Data'!$I$9,0,10*ROW('Water Data'!I191))),'Data Summary'!CJ197="Yes"),OFFSET('Water Data'!$I$9,0,10*ROW('Water Data'!I191)),NA())</f>
        <v>#N/A</v>
      </c>
      <c r="V197" s="491" t="e">
        <f ca="1">+IF(AND(ISNUMBER(OFFSET('Sanitation Data'!$D$4,0,10*ROW('Sanitation Data'!D191))),'Data Summary'!CK197="Yes"),100-OFFSET('Sanitation Data'!$D$4,0,10*ROW('Sanitation Data'!D191)),NA())</f>
        <v>#N/A</v>
      </c>
      <c r="W197" s="491" t="e">
        <f ca="1">+IF(AND(ISNUMBER(OFFSET('Sanitation Data'!$D$6,0,10*ROW('Sanitation Data'!D191))),'Data Summary'!CL197="Yes"),OFFSET('Sanitation Data'!$D$6,0,10*ROW('Sanitation Data'!D191)),NA())</f>
        <v>#N/A</v>
      </c>
      <c r="X197" s="491" t="e">
        <f ca="1">+IF(AND(ISNUMBER(OFFSET('Sanitation Data'!$D$10,0,10*ROW('Sanitation Data'!D191))),'Data Summary'!CM197="Yes"),OFFSET('Sanitation Data'!$D$10,0,10*ROW('Sanitation Data'!D191)),NA())</f>
        <v>#N/A</v>
      </c>
      <c r="Y197" s="491" t="e">
        <f ca="1">+IF(AND(ISNUMBER(OFFSET('Sanitation Data'!$D$11,0,10*ROW('Sanitation Data'!D191))),'Data Summary'!CN197="Yes"),OFFSET('Sanitation Data'!$D$11,0,10*ROW('Sanitation Data'!D191)),NA())</f>
        <v>#N/A</v>
      </c>
      <c r="Z197" s="491" t="e">
        <f ca="1">+IF(AND(ISNUMBER(OFFSET('Sanitation Data'!$D$12,0,10*ROW('Sanitation Data'!D191))),'Data Summary'!CO197="Yes"),OFFSET('Sanitation Data'!$D$12,0,10*ROW('Sanitation Data'!D191)),NA())</f>
        <v>#N/A</v>
      </c>
      <c r="AA197" s="491" t="e">
        <f ca="1">+IF(AND(ISNUMBER(OFFSET('Sanitation Data'!$E$4,0,10*ROW('Sanitation Data'!E191))),'Data Summary'!CP197="Yes"),100-OFFSET('Sanitation Data'!$E$4,0,10*ROW('Sanitation Data'!E191)),NA())</f>
        <v>#N/A</v>
      </c>
      <c r="AB197" s="491" t="e">
        <f ca="1">+IF(AND(ISNUMBER(OFFSET('Sanitation Data'!$E$6,0,10*ROW('Sanitation Data'!E191))),'Data Summary'!CQ197="Yes"),OFFSET('Sanitation Data'!$E$6,0,10*ROW('Sanitation Data'!E191)),NA())</f>
        <v>#N/A</v>
      </c>
      <c r="AC197" s="491" t="e">
        <f ca="1">+IF(AND(ISNUMBER(OFFSET('Sanitation Data'!$E$10,0,10*ROW('Sanitation Data'!E191))),'Data Summary'!CR197="Yes"),OFFSET('Sanitation Data'!$E$10,0,10*ROW('Sanitation Data'!E191)),NA())</f>
        <v>#N/A</v>
      </c>
      <c r="AD197" s="491" t="e">
        <f ca="1">+IF(AND(ISNUMBER(OFFSET('Sanitation Data'!$E$11,0,10*ROW('Sanitation Data'!E191))),'Data Summary'!CS197="Yes"),OFFSET('Sanitation Data'!$E$11,0,10*ROW('Sanitation Data'!E191)),NA())</f>
        <v>#N/A</v>
      </c>
      <c r="AE197" s="491" t="e">
        <f ca="1">+IF(AND(ISNUMBER(OFFSET('Sanitation Data'!$E$12,0,10*ROW('Sanitation Data'!E191))),'Data Summary'!CT197="Yes"),OFFSET('Sanitation Data'!$E$12,0,10*ROW('Sanitation Data'!E191)),NA())</f>
        <v>#N/A</v>
      </c>
      <c r="AF197" s="491" t="e">
        <f ca="1">+IF(AND(ISNUMBER(OFFSET('Sanitation Data'!$F$4,0,10*ROW('Sanitation Data'!F191))),'Data Summary'!CU197="Yes"),100-OFFSET('Sanitation Data'!$F$4,0,10*ROW('Sanitation Data'!F191)),NA())</f>
        <v>#N/A</v>
      </c>
      <c r="AG197" s="491" t="e">
        <f ca="1">+IF(AND(ISNUMBER(OFFSET('Sanitation Data'!$F$6,0,10*ROW('Sanitation Data'!F191))),'Data Summary'!CV197="Yes"),OFFSET('Sanitation Data'!$F$6,0,10*ROW('Sanitation Data'!F191)),NA())</f>
        <v>#N/A</v>
      </c>
      <c r="AH197" s="491" t="e">
        <f ca="1">+IF(AND(ISNUMBER(OFFSET('Sanitation Data'!$F$10,0,10*ROW('Sanitation Data'!F191))),'Data Summary'!CW197="Yes"),OFFSET('Sanitation Data'!$F$10,0,10*ROW('Sanitation Data'!F191)),NA())</f>
        <v>#N/A</v>
      </c>
      <c r="AI197" s="491" t="e">
        <f ca="1">+IF(AND(ISNUMBER(OFFSET('Sanitation Data'!$F$11,0,10*ROW('Sanitation Data'!F191))),'Data Summary'!CX197="Yes"),OFFSET('Sanitation Data'!$F$11,0,10*ROW('Sanitation Data'!F191)),NA())</f>
        <v>#N/A</v>
      </c>
      <c r="AJ197" s="491" t="e">
        <f ca="1">+IF(AND(ISNUMBER(OFFSET('Sanitation Data'!$F$12,0,10*ROW('Sanitation Data'!F191))),'Data Summary'!CY197="Yes"),OFFSET('Sanitation Data'!$F$12,0,10*ROW('Sanitation Data'!F191)),NA())</f>
        <v>#N/A</v>
      </c>
      <c r="AK197" s="491" t="e">
        <f ca="1">+IF(AND(ISNUMBER(OFFSET('Sanitation Data'!$G$4,0,10*ROW('Sanitation Data'!G191))),'Data Summary'!CZ197="Yes"),100-OFFSET('Sanitation Data'!$G$4,0,10*ROW('Sanitation Data'!G191)),NA())</f>
        <v>#N/A</v>
      </c>
      <c r="AL197" s="491" t="e">
        <f ca="1">+IF(AND(ISNUMBER(OFFSET('Sanitation Data'!$G$6,0,10*ROW('Sanitation Data'!G191))),'Data Summary'!DA197="Yes"),OFFSET('Sanitation Data'!$G$6,0,10*ROW('Sanitation Data'!G191)),NA())</f>
        <v>#N/A</v>
      </c>
      <c r="AM197" s="491" t="e">
        <f ca="1">+IF(AND(ISNUMBER(OFFSET('Sanitation Data'!$G$10,0,10*ROW('Sanitation Data'!G191))),'Data Summary'!DB197="Yes"),OFFSET('Sanitation Data'!$G$10,0,10*ROW('Sanitation Data'!G191)),NA())</f>
        <v>#N/A</v>
      </c>
      <c r="AN197" s="491" t="e">
        <f ca="1">+IF(AND(ISNUMBER(OFFSET('Sanitation Data'!$G$11,0,10*ROW('Sanitation Data'!G191))),'Data Summary'!DC197="Yes"),OFFSET('Sanitation Data'!$G$11,0,10*ROW('Sanitation Data'!G191)),NA())</f>
        <v>#N/A</v>
      </c>
      <c r="AO197" s="491" t="e">
        <f ca="1">+IF(AND(ISNUMBER(OFFSET('Sanitation Data'!$G$12,0,10*ROW('Sanitation Data'!G191))),'Data Summary'!DD197="Yes"),OFFSET('Sanitation Data'!$G$12,0,10*ROW('Sanitation Data'!G191)),NA())</f>
        <v>#N/A</v>
      </c>
      <c r="AP197" s="491" t="e">
        <f ca="1">+IF(AND(ISNUMBER(OFFSET('Sanitation Data'!$H$4,0,10*ROW('Sanitation Data'!H191))),'Data Summary'!DE197="Yes"),100-OFFSET('Sanitation Data'!$H$4,0,10*ROW('Sanitation Data'!H191)),NA())</f>
        <v>#N/A</v>
      </c>
      <c r="AQ197" s="491" t="e">
        <f ca="1">+IF(AND(ISNUMBER(OFFSET('Sanitation Data'!$H$6,0,10*ROW('Sanitation Data'!H191))),'Data Summary'!DF197="Yes"),OFFSET('Sanitation Data'!$H$6,0,10*ROW('Sanitation Data'!H191)),NA())</f>
        <v>#N/A</v>
      </c>
      <c r="AR197" s="491" t="e">
        <f ca="1">+IF(AND(ISNUMBER(OFFSET('Sanitation Data'!$H$10,0,10*ROW('Sanitation Data'!H191))),'Data Summary'!DG197="Yes"),OFFSET('Sanitation Data'!$H$10,0,10*ROW('Sanitation Data'!H191)),NA())</f>
        <v>#N/A</v>
      </c>
      <c r="AS197" s="491" t="e">
        <f ca="1">+IF(AND(ISNUMBER(OFFSET('Sanitation Data'!$H$11,0,10*ROW('Sanitation Data'!H191))),'Data Summary'!DH197="Yes"),OFFSET('Sanitation Data'!$H$11,0,10*ROW('Sanitation Data'!H191)),NA())</f>
        <v>#N/A</v>
      </c>
      <c r="AT197" s="491" t="e">
        <f ca="1">+IF(AND(ISNUMBER(OFFSET('Sanitation Data'!$H$12,0,10*ROW('Sanitation Data'!H191))),'Data Summary'!DI197="Yes"),OFFSET('Sanitation Data'!$H$12,0,10*ROW('Sanitation Data'!H191)),NA())</f>
        <v>#N/A</v>
      </c>
      <c r="AU197" s="491" t="e">
        <f ca="1">+IF(AND(ISNUMBER(OFFSET('Sanitation Data'!$I$4,0,10*ROW('Sanitation Data'!I191))),'Data Summary'!DJ197="Yes"),100-OFFSET('Sanitation Data'!$I$4,0,10*ROW('Sanitation Data'!I191)),NA())</f>
        <v>#N/A</v>
      </c>
      <c r="AV197" s="491" t="e">
        <f ca="1">+IF(AND(ISNUMBER(OFFSET('Sanitation Data'!$I$6,0,10*ROW('Sanitation Data'!I191))),'Data Summary'!DK197="Yes"),OFFSET('Sanitation Data'!$I$6,0,10*ROW('Sanitation Data'!I191)),NA())</f>
        <v>#N/A</v>
      </c>
      <c r="AW197" s="491" t="e">
        <f ca="1">+IF(AND(ISNUMBER(OFFSET('Sanitation Data'!$I$10,0,10*ROW('Sanitation Data'!I191))),'Data Summary'!DL197="Yes"),OFFSET('Sanitation Data'!$I$10,0,10*ROW('Sanitation Data'!I191)),NA())</f>
        <v>#N/A</v>
      </c>
      <c r="AX197" s="491" t="e">
        <f ca="1">+IF(AND(ISNUMBER(OFFSET('Sanitation Data'!$I$11,0,10*ROW('Sanitation Data'!I191))),'Data Summary'!DM197="Yes"),OFFSET('Sanitation Data'!$I$11,0,10*ROW('Sanitation Data'!I191)),NA())</f>
        <v>#N/A</v>
      </c>
      <c r="AY197" s="491" t="e">
        <f ca="1">+IF(AND(ISNUMBER(OFFSET('Sanitation Data'!$I$12,0,10*ROW('Sanitation Data'!I191))),'Data Summary'!DN197="Yes"),OFFSET('Sanitation Data'!$I$12,0,10*ROW('Sanitation Data'!I191)),NA())</f>
        <v>#N/A</v>
      </c>
      <c r="AZ197" s="492" t="e">
        <f ca="1">+IF(AND(ISNUMBER(OFFSET('Hygiene Data'!$D$5,0,10*ROW('Hygiene Data'!D191))),'Data Summary'!DO197="Yes"),OFFSET('Hygiene Data'!$D$5,0,10*ROW('Hygiene Data'!D191)),NA())</f>
        <v>#N/A</v>
      </c>
      <c r="BA197" s="492" t="e">
        <f ca="1">+IF(AND(ISNUMBER(OFFSET('Hygiene Data'!$D$7,0,10*ROW('Hygiene Data'!D191))),'Data Summary'!DP197="Yes"),OFFSET('Hygiene Data'!$D$7,0,10*ROW('Hygiene Data'!D191)),NA())</f>
        <v>#N/A</v>
      </c>
      <c r="BB197" s="492" t="e">
        <f ca="1">+IF(AND(ISNUMBER(OFFSET('Hygiene Data'!$D$9,0,10*ROW('Hygiene Data'!D191))),'Data Summary'!DQ197="Yes"),OFFSET('Hygiene Data'!$D$9,0,10*ROW('Hygiene Data'!D191)),NA())</f>
        <v>#N/A</v>
      </c>
      <c r="BC197" s="492" t="e">
        <f ca="1">+IF(AND(ISNUMBER(OFFSET('Hygiene Data'!$E$5,0,10*ROW('Hygiene Data'!E191))),'Data Summary'!DR197="Yes"),OFFSET('Hygiene Data'!$E$5,0,10*ROW('Hygiene Data'!E191)),NA())</f>
        <v>#N/A</v>
      </c>
      <c r="BD197" s="492" t="e">
        <f ca="1">+IF(AND(ISNUMBER(OFFSET('Hygiene Data'!$E$7,0,10*ROW('Hygiene Data'!E191))),'Data Summary'!DS197="Yes"),OFFSET('Hygiene Data'!$E$7,0,10*ROW('Hygiene Data'!E191)),NA())</f>
        <v>#N/A</v>
      </c>
      <c r="BE197" s="492" t="e">
        <f ca="1">+IF(AND(ISNUMBER(OFFSET('Hygiene Data'!$E$9,0,10*ROW('Hygiene Data'!E191))),'Data Summary'!DT197="Yes"),OFFSET('Hygiene Data'!$E$9,0,10*ROW('Hygiene Data'!E191)),NA())</f>
        <v>#N/A</v>
      </c>
      <c r="BF197" s="492" t="e">
        <f ca="1">+IF(AND(ISNUMBER(OFFSET('Hygiene Data'!$F$5,0,10*ROW('Hygiene Data'!F191))),'Data Summary'!DU197="Yes"),OFFSET('Hygiene Data'!$F$5,0,10*ROW('Hygiene Data'!F191)),NA())</f>
        <v>#N/A</v>
      </c>
      <c r="BG197" s="492" t="e">
        <f ca="1">+IF(AND(ISNUMBER(OFFSET('Hygiene Data'!$F$7,0,10*ROW('Hygiene Data'!F191))),'Data Summary'!DV197="Yes"),OFFSET('Hygiene Data'!$F$7,0,10*ROW('Hygiene Data'!F191)),NA())</f>
        <v>#N/A</v>
      </c>
      <c r="BH197" s="492" t="e">
        <f ca="1">+IF(AND(ISNUMBER(OFFSET('Hygiene Data'!$F$9,0,10*ROW('Hygiene Data'!F191))),'Data Summary'!DW197="Yes"),OFFSET('Hygiene Data'!$F$9,0,10*ROW('Hygiene Data'!F191)),NA())</f>
        <v>#N/A</v>
      </c>
      <c r="BI197" s="492" t="e">
        <f ca="1">+IF(AND(ISNUMBER(OFFSET('Hygiene Data'!$G$5,0,10*ROW('Hygiene Data'!G191))),'Data Summary'!DX197="Yes"),OFFSET('Hygiene Data'!$G$5,0,10*ROW('Hygiene Data'!G191)),NA())</f>
        <v>#N/A</v>
      </c>
      <c r="BJ197" s="492" t="e">
        <f ca="1">+IF(AND(ISNUMBER(OFFSET('Hygiene Data'!$G$7,0,10*ROW('Hygiene Data'!G191))),'Data Summary'!DY197="Yes"),OFFSET('Hygiene Data'!$G$7,0,10*ROW('Hygiene Data'!G191)),NA())</f>
        <v>#N/A</v>
      </c>
      <c r="BK197" s="492" t="e">
        <f ca="1">+IF(AND(ISNUMBER(OFFSET('Hygiene Data'!$G$9,0,10*ROW('Hygiene Data'!G191))),'Data Summary'!DZ197="Yes"),OFFSET('Hygiene Data'!$G$9,0,10*ROW('Hygiene Data'!G191)),NA())</f>
        <v>#N/A</v>
      </c>
      <c r="BL197" s="492" t="e">
        <f ca="1">+IF(AND(ISNUMBER(OFFSET('Hygiene Data'!$H$5,0,10*ROW('Hygiene Data'!H191))),'Data Summary'!EA197="Yes"),OFFSET('Hygiene Data'!$H$5,0,10*ROW('Hygiene Data'!H191)),NA())</f>
        <v>#N/A</v>
      </c>
      <c r="BM197" s="492" t="e">
        <f ca="1">+IF(AND(ISNUMBER(OFFSET('Hygiene Data'!$H$7,0,10*ROW('Hygiene Data'!H191))),'Data Summary'!EB197="Yes"),OFFSET('Hygiene Data'!$H$7,0,10*ROW('Hygiene Data'!H191)),NA())</f>
        <v>#N/A</v>
      </c>
      <c r="BN197" s="492" t="e">
        <f ca="1">+IF(AND(ISNUMBER(OFFSET('Hygiene Data'!$H$9,0,10*ROW('Hygiene Data'!H191))),'Data Summary'!EC197="Yes"),OFFSET('Hygiene Data'!$H$9,0,10*ROW('Hygiene Data'!H191)),NA())</f>
        <v>#N/A</v>
      </c>
      <c r="BO197" s="492" t="e">
        <f ca="1">+IF(AND(ISNUMBER(OFFSET('Hygiene Data'!$I$5,0,10*ROW('Hygiene Data'!I191))),'Data Summary'!ED197="Yes"),OFFSET('Hygiene Data'!$I$5,0,10*ROW('Hygiene Data'!I191)),NA())</f>
        <v>#N/A</v>
      </c>
      <c r="BP197" s="492" t="e">
        <f ca="1">+IF(AND(ISNUMBER(OFFSET('Hygiene Data'!$I$7,0,10*ROW('Hygiene Data'!I191))),'Data Summary'!EE197="Yes"),OFFSET('Hygiene Data'!$I$7,0,10*ROW('Hygiene Data'!I191)),NA())</f>
        <v>#N/A</v>
      </c>
      <c r="BQ197" s="492" t="e">
        <f ca="1">+IF(AND(ISNUMBER(OFFSET('Hygiene Data'!$I$9,0,10*ROW('Hygiene Data'!I191))),'Data Summary'!EF197="Yes"),OFFSET('Hygiene Data'!$I$9,0,10*ROW('Hygiene Data'!I191)),NA())</f>
        <v>#N/A</v>
      </c>
    </row>
    <row r="198" spans="1:69" x14ac:dyDescent="0.25">
      <c r="A198" s="488" t="e">
        <f ca="1">+RIGHT('Data Summary'!A198,LEN('Data Summary'!A198)-9)</f>
        <v>#VALUE!</v>
      </c>
      <c r="B198" s="462" t="str">
        <f ca="1">+IF(ISTEXT('Data Summary'!B198),'Data Summary'!B198,"")</f>
        <v/>
      </c>
      <c r="C198" s="489" t="e">
        <f ca="1">+VALUE('Data Summary'!C198)</f>
        <v>#VALUE!</v>
      </c>
      <c r="D198" s="490" t="e">
        <f ca="1">+IF(AND(ISNUMBER(OFFSET('Water Data'!$D$4,0,10*ROW('Water Data'!D192))),'Data Summary'!BS198="Yes"),100-OFFSET('Water Data'!$D$4,0,10*ROW('Water Data'!D192)),NA())</f>
        <v>#N/A</v>
      </c>
      <c r="E198" s="490" t="e">
        <f ca="1">+IF(AND(ISNUMBER(OFFSET('Water Data'!$D$6,0,10*ROW('Water Data'!D192))),'Data Summary'!BT198="Yes"),OFFSET('Water Data'!$D$6,0,10*ROW('Water Data'!D192)),NA())</f>
        <v>#N/A</v>
      </c>
      <c r="F198" s="490" t="e">
        <f ca="1">+IF(AND(ISNUMBER(OFFSET('Water Data'!$D$9,0,10*ROW('Water Data'!D192))),'Data Summary'!BU198="Yes"),OFFSET('Water Data'!$D$9,0,10*ROW('Water Data'!D192)),NA())</f>
        <v>#N/A</v>
      </c>
      <c r="G198" s="490" t="e">
        <f ca="1">+IF(AND(ISNUMBER(OFFSET('Water Data'!$E$4,0,10*ROW('Water Data'!E192))),'Data Summary'!BV198="Yes"),100-OFFSET('Water Data'!$E$4,0,10*ROW('Water Data'!E192)),NA())</f>
        <v>#N/A</v>
      </c>
      <c r="H198" s="490" t="e">
        <f ca="1">+IF(AND(ISNUMBER(OFFSET('Water Data'!$E$6,0,10*ROW('Water Data'!E192))),'Data Summary'!BW198="Yes"),OFFSET('Water Data'!$E$6,0,10*ROW('Water Data'!E192)),NA())</f>
        <v>#N/A</v>
      </c>
      <c r="I198" s="490" t="e">
        <f ca="1">+IF(AND(ISNUMBER(OFFSET('Water Data'!$E$9,0,10*ROW('Water Data'!E192))),'Data Summary'!BX198="Yes"),OFFSET('Water Data'!$E$9,0,10*ROW('Water Data'!E192)),NA())</f>
        <v>#N/A</v>
      </c>
      <c r="J198" s="490" t="e">
        <f ca="1">+IF(AND(ISNUMBER(OFFSET('Water Data'!$F$4,0,10*ROW('Water Data'!F192))),'Data Summary'!BY198="Yes"),100-OFFSET('Water Data'!$F$4,0,10*ROW('Water Data'!F192)),NA())</f>
        <v>#N/A</v>
      </c>
      <c r="K198" s="490" t="e">
        <f ca="1">+IF(AND(ISNUMBER(OFFSET('Water Data'!$F$6,0,10*ROW('Water Data'!F192))),'Data Summary'!BZ198="Yes"),OFFSET('Water Data'!$F$6,0,10*ROW('Water Data'!F192)),NA())</f>
        <v>#N/A</v>
      </c>
      <c r="L198" s="490" t="e">
        <f ca="1">+IF(AND(ISNUMBER(OFFSET('Water Data'!$F$9,0,10*ROW('Water Data'!F192))),'Data Summary'!CA198="Yes"),OFFSET('Water Data'!$F$9,0,10*ROW('Water Data'!F192)),NA())</f>
        <v>#N/A</v>
      </c>
      <c r="M198" s="490" t="e">
        <f ca="1">+IF(AND(ISNUMBER(OFFSET('Water Data'!$G$4,0,10*ROW('Water Data'!G192))),'Data Summary'!CB198="Yes"),100-OFFSET('Water Data'!$G$4,0,10*ROW('Water Data'!G192)),NA())</f>
        <v>#N/A</v>
      </c>
      <c r="N198" s="490" t="e">
        <f ca="1">+IF(AND(ISNUMBER(OFFSET('Water Data'!$G$6,0,10*ROW('Water Data'!G192))),'Data Summary'!CC198="Yes"),OFFSET('Water Data'!$G$6,0,10*ROW('Water Data'!G192)),NA())</f>
        <v>#N/A</v>
      </c>
      <c r="O198" s="490" t="e">
        <f ca="1">+IF(AND(ISNUMBER(OFFSET('Water Data'!$G$9,0,10*ROW('Water Data'!G192))),'Data Summary'!CD198="Yes"),OFFSET('Water Data'!$G$9,0,10*ROW('Water Data'!G192)),NA())</f>
        <v>#N/A</v>
      </c>
      <c r="P198" s="490" t="e">
        <f ca="1">+IF(AND(ISNUMBER(OFFSET('Water Data'!$H$4,0,10*ROW('Water Data'!H192))),'Data Summary'!CE198="Yes"),100-OFFSET('Water Data'!$H$4,0,10*ROW('Water Data'!H192)),NA())</f>
        <v>#N/A</v>
      </c>
      <c r="Q198" s="490" t="e">
        <f ca="1">+IF(AND(ISNUMBER(OFFSET('Water Data'!$H$6,0,10*ROW('Water Data'!H192))),'Data Summary'!CF198="Yes"),OFFSET('Water Data'!$H$6,0,10*ROW('Water Data'!H192)),NA())</f>
        <v>#N/A</v>
      </c>
      <c r="R198" s="490" t="e">
        <f ca="1">+IF(AND(ISNUMBER(OFFSET('Water Data'!$H$9,0,10*ROW('Water Data'!H192))),'Data Summary'!CG198="Yes"),OFFSET('Water Data'!$H$9,0,10*ROW('Water Data'!H192)),NA())</f>
        <v>#N/A</v>
      </c>
      <c r="S198" s="490" t="e">
        <f ca="1">+IF(AND(ISNUMBER(OFFSET('Water Data'!$I$4,0,10*ROW('Water Data'!I192))),'Data Summary'!CH198="Yes"),100-OFFSET('Water Data'!$I$4,0,10*ROW('Water Data'!I192)),NA())</f>
        <v>#N/A</v>
      </c>
      <c r="T198" s="490" t="e">
        <f ca="1">+IF(AND(ISNUMBER(OFFSET('Water Data'!$I$6,0,10*ROW('Water Data'!I192))),'Data Summary'!CI198="Yes"),OFFSET('Water Data'!$I$6,0,10*ROW('Water Data'!I192)),NA())</f>
        <v>#N/A</v>
      </c>
      <c r="U198" s="490" t="e">
        <f ca="1">+IF(AND(ISNUMBER(OFFSET('Water Data'!$I$9,0,10*ROW('Water Data'!I192))),'Data Summary'!CJ198="Yes"),OFFSET('Water Data'!$I$9,0,10*ROW('Water Data'!I192)),NA())</f>
        <v>#N/A</v>
      </c>
      <c r="V198" s="491" t="e">
        <f ca="1">+IF(AND(ISNUMBER(OFFSET('Sanitation Data'!$D$4,0,10*ROW('Sanitation Data'!D192))),'Data Summary'!CK198="Yes"),100-OFFSET('Sanitation Data'!$D$4,0,10*ROW('Sanitation Data'!D192)),NA())</f>
        <v>#N/A</v>
      </c>
      <c r="W198" s="491" t="e">
        <f ca="1">+IF(AND(ISNUMBER(OFFSET('Sanitation Data'!$D$6,0,10*ROW('Sanitation Data'!D192))),'Data Summary'!CL198="Yes"),OFFSET('Sanitation Data'!$D$6,0,10*ROW('Sanitation Data'!D192)),NA())</f>
        <v>#N/A</v>
      </c>
      <c r="X198" s="491" t="e">
        <f ca="1">+IF(AND(ISNUMBER(OFFSET('Sanitation Data'!$D$10,0,10*ROW('Sanitation Data'!D192))),'Data Summary'!CM198="Yes"),OFFSET('Sanitation Data'!$D$10,0,10*ROW('Sanitation Data'!D192)),NA())</f>
        <v>#N/A</v>
      </c>
      <c r="Y198" s="491" t="e">
        <f ca="1">+IF(AND(ISNUMBER(OFFSET('Sanitation Data'!$D$11,0,10*ROW('Sanitation Data'!D192))),'Data Summary'!CN198="Yes"),OFFSET('Sanitation Data'!$D$11,0,10*ROW('Sanitation Data'!D192)),NA())</f>
        <v>#N/A</v>
      </c>
      <c r="Z198" s="491" t="e">
        <f ca="1">+IF(AND(ISNUMBER(OFFSET('Sanitation Data'!$D$12,0,10*ROW('Sanitation Data'!D192))),'Data Summary'!CO198="Yes"),OFFSET('Sanitation Data'!$D$12,0,10*ROW('Sanitation Data'!D192)),NA())</f>
        <v>#N/A</v>
      </c>
      <c r="AA198" s="491" t="e">
        <f ca="1">+IF(AND(ISNUMBER(OFFSET('Sanitation Data'!$E$4,0,10*ROW('Sanitation Data'!E192))),'Data Summary'!CP198="Yes"),100-OFFSET('Sanitation Data'!$E$4,0,10*ROW('Sanitation Data'!E192)),NA())</f>
        <v>#N/A</v>
      </c>
      <c r="AB198" s="491" t="e">
        <f ca="1">+IF(AND(ISNUMBER(OFFSET('Sanitation Data'!$E$6,0,10*ROW('Sanitation Data'!E192))),'Data Summary'!CQ198="Yes"),OFFSET('Sanitation Data'!$E$6,0,10*ROW('Sanitation Data'!E192)),NA())</f>
        <v>#N/A</v>
      </c>
      <c r="AC198" s="491" t="e">
        <f ca="1">+IF(AND(ISNUMBER(OFFSET('Sanitation Data'!$E$10,0,10*ROW('Sanitation Data'!E192))),'Data Summary'!CR198="Yes"),OFFSET('Sanitation Data'!$E$10,0,10*ROW('Sanitation Data'!E192)),NA())</f>
        <v>#N/A</v>
      </c>
      <c r="AD198" s="491" t="e">
        <f ca="1">+IF(AND(ISNUMBER(OFFSET('Sanitation Data'!$E$11,0,10*ROW('Sanitation Data'!E192))),'Data Summary'!CS198="Yes"),OFFSET('Sanitation Data'!$E$11,0,10*ROW('Sanitation Data'!E192)),NA())</f>
        <v>#N/A</v>
      </c>
      <c r="AE198" s="491" t="e">
        <f ca="1">+IF(AND(ISNUMBER(OFFSET('Sanitation Data'!$E$12,0,10*ROW('Sanitation Data'!E192))),'Data Summary'!CT198="Yes"),OFFSET('Sanitation Data'!$E$12,0,10*ROW('Sanitation Data'!E192)),NA())</f>
        <v>#N/A</v>
      </c>
      <c r="AF198" s="491" t="e">
        <f ca="1">+IF(AND(ISNUMBER(OFFSET('Sanitation Data'!$F$4,0,10*ROW('Sanitation Data'!F192))),'Data Summary'!CU198="Yes"),100-OFFSET('Sanitation Data'!$F$4,0,10*ROW('Sanitation Data'!F192)),NA())</f>
        <v>#N/A</v>
      </c>
      <c r="AG198" s="491" t="e">
        <f ca="1">+IF(AND(ISNUMBER(OFFSET('Sanitation Data'!$F$6,0,10*ROW('Sanitation Data'!F192))),'Data Summary'!CV198="Yes"),OFFSET('Sanitation Data'!$F$6,0,10*ROW('Sanitation Data'!F192)),NA())</f>
        <v>#N/A</v>
      </c>
      <c r="AH198" s="491" t="e">
        <f ca="1">+IF(AND(ISNUMBER(OFFSET('Sanitation Data'!$F$10,0,10*ROW('Sanitation Data'!F192))),'Data Summary'!CW198="Yes"),OFFSET('Sanitation Data'!$F$10,0,10*ROW('Sanitation Data'!F192)),NA())</f>
        <v>#N/A</v>
      </c>
      <c r="AI198" s="491" t="e">
        <f ca="1">+IF(AND(ISNUMBER(OFFSET('Sanitation Data'!$F$11,0,10*ROW('Sanitation Data'!F192))),'Data Summary'!CX198="Yes"),OFFSET('Sanitation Data'!$F$11,0,10*ROW('Sanitation Data'!F192)),NA())</f>
        <v>#N/A</v>
      </c>
      <c r="AJ198" s="491" t="e">
        <f ca="1">+IF(AND(ISNUMBER(OFFSET('Sanitation Data'!$F$12,0,10*ROW('Sanitation Data'!F192))),'Data Summary'!CY198="Yes"),OFFSET('Sanitation Data'!$F$12,0,10*ROW('Sanitation Data'!F192)),NA())</f>
        <v>#N/A</v>
      </c>
      <c r="AK198" s="491" t="e">
        <f ca="1">+IF(AND(ISNUMBER(OFFSET('Sanitation Data'!$G$4,0,10*ROW('Sanitation Data'!G192))),'Data Summary'!CZ198="Yes"),100-OFFSET('Sanitation Data'!$G$4,0,10*ROW('Sanitation Data'!G192)),NA())</f>
        <v>#N/A</v>
      </c>
      <c r="AL198" s="491" t="e">
        <f ca="1">+IF(AND(ISNUMBER(OFFSET('Sanitation Data'!$G$6,0,10*ROW('Sanitation Data'!G192))),'Data Summary'!DA198="Yes"),OFFSET('Sanitation Data'!$G$6,0,10*ROW('Sanitation Data'!G192)),NA())</f>
        <v>#N/A</v>
      </c>
      <c r="AM198" s="491" t="e">
        <f ca="1">+IF(AND(ISNUMBER(OFFSET('Sanitation Data'!$G$10,0,10*ROW('Sanitation Data'!G192))),'Data Summary'!DB198="Yes"),OFFSET('Sanitation Data'!$G$10,0,10*ROW('Sanitation Data'!G192)),NA())</f>
        <v>#N/A</v>
      </c>
      <c r="AN198" s="491" t="e">
        <f ca="1">+IF(AND(ISNUMBER(OFFSET('Sanitation Data'!$G$11,0,10*ROW('Sanitation Data'!G192))),'Data Summary'!DC198="Yes"),OFFSET('Sanitation Data'!$G$11,0,10*ROW('Sanitation Data'!G192)),NA())</f>
        <v>#N/A</v>
      </c>
      <c r="AO198" s="491" t="e">
        <f ca="1">+IF(AND(ISNUMBER(OFFSET('Sanitation Data'!$G$12,0,10*ROW('Sanitation Data'!G192))),'Data Summary'!DD198="Yes"),OFFSET('Sanitation Data'!$G$12,0,10*ROW('Sanitation Data'!G192)),NA())</f>
        <v>#N/A</v>
      </c>
      <c r="AP198" s="491" t="e">
        <f ca="1">+IF(AND(ISNUMBER(OFFSET('Sanitation Data'!$H$4,0,10*ROW('Sanitation Data'!H192))),'Data Summary'!DE198="Yes"),100-OFFSET('Sanitation Data'!$H$4,0,10*ROW('Sanitation Data'!H192)),NA())</f>
        <v>#N/A</v>
      </c>
      <c r="AQ198" s="491" t="e">
        <f ca="1">+IF(AND(ISNUMBER(OFFSET('Sanitation Data'!$H$6,0,10*ROW('Sanitation Data'!H192))),'Data Summary'!DF198="Yes"),OFFSET('Sanitation Data'!$H$6,0,10*ROW('Sanitation Data'!H192)),NA())</f>
        <v>#N/A</v>
      </c>
      <c r="AR198" s="491" t="e">
        <f ca="1">+IF(AND(ISNUMBER(OFFSET('Sanitation Data'!$H$10,0,10*ROW('Sanitation Data'!H192))),'Data Summary'!DG198="Yes"),OFFSET('Sanitation Data'!$H$10,0,10*ROW('Sanitation Data'!H192)),NA())</f>
        <v>#N/A</v>
      </c>
      <c r="AS198" s="491" t="e">
        <f ca="1">+IF(AND(ISNUMBER(OFFSET('Sanitation Data'!$H$11,0,10*ROW('Sanitation Data'!H192))),'Data Summary'!DH198="Yes"),OFFSET('Sanitation Data'!$H$11,0,10*ROW('Sanitation Data'!H192)),NA())</f>
        <v>#N/A</v>
      </c>
      <c r="AT198" s="491" t="e">
        <f ca="1">+IF(AND(ISNUMBER(OFFSET('Sanitation Data'!$H$12,0,10*ROW('Sanitation Data'!H192))),'Data Summary'!DI198="Yes"),OFFSET('Sanitation Data'!$H$12,0,10*ROW('Sanitation Data'!H192)),NA())</f>
        <v>#N/A</v>
      </c>
      <c r="AU198" s="491" t="e">
        <f ca="1">+IF(AND(ISNUMBER(OFFSET('Sanitation Data'!$I$4,0,10*ROW('Sanitation Data'!I192))),'Data Summary'!DJ198="Yes"),100-OFFSET('Sanitation Data'!$I$4,0,10*ROW('Sanitation Data'!I192)),NA())</f>
        <v>#N/A</v>
      </c>
      <c r="AV198" s="491" t="e">
        <f ca="1">+IF(AND(ISNUMBER(OFFSET('Sanitation Data'!$I$6,0,10*ROW('Sanitation Data'!I192))),'Data Summary'!DK198="Yes"),OFFSET('Sanitation Data'!$I$6,0,10*ROW('Sanitation Data'!I192)),NA())</f>
        <v>#N/A</v>
      </c>
      <c r="AW198" s="491" t="e">
        <f ca="1">+IF(AND(ISNUMBER(OFFSET('Sanitation Data'!$I$10,0,10*ROW('Sanitation Data'!I192))),'Data Summary'!DL198="Yes"),OFFSET('Sanitation Data'!$I$10,0,10*ROW('Sanitation Data'!I192)),NA())</f>
        <v>#N/A</v>
      </c>
      <c r="AX198" s="491" t="e">
        <f ca="1">+IF(AND(ISNUMBER(OFFSET('Sanitation Data'!$I$11,0,10*ROW('Sanitation Data'!I192))),'Data Summary'!DM198="Yes"),OFFSET('Sanitation Data'!$I$11,0,10*ROW('Sanitation Data'!I192)),NA())</f>
        <v>#N/A</v>
      </c>
      <c r="AY198" s="491" t="e">
        <f ca="1">+IF(AND(ISNUMBER(OFFSET('Sanitation Data'!$I$12,0,10*ROW('Sanitation Data'!I192))),'Data Summary'!DN198="Yes"),OFFSET('Sanitation Data'!$I$12,0,10*ROW('Sanitation Data'!I192)),NA())</f>
        <v>#N/A</v>
      </c>
      <c r="AZ198" s="492" t="e">
        <f ca="1">+IF(AND(ISNUMBER(OFFSET('Hygiene Data'!$D$5,0,10*ROW('Hygiene Data'!D192))),'Data Summary'!DO198="Yes"),OFFSET('Hygiene Data'!$D$5,0,10*ROW('Hygiene Data'!D192)),NA())</f>
        <v>#N/A</v>
      </c>
      <c r="BA198" s="492" t="e">
        <f ca="1">+IF(AND(ISNUMBER(OFFSET('Hygiene Data'!$D$7,0,10*ROW('Hygiene Data'!D192))),'Data Summary'!DP198="Yes"),OFFSET('Hygiene Data'!$D$7,0,10*ROW('Hygiene Data'!D192)),NA())</f>
        <v>#N/A</v>
      </c>
      <c r="BB198" s="492" t="e">
        <f ca="1">+IF(AND(ISNUMBER(OFFSET('Hygiene Data'!$D$9,0,10*ROW('Hygiene Data'!D192))),'Data Summary'!DQ198="Yes"),OFFSET('Hygiene Data'!$D$9,0,10*ROW('Hygiene Data'!D192)),NA())</f>
        <v>#N/A</v>
      </c>
      <c r="BC198" s="492" t="e">
        <f ca="1">+IF(AND(ISNUMBER(OFFSET('Hygiene Data'!$E$5,0,10*ROW('Hygiene Data'!E192))),'Data Summary'!DR198="Yes"),OFFSET('Hygiene Data'!$E$5,0,10*ROW('Hygiene Data'!E192)),NA())</f>
        <v>#N/A</v>
      </c>
      <c r="BD198" s="492" t="e">
        <f ca="1">+IF(AND(ISNUMBER(OFFSET('Hygiene Data'!$E$7,0,10*ROW('Hygiene Data'!E192))),'Data Summary'!DS198="Yes"),OFFSET('Hygiene Data'!$E$7,0,10*ROW('Hygiene Data'!E192)),NA())</f>
        <v>#N/A</v>
      </c>
      <c r="BE198" s="492" t="e">
        <f ca="1">+IF(AND(ISNUMBER(OFFSET('Hygiene Data'!$E$9,0,10*ROW('Hygiene Data'!E192))),'Data Summary'!DT198="Yes"),OFFSET('Hygiene Data'!$E$9,0,10*ROW('Hygiene Data'!E192)),NA())</f>
        <v>#N/A</v>
      </c>
      <c r="BF198" s="492" t="e">
        <f ca="1">+IF(AND(ISNUMBER(OFFSET('Hygiene Data'!$F$5,0,10*ROW('Hygiene Data'!F192))),'Data Summary'!DU198="Yes"),OFFSET('Hygiene Data'!$F$5,0,10*ROW('Hygiene Data'!F192)),NA())</f>
        <v>#N/A</v>
      </c>
      <c r="BG198" s="492" t="e">
        <f ca="1">+IF(AND(ISNUMBER(OFFSET('Hygiene Data'!$F$7,0,10*ROW('Hygiene Data'!F192))),'Data Summary'!DV198="Yes"),OFFSET('Hygiene Data'!$F$7,0,10*ROW('Hygiene Data'!F192)),NA())</f>
        <v>#N/A</v>
      </c>
      <c r="BH198" s="492" t="e">
        <f ca="1">+IF(AND(ISNUMBER(OFFSET('Hygiene Data'!$F$9,0,10*ROW('Hygiene Data'!F192))),'Data Summary'!DW198="Yes"),OFFSET('Hygiene Data'!$F$9,0,10*ROW('Hygiene Data'!F192)),NA())</f>
        <v>#N/A</v>
      </c>
      <c r="BI198" s="492" t="e">
        <f ca="1">+IF(AND(ISNUMBER(OFFSET('Hygiene Data'!$G$5,0,10*ROW('Hygiene Data'!G192))),'Data Summary'!DX198="Yes"),OFFSET('Hygiene Data'!$G$5,0,10*ROW('Hygiene Data'!G192)),NA())</f>
        <v>#N/A</v>
      </c>
      <c r="BJ198" s="492" t="e">
        <f ca="1">+IF(AND(ISNUMBER(OFFSET('Hygiene Data'!$G$7,0,10*ROW('Hygiene Data'!G192))),'Data Summary'!DY198="Yes"),OFFSET('Hygiene Data'!$G$7,0,10*ROW('Hygiene Data'!G192)),NA())</f>
        <v>#N/A</v>
      </c>
      <c r="BK198" s="492" t="e">
        <f ca="1">+IF(AND(ISNUMBER(OFFSET('Hygiene Data'!$G$9,0,10*ROW('Hygiene Data'!G192))),'Data Summary'!DZ198="Yes"),OFFSET('Hygiene Data'!$G$9,0,10*ROW('Hygiene Data'!G192)),NA())</f>
        <v>#N/A</v>
      </c>
      <c r="BL198" s="492" t="e">
        <f ca="1">+IF(AND(ISNUMBER(OFFSET('Hygiene Data'!$H$5,0,10*ROW('Hygiene Data'!H192))),'Data Summary'!EA198="Yes"),OFFSET('Hygiene Data'!$H$5,0,10*ROW('Hygiene Data'!H192)),NA())</f>
        <v>#N/A</v>
      </c>
      <c r="BM198" s="492" t="e">
        <f ca="1">+IF(AND(ISNUMBER(OFFSET('Hygiene Data'!$H$7,0,10*ROW('Hygiene Data'!H192))),'Data Summary'!EB198="Yes"),OFFSET('Hygiene Data'!$H$7,0,10*ROW('Hygiene Data'!H192)),NA())</f>
        <v>#N/A</v>
      </c>
      <c r="BN198" s="492" t="e">
        <f ca="1">+IF(AND(ISNUMBER(OFFSET('Hygiene Data'!$H$9,0,10*ROW('Hygiene Data'!H192))),'Data Summary'!EC198="Yes"),OFFSET('Hygiene Data'!$H$9,0,10*ROW('Hygiene Data'!H192)),NA())</f>
        <v>#N/A</v>
      </c>
      <c r="BO198" s="492" t="e">
        <f ca="1">+IF(AND(ISNUMBER(OFFSET('Hygiene Data'!$I$5,0,10*ROW('Hygiene Data'!I192))),'Data Summary'!ED198="Yes"),OFFSET('Hygiene Data'!$I$5,0,10*ROW('Hygiene Data'!I192)),NA())</f>
        <v>#N/A</v>
      </c>
      <c r="BP198" s="492" t="e">
        <f ca="1">+IF(AND(ISNUMBER(OFFSET('Hygiene Data'!$I$7,0,10*ROW('Hygiene Data'!I192))),'Data Summary'!EE198="Yes"),OFFSET('Hygiene Data'!$I$7,0,10*ROW('Hygiene Data'!I192)),NA())</f>
        <v>#N/A</v>
      </c>
      <c r="BQ198" s="492" t="e">
        <f ca="1">+IF(AND(ISNUMBER(OFFSET('Hygiene Data'!$I$9,0,10*ROW('Hygiene Data'!I192))),'Data Summary'!EF198="Yes"),OFFSET('Hygiene Data'!$I$9,0,10*ROW('Hygiene Data'!I192)),NA())</f>
        <v>#N/A</v>
      </c>
    </row>
    <row r="199" spans="1:69" x14ac:dyDescent="0.25">
      <c r="A199" s="488" t="e">
        <f ca="1">+RIGHT('Data Summary'!A199,LEN('Data Summary'!A199)-9)</f>
        <v>#VALUE!</v>
      </c>
      <c r="B199" s="462" t="str">
        <f ca="1">+IF(ISTEXT('Data Summary'!B199),'Data Summary'!B199,"")</f>
        <v/>
      </c>
      <c r="C199" s="489" t="e">
        <f ca="1">+VALUE('Data Summary'!C199)</f>
        <v>#VALUE!</v>
      </c>
      <c r="D199" s="490" t="e">
        <f ca="1">+IF(AND(ISNUMBER(OFFSET('Water Data'!$D$4,0,10*ROW('Water Data'!D193))),'Data Summary'!BS199="Yes"),100-OFFSET('Water Data'!$D$4,0,10*ROW('Water Data'!D193)),NA())</f>
        <v>#N/A</v>
      </c>
      <c r="E199" s="490" t="e">
        <f ca="1">+IF(AND(ISNUMBER(OFFSET('Water Data'!$D$6,0,10*ROW('Water Data'!D193))),'Data Summary'!BT199="Yes"),OFFSET('Water Data'!$D$6,0,10*ROW('Water Data'!D193)),NA())</f>
        <v>#N/A</v>
      </c>
      <c r="F199" s="490" t="e">
        <f ca="1">+IF(AND(ISNUMBER(OFFSET('Water Data'!$D$9,0,10*ROW('Water Data'!D193))),'Data Summary'!BU199="Yes"),OFFSET('Water Data'!$D$9,0,10*ROW('Water Data'!D193)),NA())</f>
        <v>#N/A</v>
      </c>
      <c r="G199" s="490" t="e">
        <f ca="1">+IF(AND(ISNUMBER(OFFSET('Water Data'!$E$4,0,10*ROW('Water Data'!E193))),'Data Summary'!BV199="Yes"),100-OFFSET('Water Data'!$E$4,0,10*ROW('Water Data'!E193)),NA())</f>
        <v>#N/A</v>
      </c>
      <c r="H199" s="490" t="e">
        <f ca="1">+IF(AND(ISNUMBER(OFFSET('Water Data'!$E$6,0,10*ROW('Water Data'!E193))),'Data Summary'!BW199="Yes"),OFFSET('Water Data'!$E$6,0,10*ROW('Water Data'!E193)),NA())</f>
        <v>#N/A</v>
      </c>
      <c r="I199" s="490" t="e">
        <f ca="1">+IF(AND(ISNUMBER(OFFSET('Water Data'!$E$9,0,10*ROW('Water Data'!E193))),'Data Summary'!BX199="Yes"),OFFSET('Water Data'!$E$9,0,10*ROW('Water Data'!E193)),NA())</f>
        <v>#N/A</v>
      </c>
      <c r="J199" s="490" t="e">
        <f ca="1">+IF(AND(ISNUMBER(OFFSET('Water Data'!$F$4,0,10*ROW('Water Data'!F193))),'Data Summary'!BY199="Yes"),100-OFFSET('Water Data'!$F$4,0,10*ROW('Water Data'!F193)),NA())</f>
        <v>#N/A</v>
      </c>
      <c r="K199" s="490" t="e">
        <f ca="1">+IF(AND(ISNUMBER(OFFSET('Water Data'!$F$6,0,10*ROW('Water Data'!F193))),'Data Summary'!BZ199="Yes"),OFFSET('Water Data'!$F$6,0,10*ROW('Water Data'!F193)),NA())</f>
        <v>#N/A</v>
      </c>
      <c r="L199" s="490" t="e">
        <f ca="1">+IF(AND(ISNUMBER(OFFSET('Water Data'!$F$9,0,10*ROW('Water Data'!F193))),'Data Summary'!CA199="Yes"),OFFSET('Water Data'!$F$9,0,10*ROW('Water Data'!F193)),NA())</f>
        <v>#N/A</v>
      </c>
      <c r="M199" s="490" t="e">
        <f ca="1">+IF(AND(ISNUMBER(OFFSET('Water Data'!$G$4,0,10*ROW('Water Data'!G193))),'Data Summary'!CB199="Yes"),100-OFFSET('Water Data'!$G$4,0,10*ROW('Water Data'!G193)),NA())</f>
        <v>#N/A</v>
      </c>
      <c r="N199" s="490" t="e">
        <f ca="1">+IF(AND(ISNUMBER(OFFSET('Water Data'!$G$6,0,10*ROW('Water Data'!G193))),'Data Summary'!CC199="Yes"),OFFSET('Water Data'!$G$6,0,10*ROW('Water Data'!G193)),NA())</f>
        <v>#N/A</v>
      </c>
      <c r="O199" s="490" t="e">
        <f ca="1">+IF(AND(ISNUMBER(OFFSET('Water Data'!$G$9,0,10*ROW('Water Data'!G193))),'Data Summary'!CD199="Yes"),OFFSET('Water Data'!$G$9,0,10*ROW('Water Data'!G193)),NA())</f>
        <v>#N/A</v>
      </c>
      <c r="P199" s="490" t="e">
        <f ca="1">+IF(AND(ISNUMBER(OFFSET('Water Data'!$H$4,0,10*ROW('Water Data'!H193))),'Data Summary'!CE199="Yes"),100-OFFSET('Water Data'!$H$4,0,10*ROW('Water Data'!H193)),NA())</f>
        <v>#N/A</v>
      </c>
      <c r="Q199" s="490" t="e">
        <f ca="1">+IF(AND(ISNUMBER(OFFSET('Water Data'!$H$6,0,10*ROW('Water Data'!H193))),'Data Summary'!CF199="Yes"),OFFSET('Water Data'!$H$6,0,10*ROW('Water Data'!H193)),NA())</f>
        <v>#N/A</v>
      </c>
      <c r="R199" s="490" t="e">
        <f ca="1">+IF(AND(ISNUMBER(OFFSET('Water Data'!$H$9,0,10*ROW('Water Data'!H193))),'Data Summary'!CG199="Yes"),OFFSET('Water Data'!$H$9,0,10*ROW('Water Data'!H193)),NA())</f>
        <v>#N/A</v>
      </c>
      <c r="S199" s="490" t="e">
        <f ca="1">+IF(AND(ISNUMBER(OFFSET('Water Data'!$I$4,0,10*ROW('Water Data'!I193))),'Data Summary'!CH199="Yes"),100-OFFSET('Water Data'!$I$4,0,10*ROW('Water Data'!I193)),NA())</f>
        <v>#N/A</v>
      </c>
      <c r="T199" s="490" t="e">
        <f ca="1">+IF(AND(ISNUMBER(OFFSET('Water Data'!$I$6,0,10*ROW('Water Data'!I193))),'Data Summary'!CI199="Yes"),OFFSET('Water Data'!$I$6,0,10*ROW('Water Data'!I193)),NA())</f>
        <v>#N/A</v>
      </c>
      <c r="U199" s="490" t="e">
        <f ca="1">+IF(AND(ISNUMBER(OFFSET('Water Data'!$I$9,0,10*ROW('Water Data'!I193))),'Data Summary'!CJ199="Yes"),OFFSET('Water Data'!$I$9,0,10*ROW('Water Data'!I193)),NA())</f>
        <v>#N/A</v>
      </c>
      <c r="V199" s="491" t="e">
        <f ca="1">+IF(AND(ISNUMBER(OFFSET('Sanitation Data'!$D$4,0,10*ROW('Sanitation Data'!D193))),'Data Summary'!CK199="Yes"),100-OFFSET('Sanitation Data'!$D$4,0,10*ROW('Sanitation Data'!D193)),NA())</f>
        <v>#N/A</v>
      </c>
      <c r="W199" s="491" t="e">
        <f ca="1">+IF(AND(ISNUMBER(OFFSET('Sanitation Data'!$D$6,0,10*ROW('Sanitation Data'!D193))),'Data Summary'!CL199="Yes"),OFFSET('Sanitation Data'!$D$6,0,10*ROW('Sanitation Data'!D193)),NA())</f>
        <v>#N/A</v>
      </c>
      <c r="X199" s="491" t="e">
        <f ca="1">+IF(AND(ISNUMBER(OFFSET('Sanitation Data'!$D$10,0,10*ROW('Sanitation Data'!D193))),'Data Summary'!CM199="Yes"),OFFSET('Sanitation Data'!$D$10,0,10*ROW('Sanitation Data'!D193)),NA())</f>
        <v>#N/A</v>
      </c>
      <c r="Y199" s="491" t="e">
        <f ca="1">+IF(AND(ISNUMBER(OFFSET('Sanitation Data'!$D$11,0,10*ROW('Sanitation Data'!D193))),'Data Summary'!CN199="Yes"),OFFSET('Sanitation Data'!$D$11,0,10*ROW('Sanitation Data'!D193)),NA())</f>
        <v>#N/A</v>
      </c>
      <c r="Z199" s="491" t="e">
        <f ca="1">+IF(AND(ISNUMBER(OFFSET('Sanitation Data'!$D$12,0,10*ROW('Sanitation Data'!D193))),'Data Summary'!CO199="Yes"),OFFSET('Sanitation Data'!$D$12,0,10*ROW('Sanitation Data'!D193)),NA())</f>
        <v>#N/A</v>
      </c>
      <c r="AA199" s="491" t="e">
        <f ca="1">+IF(AND(ISNUMBER(OFFSET('Sanitation Data'!$E$4,0,10*ROW('Sanitation Data'!E193))),'Data Summary'!CP199="Yes"),100-OFFSET('Sanitation Data'!$E$4,0,10*ROW('Sanitation Data'!E193)),NA())</f>
        <v>#N/A</v>
      </c>
      <c r="AB199" s="491" t="e">
        <f ca="1">+IF(AND(ISNUMBER(OFFSET('Sanitation Data'!$E$6,0,10*ROW('Sanitation Data'!E193))),'Data Summary'!CQ199="Yes"),OFFSET('Sanitation Data'!$E$6,0,10*ROW('Sanitation Data'!E193)),NA())</f>
        <v>#N/A</v>
      </c>
      <c r="AC199" s="491" t="e">
        <f ca="1">+IF(AND(ISNUMBER(OFFSET('Sanitation Data'!$E$10,0,10*ROW('Sanitation Data'!E193))),'Data Summary'!CR199="Yes"),OFFSET('Sanitation Data'!$E$10,0,10*ROW('Sanitation Data'!E193)),NA())</f>
        <v>#N/A</v>
      </c>
      <c r="AD199" s="491" t="e">
        <f ca="1">+IF(AND(ISNUMBER(OFFSET('Sanitation Data'!$E$11,0,10*ROW('Sanitation Data'!E193))),'Data Summary'!CS199="Yes"),OFFSET('Sanitation Data'!$E$11,0,10*ROW('Sanitation Data'!E193)),NA())</f>
        <v>#N/A</v>
      </c>
      <c r="AE199" s="491" t="e">
        <f ca="1">+IF(AND(ISNUMBER(OFFSET('Sanitation Data'!$E$12,0,10*ROW('Sanitation Data'!E193))),'Data Summary'!CT199="Yes"),OFFSET('Sanitation Data'!$E$12,0,10*ROW('Sanitation Data'!E193)),NA())</f>
        <v>#N/A</v>
      </c>
      <c r="AF199" s="491" t="e">
        <f ca="1">+IF(AND(ISNUMBER(OFFSET('Sanitation Data'!$F$4,0,10*ROW('Sanitation Data'!F193))),'Data Summary'!CU199="Yes"),100-OFFSET('Sanitation Data'!$F$4,0,10*ROW('Sanitation Data'!F193)),NA())</f>
        <v>#N/A</v>
      </c>
      <c r="AG199" s="491" t="e">
        <f ca="1">+IF(AND(ISNUMBER(OFFSET('Sanitation Data'!$F$6,0,10*ROW('Sanitation Data'!F193))),'Data Summary'!CV199="Yes"),OFFSET('Sanitation Data'!$F$6,0,10*ROW('Sanitation Data'!F193)),NA())</f>
        <v>#N/A</v>
      </c>
      <c r="AH199" s="491" t="e">
        <f ca="1">+IF(AND(ISNUMBER(OFFSET('Sanitation Data'!$F$10,0,10*ROW('Sanitation Data'!F193))),'Data Summary'!CW199="Yes"),OFFSET('Sanitation Data'!$F$10,0,10*ROW('Sanitation Data'!F193)),NA())</f>
        <v>#N/A</v>
      </c>
      <c r="AI199" s="491" t="e">
        <f ca="1">+IF(AND(ISNUMBER(OFFSET('Sanitation Data'!$F$11,0,10*ROW('Sanitation Data'!F193))),'Data Summary'!CX199="Yes"),OFFSET('Sanitation Data'!$F$11,0,10*ROW('Sanitation Data'!F193)),NA())</f>
        <v>#N/A</v>
      </c>
      <c r="AJ199" s="491" t="e">
        <f ca="1">+IF(AND(ISNUMBER(OFFSET('Sanitation Data'!$F$12,0,10*ROW('Sanitation Data'!F193))),'Data Summary'!CY199="Yes"),OFFSET('Sanitation Data'!$F$12,0,10*ROW('Sanitation Data'!F193)),NA())</f>
        <v>#N/A</v>
      </c>
      <c r="AK199" s="491" t="e">
        <f ca="1">+IF(AND(ISNUMBER(OFFSET('Sanitation Data'!$G$4,0,10*ROW('Sanitation Data'!G193))),'Data Summary'!CZ199="Yes"),100-OFFSET('Sanitation Data'!$G$4,0,10*ROW('Sanitation Data'!G193)),NA())</f>
        <v>#N/A</v>
      </c>
      <c r="AL199" s="491" t="e">
        <f ca="1">+IF(AND(ISNUMBER(OFFSET('Sanitation Data'!$G$6,0,10*ROW('Sanitation Data'!G193))),'Data Summary'!DA199="Yes"),OFFSET('Sanitation Data'!$G$6,0,10*ROW('Sanitation Data'!G193)),NA())</f>
        <v>#N/A</v>
      </c>
      <c r="AM199" s="491" t="e">
        <f ca="1">+IF(AND(ISNUMBER(OFFSET('Sanitation Data'!$G$10,0,10*ROW('Sanitation Data'!G193))),'Data Summary'!DB199="Yes"),OFFSET('Sanitation Data'!$G$10,0,10*ROW('Sanitation Data'!G193)),NA())</f>
        <v>#N/A</v>
      </c>
      <c r="AN199" s="491" t="e">
        <f ca="1">+IF(AND(ISNUMBER(OFFSET('Sanitation Data'!$G$11,0,10*ROW('Sanitation Data'!G193))),'Data Summary'!DC199="Yes"),OFFSET('Sanitation Data'!$G$11,0,10*ROW('Sanitation Data'!G193)),NA())</f>
        <v>#N/A</v>
      </c>
      <c r="AO199" s="491" t="e">
        <f ca="1">+IF(AND(ISNUMBER(OFFSET('Sanitation Data'!$G$12,0,10*ROW('Sanitation Data'!G193))),'Data Summary'!DD199="Yes"),OFFSET('Sanitation Data'!$G$12,0,10*ROW('Sanitation Data'!G193)),NA())</f>
        <v>#N/A</v>
      </c>
      <c r="AP199" s="491" t="e">
        <f ca="1">+IF(AND(ISNUMBER(OFFSET('Sanitation Data'!$H$4,0,10*ROW('Sanitation Data'!H193))),'Data Summary'!DE199="Yes"),100-OFFSET('Sanitation Data'!$H$4,0,10*ROW('Sanitation Data'!H193)),NA())</f>
        <v>#N/A</v>
      </c>
      <c r="AQ199" s="491" t="e">
        <f ca="1">+IF(AND(ISNUMBER(OFFSET('Sanitation Data'!$H$6,0,10*ROW('Sanitation Data'!H193))),'Data Summary'!DF199="Yes"),OFFSET('Sanitation Data'!$H$6,0,10*ROW('Sanitation Data'!H193)),NA())</f>
        <v>#N/A</v>
      </c>
      <c r="AR199" s="491" t="e">
        <f ca="1">+IF(AND(ISNUMBER(OFFSET('Sanitation Data'!$H$10,0,10*ROW('Sanitation Data'!H193))),'Data Summary'!DG199="Yes"),OFFSET('Sanitation Data'!$H$10,0,10*ROW('Sanitation Data'!H193)),NA())</f>
        <v>#N/A</v>
      </c>
      <c r="AS199" s="491" t="e">
        <f ca="1">+IF(AND(ISNUMBER(OFFSET('Sanitation Data'!$H$11,0,10*ROW('Sanitation Data'!H193))),'Data Summary'!DH199="Yes"),OFFSET('Sanitation Data'!$H$11,0,10*ROW('Sanitation Data'!H193)),NA())</f>
        <v>#N/A</v>
      </c>
      <c r="AT199" s="491" t="e">
        <f ca="1">+IF(AND(ISNUMBER(OFFSET('Sanitation Data'!$H$12,0,10*ROW('Sanitation Data'!H193))),'Data Summary'!DI199="Yes"),OFFSET('Sanitation Data'!$H$12,0,10*ROW('Sanitation Data'!H193)),NA())</f>
        <v>#N/A</v>
      </c>
      <c r="AU199" s="491" t="e">
        <f ca="1">+IF(AND(ISNUMBER(OFFSET('Sanitation Data'!$I$4,0,10*ROW('Sanitation Data'!I193))),'Data Summary'!DJ199="Yes"),100-OFFSET('Sanitation Data'!$I$4,0,10*ROW('Sanitation Data'!I193)),NA())</f>
        <v>#N/A</v>
      </c>
      <c r="AV199" s="491" t="e">
        <f ca="1">+IF(AND(ISNUMBER(OFFSET('Sanitation Data'!$I$6,0,10*ROW('Sanitation Data'!I193))),'Data Summary'!DK199="Yes"),OFFSET('Sanitation Data'!$I$6,0,10*ROW('Sanitation Data'!I193)),NA())</f>
        <v>#N/A</v>
      </c>
      <c r="AW199" s="491" t="e">
        <f ca="1">+IF(AND(ISNUMBER(OFFSET('Sanitation Data'!$I$10,0,10*ROW('Sanitation Data'!I193))),'Data Summary'!DL199="Yes"),OFFSET('Sanitation Data'!$I$10,0,10*ROW('Sanitation Data'!I193)),NA())</f>
        <v>#N/A</v>
      </c>
      <c r="AX199" s="491" t="e">
        <f ca="1">+IF(AND(ISNUMBER(OFFSET('Sanitation Data'!$I$11,0,10*ROW('Sanitation Data'!I193))),'Data Summary'!DM199="Yes"),OFFSET('Sanitation Data'!$I$11,0,10*ROW('Sanitation Data'!I193)),NA())</f>
        <v>#N/A</v>
      </c>
      <c r="AY199" s="491" t="e">
        <f ca="1">+IF(AND(ISNUMBER(OFFSET('Sanitation Data'!$I$12,0,10*ROW('Sanitation Data'!I193))),'Data Summary'!DN199="Yes"),OFFSET('Sanitation Data'!$I$12,0,10*ROW('Sanitation Data'!I193)),NA())</f>
        <v>#N/A</v>
      </c>
      <c r="AZ199" s="492" t="e">
        <f ca="1">+IF(AND(ISNUMBER(OFFSET('Hygiene Data'!$D$5,0,10*ROW('Hygiene Data'!D193))),'Data Summary'!DO199="Yes"),OFFSET('Hygiene Data'!$D$5,0,10*ROW('Hygiene Data'!D193)),NA())</f>
        <v>#N/A</v>
      </c>
      <c r="BA199" s="492" t="e">
        <f ca="1">+IF(AND(ISNUMBER(OFFSET('Hygiene Data'!$D$7,0,10*ROW('Hygiene Data'!D193))),'Data Summary'!DP199="Yes"),OFFSET('Hygiene Data'!$D$7,0,10*ROW('Hygiene Data'!D193)),NA())</f>
        <v>#N/A</v>
      </c>
      <c r="BB199" s="492" t="e">
        <f ca="1">+IF(AND(ISNUMBER(OFFSET('Hygiene Data'!$D$9,0,10*ROW('Hygiene Data'!D193))),'Data Summary'!DQ199="Yes"),OFFSET('Hygiene Data'!$D$9,0,10*ROW('Hygiene Data'!D193)),NA())</f>
        <v>#N/A</v>
      </c>
      <c r="BC199" s="492" t="e">
        <f ca="1">+IF(AND(ISNUMBER(OFFSET('Hygiene Data'!$E$5,0,10*ROW('Hygiene Data'!E193))),'Data Summary'!DR199="Yes"),OFFSET('Hygiene Data'!$E$5,0,10*ROW('Hygiene Data'!E193)),NA())</f>
        <v>#N/A</v>
      </c>
      <c r="BD199" s="492" t="e">
        <f ca="1">+IF(AND(ISNUMBER(OFFSET('Hygiene Data'!$E$7,0,10*ROW('Hygiene Data'!E193))),'Data Summary'!DS199="Yes"),OFFSET('Hygiene Data'!$E$7,0,10*ROW('Hygiene Data'!E193)),NA())</f>
        <v>#N/A</v>
      </c>
      <c r="BE199" s="492" t="e">
        <f ca="1">+IF(AND(ISNUMBER(OFFSET('Hygiene Data'!$E$9,0,10*ROW('Hygiene Data'!E193))),'Data Summary'!DT199="Yes"),OFFSET('Hygiene Data'!$E$9,0,10*ROW('Hygiene Data'!E193)),NA())</f>
        <v>#N/A</v>
      </c>
      <c r="BF199" s="492" t="e">
        <f ca="1">+IF(AND(ISNUMBER(OFFSET('Hygiene Data'!$F$5,0,10*ROW('Hygiene Data'!F193))),'Data Summary'!DU199="Yes"),OFFSET('Hygiene Data'!$F$5,0,10*ROW('Hygiene Data'!F193)),NA())</f>
        <v>#N/A</v>
      </c>
      <c r="BG199" s="492" t="e">
        <f ca="1">+IF(AND(ISNUMBER(OFFSET('Hygiene Data'!$F$7,0,10*ROW('Hygiene Data'!F193))),'Data Summary'!DV199="Yes"),OFFSET('Hygiene Data'!$F$7,0,10*ROW('Hygiene Data'!F193)),NA())</f>
        <v>#N/A</v>
      </c>
      <c r="BH199" s="492" t="e">
        <f ca="1">+IF(AND(ISNUMBER(OFFSET('Hygiene Data'!$F$9,0,10*ROW('Hygiene Data'!F193))),'Data Summary'!DW199="Yes"),OFFSET('Hygiene Data'!$F$9,0,10*ROW('Hygiene Data'!F193)),NA())</f>
        <v>#N/A</v>
      </c>
      <c r="BI199" s="492" t="e">
        <f ca="1">+IF(AND(ISNUMBER(OFFSET('Hygiene Data'!$G$5,0,10*ROW('Hygiene Data'!G193))),'Data Summary'!DX199="Yes"),OFFSET('Hygiene Data'!$G$5,0,10*ROW('Hygiene Data'!G193)),NA())</f>
        <v>#N/A</v>
      </c>
      <c r="BJ199" s="492" t="e">
        <f ca="1">+IF(AND(ISNUMBER(OFFSET('Hygiene Data'!$G$7,0,10*ROW('Hygiene Data'!G193))),'Data Summary'!DY199="Yes"),OFFSET('Hygiene Data'!$G$7,0,10*ROW('Hygiene Data'!G193)),NA())</f>
        <v>#N/A</v>
      </c>
      <c r="BK199" s="492" t="e">
        <f ca="1">+IF(AND(ISNUMBER(OFFSET('Hygiene Data'!$G$9,0,10*ROW('Hygiene Data'!G193))),'Data Summary'!DZ199="Yes"),OFFSET('Hygiene Data'!$G$9,0,10*ROW('Hygiene Data'!G193)),NA())</f>
        <v>#N/A</v>
      </c>
      <c r="BL199" s="492" t="e">
        <f ca="1">+IF(AND(ISNUMBER(OFFSET('Hygiene Data'!$H$5,0,10*ROW('Hygiene Data'!H193))),'Data Summary'!EA199="Yes"),OFFSET('Hygiene Data'!$H$5,0,10*ROW('Hygiene Data'!H193)),NA())</f>
        <v>#N/A</v>
      </c>
      <c r="BM199" s="492" t="e">
        <f ca="1">+IF(AND(ISNUMBER(OFFSET('Hygiene Data'!$H$7,0,10*ROW('Hygiene Data'!H193))),'Data Summary'!EB199="Yes"),OFFSET('Hygiene Data'!$H$7,0,10*ROW('Hygiene Data'!H193)),NA())</f>
        <v>#N/A</v>
      </c>
      <c r="BN199" s="492" t="e">
        <f ca="1">+IF(AND(ISNUMBER(OFFSET('Hygiene Data'!$H$9,0,10*ROW('Hygiene Data'!H193))),'Data Summary'!EC199="Yes"),OFFSET('Hygiene Data'!$H$9,0,10*ROW('Hygiene Data'!H193)),NA())</f>
        <v>#N/A</v>
      </c>
      <c r="BO199" s="492" t="e">
        <f ca="1">+IF(AND(ISNUMBER(OFFSET('Hygiene Data'!$I$5,0,10*ROW('Hygiene Data'!I193))),'Data Summary'!ED199="Yes"),OFFSET('Hygiene Data'!$I$5,0,10*ROW('Hygiene Data'!I193)),NA())</f>
        <v>#N/A</v>
      </c>
      <c r="BP199" s="492" t="e">
        <f ca="1">+IF(AND(ISNUMBER(OFFSET('Hygiene Data'!$I$7,0,10*ROW('Hygiene Data'!I193))),'Data Summary'!EE199="Yes"),OFFSET('Hygiene Data'!$I$7,0,10*ROW('Hygiene Data'!I193)),NA())</f>
        <v>#N/A</v>
      </c>
      <c r="BQ199" s="492" t="e">
        <f ca="1">+IF(AND(ISNUMBER(OFFSET('Hygiene Data'!$I$9,0,10*ROW('Hygiene Data'!I193))),'Data Summary'!EF199="Yes"),OFFSET('Hygiene Data'!$I$9,0,10*ROW('Hygiene Data'!I193)),NA())</f>
        <v>#N/A</v>
      </c>
    </row>
    <row r="200" spans="1:69" x14ac:dyDescent="0.25">
      <c r="A200" s="488" t="e">
        <f ca="1">+RIGHT('Data Summary'!A200,LEN('Data Summary'!A200)-9)</f>
        <v>#VALUE!</v>
      </c>
      <c r="B200" s="462" t="str">
        <f ca="1">+IF(ISTEXT('Data Summary'!B200),'Data Summary'!B200,"")</f>
        <v/>
      </c>
      <c r="C200" s="489" t="e">
        <f ca="1">+VALUE('Data Summary'!C200)</f>
        <v>#VALUE!</v>
      </c>
      <c r="D200" s="490" t="e">
        <f ca="1">+IF(AND(ISNUMBER(OFFSET('Water Data'!$D$4,0,10*ROW('Water Data'!D194))),'Data Summary'!BS200="Yes"),100-OFFSET('Water Data'!$D$4,0,10*ROW('Water Data'!D194)),NA())</f>
        <v>#N/A</v>
      </c>
      <c r="E200" s="490" t="e">
        <f ca="1">+IF(AND(ISNUMBER(OFFSET('Water Data'!$D$6,0,10*ROW('Water Data'!D194))),'Data Summary'!BT200="Yes"),OFFSET('Water Data'!$D$6,0,10*ROW('Water Data'!D194)),NA())</f>
        <v>#N/A</v>
      </c>
      <c r="F200" s="490" t="e">
        <f ca="1">+IF(AND(ISNUMBER(OFFSET('Water Data'!$D$9,0,10*ROW('Water Data'!D194))),'Data Summary'!BU200="Yes"),OFFSET('Water Data'!$D$9,0,10*ROW('Water Data'!D194)),NA())</f>
        <v>#N/A</v>
      </c>
      <c r="G200" s="490" t="e">
        <f ca="1">+IF(AND(ISNUMBER(OFFSET('Water Data'!$E$4,0,10*ROW('Water Data'!E194))),'Data Summary'!BV200="Yes"),100-OFFSET('Water Data'!$E$4,0,10*ROW('Water Data'!E194)),NA())</f>
        <v>#N/A</v>
      </c>
      <c r="H200" s="490" t="e">
        <f ca="1">+IF(AND(ISNUMBER(OFFSET('Water Data'!$E$6,0,10*ROW('Water Data'!E194))),'Data Summary'!BW200="Yes"),OFFSET('Water Data'!$E$6,0,10*ROW('Water Data'!E194)),NA())</f>
        <v>#N/A</v>
      </c>
      <c r="I200" s="490" t="e">
        <f ca="1">+IF(AND(ISNUMBER(OFFSET('Water Data'!$E$9,0,10*ROW('Water Data'!E194))),'Data Summary'!BX200="Yes"),OFFSET('Water Data'!$E$9,0,10*ROW('Water Data'!E194)),NA())</f>
        <v>#N/A</v>
      </c>
      <c r="J200" s="490" t="e">
        <f ca="1">+IF(AND(ISNUMBER(OFFSET('Water Data'!$F$4,0,10*ROW('Water Data'!F194))),'Data Summary'!BY200="Yes"),100-OFFSET('Water Data'!$F$4,0,10*ROW('Water Data'!F194)),NA())</f>
        <v>#N/A</v>
      </c>
      <c r="K200" s="490" t="e">
        <f ca="1">+IF(AND(ISNUMBER(OFFSET('Water Data'!$F$6,0,10*ROW('Water Data'!F194))),'Data Summary'!BZ200="Yes"),OFFSET('Water Data'!$F$6,0,10*ROW('Water Data'!F194)),NA())</f>
        <v>#N/A</v>
      </c>
      <c r="L200" s="490" t="e">
        <f ca="1">+IF(AND(ISNUMBER(OFFSET('Water Data'!$F$9,0,10*ROW('Water Data'!F194))),'Data Summary'!CA200="Yes"),OFFSET('Water Data'!$F$9,0,10*ROW('Water Data'!F194)),NA())</f>
        <v>#N/A</v>
      </c>
      <c r="M200" s="490" t="e">
        <f ca="1">+IF(AND(ISNUMBER(OFFSET('Water Data'!$G$4,0,10*ROW('Water Data'!G194))),'Data Summary'!CB200="Yes"),100-OFFSET('Water Data'!$G$4,0,10*ROW('Water Data'!G194)),NA())</f>
        <v>#N/A</v>
      </c>
      <c r="N200" s="490" t="e">
        <f ca="1">+IF(AND(ISNUMBER(OFFSET('Water Data'!$G$6,0,10*ROW('Water Data'!G194))),'Data Summary'!CC200="Yes"),OFFSET('Water Data'!$G$6,0,10*ROW('Water Data'!G194)),NA())</f>
        <v>#N/A</v>
      </c>
      <c r="O200" s="490" t="e">
        <f ca="1">+IF(AND(ISNUMBER(OFFSET('Water Data'!$G$9,0,10*ROW('Water Data'!G194))),'Data Summary'!CD200="Yes"),OFFSET('Water Data'!$G$9,0,10*ROW('Water Data'!G194)),NA())</f>
        <v>#N/A</v>
      </c>
      <c r="P200" s="490" t="e">
        <f ca="1">+IF(AND(ISNUMBER(OFFSET('Water Data'!$H$4,0,10*ROW('Water Data'!H194))),'Data Summary'!CE200="Yes"),100-OFFSET('Water Data'!$H$4,0,10*ROW('Water Data'!H194)),NA())</f>
        <v>#N/A</v>
      </c>
      <c r="Q200" s="490" t="e">
        <f ca="1">+IF(AND(ISNUMBER(OFFSET('Water Data'!$H$6,0,10*ROW('Water Data'!H194))),'Data Summary'!CF200="Yes"),OFFSET('Water Data'!$H$6,0,10*ROW('Water Data'!H194)),NA())</f>
        <v>#N/A</v>
      </c>
      <c r="R200" s="490" t="e">
        <f ca="1">+IF(AND(ISNUMBER(OFFSET('Water Data'!$H$9,0,10*ROW('Water Data'!H194))),'Data Summary'!CG200="Yes"),OFFSET('Water Data'!$H$9,0,10*ROW('Water Data'!H194)),NA())</f>
        <v>#N/A</v>
      </c>
      <c r="S200" s="490" t="e">
        <f ca="1">+IF(AND(ISNUMBER(OFFSET('Water Data'!$I$4,0,10*ROW('Water Data'!I194))),'Data Summary'!CH200="Yes"),100-OFFSET('Water Data'!$I$4,0,10*ROW('Water Data'!I194)),NA())</f>
        <v>#N/A</v>
      </c>
      <c r="T200" s="490" t="e">
        <f ca="1">+IF(AND(ISNUMBER(OFFSET('Water Data'!$I$6,0,10*ROW('Water Data'!I194))),'Data Summary'!CI200="Yes"),OFFSET('Water Data'!$I$6,0,10*ROW('Water Data'!I194)),NA())</f>
        <v>#N/A</v>
      </c>
      <c r="U200" s="490" t="e">
        <f ca="1">+IF(AND(ISNUMBER(OFFSET('Water Data'!$I$9,0,10*ROW('Water Data'!I194))),'Data Summary'!CJ200="Yes"),OFFSET('Water Data'!$I$9,0,10*ROW('Water Data'!I194)),NA())</f>
        <v>#N/A</v>
      </c>
      <c r="V200" s="491" t="e">
        <f ca="1">+IF(AND(ISNUMBER(OFFSET('Sanitation Data'!$D$4,0,10*ROW('Sanitation Data'!D194))),'Data Summary'!CK200="Yes"),100-OFFSET('Sanitation Data'!$D$4,0,10*ROW('Sanitation Data'!D194)),NA())</f>
        <v>#N/A</v>
      </c>
      <c r="W200" s="491" t="e">
        <f ca="1">+IF(AND(ISNUMBER(OFFSET('Sanitation Data'!$D$6,0,10*ROW('Sanitation Data'!D194))),'Data Summary'!CL200="Yes"),OFFSET('Sanitation Data'!$D$6,0,10*ROW('Sanitation Data'!D194)),NA())</f>
        <v>#N/A</v>
      </c>
      <c r="X200" s="491" t="e">
        <f ca="1">+IF(AND(ISNUMBER(OFFSET('Sanitation Data'!$D$10,0,10*ROW('Sanitation Data'!D194))),'Data Summary'!CM200="Yes"),OFFSET('Sanitation Data'!$D$10,0,10*ROW('Sanitation Data'!D194)),NA())</f>
        <v>#N/A</v>
      </c>
      <c r="Y200" s="491" t="e">
        <f ca="1">+IF(AND(ISNUMBER(OFFSET('Sanitation Data'!$D$11,0,10*ROW('Sanitation Data'!D194))),'Data Summary'!CN200="Yes"),OFFSET('Sanitation Data'!$D$11,0,10*ROW('Sanitation Data'!D194)),NA())</f>
        <v>#N/A</v>
      </c>
      <c r="Z200" s="491" t="e">
        <f ca="1">+IF(AND(ISNUMBER(OFFSET('Sanitation Data'!$D$12,0,10*ROW('Sanitation Data'!D194))),'Data Summary'!CO200="Yes"),OFFSET('Sanitation Data'!$D$12,0,10*ROW('Sanitation Data'!D194)),NA())</f>
        <v>#N/A</v>
      </c>
      <c r="AA200" s="491" t="e">
        <f ca="1">+IF(AND(ISNUMBER(OFFSET('Sanitation Data'!$E$4,0,10*ROW('Sanitation Data'!E194))),'Data Summary'!CP200="Yes"),100-OFFSET('Sanitation Data'!$E$4,0,10*ROW('Sanitation Data'!E194)),NA())</f>
        <v>#N/A</v>
      </c>
      <c r="AB200" s="491" t="e">
        <f ca="1">+IF(AND(ISNUMBER(OFFSET('Sanitation Data'!$E$6,0,10*ROW('Sanitation Data'!E194))),'Data Summary'!CQ200="Yes"),OFFSET('Sanitation Data'!$E$6,0,10*ROW('Sanitation Data'!E194)),NA())</f>
        <v>#N/A</v>
      </c>
      <c r="AC200" s="491" t="e">
        <f ca="1">+IF(AND(ISNUMBER(OFFSET('Sanitation Data'!$E$10,0,10*ROW('Sanitation Data'!E194))),'Data Summary'!CR200="Yes"),OFFSET('Sanitation Data'!$E$10,0,10*ROW('Sanitation Data'!E194)),NA())</f>
        <v>#N/A</v>
      </c>
      <c r="AD200" s="491" t="e">
        <f ca="1">+IF(AND(ISNUMBER(OFFSET('Sanitation Data'!$E$11,0,10*ROW('Sanitation Data'!E194))),'Data Summary'!CS200="Yes"),OFFSET('Sanitation Data'!$E$11,0,10*ROW('Sanitation Data'!E194)),NA())</f>
        <v>#N/A</v>
      </c>
      <c r="AE200" s="491" t="e">
        <f ca="1">+IF(AND(ISNUMBER(OFFSET('Sanitation Data'!$E$12,0,10*ROW('Sanitation Data'!E194))),'Data Summary'!CT200="Yes"),OFFSET('Sanitation Data'!$E$12,0,10*ROW('Sanitation Data'!E194)),NA())</f>
        <v>#N/A</v>
      </c>
      <c r="AF200" s="491" t="e">
        <f ca="1">+IF(AND(ISNUMBER(OFFSET('Sanitation Data'!$F$4,0,10*ROW('Sanitation Data'!F194))),'Data Summary'!CU200="Yes"),100-OFFSET('Sanitation Data'!$F$4,0,10*ROW('Sanitation Data'!F194)),NA())</f>
        <v>#N/A</v>
      </c>
      <c r="AG200" s="491" t="e">
        <f ca="1">+IF(AND(ISNUMBER(OFFSET('Sanitation Data'!$F$6,0,10*ROW('Sanitation Data'!F194))),'Data Summary'!CV200="Yes"),OFFSET('Sanitation Data'!$F$6,0,10*ROW('Sanitation Data'!F194)),NA())</f>
        <v>#N/A</v>
      </c>
      <c r="AH200" s="491" t="e">
        <f ca="1">+IF(AND(ISNUMBER(OFFSET('Sanitation Data'!$F$10,0,10*ROW('Sanitation Data'!F194))),'Data Summary'!CW200="Yes"),OFFSET('Sanitation Data'!$F$10,0,10*ROW('Sanitation Data'!F194)),NA())</f>
        <v>#N/A</v>
      </c>
      <c r="AI200" s="491" t="e">
        <f ca="1">+IF(AND(ISNUMBER(OFFSET('Sanitation Data'!$F$11,0,10*ROW('Sanitation Data'!F194))),'Data Summary'!CX200="Yes"),OFFSET('Sanitation Data'!$F$11,0,10*ROW('Sanitation Data'!F194)),NA())</f>
        <v>#N/A</v>
      </c>
      <c r="AJ200" s="491" t="e">
        <f ca="1">+IF(AND(ISNUMBER(OFFSET('Sanitation Data'!$F$12,0,10*ROW('Sanitation Data'!F194))),'Data Summary'!CY200="Yes"),OFFSET('Sanitation Data'!$F$12,0,10*ROW('Sanitation Data'!F194)),NA())</f>
        <v>#N/A</v>
      </c>
      <c r="AK200" s="491" t="e">
        <f ca="1">+IF(AND(ISNUMBER(OFFSET('Sanitation Data'!$G$4,0,10*ROW('Sanitation Data'!G194))),'Data Summary'!CZ200="Yes"),100-OFFSET('Sanitation Data'!$G$4,0,10*ROW('Sanitation Data'!G194)),NA())</f>
        <v>#N/A</v>
      </c>
      <c r="AL200" s="491" t="e">
        <f ca="1">+IF(AND(ISNUMBER(OFFSET('Sanitation Data'!$G$6,0,10*ROW('Sanitation Data'!G194))),'Data Summary'!DA200="Yes"),OFFSET('Sanitation Data'!$G$6,0,10*ROW('Sanitation Data'!G194)),NA())</f>
        <v>#N/A</v>
      </c>
      <c r="AM200" s="491" t="e">
        <f ca="1">+IF(AND(ISNUMBER(OFFSET('Sanitation Data'!$G$10,0,10*ROW('Sanitation Data'!G194))),'Data Summary'!DB200="Yes"),OFFSET('Sanitation Data'!$G$10,0,10*ROW('Sanitation Data'!G194)),NA())</f>
        <v>#N/A</v>
      </c>
      <c r="AN200" s="491" t="e">
        <f ca="1">+IF(AND(ISNUMBER(OFFSET('Sanitation Data'!$G$11,0,10*ROW('Sanitation Data'!G194))),'Data Summary'!DC200="Yes"),OFFSET('Sanitation Data'!$G$11,0,10*ROW('Sanitation Data'!G194)),NA())</f>
        <v>#N/A</v>
      </c>
      <c r="AO200" s="491" t="e">
        <f ca="1">+IF(AND(ISNUMBER(OFFSET('Sanitation Data'!$G$12,0,10*ROW('Sanitation Data'!G194))),'Data Summary'!DD200="Yes"),OFFSET('Sanitation Data'!$G$12,0,10*ROW('Sanitation Data'!G194)),NA())</f>
        <v>#N/A</v>
      </c>
      <c r="AP200" s="491" t="e">
        <f ca="1">+IF(AND(ISNUMBER(OFFSET('Sanitation Data'!$H$4,0,10*ROW('Sanitation Data'!H194))),'Data Summary'!DE200="Yes"),100-OFFSET('Sanitation Data'!$H$4,0,10*ROW('Sanitation Data'!H194)),NA())</f>
        <v>#N/A</v>
      </c>
      <c r="AQ200" s="491" t="e">
        <f ca="1">+IF(AND(ISNUMBER(OFFSET('Sanitation Data'!$H$6,0,10*ROW('Sanitation Data'!H194))),'Data Summary'!DF200="Yes"),OFFSET('Sanitation Data'!$H$6,0,10*ROW('Sanitation Data'!H194)),NA())</f>
        <v>#N/A</v>
      </c>
      <c r="AR200" s="491" t="e">
        <f ca="1">+IF(AND(ISNUMBER(OFFSET('Sanitation Data'!$H$10,0,10*ROW('Sanitation Data'!H194))),'Data Summary'!DG200="Yes"),OFFSET('Sanitation Data'!$H$10,0,10*ROW('Sanitation Data'!H194)),NA())</f>
        <v>#N/A</v>
      </c>
      <c r="AS200" s="491" t="e">
        <f ca="1">+IF(AND(ISNUMBER(OFFSET('Sanitation Data'!$H$11,0,10*ROW('Sanitation Data'!H194))),'Data Summary'!DH200="Yes"),OFFSET('Sanitation Data'!$H$11,0,10*ROW('Sanitation Data'!H194)),NA())</f>
        <v>#N/A</v>
      </c>
      <c r="AT200" s="491" t="e">
        <f ca="1">+IF(AND(ISNUMBER(OFFSET('Sanitation Data'!$H$12,0,10*ROW('Sanitation Data'!H194))),'Data Summary'!DI200="Yes"),OFFSET('Sanitation Data'!$H$12,0,10*ROW('Sanitation Data'!H194)),NA())</f>
        <v>#N/A</v>
      </c>
      <c r="AU200" s="491" t="e">
        <f ca="1">+IF(AND(ISNUMBER(OFFSET('Sanitation Data'!$I$4,0,10*ROW('Sanitation Data'!I194))),'Data Summary'!DJ200="Yes"),100-OFFSET('Sanitation Data'!$I$4,0,10*ROW('Sanitation Data'!I194)),NA())</f>
        <v>#N/A</v>
      </c>
      <c r="AV200" s="491" t="e">
        <f ca="1">+IF(AND(ISNUMBER(OFFSET('Sanitation Data'!$I$6,0,10*ROW('Sanitation Data'!I194))),'Data Summary'!DK200="Yes"),OFFSET('Sanitation Data'!$I$6,0,10*ROW('Sanitation Data'!I194)),NA())</f>
        <v>#N/A</v>
      </c>
      <c r="AW200" s="491" t="e">
        <f ca="1">+IF(AND(ISNUMBER(OFFSET('Sanitation Data'!$I$10,0,10*ROW('Sanitation Data'!I194))),'Data Summary'!DL200="Yes"),OFFSET('Sanitation Data'!$I$10,0,10*ROW('Sanitation Data'!I194)),NA())</f>
        <v>#N/A</v>
      </c>
      <c r="AX200" s="491" t="e">
        <f ca="1">+IF(AND(ISNUMBER(OFFSET('Sanitation Data'!$I$11,0,10*ROW('Sanitation Data'!I194))),'Data Summary'!DM200="Yes"),OFFSET('Sanitation Data'!$I$11,0,10*ROW('Sanitation Data'!I194)),NA())</f>
        <v>#N/A</v>
      </c>
      <c r="AY200" s="491" t="e">
        <f ca="1">+IF(AND(ISNUMBER(OFFSET('Sanitation Data'!$I$12,0,10*ROW('Sanitation Data'!I194))),'Data Summary'!DN200="Yes"),OFFSET('Sanitation Data'!$I$12,0,10*ROW('Sanitation Data'!I194)),NA())</f>
        <v>#N/A</v>
      </c>
      <c r="AZ200" s="492" t="e">
        <f ca="1">+IF(AND(ISNUMBER(OFFSET('Hygiene Data'!$D$5,0,10*ROW('Hygiene Data'!D194))),'Data Summary'!DO200="Yes"),OFFSET('Hygiene Data'!$D$5,0,10*ROW('Hygiene Data'!D194)),NA())</f>
        <v>#N/A</v>
      </c>
      <c r="BA200" s="492" t="e">
        <f ca="1">+IF(AND(ISNUMBER(OFFSET('Hygiene Data'!$D$7,0,10*ROW('Hygiene Data'!D194))),'Data Summary'!DP200="Yes"),OFFSET('Hygiene Data'!$D$7,0,10*ROW('Hygiene Data'!D194)),NA())</f>
        <v>#N/A</v>
      </c>
      <c r="BB200" s="492" t="e">
        <f ca="1">+IF(AND(ISNUMBER(OFFSET('Hygiene Data'!$D$9,0,10*ROW('Hygiene Data'!D194))),'Data Summary'!DQ200="Yes"),OFFSET('Hygiene Data'!$D$9,0,10*ROW('Hygiene Data'!D194)),NA())</f>
        <v>#N/A</v>
      </c>
      <c r="BC200" s="492" t="e">
        <f ca="1">+IF(AND(ISNUMBER(OFFSET('Hygiene Data'!$E$5,0,10*ROW('Hygiene Data'!E194))),'Data Summary'!DR200="Yes"),OFFSET('Hygiene Data'!$E$5,0,10*ROW('Hygiene Data'!E194)),NA())</f>
        <v>#N/A</v>
      </c>
      <c r="BD200" s="492" t="e">
        <f ca="1">+IF(AND(ISNUMBER(OFFSET('Hygiene Data'!$E$7,0,10*ROW('Hygiene Data'!E194))),'Data Summary'!DS200="Yes"),OFFSET('Hygiene Data'!$E$7,0,10*ROW('Hygiene Data'!E194)),NA())</f>
        <v>#N/A</v>
      </c>
      <c r="BE200" s="492" t="e">
        <f ca="1">+IF(AND(ISNUMBER(OFFSET('Hygiene Data'!$E$9,0,10*ROW('Hygiene Data'!E194))),'Data Summary'!DT200="Yes"),OFFSET('Hygiene Data'!$E$9,0,10*ROW('Hygiene Data'!E194)),NA())</f>
        <v>#N/A</v>
      </c>
      <c r="BF200" s="492" t="e">
        <f ca="1">+IF(AND(ISNUMBER(OFFSET('Hygiene Data'!$F$5,0,10*ROW('Hygiene Data'!F194))),'Data Summary'!DU200="Yes"),OFFSET('Hygiene Data'!$F$5,0,10*ROW('Hygiene Data'!F194)),NA())</f>
        <v>#N/A</v>
      </c>
      <c r="BG200" s="492" t="e">
        <f ca="1">+IF(AND(ISNUMBER(OFFSET('Hygiene Data'!$F$7,0,10*ROW('Hygiene Data'!F194))),'Data Summary'!DV200="Yes"),OFFSET('Hygiene Data'!$F$7,0,10*ROW('Hygiene Data'!F194)),NA())</f>
        <v>#N/A</v>
      </c>
      <c r="BH200" s="492" t="e">
        <f ca="1">+IF(AND(ISNUMBER(OFFSET('Hygiene Data'!$F$9,0,10*ROW('Hygiene Data'!F194))),'Data Summary'!DW200="Yes"),OFFSET('Hygiene Data'!$F$9,0,10*ROW('Hygiene Data'!F194)),NA())</f>
        <v>#N/A</v>
      </c>
      <c r="BI200" s="492" t="e">
        <f ca="1">+IF(AND(ISNUMBER(OFFSET('Hygiene Data'!$G$5,0,10*ROW('Hygiene Data'!G194))),'Data Summary'!DX200="Yes"),OFFSET('Hygiene Data'!$G$5,0,10*ROW('Hygiene Data'!G194)),NA())</f>
        <v>#N/A</v>
      </c>
      <c r="BJ200" s="492" t="e">
        <f ca="1">+IF(AND(ISNUMBER(OFFSET('Hygiene Data'!$G$7,0,10*ROW('Hygiene Data'!G194))),'Data Summary'!DY200="Yes"),OFFSET('Hygiene Data'!$G$7,0,10*ROW('Hygiene Data'!G194)),NA())</f>
        <v>#N/A</v>
      </c>
      <c r="BK200" s="492" t="e">
        <f ca="1">+IF(AND(ISNUMBER(OFFSET('Hygiene Data'!$G$9,0,10*ROW('Hygiene Data'!G194))),'Data Summary'!DZ200="Yes"),OFFSET('Hygiene Data'!$G$9,0,10*ROW('Hygiene Data'!G194)),NA())</f>
        <v>#N/A</v>
      </c>
      <c r="BL200" s="492" t="e">
        <f ca="1">+IF(AND(ISNUMBER(OFFSET('Hygiene Data'!$H$5,0,10*ROW('Hygiene Data'!H194))),'Data Summary'!EA200="Yes"),OFFSET('Hygiene Data'!$H$5,0,10*ROW('Hygiene Data'!H194)),NA())</f>
        <v>#N/A</v>
      </c>
      <c r="BM200" s="492" t="e">
        <f ca="1">+IF(AND(ISNUMBER(OFFSET('Hygiene Data'!$H$7,0,10*ROW('Hygiene Data'!H194))),'Data Summary'!EB200="Yes"),OFFSET('Hygiene Data'!$H$7,0,10*ROW('Hygiene Data'!H194)),NA())</f>
        <v>#N/A</v>
      </c>
      <c r="BN200" s="492" t="e">
        <f ca="1">+IF(AND(ISNUMBER(OFFSET('Hygiene Data'!$H$9,0,10*ROW('Hygiene Data'!H194))),'Data Summary'!EC200="Yes"),OFFSET('Hygiene Data'!$H$9,0,10*ROW('Hygiene Data'!H194)),NA())</f>
        <v>#N/A</v>
      </c>
      <c r="BO200" s="492" t="e">
        <f ca="1">+IF(AND(ISNUMBER(OFFSET('Hygiene Data'!$I$5,0,10*ROW('Hygiene Data'!I194))),'Data Summary'!ED200="Yes"),OFFSET('Hygiene Data'!$I$5,0,10*ROW('Hygiene Data'!I194)),NA())</f>
        <v>#N/A</v>
      </c>
      <c r="BP200" s="492" t="e">
        <f ca="1">+IF(AND(ISNUMBER(OFFSET('Hygiene Data'!$I$7,0,10*ROW('Hygiene Data'!I194))),'Data Summary'!EE200="Yes"),OFFSET('Hygiene Data'!$I$7,0,10*ROW('Hygiene Data'!I194)),NA())</f>
        <v>#N/A</v>
      </c>
      <c r="BQ200" s="492" t="e">
        <f ca="1">+IF(AND(ISNUMBER(OFFSET('Hygiene Data'!$I$9,0,10*ROW('Hygiene Data'!I194))),'Data Summary'!EF200="Yes"),OFFSET('Hygiene Data'!$I$9,0,10*ROW('Hygiene Data'!I194)),NA())</f>
        <v>#N/A</v>
      </c>
    </row>
    <row r="201" spans="1:69" x14ac:dyDescent="0.25">
      <c r="A201" s="488" t="e">
        <f ca="1">+RIGHT('Data Summary'!A201,LEN('Data Summary'!A201)-9)</f>
        <v>#VALUE!</v>
      </c>
      <c r="B201" s="462" t="str">
        <f ca="1">+IF(ISTEXT('Data Summary'!B201),'Data Summary'!B201,"")</f>
        <v/>
      </c>
      <c r="C201" s="489" t="e">
        <f ca="1">+VALUE('Data Summary'!C201)</f>
        <v>#VALUE!</v>
      </c>
      <c r="D201" s="490" t="e">
        <f ca="1">+IF(AND(ISNUMBER(OFFSET('Water Data'!$D$4,0,10*ROW('Water Data'!D195))),'Data Summary'!BS201="Yes"),100-OFFSET('Water Data'!$D$4,0,10*ROW('Water Data'!D195)),NA())</f>
        <v>#N/A</v>
      </c>
      <c r="E201" s="490" t="e">
        <f ca="1">+IF(AND(ISNUMBER(OFFSET('Water Data'!$D$6,0,10*ROW('Water Data'!D195))),'Data Summary'!BT201="Yes"),OFFSET('Water Data'!$D$6,0,10*ROW('Water Data'!D195)),NA())</f>
        <v>#N/A</v>
      </c>
      <c r="F201" s="490" t="e">
        <f ca="1">+IF(AND(ISNUMBER(OFFSET('Water Data'!$D$9,0,10*ROW('Water Data'!D195))),'Data Summary'!BU201="Yes"),OFFSET('Water Data'!$D$9,0,10*ROW('Water Data'!D195)),NA())</f>
        <v>#N/A</v>
      </c>
      <c r="G201" s="490" t="e">
        <f ca="1">+IF(AND(ISNUMBER(OFFSET('Water Data'!$E$4,0,10*ROW('Water Data'!E195))),'Data Summary'!BV201="Yes"),100-OFFSET('Water Data'!$E$4,0,10*ROW('Water Data'!E195)),NA())</f>
        <v>#N/A</v>
      </c>
      <c r="H201" s="490" t="e">
        <f ca="1">+IF(AND(ISNUMBER(OFFSET('Water Data'!$E$6,0,10*ROW('Water Data'!E195))),'Data Summary'!BW201="Yes"),OFFSET('Water Data'!$E$6,0,10*ROW('Water Data'!E195)),NA())</f>
        <v>#N/A</v>
      </c>
      <c r="I201" s="490" t="e">
        <f ca="1">+IF(AND(ISNUMBER(OFFSET('Water Data'!$E$9,0,10*ROW('Water Data'!E195))),'Data Summary'!BX201="Yes"),OFFSET('Water Data'!$E$9,0,10*ROW('Water Data'!E195)),NA())</f>
        <v>#N/A</v>
      </c>
      <c r="J201" s="490" t="e">
        <f ca="1">+IF(AND(ISNUMBER(OFFSET('Water Data'!$F$4,0,10*ROW('Water Data'!F195))),'Data Summary'!BY201="Yes"),100-OFFSET('Water Data'!$F$4,0,10*ROW('Water Data'!F195)),NA())</f>
        <v>#N/A</v>
      </c>
      <c r="K201" s="490" t="e">
        <f ca="1">+IF(AND(ISNUMBER(OFFSET('Water Data'!$F$6,0,10*ROW('Water Data'!F195))),'Data Summary'!BZ201="Yes"),OFFSET('Water Data'!$F$6,0,10*ROW('Water Data'!F195)),NA())</f>
        <v>#N/A</v>
      </c>
      <c r="L201" s="490" t="e">
        <f ca="1">+IF(AND(ISNUMBER(OFFSET('Water Data'!$F$9,0,10*ROW('Water Data'!F195))),'Data Summary'!CA201="Yes"),OFFSET('Water Data'!$F$9,0,10*ROW('Water Data'!F195)),NA())</f>
        <v>#N/A</v>
      </c>
      <c r="M201" s="490" t="e">
        <f ca="1">+IF(AND(ISNUMBER(OFFSET('Water Data'!$G$4,0,10*ROW('Water Data'!G195))),'Data Summary'!CB201="Yes"),100-OFFSET('Water Data'!$G$4,0,10*ROW('Water Data'!G195)),NA())</f>
        <v>#N/A</v>
      </c>
      <c r="N201" s="490" t="e">
        <f ca="1">+IF(AND(ISNUMBER(OFFSET('Water Data'!$G$6,0,10*ROW('Water Data'!G195))),'Data Summary'!CC201="Yes"),OFFSET('Water Data'!$G$6,0,10*ROW('Water Data'!G195)),NA())</f>
        <v>#N/A</v>
      </c>
      <c r="O201" s="490" t="e">
        <f ca="1">+IF(AND(ISNUMBER(OFFSET('Water Data'!$G$9,0,10*ROW('Water Data'!G195))),'Data Summary'!CD201="Yes"),OFFSET('Water Data'!$G$9,0,10*ROW('Water Data'!G195)),NA())</f>
        <v>#N/A</v>
      </c>
      <c r="P201" s="490" t="e">
        <f ca="1">+IF(AND(ISNUMBER(OFFSET('Water Data'!$H$4,0,10*ROW('Water Data'!H195))),'Data Summary'!CE201="Yes"),100-OFFSET('Water Data'!$H$4,0,10*ROW('Water Data'!H195)),NA())</f>
        <v>#N/A</v>
      </c>
      <c r="Q201" s="490" t="e">
        <f ca="1">+IF(AND(ISNUMBER(OFFSET('Water Data'!$H$6,0,10*ROW('Water Data'!H195))),'Data Summary'!CF201="Yes"),OFFSET('Water Data'!$H$6,0,10*ROW('Water Data'!H195)),NA())</f>
        <v>#N/A</v>
      </c>
      <c r="R201" s="490" t="e">
        <f ca="1">+IF(AND(ISNUMBER(OFFSET('Water Data'!$H$9,0,10*ROW('Water Data'!H195))),'Data Summary'!CG201="Yes"),OFFSET('Water Data'!$H$9,0,10*ROW('Water Data'!H195)),NA())</f>
        <v>#N/A</v>
      </c>
      <c r="S201" s="490" t="e">
        <f ca="1">+IF(AND(ISNUMBER(OFFSET('Water Data'!$I$4,0,10*ROW('Water Data'!I195))),'Data Summary'!CH201="Yes"),100-OFFSET('Water Data'!$I$4,0,10*ROW('Water Data'!I195)),NA())</f>
        <v>#N/A</v>
      </c>
      <c r="T201" s="490" t="e">
        <f ca="1">+IF(AND(ISNUMBER(OFFSET('Water Data'!$I$6,0,10*ROW('Water Data'!I195))),'Data Summary'!CI201="Yes"),OFFSET('Water Data'!$I$6,0,10*ROW('Water Data'!I195)),NA())</f>
        <v>#N/A</v>
      </c>
      <c r="U201" s="490" t="e">
        <f ca="1">+IF(AND(ISNUMBER(OFFSET('Water Data'!$I$9,0,10*ROW('Water Data'!I195))),'Data Summary'!CJ201="Yes"),OFFSET('Water Data'!$I$9,0,10*ROW('Water Data'!I195)),NA())</f>
        <v>#N/A</v>
      </c>
      <c r="V201" s="491" t="e">
        <f ca="1">+IF(AND(ISNUMBER(OFFSET('Sanitation Data'!$D$4,0,10*ROW('Sanitation Data'!D195))),'Data Summary'!CK201="Yes"),100-OFFSET('Sanitation Data'!$D$4,0,10*ROW('Sanitation Data'!D195)),NA())</f>
        <v>#N/A</v>
      </c>
      <c r="W201" s="491" t="e">
        <f ca="1">+IF(AND(ISNUMBER(OFFSET('Sanitation Data'!$D$6,0,10*ROW('Sanitation Data'!D195))),'Data Summary'!CL201="Yes"),OFFSET('Sanitation Data'!$D$6,0,10*ROW('Sanitation Data'!D195)),NA())</f>
        <v>#N/A</v>
      </c>
      <c r="X201" s="491" t="e">
        <f ca="1">+IF(AND(ISNUMBER(OFFSET('Sanitation Data'!$D$10,0,10*ROW('Sanitation Data'!D195))),'Data Summary'!CM201="Yes"),OFFSET('Sanitation Data'!$D$10,0,10*ROW('Sanitation Data'!D195)),NA())</f>
        <v>#N/A</v>
      </c>
      <c r="Y201" s="491" t="e">
        <f ca="1">+IF(AND(ISNUMBER(OFFSET('Sanitation Data'!$D$11,0,10*ROW('Sanitation Data'!D195))),'Data Summary'!CN201="Yes"),OFFSET('Sanitation Data'!$D$11,0,10*ROW('Sanitation Data'!D195)),NA())</f>
        <v>#N/A</v>
      </c>
      <c r="Z201" s="491" t="e">
        <f ca="1">+IF(AND(ISNUMBER(OFFSET('Sanitation Data'!$D$12,0,10*ROW('Sanitation Data'!D195))),'Data Summary'!CO201="Yes"),OFFSET('Sanitation Data'!$D$12,0,10*ROW('Sanitation Data'!D195)),NA())</f>
        <v>#N/A</v>
      </c>
      <c r="AA201" s="491" t="e">
        <f ca="1">+IF(AND(ISNUMBER(OFFSET('Sanitation Data'!$E$4,0,10*ROW('Sanitation Data'!E195))),'Data Summary'!CP201="Yes"),100-OFFSET('Sanitation Data'!$E$4,0,10*ROW('Sanitation Data'!E195)),NA())</f>
        <v>#N/A</v>
      </c>
      <c r="AB201" s="491" t="e">
        <f ca="1">+IF(AND(ISNUMBER(OFFSET('Sanitation Data'!$E$6,0,10*ROW('Sanitation Data'!E195))),'Data Summary'!CQ201="Yes"),OFFSET('Sanitation Data'!$E$6,0,10*ROW('Sanitation Data'!E195)),NA())</f>
        <v>#N/A</v>
      </c>
      <c r="AC201" s="491" t="e">
        <f ca="1">+IF(AND(ISNUMBER(OFFSET('Sanitation Data'!$E$10,0,10*ROW('Sanitation Data'!E195))),'Data Summary'!CR201="Yes"),OFFSET('Sanitation Data'!$E$10,0,10*ROW('Sanitation Data'!E195)),NA())</f>
        <v>#N/A</v>
      </c>
      <c r="AD201" s="491" t="e">
        <f ca="1">+IF(AND(ISNUMBER(OFFSET('Sanitation Data'!$E$11,0,10*ROW('Sanitation Data'!E195))),'Data Summary'!CS201="Yes"),OFFSET('Sanitation Data'!$E$11,0,10*ROW('Sanitation Data'!E195)),NA())</f>
        <v>#N/A</v>
      </c>
      <c r="AE201" s="491" t="e">
        <f ca="1">+IF(AND(ISNUMBER(OFFSET('Sanitation Data'!$E$12,0,10*ROW('Sanitation Data'!E195))),'Data Summary'!CT201="Yes"),OFFSET('Sanitation Data'!$E$12,0,10*ROW('Sanitation Data'!E195)),NA())</f>
        <v>#N/A</v>
      </c>
      <c r="AF201" s="491" t="e">
        <f ca="1">+IF(AND(ISNUMBER(OFFSET('Sanitation Data'!$F$4,0,10*ROW('Sanitation Data'!F195))),'Data Summary'!CU201="Yes"),100-OFFSET('Sanitation Data'!$F$4,0,10*ROW('Sanitation Data'!F195)),NA())</f>
        <v>#N/A</v>
      </c>
      <c r="AG201" s="491" t="e">
        <f ca="1">+IF(AND(ISNUMBER(OFFSET('Sanitation Data'!$F$6,0,10*ROW('Sanitation Data'!F195))),'Data Summary'!CV201="Yes"),OFFSET('Sanitation Data'!$F$6,0,10*ROW('Sanitation Data'!F195)),NA())</f>
        <v>#N/A</v>
      </c>
      <c r="AH201" s="491" t="e">
        <f ca="1">+IF(AND(ISNUMBER(OFFSET('Sanitation Data'!$F$10,0,10*ROW('Sanitation Data'!F195))),'Data Summary'!CW201="Yes"),OFFSET('Sanitation Data'!$F$10,0,10*ROW('Sanitation Data'!F195)),NA())</f>
        <v>#N/A</v>
      </c>
      <c r="AI201" s="491" t="e">
        <f ca="1">+IF(AND(ISNUMBER(OFFSET('Sanitation Data'!$F$11,0,10*ROW('Sanitation Data'!F195))),'Data Summary'!CX201="Yes"),OFFSET('Sanitation Data'!$F$11,0,10*ROW('Sanitation Data'!F195)),NA())</f>
        <v>#N/A</v>
      </c>
      <c r="AJ201" s="491" t="e">
        <f ca="1">+IF(AND(ISNUMBER(OFFSET('Sanitation Data'!$F$12,0,10*ROW('Sanitation Data'!F195))),'Data Summary'!CY201="Yes"),OFFSET('Sanitation Data'!$F$12,0,10*ROW('Sanitation Data'!F195)),NA())</f>
        <v>#N/A</v>
      </c>
      <c r="AK201" s="491" t="e">
        <f ca="1">+IF(AND(ISNUMBER(OFFSET('Sanitation Data'!$G$4,0,10*ROW('Sanitation Data'!G195))),'Data Summary'!CZ201="Yes"),100-OFFSET('Sanitation Data'!$G$4,0,10*ROW('Sanitation Data'!G195)),NA())</f>
        <v>#N/A</v>
      </c>
      <c r="AL201" s="491" t="e">
        <f ca="1">+IF(AND(ISNUMBER(OFFSET('Sanitation Data'!$G$6,0,10*ROW('Sanitation Data'!G195))),'Data Summary'!DA201="Yes"),OFFSET('Sanitation Data'!$G$6,0,10*ROW('Sanitation Data'!G195)),NA())</f>
        <v>#N/A</v>
      </c>
      <c r="AM201" s="491" t="e">
        <f ca="1">+IF(AND(ISNUMBER(OFFSET('Sanitation Data'!$G$10,0,10*ROW('Sanitation Data'!G195))),'Data Summary'!DB201="Yes"),OFFSET('Sanitation Data'!$G$10,0,10*ROW('Sanitation Data'!G195)),NA())</f>
        <v>#N/A</v>
      </c>
      <c r="AN201" s="491" t="e">
        <f ca="1">+IF(AND(ISNUMBER(OFFSET('Sanitation Data'!$G$11,0,10*ROW('Sanitation Data'!G195))),'Data Summary'!DC201="Yes"),OFFSET('Sanitation Data'!$G$11,0,10*ROW('Sanitation Data'!G195)),NA())</f>
        <v>#N/A</v>
      </c>
      <c r="AO201" s="491" t="e">
        <f ca="1">+IF(AND(ISNUMBER(OFFSET('Sanitation Data'!$G$12,0,10*ROW('Sanitation Data'!G195))),'Data Summary'!DD201="Yes"),OFFSET('Sanitation Data'!$G$12,0,10*ROW('Sanitation Data'!G195)),NA())</f>
        <v>#N/A</v>
      </c>
      <c r="AP201" s="491" t="e">
        <f ca="1">+IF(AND(ISNUMBER(OFFSET('Sanitation Data'!$H$4,0,10*ROW('Sanitation Data'!H195))),'Data Summary'!DE201="Yes"),100-OFFSET('Sanitation Data'!$H$4,0,10*ROW('Sanitation Data'!H195)),NA())</f>
        <v>#N/A</v>
      </c>
      <c r="AQ201" s="491" t="e">
        <f ca="1">+IF(AND(ISNUMBER(OFFSET('Sanitation Data'!$H$6,0,10*ROW('Sanitation Data'!H195))),'Data Summary'!DF201="Yes"),OFFSET('Sanitation Data'!$H$6,0,10*ROW('Sanitation Data'!H195)),NA())</f>
        <v>#N/A</v>
      </c>
      <c r="AR201" s="491" t="e">
        <f ca="1">+IF(AND(ISNUMBER(OFFSET('Sanitation Data'!$H$10,0,10*ROW('Sanitation Data'!H195))),'Data Summary'!DG201="Yes"),OFFSET('Sanitation Data'!$H$10,0,10*ROW('Sanitation Data'!H195)),NA())</f>
        <v>#N/A</v>
      </c>
      <c r="AS201" s="491" t="e">
        <f ca="1">+IF(AND(ISNUMBER(OFFSET('Sanitation Data'!$H$11,0,10*ROW('Sanitation Data'!H195))),'Data Summary'!DH201="Yes"),OFFSET('Sanitation Data'!$H$11,0,10*ROW('Sanitation Data'!H195)),NA())</f>
        <v>#N/A</v>
      </c>
      <c r="AT201" s="491" t="e">
        <f ca="1">+IF(AND(ISNUMBER(OFFSET('Sanitation Data'!$H$12,0,10*ROW('Sanitation Data'!H195))),'Data Summary'!DI201="Yes"),OFFSET('Sanitation Data'!$H$12,0,10*ROW('Sanitation Data'!H195)),NA())</f>
        <v>#N/A</v>
      </c>
      <c r="AU201" s="491" t="e">
        <f ca="1">+IF(AND(ISNUMBER(OFFSET('Sanitation Data'!$I$4,0,10*ROW('Sanitation Data'!I195))),'Data Summary'!DJ201="Yes"),100-OFFSET('Sanitation Data'!$I$4,0,10*ROW('Sanitation Data'!I195)),NA())</f>
        <v>#N/A</v>
      </c>
      <c r="AV201" s="491" t="e">
        <f ca="1">+IF(AND(ISNUMBER(OFFSET('Sanitation Data'!$I$6,0,10*ROW('Sanitation Data'!I195))),'Data Summary'!DK201="Yes"),OFFSET('Sanitation Data'!$I$6,0,10*ROW('Sanitation Data'!I195)),NA())</f>
        <v>#N/A</v>
      </c>
      <c r="AW201" s="491" t="e">
        <f ca="1">+IF(AND(ISNUMBER(OFFSET('Sanitation Data'!$I$10,0,10*ROW('Sanitation Data'!I195))),'Data Summary'!DL201="Yes"),OFFSET('Sanitation Data'!$I$10,0,10*ROW('Sanitation Data'!I195)),NA())</f>
        <v>#N/A</v>
      </c>
      <c r="AX201" s="491" t="e">
        <f ca="1">+IF(AND(ISNUMBER(OFFSET('Sanitation Data'!$I$11,0,10*ROW('Sanitation Data'!I195))),'Data Summary'!DM201="Yes"),OFFSET('Sanitation Data'!$I$11,0,10*ROW('Sanitation Data'!I195)),NA())</f>
        <v>#N/A</v>
      </c>
      <c r="AY201" s="491" t="e">
        <f ca="1">+IF(AND(ISNUMBER(OFFSET('Sanitation Data'!$I$12,0,10*ROW('Sanitation Data'!I195))),'Data Summary'!DN201="Yes"),OFFSET('Sanitation Data'!$I$12,0,10*ROW('Sanitation Data'!I195)),NA())</f>
        <v>#N/A</v>
      </c>
      <c r="AZ201" s="492" t="e">
        <f ca="1">+IF(AND(ISNUMBER(OFFSET('Hygiene Data'!$D$5,0,10*ROW('Hygiene Data'!D195))),'Data Summary'!DO201="Yes"),OFFSET('Hygiene Data'!$D$5,0,10*ROW('Hygiene Data'!D195)),NA())</f>
        <v>#N/A</v>
      </c>
      <c r="BA201" s="492" t="e">
        <f ca="1">+IF(AND(ISNUMBER(OFFSET('Hygiene Data'!$D$7,0,10*ROW('Hygiene Data'!D195))),'Data Summary'!DP201="Yes"),OFFSET('Hygiene Data'!$D$7,0,10*ROW('Hygiene Data'!D195)),NA())</f>
        <v>#N/A</v>
      </c>
      <c r="BB201" s="492" t="e">
        <f ca="1">+IF(AND(ISNUMBER(OFFSET('Hygiene Data'!$D$9,0,10*ROW('Hygiene Data'!D195))),'Data Summary'!DQ201="Yes"),OFFSET('Hygiene Data'!$D$9,0,10*ROW('Hygiene Data'!D195)),NA())</f>
        <v>#N/A</v>
      </c>
      <c r="BC201" s="492" t="e">
        <f ca="1">+IF(AND(ISNUMBER(OFFSET('Hygiene Data'!$E$5,0,10*ROW('Hygiene Data'!E195))),'Data Summary'!DR201="Yes"),OFFSET('Hygiene Data'!$E$5,0,10*ROW('Hygiene Data'!E195)),NA())</f>
        <v>#N/A</v>
      </c>
      <c r="BD201" s="492" t="e">
        <f ca="1">+IF(AND(ISNUMBER(OFFSET('Hygiene Data'!$E$7,0,10*ROW('Hygiene Data'!E195))),'Data Summary'!DS201="Yes"),OFFSET('Hygiene Data'!$E$7,0,10*ROW('Hygiene Data'!E195)),NA())</f>
        <v>#N/A</v>
      </c>
      <c r="BE201" s="492" t="e">
        <f ca="1">+IF(AND(ISNUMBER(OFFSET('Hygiene Data'!$E$9,0,10*ROW('Hygiene Data'!E195))),'Data Summary'!DT201="Yes"),OFFSET('Hygiene Data'!$E$9,0,10*ROW('Hygiene Data'!E195)),NA())</f>
        <v>#N/A</v>
      </c>
      <c r="BF201" s="492" t="e">
        <f ca="1">+IF(AND(ISNUMBER(OFFSET('Hygiene Data'!$F$5,0,10*ROW('Hygiene Data'!F195))),'Data Summary'!DU201="Yes"),OFFSET('Hygiene Data'!$F$5,0,10*ROW('Hygiene Data'!F195)),NA())</f>
        <v>#N/A</v>
      </c>
      <c r="BG201" s="492" t="e">
        <f ca="1">+IF(AND(ISNUMBER(OFFSET('Hygiene Data'!$F$7,0,10*ROW('Hygiene Data'!F195))),'Data Summary'!DV201="Yes"),OFFSET('Hygiene Data'!$F$7,0,10*ROW('Hygiene Data'!F195)),NA())</f>
        <v>#N/A</v>
      </c>
      <c r="BH201" s="492" t="e">
        <f ca="1">+IF(AND(ISNUMBER(OFFSET('Hygiene Data'!$F$9,0,10*ROW('Hygiene Data'!F195))),'Data Summary'!DW201="Yes"),OFFSET('Hygiene Data'!$F$9,0,10*ROW('Hygiene Data'!F195)),NA())</f>
        <v>#N/A</v>
      </c>
      <c r="BI201" s="492" t="e">
        <f ca="1">+IF(AND(ISNUMBER(OFFSET('Hygiene Data'!$G$5,0,10*ROW('Hygiene Data'!G195))),'Data Summary'!DX201="Yes"),OFFSET('Hygiene Data'!$G$5,0,10*ROW('Hygiene Data'!G195)),NA())</f>
        <v>#N/A</v>
      </c>
      <c r="BJ201" s="492" t="e">
        <f ca="1">+IF(AND(ISNUMBER(OFFSET('Hygiene Data'!$G$7,0,10*ROW('Hygiene Data'!G195))),'Data Summary'!DY201="Yes"),OFFSET('Hygiene Data'!$G$7,0,10*ROW('Hygiene Data'!G195)),NA())</f>
        <v>#N/A</v>
      </c>
      <c r="BK201" s="492" t="e">
        <f ca="1">+IF(AND(ISNUMBER(OFFSET('Hygiene Data'!$G$9,0,10*ROW('Hygiene Data'!G195))),'Data Summary'!DZ201="Yes"),OFFSET('Hygiene Data'!$G$9,0,10*ROW('Hygiene Data'!G195)),NA())</f>
        <v>#N/A</v>
      </c>
      <c r="BL201" s="492" t="e">
        <f ca="1">+IF(AND(ISNUMBER(OFFSET('Hygiene Data'!$H$5,0,10*ROW('Hygiene Data'!H195))),'Data Summary'!EA201="Yes"),OFFSET('Hygiene Data'!$H$5,0,10*ROW('Hygiene Data'!H195)),NA())</f>
        <v>#N/A</v>
      </c>
      <c r="BM201" s="492" t="e">
        <f ca="1">+IF(AND(ISNUMBER(OFFSET('Hygiene Data'!$H$7,0,10*ROW('Hygiene Data'!H195))),'Data Summary'!EB201="Yes"),OFFSET('Hygiene Data'!$H$7,0,10*ROW('Hygiene Data'!H195)),NA())</f>
        <v>#N/A</v>
      </c>
      <c r="BN201" s="492" t="e">
        <f ca="1">+IF(AND(ISNUMBER(OFFSET('Hygiene Data'!$H$9,0,10*ROW('Hygiene Data'!H195))),'Data Summary'!EC201="Yes"),OFFSET('Hygiene Data'!$H$9,0,10*ROW('Hygiene Data'!H195)),NA())</f>
        <v>#N/A</v>
      </c>
      <c r="BO201" s="492" t="e">
        <f ca="1">+IF(AND(ISNUMBER(OFFSET('Hygiene Data'!$I$5,0,10*ROW('Hygiene Data'!I195))),'Data Summary'!ED201="Yes"),OFFSET('Hygiene Data'!$I$5,0,10*ROW('Hygiene Data'!I195)),NA())</f>
        <v>#N/A</v>
      </c>
      <c r="BP201" s="492" t="e">
        <f ca="1">+IF(AND(ISNUMBER(OFFSET('Hygiene Data'!$I$7,0,10*ROW('Hygiene Data'!I195))),'Data Summary'!EE201="Yes"),OFFSET('Hygiene Data'!$I$7,0,10*ROW('Hygiene Data'!I195)),NA())</f>
        <v>#N/A</v>
      </c>
      <c r="BQ201" s="492" t="e">
        <f ca="1">+IF(AND(ISNUMBER(OFFSET('Hygiene Data'!$I$9,0,10*ROW('Hygiene Data'!I195))),'Data Summary'!EF201="Yes"),OFFSET('Hygiene Data'!$I$9,0,10*ROW('Hygiene Data'!I195)),NA())</f>
        <v>#N/A</v>
      </c>
    </row>
    <row r="202" spans="1:69" x14ac:dyDescent="0.25">
      <c r="A202" s="488" t="e">
        <f ca="1">+RIGHT('Data Summary'!A202,LEN('Data Summary'!A202)-9)</f>
        <v>#VALUE!</v>
      </c>
      <c r="B202" s="462" t="str">
        <f ca="1">+IF(ISTEXT('Data Summary'!B202),'Data Summary'!B202,"")</f>
        <v/>
      </c>
      <c r="C202" s="489" t="e">
        <f ca="1">+VALUE('Data Summary'!C202)</f>
        <v>#VALUE!</v>
      </c>
      <c r="D202" s="490" t="e">
        <f ca="1">+IF(AND(ISNUMBER(OFFSET('Water Data'!$D$4,0,10*ROW('Water Data'!D196))),'Data Summary'!BS202="Yes"),100-OFFSET('Water Data'!$D$4,0,10*ROW('Water Data'!D196)),NA())</f>
        <v>#N/A</v>
      </c>
      <c r="E202" s="490" t="e">
        <f ca="1">+IF(AND(ISNUMBER(OFFSET('Water Data'!$D$6,0,10*ROW('Water Data'!D196))),'Data Summary'!BT202="Yes"),OFFSET('Water Data'!$D$6,0,10*ROW('Water Data'!D196)),NA())</f>
        <v>#N/A</v>
      </c>
      <c r="F202" s="490" t="e">
        <f ca="1">+IF(AND(ISNUMBER(OFFSET('Water Data'!$D$9,0,10*ROW('Water Data'!D196))),'Data Summary'!BU202="Yes"),OFFSET('Water Data'!$D$9,0,10*ROW('Water Data'!D196)),NA())</f>
        <v>#N/A</v>
      </c>
      <c r="G202" s="490" t="e">
        <f ca="1">+IF(AND(ISNUMBER(OFFSET('Water Data'!$E$4,0,10*ROW('Water Data'!E196))),'Data Summary'!BV202="Yes"),100-OFFSET('Water Data'!$E$4,0,10*ROW('Water Data'!E196)),NA())</f>
        <v>#N/A</v>
      </c>
      <c r="H202" s="490" t="e">
        <f ca="1">+IF(AND(ISNUMBER(OFFSET('Water Data'!$E$6,0,10*ROW('Water Data'!E196))),'Data Summary'!BW202="Yes"),OFFSET('Water Data'!$E$6,0,10*ROW('Water Data'!E196)),NA())</f>
        <v>#N/A</v>
      </c>
      <c r="I202" s="490" t="e">
        <f ca="1">+IF(AND(ISNUMBER(OFFSET('Water Data'!$E$9,0,10*ROW('Water Data'!E196))),'Data Summary'!BX202="Yes"),OFFSET('Water Data'!$E$9,0,10*ROW('Water Data'!E196)),NA())</f>
        <v>#N/A</v>
      </c>
      <c r="J202" s="490" t="e">
        <f ca="1">+IF(AND(ISNUMBER(OFFSET('Water Data'!$F$4,0,10*ROW('Water Data'!F196))),'Data Summary'!BY202="Yes"),100-OFFSET('Water Data'!$F$4,0,10*ROW('Water Data'!F196)),NA())</f>
        <v>#N/A</v>
      </c>
      <c r="K202" s="490" t="e">
        <f ca="1">+IF(AND(ISNUMBER(OFFSET('Water Data'!$F$6,0,10*ROW('Water Data'!F196))),'Data Summary'!BZ202="Yes"),OFFSET('Water Data'!$F$6,0,10*ROW('Water Data'!F196)),NA())</f>
        <v>#N/A</v>
      </c>
      <c r="L202" s="490" t="e">
        <f ca="1">+IF(AND(ISNUMBER(OFFSET('Water Data'!$F$9,0,10*ROW('Water Data'!F196))),'Data Summary'!CA202="Yes"),OFFSET('Water Data'!$F$9,0,10*ROW('Water Data'!F196)),NA())</f>
        <v>#N/A</v>
      </c>
      <c r="M202" s="490" t="e">
        <f ca="1">+IF(AND(ISNUMBER(OFFSET('Water Data'!$G$4,0,10*ROW('Water Data'!G196))),'Data Summary'!CB202="Yes"),100-OFFSET('Water Data'!$G$4,0,10*ROW('Water Data'!G196)),NA())</f>
        <v>#N/A</v>
      </c>
      <c r="N202" s="490" t="e">
        <f ca="1">+IF(AND(ISNUMBER(OFFSET('Water Data'!$G$6,0,10*ROW('Water Data'!G196))),'Data Summary'!CC202="Yes"),OFFSET('Water Data'!$G$6,0,10*ROW('Water Data'!G196)),NA())</f>
        <v>#N/A</v>
      </c>
      <c r="O202" s="490" t="e">
        <f ca="1">+IF(AND(ISNUMBER(OFFSET('Water Data'!$G$9,0,10*ROW('Water Data'!G196))),'Data Summary'!CD202="Yes"),OFFSET('Water Data'!$G$9,0,10*ROW('Water Data'!G196)),NA())</f>
        <v>#N/A</v>
      </c>
      <c r="P202" s="490" t="e">
        <f ca="1">+IF(AND(ISNUMBER(OFFSET('Water Data'!$H$4,0,10*ROW('Water Data'!H196))),'Data Summary'!CE202="Yes"),100-OFFSET('Water Data'!$H$4,0,10*ROW('Water Data'!H196)),NA())</f>
        <v>#N/A</v>
      </c>
      <c r="Q202" s="490" t="e">
        <f ca="1">+IF(AND(ISNUMBER(OFFSET('Water Data'!$H$6,0,10*ROW('Water Data'!H196))),'Data Summary'!CF202="Yes"),OFFSET('Water Data'!$H$6,0,10*ROW('Water Data'!H196)),NA())</f>
        <v>#N/A</v>
      </c>
      <c r="R202" s="490" t="e">
        <f ca="1">+IF(AND(ISNUMBER(OFFSET('Water Data'!$H$9,0,10*ROW('Water Data'!H196))),'Data Summary'!CG202="Yes"),OFFSET('Water Data'!$H$9,0,10*ROW('Water Data'!H196)),NA())</f>
        <v>#N/A</v>
      </c>
      <c r="S202" s="490" t="e">
        <f ca="1">+IF(AND(ISNUMBER(OFFSET('Water Data'!$I$4,0,10*ROW('Water Data'!I196))),'Data Summary'!CH202="Yes"),100-OFFSET('Water Data'!$I$4,0,10*ROW('Water Data'!I196)),NA())</f>
        <v>#N/A</v>
      </c>
      <c r="T202" s="490" t="e">
        <f ca="1">+IF(AND(ISNUMBER(OFFSET('Water Data'!$I$6,0,10*ROW('Water Data'!I196))),'Data Summary'!CI202="Yes"),OFFSET('Water Data'!$I$6,0,10*ROW('Water Data'!I196)),NA())</f>
        <v>#N/A</v>
      </c>
      <c r="U202" s="490" t="e">
        <f ca="1">+IF(AND(ISNUMBER(OFFSET('Water Data'!$I$9,0,10*ROW('Water Data'!I196))),'Data Summary'!CJ202="Yes"),OFFSET('Water Data'!$I$9,0,10*ROW('Water Data'!I196)),NA())</f>
        <v>#N/A</v>
      </c>
      <c r="V202" s="491" t="e">
        <f ca="1">+IF(AND(ISNUMBER(OFFSET('Sanitation Data'!$D$4,0,10*ROW('Sanitation Data'!D196))),'Data Summary'!CK202="Yes"),100-OFFSET('Sanitation Data'!$D$4,0,10*ROW('Sanitation Data'!D196)),NA())</f>
        <v>#N/A</v>
      </c>
      <c r="W202" s="491" t="e">
        <f ca="1">+IF(AND(ISNUMBER(OFFSET('Sanitation Data'!$D$6,0,10*ROW('Sanitation Data'!D196))),'Data Summary'!CL202="Yes"),OFFSET('Sanitation Data'!$D$6,0,10*ROW('Sanitation Data'!D196)),NA())</f>
        <v>#N/A</v>
      </c>
      <c r="X202" s="491" t="e">
        <f ca="1">+IF(AND(ISNUMBER(OFFSET('Sanitation Data'!$D$10,0,10*ROW('Sanitation Data'!D196))),'Data Summary'!CM202="Yes"),OFFSET('Sanitation Data'!$D$10,0,10*ROW('Sanitation Data'!D196)),NA())</f>
        <v>#N/A</v>
      </c>
      <c r="Y202" s="491" t="e">
        <f ca="1">+IF(AND(ISNUMBER(OFFSET('Sanitation Data'!$D$11,0,10*ROW('Sanitation Data'!D196))),'Data Summary'!CN202="Yes"),OFFSET('Sanitation Data'!$D$11,0,10*ROW('Sanitation Data'!D196)),NA())</f>
        <v>#N/A</v>
      </c>
      <c r="Z202" s="491" t="e">
        <f ca="1">+IF(AND(ISNUMBER(OFFSET('Sanitation Data'!$D$12,0,10*ROW('Sanitation Data'!D196))),'Data Summary'!CO202="Yes"),OFFSET('Sanitation Data'!$D$12,0,10*ROW('Sanitation Data'!D196)),NA())</f>
        <v>#N/A</v>
      </c>
      <c r="AA202" s="491" t="e">
        <f ca="1">+IF(AND(ISNUMBER(OFFSET('Sanitation Data'!$E$4,0,10*ROW('Sanitation Data'!E196))),'Data Summary'!CP202="Yes"),100-OFFSET('Sanitation Data'!$E$4,0,10*ROW('Sanitation Data'!E196)),NA())</f>
        <v>#N/A</v>
      </c>
      <c r="AB202" s="491" t="e">
        <f ca="1">+IF(AND(ISNUMBER(OFFSET('Sanitation Data'!$E$6,0,10*ROW('Sanitation Data'!E196))),'Data Summary'!CQ202="Yes"),OFFSET('Sanitation Data'!$E$6,0,10*ROW('Sanitation Data'!E196)),NA())</f>
        <v>#N/A</v>
      </c>
      <c r="AC202" s="491" t="e">
        <f ca="1">+IF(AND(ISNUMBER(OFFSET('Sanitation Data'!$E$10,0,10*ROW('Sanitation Data'!E196))),'Data Summary'!CR202="Yes"),OFFSET('Sanitation Data'!$E$10,0,10*ROW('Sanitation Data'!E196)),NA())</f>
        <v>#N/A</v>
      </c>
      <c r="AD202" s="491" t="e">
        <f ca="1">+IF(AND(ISNUMBER(OFFSET('Sanitation Data'!$E$11,0,10*ROW('Sanitation Data'!E196))),'Data Summary'!CS202="Yes"),OFFSET('Sanitation Data'!$E$11,0,10*ROW('Sanitation Data'!E196)),NA())</f>
        <v>#N/A</v>
      </c>
      <c r="AE202" s="491" t="e">
        <f ca="1">+IF(AND(ISNUMBER(OFFSET('Sanitation Data'!$E$12,0,10*ROW('Sanitation Data'!E196))),'Data Summary'!CT202="Yes"),OFFSET('Sanitation Data'!$E$12,0,10*ROW('Sanitation Data'!E196)),NA())</f>
        <v>#N/A</v>
      </c>
      <c r="AF202" s="491" t="e">
        <f ca="1">+IF(AND(ISNUMBER(OFFSET('Sanitation Data'!$F$4,0,10*ROW('Sanitation Data'!F196))),'Data Summary'!CU202="Yes"),100-OFFSET('Sanitation Data'!$F$4,0,10*ROW('Sanitation Data'!F196)),NA())</f>
        <v>#N/A</v>
      </c>
      <c r="AG202" s="491" t="e">
        <f ca="1">+IF(AND(ISNUMBER(OFFSET('Sanitation Data'!$F$6,0,10*ROW('Sanitation Data'!F196))),'Data Summary'!CV202="Yes"),OFFSET('Sanitation Data'!$F$6,0,10*ROW('Sanitation Data'!F196)),NA())</f>
        <v>#N/A</v>
      </c>
      <c r="AH202" s="491" t="e">
        <f ca="1">+IF(AND(ISNUMBER(OFFSET('Sanitation Data'!$F$10,0,10*ROW('Sanitation Data'!F196))),'Data Summary'!CW202="Yes"),OFFSET('Sanitation Data'!$F$10,0,10*ROW('Sanitation Data'!F196)),NA())</f>
        <v>#N/A</v>
      </c>
      <c r="AI202" s="491" t="e">
        <f ca="1">+IF(AND(ISNUMBER(OFFSET('Sanitation Data'!$F$11,0,10*ROW('Sanitation Data'!F196))),'Data Summary'!CX202="Yes"),OFFSET('Sanitation Data'!$F$11,0,10*ROW('Sanitation Data'!F196)),NA())</f>
        <v>#N/A</v>
      </c>
      <c r="AJ202" s="491" t="e">
        <f ca="1">+IF(AND(ISNUMBER(OFFSET('Sanitation Data'!$F$12,0,10*ROW('Sanitation Data'!F196))),'Data Summary'!CY202="Yes"),OFFSET('Sanitation Data'!$F$12,0,10*ROW('Sanitation Data'!F196)),NA())</f>
        <v>#N/A</v>
      </c>
      <c r="AK202" s="491" t="e">
        <f ca="1">+IF(AND(ISNUMBER(OFFSET('Sanitation Data'!$G$4,0,10*ROW('Sanitation Data'!G196))),'Data Summary'!CZ202="Yes"),100-OFFSET('Sanitation Data'!$G$4,0,10*ROW('Sanitation Data'!G196)),NA())</f>
        <v>#N/A</v>
      </c>
      <c r="AL202" s="491" t="e">
        <f ca="1">+IF(AND(ISNUMBER(OFFSET('Sanitation Data'!$G$6,0,10*ROW('Sanitation Data'!G196))),'Data Summary'!DA202="Yes"),OFFSET('Sanitation Data'!$G$6,0,10*ROW('Sanitation Data'!G196)),NA())</f>
        <v>#N/A</v>
      </c>
      <c r="AM202" s="491" t="e">
        <f ca="1">+IF(AND(ISNUMBER(OFFSET('Sanitation Data'!$G$10,0,10*ROW('Sanitation Data'!G196))),'Data Summary'!DB202="Yes"),OFFSET('Sanitation Data'!$G$10,0,10*ROW('Sanitation Data'!G196)),NA())</f>
        <v>#N/A</v>
      </c>
      <c r="AN202" s="491" t="e">
        <f ca="1">+IF(AND(ISNUMBER(OFFSET('Sanitation Data'!$G$11,0,10*ROW('Sanitation Data'!G196))),'Data Summary'!DC202="Yes"),OFFSET('Sanitation Data'!$G$11,0,10*ROW('Sanitation Data'!G196)),NA())</f>
        <v>#N/A</v>
      </c>
      <c r="AO202" s="491" t="e">
        <f ca="1">+IF(AND(ISNUMBER(OFFSET('Sanitation Data'!$G$12,0,10*ROW('Sanitation Data'!G196))),'Data Summary'!DD202="Yes"),OFFSET('Sanitation Data'!$G$12,0,10*ROW('Sanitation Data'!G196)),NA())</f>
        <v>#N/A</v>
      </c>
      <c r="AP202" s="491" t="e">
        <f ca="1">+IF(AND(ISNUMBER(OFFSET('Sanitation Data'!$H$4,0,10*ROW('Sanitation Data'!H196))),'Data Summary'!DE202="Yes"),100-OFFSET('Sanitation Data'!$H$4,0,10*ROW('Sanitation Data'!H196)),NA())</f>
        <v>#N/A</v>
      </c>
      <c r="AQ202" s="491" t="e">
        <f ca="1">+IF(AND(ISNUMBER(OFFSET('Sanitation Data'!$H$6,0,10*ROW('Sanitation Data'!H196))),'Data Summary'!DF202="Yes"),OFFSET('Sanitation Data'!$H$6,0,10*ROW('Sanitation Data'!H196)),NA())</f>
        <v>#N/A</v>
      </c>
      <c r="AR202" s="491" t="e">
        <f ca="1">+IF(AND(ISNUMBER(OFFSET('Sanitation Data'!$H$10,0,10*ROW('Sanitation Data'!H196))),'Data Summary'!DG202="Yes"),OFFSET('Sanitation Data'!$H$10,0,10*ROW('Sanitation Data'!H196)),NA())</f>
        <v>#N/A</v>
      </c>
      <c r="AS202" s="491" t="e">
        <f ca="1">+IF(AND(ISNUMBER(OFFSET('Sanitation Data'!$H$11,0,10*ROW('Sanitation Data'!H196))),'Data Summary'!DH202="Yes"),OFFSET('Sanitation Data'!$H$11,0,10*ROW('Sanitation Data'!H196)),NA())</f>
        <v>#N/A</v>
      </c>
      <c r="AT202" s="491" t="e">
        <f ca="1">+IF(AND(ISNUMBER(OFFSET('Sanitation Data'!$H$12,0,10*ROW('Sanitation Data'!H196))),'Data Summary'!DI202="Yes"),OFFSET('Sanitation Data'!$H$12,0,10*ROW('Sanitation Data'!H196)),NA())</f>
        <v>#N/A</v>
      </c>
      <c r="AU202" s="491" t="e">
        <f ca="1">+IF(AND(ISNUMBER(OFFSET('Sanitation Data'!$I$4,0,10*ROW('Sanitation Data'!I196))),'Data Summary'!DJ202="Yes"),100-OFFSET('Sanitation Data'!$I$4,0,10*ROW('Sanitation Data'!I196)),NA())</f>
        <v>#N/A</v>
      </c>
      <c r="AV202" s="491" t="e">
        <f ca="1">+IF(AND(ISNUMBER(OFFSET('Sanitation Data'!$I$6,0,10*ROW('Sanitation Data'!I196))),'Data Summary'!DK202="Yes"),OFFSET('Sanitation Data'!$I$6,0,10*ROW('Sanitation Data'!I196)),NA())</f>
        <v>#N/A</v>
      </c>
      <c r="AW202" s="491" t="e">
        <f ca="1">+IF(AND(ISNUMBER(OFFSET('Sanitation Data'!$I$10,0,10*ROW('Sanitation Data'!I196))),'Data Summary'!DL202="Yes"),OFFSET('Sanitation Data'!$I$10,0,10*ROW('Sanitation Data'!I196)),NA())</f>
        <v>#N/A</v>
      </c>
      <c r="AX202" s="491" t="e">
        <f ca="1">+IF(AND(ISNUMBER(OFFSET('Sanitation Data'!$I$11,0,10*ROW('Sanitation Data'!I196))),'Data Summary'!DM202="Yes"),OFFSET('Sanitation Data'!$I$11,0,10*ROW('Sanitation Data'!I196)),NA())</f>
        <v>#N/A</v>
      </c>
      <c r="AY202" s="491" t="e">
        <f ca="1">+IF(AND(ISNUMBER(OFFSET('Sanitation Data'!$I$12,0,10*ROW('Sanitation Data'!I196))),'Data Summary'!DN202="Yes"),OFFSET('Sanitation Data'!$I$12,0,10*ROW('Sanitation Data'!I196)),NA())</f>
        <v>#N/A</v>
      </c>
      <c r="AZ202" s="492" t="e">
        <f ca="1">+IF(AND(ISNUMBER(OFFSET('Hygiene Data'!$D$5,0,10*ROW('Hygiene Data'!D196))),'Data Summary'!DO202="Yes"),OFFSET('Hygiene Data'!$D$5,0,10*ROW('Hygiene Data'!D196)),NA())</f>
        <v>#N/A</v>
      </c>
      <c r="BA202" s="492" t="e">
        <f ca="1">+IF(AND(ISNUMBER(OFFSET('Hygiene Data'!$D$7,0,10*ROW('Hygiene Data'!D196))),'Data Summary'!DP202="Yes"),OFFSET('Hygiene Data'!$D$7,0,10*ROW('Hygiene Data'!D196)),NA())</f>
        <v>#N/A</v>
      </c>
      <c r="BB202" s="492" t="e">
        <f ca="1">+IF(AND(ISNUMBER(OFFSET('Hygiene Data'!$D$9,0,10*ROW('Hygiene Data'!D196))),'Data Summary'!DQ202="Yes"),OFFSET('Hygiene Data'!$D$9,0,10*ROW('Hygiene Data'!D196)),NA())</f>
        <v>#N/A</v>
      </c>
      <c r="BC202" s="492" t="e">
        <f ca="1">+IF(AND(ISNUMBER(OFFSET('Hygiene Data'!$E$5,0,10*ROW('Hygiene Data'!E196))),'Data Summary'!DR202="Yes"),OFFSET('Hygiene Data'!$E$5,0,10*ROW('Hygiene Data'!E196)),NA())</f>
        <v>#N/A</v>
      </c>
      <c r="BD202" s="492" t="e">
        <f ca="1">+IF(AND(ISNUMBER(OFFSET('Hygiene Data'!$E$7,0,10*ROW('Hygiene Data'!E196))),'Data Summary'!DS202="Yes"),OFFSET('Hygiene Data'!$E$7,0,10*ROW('Hygiene Data'!E196)),NA())</f>
        <v>#N/A</v>
      </c>
      <c r="BE202" s="492" t="e">
        <f ca="1">+IF(AND(ISNUMBER(OFFSET('Hygiene Data'!$E$9,0,10*ROW('Hygiene Data'!E196))),'Data Summary'!DT202="Yes"),OFFSET('Hygiene Data'!$E$9,0,10*ROW('Hygiene Data'!E196)),NA())</f>
        <v>#N/A</v>
      </c>
      <c r="BF202" s="492" t="e">
        <f ca="1">+IF(AND(ISNUMBER(OFFSET('Hygiene Data'!$F$5,0,10*ROW('Hygiene Data'!F196))),'Data Summary'!DU202="Yes"),OFFSET('Hygiene Data'!$F$5,0,10*ROW('Hygiene Data'!F196)),NA())</f>
        <v>#N/A</v>
      </c>
      <c r="BG202" s="492" t="e">
        <f ca="1">+IF(AND(ISNUMBER(OFFSET('Hygiene Data'!$F$7,0,10*ROW('Hygiene Data'!F196))),'Data Summary'!DV202="Yes"),OFFSET('Hygiene Data'!$F$7,0,10*ROW('Hygiene Data'!F196)),NA())</f>
        <v>#N/A</v>
      </c>
      <c r="BH202" s="492" t="e">
        <f ca="1">+IF(AND(ISNUMBER(OFFSET('Hygiene Data'!$F$9,0,10*ROW('Hygiene Data'!F196))),'Data Summary'!DW202="Yes"),OFFSET('Hygiene Data'!$F$9,0,10*ROW('Hygiene Data'!F196)),NA())</f>
        <v>#N/A</v>
      </c>
      <c r="BI202" s="492" t="e">
        <f ca="1">+IF(AND(ISNUMBER(OFFSET('Hygiene Data'!$G$5,0,10*ROW('Hygiene Data'!G196))),'Data Summary'!DX202="Yes"),OFFSET('Hygiene Data'!$G$5,0,10*ROW('Hygiene Data'!G196)),NA())</f>
        <v>#N/A</v>
      </c>
      <c r="BJ202" s="492" t="e">
        <f ca="1">+IF(AND(ISNUMBER(OFFSET('Hygiene Data'!$G$7,0,10*ROW('Hygiene Data'!G196))),'Data Summary'!DY202="Yes"),OFFSET('Hygiene Data'!$G$7,0,10*ROW('Hygiene Data'!G196)),NA())</f>
        <v>#N/A</v>
      </c>
      <c r="BK202" s="492" t="e">
        <f ca="1">+IF(AND(ISNUMBER(OFFSET('Hygiene Data'!$G$9,0,10*ROW('Hygiene Data'!G196))),'Data Summary'!DZ202="Yes"),OFFSET('Hygiene Data'!$G$9,0,10*ROW('Hygiene Data'!G196)),NA())</f>
        <v>#N/A</v>
      </c>
      <c r="BL202" s="492" t="e">
        <f ca="1">+IF(AND(ISNUMBER(OFFSET('Hygiene Data'!$H$5,0,10*ROW('Hygiene Data'!H196))),'Data Summary'!EA202="Yes"),OFFSET('Hygiene Data'!$H$5,0,10*ROW('Hygiene Data'!H196)),NA())</f>
        <v>#N/A</v>
      </c>
      <c r="BM202" s="492" t="e">
        <f ca="1">+IF(AND(ISNUMBER(OFFSET('Hygiene Data'!$H$7,0,10*ROW('Hygiene Data'!H196))),'Data Summary'!EB202="Yes"),OFFSET('Hygiene Data'!$H$7,0,10*ROW('Hygiene Data'!H196)),NA())</f>
        <v>#N/A</v>
      </c>
      <c r="BN202" s="492" t="e">
        <f ca="1">+IF(AND(ISNUMBER(OFFSET('Hygiene Data'!$H$9,0,10*ROW('Hygiene Data'!H196))),'Data Summary'!EC202="Yes"),OFFSET('Hygiene Data'!$H$9,0,10*ROW('Hygiene Data'!H196)),NA())</f>
        <v>#N/A</v>
      </c>
      <c r="BO202" s="492" t="e">
        <f ca="1">+IF(AND(ISNUMBER(OFFSET('Hygiene Data'!$I$5,0,10*ROW('Hygiene Data'!I196))),'Data Summary'!ED202="Yes"),OFFSET('Hygiene Data'!$I$5,0,10*ROW('Hygiene Data'!I196)),NA())</f>
        <v>#N/A</v>
      </c>
      <c r="BP202" s="492" t="e">
        <f ca="1">+IF(AND(ISNUMBER(OFFSET('Hygiene Data'!$I$7,0,10*ROW('Hygiene Data'!I196))),'Data Summary'!EE202="Yes"),OFFSET('Hygiene Data'!$I$7,0,10*ROW('Hygiene Data'!I196)),NA())</f>
        <v>#N/A</v>
      </c>
      <c r="BQ202" s="492" t="e">
        <f ca="1">+IF(AND(ISNUMBER(OFFSET('Hygiene Data'!$I$9,0,10*ROW('Hygiene Data'!I196))),'Data Summary'!EF202="Yes"),OFFSET('Hygiene Data'!$I$9,0,10*ROW('Hygiene Data'!I196)),NA())</f>
        <v>#N/A</v>
      </c>
    </row>
    <row r="203" spans="1:69" x14ac:dyDescent="0.25">
      <c r="A203" s="488" t="e">
        <f ca="1">+RIGHT('Data Summary'!A203,LEN('Data Summary'!A203)-9)</f>
        <v>#VALUE!</v>
      </c>
      <c r="B203" s="462" t="str">
        <f ca="1">+IF(ISTEXT('Data Summary'!B203),'Data Summary'!B203,"")</f>
        <v/>
      </c>
      <c r="C203" s="489" t="e">
        <f ca="1">+VALUE('Data Summary'!C203)</f>
        <v>#VALUE!</v>
      </c>
      <c r="D203" s="490" t="e">
        <f ca="1">+IF(AND(ISNUMBER(OFFSET('Water Data'!$D$4,0,10*ROW('Water Data'!D197))),'Data Summary'!BS203="Yes"),100-OFFSET('Water Data'!$D$4,0,10*ROW('Water Data'!D197)),NA())</f>
        <v>#N/A</v>
      </c>
      <c r="E203" s="490" t="e">
        <f ca="1">+IF(AND(ISNUMBER(OFFSET('Water Data'!$D$6,0,10*ROW('Water Data'!D197))),'Data Summary'!BT203="Yes"),OFFSET('Water Data'!$D$6,0,10*ROW('Water Data'!D197)),NA())</f>
        <v>#N/A</v>
      </c>
      <c r="F203" s="490" t="e">
        <f ca="1">+IF(AND(ISNUMBER(OFFSET('Water Data'!$D$9,0,10*ROW('Water Data'!D197))),'Data Summary'!BU203="Yes"),OFFSET('Water Data'!$D$9,0,10*ROW('Water Data'!D197)),NA())</f>
        <v>#N/A</v>
      </c>
      <c r="G203" s="490" t="e">
        <f ca="1">+IF(AND(ISNUMBER(OFFSET('Water Data'!$E$4,0,10*ROW('Water Data'!E197))),'Data Summary'!BV203="Yes"),100-OFFSET('Water Data'!$E$4,0,10*ROW('Water Data'!E197)),NA())</f>
        <v>#N/A</v>
      </c>
      <c r="H203" s="490" t="e">
        <f ca="1">+IF(AND(ISNUMBER(OFFSET('Water Data'!$E$6,0,10*ROW('Water Data'!E197))),'Data Summary'!BW203="Yes"),OFFSET('Water Data'!$E$6,0,10*ROW('Water Data'!E197)),NA())</f>
        <v>#N/A</v>
      </c>
      <c r="I203" s="490" t="e">
        <f ca="1">+IF(AND(ISNUMBER(OFFSET('Water Data'!$E$9,0,10*ROW('Water Data'!E197))),'Data Summary'!BX203="Yes"),OFFSET('Water Data'!$E$9,0,10*ROW('Water Data'!E197)),NA())</f>
        <v>#N/A</v>
      </c>
      <c r="J203" s="490" t="e">
        <f ca="1">+IF(AND(ISNUMBER(OFFSET('Water Data'!$F$4,0,10*ROW('Water Data'!F197))),'Data Summary'!BY203="Yes"),100-OFFSET('Water Data'!$F$4,0,10*ROW('Water Data'!F197)),NA())</f>
        <v>#N/A</v>
      </c>
      <c r="K203" s="490" t="e">
        <f ca="1">+IF(AND(ISNUMBER(OFFSET('Water Data'!$F$6,0,10*ROW('Water Data'!F197))),'Data Summary'!BZ203="Yes"),OFFSET('Water Data'!$F$6,0,10*ROW('Water Data'!F197)),NA())</f>
        <v>#N/A</v>
      </c>
      <c r="L203" s="490" t="e">
        <f ca="1">+IF(AND(ISNUMBER(OFFSET('Water Data'!$F$9,0,10*ROW('Water Data'!F197))),'Data Summary'!CA203="Yes"),OFFSET('Water Data'!$F$9,0,10*ROW('Water Data'!F197)),NA())</f>
        <v>#N/A</v>
      </c>
      <c r="M203" s="490" t="e">
        <f ca="1">+IF(AND(ISNUMBER(OFFSET('Water Data'!$G$4,0,10*ROW('Water Data'!G197))),'Data Summary'!CB203="Yes"),100-OFFSET('Water Data'!$G$4,0,10*ROW('Water Data'!G197)),NA())</f>
        <v>#N/A</v>
      </c>
      <c r="N203" s="490" t="e">
        <f ca="1">+IF(AND(ISNUMBER(OFFSET('Water Data'!$G$6,0,10*ROW('Water Data'!G197))),'Data Summary'!CC203="Yes"),OFFSET('Water Data'!$G$6,0,10*ROW('Water Data'!G197)),NA())</f>
        <v>#N/A</v>
      </c>
      <c r="O203" s="490" t="e">
        <f ca="1">+IF(AND(ISNUMBER(OFFSET('Water Data'!$G$9,0,10*ROW('Water Data'!G197))),'Data Summary'!CD203="Yes"),OFFSET('Water Data'!$G$9,0,10*ROW('Water Data'!G197)),NA())</f>
        <v>#N/A</v>
      </c>
      <c r="P203" s="490" t="e">
        <f ca="1">+IF(AND(ISNUMBER(OFFSET('Water Data'!$H$4,0,10*ROW('Water Data'!H197))),'Data Summary'!CE203="Yes"),100-OFFSET('Water Data'!$H$4,0,10*ROW('Water Data'!H197)),NA())</f>
        <v>#N/A</v>
      </c>
      <c r="Q203" s="490" t="e">
        <f ca="1">+IF(AND(ISNUMBER(OFFSET('Water Data'!$H$6,0,10*ROW('Water Data'!H197))),'Data Summary'!CF203="Yes"),OFFSET('Water Data'!$H$6,0,10*ROW('Water Data'!H197)),NA())</f>
        <v>#N/A</v>
      </c>
      <c r="R203" s="490" t="e">
        <f ca="1">+IF(AND(ISNUMBER(OFFSET('Water Data'!$H$9,0,10*ROW('Water Data'!H197))),'Data Summary'!CG203="Yes"),OFFSET('Water Data'!$H$9,0,10*ROW('Water Data'!H197)),NA())</f>
        <v>#N/A</v>
      </c>
      <c r="S203" s="490" t="e">
        <f ca="1">+IF(AND(ISNUMBER(OFFSET('Water Data'!$I$4,0,10*ROW('Water Data'!I197))),'Data Summary'!CH203="Yes"),100-OFFSET('Water Data'!$I$4,0,10*ROW('Water Data'!I197)),NA())</f>
        <v>#N/A</v>
      </c>
      <c r="T203" s="490" t="e">
        <f ca="1">+IF(AND(ISNUMBER(OFFSET('Water Data'!$I$6,0,10*ROW('Water Data'!I197))),'Data Summary'!CI203="Yes"),OFFSET('Water Data'!$I$6,0,10*ROW('Water Data'!I197)),NA())</f>
        <v>#N/A</v>
      </c>
      <c r="U203" s="490" t="e">
        <f ca="1">+IF(AND(ISNUMBER(OFFSET('Water Data'!$I$9,0,10*ROW('Water Data'!I197))),'Data Summary'!CJ203="Yes"),OFFSET('Water Data'!$I$9,0,10*ROW('Water Data'!I197)),NA())</f>
        <v>#N/A</v>
      </c>
      <c r="V203" s="491" t="e">
        <f ca="1">+IF(AND(ISNUMBER(OFFSET('Sanitation Data'!$D$4,0,10*ROW('Sanitation Data'!D197))),'Data Summary'!CK203="Yes"),100-OFFSET('Sanitation Data'!$D$4,0,10*ROW('Sanitation Data'!D197)),NA())</f>
        <v>#N/A</v>
      </c>
      <c r="W203" s="491" t="e">
        <f ca="1">+IF(AND(ISNUMBER(OFFSET('Sanitation Data'!$D$6,0,10*ROW('Sanitation Data'!D197))),'Data Summary'!CL203="Yes"),OFFSET('Sanitation Data'!$D$6,0,10*ROW('Sanitation Data'!D197)),NA())</f>
        <v>#N/A</v>
      </c>
      <c r="X203" s="491" t="e">
        <f ca="1">+IF(AND(ISNUMBER(OFFSET('Sanitation Data'!$D$10,0,10*ROW('Sanitation Data'!D197))),'Data Summary'!CM203="Yes"),OFFSET('Sanitation Data'!$D$10,0,10*ROW('Sanitation Data'!D197)),NA())</f>
        <v>#N/A</v>
      </c>
      <c r="Y203" s="491" t="e">
        <f ca="1">+IF(AND(ISNUMBER(OFFSET('Sanitation Data'!$D$11,0,10*ROW('Sanitation Data'!D197))),'Data Summary'!CN203="Yes"),OFFSET('Sanitation Data'!$D$11,0,10*ROW('Sanitation Data'!D197)),NA())</f>
        <v>#N/A</v>
      </c>
      <c r="Z203" s="491" t="e">
        <f ca="1">+IF(AND(ISNUMBER(OFFSET('Sanitation Data'!$D$12,0,10*ROW('Sanitation Data'!D197))),'Data Summary'!CO203="Yes"),OFFSET('Sanitation Data'!$D$12,0,10*ROW('Sanitation Data'!D197)),NA())</f>
        <v>#N/A</v>
      </c>
      <c r="AA203" s="491" t="e">
        <f ca="1">+IF(AND(ISNUMBER(OFFSET('Sanitation Data'!$E$4,0,10*ROW('Sanitation Data'!E197))),'Data Summary'!CP203="Yes"),100-OFFSET('Sanitation Data'!$E$4,0,10*ROW('Sanitation Data'!E197)),NA())</f>
        <v>#N/A</v>
      </c>
      <c r="AB203" s="491" t="e">
        <f ca="1">+IF(AND(ISNUMBER(OFFSET('Sanitation Data'!$E$6,0,10*ROW('Sanitation Data'!E197))),'Data Summary'!CQ203="Yes"),OFFSET('Sanitation Data'!$E$6,0,10*ROW('Sanitation Data'!E197)),NA())</f>
        <v>#N/A</v>
      </c>
      <c r="AC203" s="491" t="e">
        <f ca="1">+IF(AND(ISNUMBER(OFFSET('Sanitation Data'!$E$10,0,10*ROW('Sanitation Data'!E197))),'Data Summary'!CR203="Yes"),OFFSET('Sanitation Data'!$E$10,0,10*ROW('Sanitation Data'!E197)),NA())</f>
        <v>#N/A</v>
      </c>
      <c r="AD203" s="491" t="e">
        <f ca="1">+IF(AND(ISNUMBER(OFFSET('Sanitation Data'!$E$11,0,10*ROW('Sanitation Data'!E197))),'Data Summary'!CS203="Yes"),OFFSET('Sanitation Data'!$E$11,0,10*ROW('Sanitation Data'!E197)),NA())</f>
        <v>#N/A</v>
      </c>
      <c r="AE203" s="491" t="e">
        <f ca="1">+IF(AND(ISNUMBER(OFFSET('Sanitation Data'!$E$12,0,10*ROW('Sanitation Data'!E197))),'Data Summary'!CT203="Yes"),OFFSET('Sanitation Data'!$E$12,0,10*ROW('Sanitation Data'!E197)),NA())</f>
        <v>#N/A</v>
      </c>
      <c r="AF203" s="491" t="e">
        <f ca="1">+IF(AND(ISNUMBER(OFFSET('Sanitation Data'!$F$4,0,10*ROW('Sanitation Data'!F197))),'Data Summary'!CU203="Yes"),100-OFFSET('Sanitation Data'!$F$4,0,10*ROW('Sanitation Data'!F197)),NA())</f>
        <v>#N/A</v>
      </c>
      <c r="AG203" s="491" t="e">
        <f ca="1">+IF(AND(ISNUMBER(OFFSET('Sanitation Data'!$F$6,0,10*ROW('Sanitation Data'!F197))),'Data Summary'!CV203="Yes"),OFFSET('Sanitation Data'!$F$6,0,10*ROW('Sanitation Data'!F197)),NA())</f>
        <v>#N/A</v>
      </c>
      <c r="AH203" s="491" t="e">
        <f ca="1">+IF(AND(ISNUMBER(OFFSET('Sanitation Data'!$F$10,0,10*ROW('Sanitation Data'!F197))),'Data Summary'!CW203="Yes"),OFFSET('Sanitation Data'!$F$10,0,10*ROW('Sanitation Data'!F197)),NA())</f>
        <v>#N/A</v>
      </c>
      <c r="AI203" s="491" t="e">
        <f ca="1">+IF(AND(ISNUMBER(OFFSET('Sanitation Data'!$F$11,0,10*ROW('Sanitation Data'!F197))),'Data Summary'!CX203="Yes"),OFFSET('Sanitation Data'!$F$11,0,10*ROW('Sanitation Data'!F197)),NA())</f>
        <v>#N/A</v>
      </c>
      <c r="AJ203" s="491" t="e">
        <f ca="1">+IF(AND(ISNUMBER(OFFSET('Sanitation Data'!$F$12,0,10*ROW('Sanitation Data'!F197))),'Data Summary'!CY203="Yes"),OFFSET('Sanitation Data'!$F$12,0,10*ROW('Sanitation Data'!F197)),NA())</f>
        <v>#N/A</v>
      </c>
      <c r="AK203" s="491" t="e">
        <f ca="1">+IF(AND(ISNUMBER(OFFSET('Sanitation Data'!$G$4,0,10*ROW('Sanitation Data'!G197))),'Data Summary'!CZ203="Yes"),100-OFFSET('Sanitation Data'!$G$4,0,10*ROW('Sanitation Data'!G197)),NA())</f>
        <v>#N/A</v>
      </c>
      <c r="AL203" s="491" t="e">
        <f ca="1">+IF(AND(ISNUMBER(OFFSET('Sanitation Data'!$G$6,0,10*ROW('Sanitation Data'!G197))),'Data Summary'!DA203="Yes"),OFFSET('Sanitation Data'!$G$6,0,10*ROW('Sanitation Data'!G197)),NA())</f>
        <v>#N/A</v>
      </c>
      <c r="AM203" s="491" t="e">
        <f ca="1">+IF(AND(ISNUMBER(OFFSET('Sanitation Data'!$G$10,0,10*ROW('Sanitation Data'!G197))),'Data Summary'!DB203="Yes"),OFFSET('Sanitation Data'!$G$10,0,10*ROW('Sanitation Data'!G197)),NA())</f>
        <v>#N/A</v>
      </c>
      <c r="AN203" s="491" t="e">
        <f ca="1">+IF(AND(ISNUMBER(OFFSET('Sanitation Data'!$G$11,0,10*ROW('Sanitation Data'!G197))),'Data Summary'!DC203="Yes"),OFFSET('Sanitation Data'!$G$11,0,10*ROW('Sanitation Data'!G197)),NA())</f>
        <v>#N/A</v>
      </c>
      <c r="AO203" s="491" t="e">
        <f ca="1">+IF(AND(ISNUMBER(OFFSET('Sanitation Data'!$G$12,0,10*ROW('Sanitation Data'!G197))),'Data Summary'!DD203="Yes"),OFFSET('Sanitation Data'!$G$12,0,10*ROW('Sanitation Data'!G197)),NA())</f>
        <v>#N/A</v>
      </c>
      <c r="AP203" s="491" t="e">
        <f ca="1">+IF(AND(ISNUMBER(OFFSET('Sanitation Data'!$H$4,0,10*ROW('Sanitation Data'!H197))),'Data Summary'!DE203="Yes"),100-OFFSET('Sanitation Data'!$H$4,0,10*ROW('Sanitation Data'!H197)),NA())</f>
        <v>#N/A</v>
      </c>
      <c r="AQ203" s="491" t="e">
        <f ca="1">+IF(AND(ISNUMBER(OFFSET('Sanitation Data'!$H$6,0,10*ROW('Sanitation Data'!H197))),'Data Summary'!DF203="Yes"),OFFSET('Sanitation Data'!$H$6,0,10*ROW('Sanitation Data'!H197)),NA())</f>
        <v>#N/A</v>
      </c>
      <c r="AR203" s="491" t="e">
        <f ca="1">+IF(AND(ISNUMBER(OFFSET('Sanitation Data'!$H$10,0,10*ROW('Sanitation Data'!H197))),'Data Summary'!DG203="Yes"),OFFSET('Sanitation Data'!$H$10,0,10*ROW('Sanitation Data'!H197)),NA())</f>
        <v>#N/A</v>
      </c>
      <c r="AS203" s="491" t="e">
        <f ca="1">+IF(AND(ISNUMBER(OFFSET('Sanitation Data'!$H$11,0,10*ROW('Sanitation Data'!H197))),'Data Summary'!DH203="Yes"),OFFSET('Sanitation Data'!$H$11,0,10*ROW('Sanitation Data'!H197)),NA())</f>
        <v>#N/A</v>
      </c>
      <c r="AT203" s="491" t="e">
        <f ca="1">+IF(AND(ISNUMBER(OFFSET('Sanitation Data'!$H$12,0,10*ROW('Sanitation Data'!H197))),'Data Summary'!DI203="Yes"),OFFSET('Sanitation Data'!$H$12,0,10*ROW('Sanitation Data'!H197)),NA())</f>
        <v>#N/A</v>
      </c>
      <c r="AU203" s="491" t="e">
        <f ca="1">+IF(AND(ISNUMBER(OFFSET('Sanitation Data'!$I$4,0,10*ROW('Sanitation Data'!I197))),'Data Summary'!DJ203="Yes"),100-OFFSET('Sanitation Data'!$I$4,0,10*ROW('Sanitation Data'!I197)),NA())</f>
        <v>#N/A</v>
      </c>
      <c r="AV203" s="491" t="e">
        <f ca="1">+IF(AND(ISNUMBER(OFFSET('Sanitation Data'!$I$6,0,10*ROW('Sanitation Data'!I197))),'Data Summary'!DK203="Yes"),OFFSET('Sanitation Data'!$I$6,0,10*ROW('Sanitation Data'!I197)),NA())</f>
        <v>#N/A</v>
      </c>
      <c r="AW203" s="491" t="e">
        <f ca="1">+IF(AND(ISNUMBER(OFFSET('Sanitation Data'!$I$10,0,10*ROW('Sanitation Data'!I197))),'Data Summary'!DL203="Yes"),OFFSET('Sanitation Data'!$I$10,0,10*ROW('Sanitation Data'!I197)),NA())</f>
        <v>#N/A</v>
      </c>
      <c r="AX203" s="491" t="e">
        <f ca="1">+IF(AND(ISNUMBER(OFFSET('Sanitation Data'!$I$11,0,10*ROW('Sanitation Data'!I197))),'Data Summary'!DM203="Yes"),OFFSET('Sanitation Data'!$I$11,0,10*ROW('Sanitation Data'!I197)),NA())</f>
        <v>#N/A</v>
      </c>
      <c r="AY203" s="491" t="e">
        <f ca="1">+IF(AND(ISNUMBER(OFFSET('Sanitation Data'!$I$12,0,10*ROW('Sanitation Data'!I197))),'Data Summary'!DN203="Yes"),OFFSET('Sanitation Data'!$I$12,0,10*ROW('Sanitation Data'!I197)),NA())</f>
        <v>#N/A</v>
      </c>
      <c r="AZ203" s="492" t="e">
        <f ca="1">+IF(AND(ISNUMBER(OFFSET('Hygiene Data'!$D$5,0,10*ROW('Hygiene Data'!D197))),'Data Summary'!DO203="Yes"),OFFSET('Hygiene Data'!$D$5,0,10*ROW('Hygiene Data'!D197)),NA())</f>
        <v>#N/A</v>
      </c>
      <c r="BA203" s="492" t="e">
        <f ca="1">+IF(AND(ISNUMBER(OFFSET('Hygiene Data'!$D$7,0,10*ROW('Hygiene Data'!D197))),'Data Summary'!DP203="Yes"),OFFSET('Hygiene Data'!$D$7,0,10*ROW('Hygiene Data'!D197)),NA())</f>
        <v>#N/A</v>
      </c>
      <c r="BB203" s="492" t="e">
        <f ca="1">+IF(AND(ISNUMBER(OFFSET('Hygiene Data'!$D$9,0,10*ROW('Hygiene Data'!D197))),'Data Summary'!DQ203="Yes"),OFFSET('Hygiene Data'!$D$9,0,10*ROW('Hygiene Data'!D197)),NA())</f>
        <v>#N/A</v>
      </c>
      <c r="BC203" s="492" t="e">
        <f ca="1">+IF(AND(ISNUMBER(OFFSET('Hygiene Data'!$E$5,0,10*ROW('Hygiene Data'!E197))),'Data Summary'!DR203="Yes"),OFFSET('Hygiene Data'!$E$5,0,10*ROW('Hygiene Data'!E197)),NA())</f>
        <v>#N/A</v>
      </c>
      <c r="BD203" s="492" t="e">
        <f ca="1">+IF(AND(ISNUMBER(OFFSET('Hygiene Data'!$E$7,0,10*ROW('Hygiene Data'!E197))),'Data Summary'!DS203="Yes"),OFFSET('Hygiene Data'!$E$7,0,10*ROW('Hygiene Data'!E197)),NA())</f>
        <v>#N/A</v>
      </c>
      <c r="BE203" s="492" t="e">
        <f ca="1">+IF(AND(ISNUMBER(OFFSET('Hygiene Data'!$E$9,0,10*ROW('Hygiene Data'!E197))),'Data Summary'!DT203="Yes"),OFFSET('Hygiene Data'!$E$9,0,10*ROW('Hygiene Data'!E197)),NA())</f>
        <v>#N/A</v>
      </c>
      <c r="BF203" s="492" t="e">
        <f ca="1">+IF(AND(ISNUMBER(OFFSET('Hygiene Data'!$F$5,0,10*ROW('Hygiene Data'!F197))),'Data Summary'!DU203="Yes"),OFFSET('Hygiene Data'!$F$5,0,10*ROW('Hygiene Data'!F197)),NA())</f>
        <v>#N/A</v>
      </c>
      <c r="BG203" s="492" t="e">
        <f ca="1">+IF(AND(ISNUMBER(OFFSET('Hygiene Data'!$F$7,0,10*ROW('Hygiene Data'!F197))),'Data Summary'!DV203="Yes"),OFFSET('Hygiene Data'!$F$7,0,10*ROW('Hygiene Data'!F197)),NA())</f>
        <v>#N/A</v>
      </c>
      <c r="BH203" s="492" t="e">
        <f ca="1">+IF(AND(ISNUMBER(OFFSET('Hygiene Data'!$F$9,0,10*ROW('Hygiene Data'!F197))),'Data Summary'!DW203="Yes"),OFFSET('Hygiene Data'!$F$9,0,10*ROW('Hygiene Data'!F197)),NA())</f>
        <v>#N/A</v>
      </c>
      <c r="BI203" s="492" t="e">
        <f ca="1">+IF(AND(ISNUMBER(OFFSET('Hygiene Data'!$G$5,0,10*ROW('Hygiene Data'!G197))),'Data Summary'!DX203="Yes"),OFFSET('Hygiene Data'!$G$5,0,10*ROW('Hygiene Data'!G197)),NA())</f>
        <v>#N/A</v>
      </c>
      <c r="BJ203" s="492" t="e">
        <f ca="1">+IF(AND(ISNUMBER(OFFSET('Hygiene Data'!$G$7,0,10*ROW('Hygiene Data'!G197))),'Data Summary'!DY203="Yes"),OFFSET('Hygiene Data'!$G$7,0,10*ROW('Hygiene Data'!G197)),NA())</f>
        <v>#N/A</v>
      </c>
      <c r="BK203" s="492" t="e">
        <f ca="1">+IF(AND(ISNUMBER(OFFSET('Hygiene Data'!$G$9,0,10*ROW('Hygiene Data'!G197))),'Data Summary'!DZ203="Yes"),OFFSET('Hygiene Data'!$G$9,0,10*ROW('Hygiene Data'!G197)),NA())</f>
        <v>#N/A</v>
      </c>
      <c r="BL203" s="492" t="e">
        <f ca="1">+IF(AND(ISNUMBER(OFFSET('Hygiene Data'!$H$5,0,10*ROW('Hygiene Data'!H197))),'Data Summary'!EA203="Yes"),OFFSET('Hygiene Data'!$H$5,0,10*ROW('Hygiene Data'!H197)),NA())</f>
        <v>#N/A</v>
      </c>
      <c r="BM203" s="492" t="e">
        <f ca="1">+IF(AND(ISNUMBER(OFFSET('Hygiene Data'!$H$7,0,10*ROW('Hygiene Data'!H197))),'Data Summary'!EB203="Yes"),OFFSET('Hygiene Data'!$H$7,0,10*ROW('Hygiene Data'!H197)),NA())</f>
        <v>#N/A</v>
      </c>
      <c r="BN203" s="492" t="e">
        <f ca="1">+IF(AND(ISNUMBER(OFFSET('Hygiene Data'!$H$9,0,10*ROW('Hygiene Data'!H197))),'Data Summary'!EC203="Yes"),OFFSET('Hygiene Data'!$H$9,0,10*ROW('Hygiene Data'!H197)),NA())</f>
        <v>#N/A</v>
      </c>
      <c r="BO203" s="492" t="e">
        <f ca="1">+IF(AND(ISNUMBER(OFFSET('Hygiene Data'!$I$5,0,10*ROW('Hygiene Data'!I197))),'Data Summary'!ED203="Yes"),OFFSET('Hygiene Data'!$I$5,0,10*ROW('Hygiene Data'!I197)),NA())</f>
        <v>#N/A</v>
      </c>
      <c r="BP203" s="492" t="e">
        <f ca="1">+IF(AND(ISNUMBER(OFFSET('Hygiene Data'!$I$7,0,10*ROW('Hygiene Data'!I197))),'Data Summary'!EE203="Yes"),OFFSET('Hygiene Data'!$I$7,0,10*ROW('Hygiene Data'!I197)),NA())</f>
        <v>#N/A</v>
      </c>
      <c r="BQ203" s="492" t="e">
        <f ca="1">+IF(AND(ISNUMBER(OFFSET('Hygiene Data'!$I$9,0,10*ROW('Hygiene Data'!I197))),'Data Summary'!EF203="Yes"),OFFSET('Hygiene Data'!$I$9,0,10*ROW('Hygiene Data'!I197)),NA())</f>
        <v>#N/A</v>
      </c>
    </row>
    <row r="204" spans="1:69" x14ac:dyDescent="0.25">
      <c r="A204" s="488" t="e">
        <f ca="1">+RIGHT('Data Summary'!A204,LEN('Data Summary'!A204)-9)</f>
        <v>#VALUE!</v>
      </c>
      <c r="B204" s="462" t="str">
        <f ca="1">+IF(ISTEXT('Data Summary'!B204),'Data Summary'!B204,"")</f>
        <v/>
      </c>
      <c r="C204" s="489" t="e">
        <f ca="1">+VALUE('Data Summary'!C204)</f>
        <v>#VALUE!</v>
      </c>
      <c r="D204" s="490" t="e">
        <f ca="1">+IF(AND(ISNUMBER(OFFSET('Water Data'!$D$4,0,10*ROW('Water Data'!D198))),'Data Summary'!BS204="Yes"),100-OFFSET('Water Data'!$D$4,0,10*ROW('Water Data'!D198)),NA())</f>
        <v>#N/A</v>
      </c>
      <c r="E204" s="490" t="e">
        <f ca="1">+IF(AND(ISNUMBER(OFFSET('Water Data'!$D$6,0,10*ROW('Water Data'!D198))),'Data Summary'!BT204="Yes"),OFFSET('Water Data'!$D$6,0,10*ROW('Water Data'!D198)),NA())</f>
        <v>#N/A</v>
      </c>
      <c r="F204" s="490" t="e">
        <f ca="1">+IF(AND(ISNUMBER(OFFSET('Water Data'!$D$9,0,10*ROW('Water Data'!D198))),'Data Summary'!BU204="Yes"),OFFSET('Water Data'!$D$9,0,10*ROW('Water Data'!D198)),NA())</f>
        <v>#N/A</v>
      </c>
      <c r="G204" s="490" t="e">
        <f ca="1">+IF(AND(ISNUMBER(OFFSET('Water Data'!$E$4,0,10*ROW('Water Data'!E198))),'Data Summary'!BV204="Yes"),100-OFFSET('Water Data'!$E$4,0,10*ROW('Water Data'!E198)),NA())</f>
        <v>#N/A</v>
      </c>
      <c r="H204" s="490" t="e">
        <f ca="1">+IF(AND(ISNUMBER(OFFSET('Water Data'!$E$6,0,10*ROW('Water Data'!E198))),'Data Summary'!BW204="Yes"),OFFSET('Water Data'!$E$6,0,10*ROW('Water Data'!E198)),NA())</f>
        <v>#N/A</v>
      </c>
      <c r="I204" s="490" t="e">
        <f ca="1">+IF(AND(ISNUMBER(OFFSET('Water Data'!$E$9,0,10*ROW('Water Data'!E198))),'Data Summary'!BX204="Yes"),OFFSET('Water Data'!$E$9,0,10*ROW('Water Data'!E198)),NA())</f>
        <v>#N/A</v>
      </c>
      <c r="J204" s="490" t="e">
        <f ca="1">+IF(AND(ISNUMBER(OFFSET('Water Data'!$F$4,0,10*ROW('Water Data'!F198))),'Data Summary'!BY204="Yes"),100-OFFSET('Water Data'!$F$4,0,10*ROW('Water Data'!F198)),NA())</f>
        <v>#N/A</v>
      </c>
      <c r="K204" s="490" t="e">
        <f ca="1">+IF(AND(ISNUMBER(OFFSET('Water Data'!$F$6,0,10*ROW('Water Data'!F198))),'Data Summary'!BZ204="Yes"),OFFSET('Water Data'!$F$6,0,10*ROW('Water Data'!F198)),NA())</f>
        <v>#N/A</v>
      </c>
      <c r="L204" s="490" t="e">
        <f ca="1">+IF(AND(ISNUMBER(OFFSET('Water Data'!$F$9,0,10*ROW('Water Data'!F198))),'Data Summary'!CA204="Yes"),OFFSET('Water Data'!$F$9,0,10*ROW('Water Data'!F198)),NA())</f>
        <v>#N/A</v>
      </c>
      <c r="M204" s="490" t="e">
        <f ca="1">+IF(AND(ISNUMBER(OFFSET('Water Data'!$G$4,0,10*ROW('Water Data'!G198))),'Data Summary'!CB204="Yes"),100-OFFSET('Water Data'!$G$4,0,10*ROW('Water Data'!G198)),NA())</f>
        <v>#N/A</v>
      </c>
      <c r="N204" s="490" t="e">
        <f ca="1">+IF(AND(ISNUMBER(OFFSET('Water Data'!$G$6,0,10*ROW('Water Data'!G198))),'Data Summary'!CC204="Yes"),OFFSET('Water Data'!$G$6,0,10*ROW('Water Data'!G198)),NA())</f>
        <v>#N/A</v>
      </c>
      <c r="O204" s="490" t="e">
        <f ca="1">+IF(AND(ISNUMBER(OFFSET('Water Data'!$G$9,0,10*ROW('Water Data'!G198))),'Data Summary'!CD204="Yes"),OFFSET('Water Data'!$G$9,0,10*ROW('Water Data'!G198)),NA())</f>
        <v>#N/A</v>
      </c>
      <c r="P204" s="490" t="e">
        <f ca="1">+IF(AND(ISNUMBER(OFFSET('Water Data'!$H$4,0,10*ROW('Water Data'!H198))),'Data Summary'!CE204="Yes"),100-OFFSET('Water Data'!$H$4,0,10*ROW('Water Data'!H198)),NA())</f>
        <v>#N/A</v>
      </c>
      <c r="Q204" s="490" t="e">
        <f ca="1">+IF(AND(ISNUMBER(OFFSET('Water Data'!$H$6,0,10*ROW('Water Data'!H198))),'Data Summary'!CF204="Yes"),OFFSET('Water Data'!$H$6,0,10*ROW('Water Data'!H198)),NA())</f>
        <v>#N/A</v>
      </c>
      <c r="R204" s="490" t="e">
        <f ca="1">+IF(AND(ISNUMBER(OFFSET('Water Data'!$H$9,0,10*ROW('Water Data'!H198))),'Data Summary'!CG204="Yes"),OFFSET('Water Data'!$H$9,0,10*ROW('Water Data'!H198)),NA())</f>
        <v>#N/A</v>
      </c>
      <c r="S204" s="490" t="e">
        <f ca="1">+IF(AND(ISNUMBER(OFFSET('Water Data'!$I$4,0,10*ROW('Water Data'!I198))),'Data Summary'!CH204="Yes"),100-OFFSET('Water Data'!$I$4,0,10*ROW('Water Data'!I198)),NA())</f>
        <v>#N/A</v>
      </c>
      <c r="T204" s="490" t="e">
        <f ca="1">+IF(AND(ISNUMBER(OFFSET('Water Data'!$I$6,0,10*ROW('Water Data'!I198))),'Data Summary'!CI204="Yes"),OFFSET('Water Data'!$I$6,0,10*ROW('Water Data'!I198)),NA())</f>
        <v>#N/A</v>
      </c>
      <c r="U204" s="490" t="e">
        <f ca="1">+IF(AND(ISNUMBER(OFFSET('Water Data'!$I$9,0,10*ROW('Water Data'!I198))),'Data Summary'!CJ204="Yes"),OFFSET('Water Data'!$I$9,0,10*ROW('Water Data'!I198)),NA())</f>
        <v>#N/A</v>
      </c>
      <c r="V204" s="491" t="e">
        <f ca="1">+IF(AND(ISNUMBER(OFFSET('Sanitation Data'!$D$4,0,10*ROW('Sanitation Data'!D198))),'Data Summary'!CK204="Yes"),100-OFFSET('Sanitation Data'!$D$4,0,10*ROW('Sanitation Data'!D198)),NA())</f>
        <v>#N/A</v>
      </c>
      <c r="W204" s="491" t="e">
        <f ca="1">+IF(AND(ISNUMBER(OFFSET('Sanitation Data'!$D$6,0,10*ROW('Sanitation Data'!D198))),'Data Summary'!CL204="Yes"),OFFSET('Sanitation Data'!$D$6,0,10*ROW('Sanitation Data'!D198)),NA())</f>
        <v>#N/A</v>
      </c>
      <c r="X204" s="491" t="e">
        <f ca="1">+IF(AND(ISNUMBER(OFFSET('Sanitation Data'!$D$10,0,10*ROW('Sanitation Data'!D198))),'Data Summary'!CM204="Yes"),OFFSET('Sanitation Data'!$D$10,0,10*ROW('Sanitation Data'!D198)),NA())</f>
        <v>#N/A</v>
      </c>
      <c r="Y204" s="491" t="e">
        <f ca="1">+IF(AND(ISNUMBER(OFFSET('Sanitation Data'!$D$11,0,10*ROW('Sanitation Data'!D198))),'Data Summary'!CN204="Yes"),OFFSET('Sanitation Data'!$D$11,0,10*ROW('Sanitation Data'!D198)),NA())</f>
        <v>#N/A</v>
      </c>
      <c r="Z204" s="491" t="e">
        <f ca="1">+IF(AND(ISNUMBER(OFFSET('Sanitation Data'!$D$12,0,10*ROW('Sanitation Data'!D198))),'Data Summary'!CO204="Yes"),OFFSET('Sanitation Data'!$D$12,0,10*ROW('Sanitation Data'!D198)),NA())</f>
        <v>#N/A</v>
      </c>
      <c r="AA204" s="491" t="e">
        <f ca="1">+IF(AND(ISNUMBER(OFFSET('Sanitation Data'!$E$4,0,10*ROW('Sanitation Data'!E198))),'Data Summary'!CP204="Yes"),100-OFFSET('Sanitation Data'!$E$4,0,10*ROW('Sanitation Data'!E198)),NA())</f>
        <v>#N/A</v>
      </c>
      <c r="AB204" s="491" t="e">
        <f ca="1">+IF(AND(ISNUMBER(OFFSET('Sanitation Data'!$E$6,0,10*ROW('Sanitation Data'!E198))),'Data Summary'!CQ204="Yes"),OFFSET('Sanitation Data'!$E$6,0,10*ROW('Sanitation Data'!E198)),NA())</f>
        <v>#N/A</v>
      </c>
      <c r="AC204" s="491" t="e">
        <f ca="1">+IF(AND(ISNUMBER(OFFSET('Sanitation Data'!$E$10,0,10*ROW('Sanitation Data'!E198))),'Data Summary'!CR204="Yes"),OFFSET('Sanitation Data'!$E$10,0,10*ROW('Sanitation Data'!E198)),NA())</f>
        <v>#N/A</v>
      </c>
      <c r="AD204" s="491" t="e">
        <f ca="1">+IF(AND(ISNUMBER(OFFSET('Sanitation Data'!$E$11,0,10*ROW('Sanitation Data'!E198))),'Data Summary'!CS204="Yes"),OFFSET('Sanitation Data'!$E$11,0,10*ROW('Sanitation Data'!E198)),NA())</f>
        <v>#N/A</v>
      </c>
      <c r="AE204" s="491" t="e">
        <f ca="1">+IF(AND(ISNUMBER(OFFSET('Sanitation Data'!$E$12,0,10*ROW('Sanitation Data'!E198))),'Data Summary'!CT204="Yes"),OFFSET('Sanitation Data'!$E$12,0,10*ROW('Sanitation Data'!E198)),NA())</f>
        <v>#N/A</v>
      </c>
      <c r="AF204" s="491" t="e">
        <f ca="1">+IF(AND(ISNUMBER(OFFSET('Sanitation Data'!$F$4,0,10*ROW('Sanitation Data'!F198))),'Data Summary'!CU204="Yes"),100-OFFSET('Sanitation Data'!$F$4,0,10*ROW('Sanitation Data'!F198)),NA())</f>
        <v>#N/A</v>
      </c>
      <c r="AG204" s="491" t="e">
        <f ca="1">+IF(AND(ISNUMBER(OFFSET('Sanitation Data'!$F$6,0,10*ROW('Sanitation Data'!F198))),'Data Summary'!CV204="Yes"),OFFSET('Sanitation Data'!$F$6,0,10*ROW('Sanitation Data'!F198)),NA())</f>
        <v>#N/A</v>
      </c>
      <c r="AH204" s="491" t="e">
        <f ca="1">+IF(AND(ISNUMBER(OFFSET('Sanitation Data'!$F$10,0,10*ROW('Sanitation Data'!F198))),'Data Summary'!CW204="Yes"),OFFSET('Sanitation Data'!$F$10,0,10*ROW('Sanitation Data'!F198)),NA())</f>
        <v>#N/A</v>
      </c>
      <c r="AI204" s="491" t="e">
        <f ca="1">+IF(AND(ISNUMBER(OFFSET('Sanitation Data'!$F$11,0,10*ROW('Sanitation Data'!F198))),'Data Summary'!CX204="Yes"),OFFSET('Sanitation Data'!$F$11,0,10*ROW('Sanitation Data'!F198)),NA())</f>
        <v>#N/A</v>
      </c>
      <c r="AJ204" s="491" t="e">
        <f ca="1">+IF(AND(ISNUMBER(OFFSET('Sanitation Data'!$F$12,0,10*ROW('Sanitation Data'!F198))),'Data Summary'!CY204="Yes"),OFFSET('Sanitation Data'!$F$12,0,10*ROW('Sanitation Data'!F198)),NA())</f>
        <v>#N/A</v>
      </c>
      <c r="AK204" s="491" t="e">
        <f ca="1">+IF(AND(ISNUMBER(OFFSET('Sanitation Data'!$G$4,0,10*ROW('Sanitation Data'!G198))),'Data Summary'!CZ204="Yes"),100-OFFSET('Sanitation Data'!$G$4,0,10*ROW('Sanitation Data'!G198)),NA())</f>
        <v>#N/A</v>
      </c>
      <c r="AL204" s="491" t="e">
        <f ca="1">+IF(AND(ISNUMBER(OFFSET('Sanitation Data'!$G$6,0,10*ROW('Sanitation Data'!G198))),'Data Summary'!DA204="Yes"),OFFSET('Sanitation Data'!$G$6,0,10*ROW('Sanitation Data'!G198)),NA())</f>
        <v>#N/A</v>
      </c>
      <c r="AM204" s="491" t="e">
        <f ca="1">+IF(AND(ISNUMBER(OFFSET('Sanitation Data'!$G$10,0,10*ROW('Sanitation Data'!G198))),'Data Summary'!DB204="Yes"),OFFSET('Sanitation Data'!$G$10,0,10*ROW('Sanitation Data'!G198)),NA())</f>
        <v>#N/A</v>
      </c>
      <c r="AN204" s="491" t="e">
        <f ca="1">+IF(AND(ISNUMBER(OFFSET('Sanitation Data'!$G$11,0,10*ROW('Sanitation Data'!G198))),'Data Summary'!DC204="Yes"),OFFSET('Sanitation Data'!$G$11,0,10*ROW('Sanitation Data'!G198)),NA())</f>
        <v>#N/A</v>
      </c>
      <c r="AO204" s="491" t="e">
        <f ca="1">+IF(AND(ISNUMBER(OFFSET('Sanitation Data'!$G$12,0,10*ROW('Sanitation Data'!G198))),'Data Summary'!DD204="Yes"),OFFSET('Sanitation Data'!$G$12,0,10*ROW('Sanitation Data'!G198)),NA())</f>
        <v>#N/A</v>
      </c>
      <c r="AP204" s="491" t="e">
        <f ca="1">+IF(AND(ISNUMBER(OFFSET('Sanitation Data'!$H$4,0,10*ROW('Sanitation Data'!H198))),'Data Summary'!DE204="Yes"),100-OFFSET('Sanitation Data'!$H$4,0,10*ROW('Sanitation Data'!H198)),NA())</f>
        <v>#N/A</v>
      </c>
      <c r="AQ204" s="491" t="e">
        <f ca="1">+IF(AND(ISNUMBER(OFFSET('Sanitation Data'!$H$6,0,10*ROW('Sanitation Data'!H198))),'Data Summary'!DF204="Yes"),OFFSET('Sanitation Data'!$H$6,0,10*ROW('Sanitation Data'!H198)),NA())</f>
        <v>#N/A</v>
      </c>
      <c r="AR204" s="491" t="e">
        <f ca="1">+IF(AND(ISNUMBER(OFFSET('Sanitation Data'!$H$10,0,10*ROW('Sanitation Data'!H198))),'Data Summary'!DG204="Yes"),OFFSET('Sanitation Data'!$H$10,0,10*ROW('Sanitation Data'!H198)),NA())</f>
        <v>#N/A</v>
      </c>
      <c r="AS204" s="491" t="e">
        <f ca="1">+IF(AND(ISNUMBER(OFFSET('Sanitation Data'!$H$11,0,10*ROW('Sanitation Data'!H198))),'Data Summary'!DH204="Yes"),OFFSET('Sanitation Data'!$H$11,0,10*ROW('Sanitation Data'!H198)),NA())</f>
        <v>#N/A</v>
      </c>
      <c r="AT204" s="491" t="e">
        <f ca="1">+IF(AND(ISNUMBER(OFFSET('Sanitation Data'!$H$12,0,10*ROW('Sanitation Data'!H198))),'Data Summary'!DI204="Yes"),OFFSET('Sanitation Data'!$H$12,0,10*ROW('Sanitation Data'!H198)),NA())</f>
        <v>#N/A</v>
      </c>
      <c r="AU204" s="491" t="e">
        <f ca="1">+IF(AND(ISNUMBER(OFFSET('Sanitation Data'!$I$4,0,10*ROW('Sanitation Data'!I198))),'Data Summary'!DJ204="Yes"),100-OFFSET('Sanitation Data'!$I$4,0,10*ROW('Sanitation Data'!I198)),NA())</f>
        <v>#N/A</v>
      </c>
      <c r="AV204" s="491" t="e">
        <f ca="1">+IF(AND(ISNUMBER(OFFSET('Sanitation Data'!$I$6,0,10*ROW('Sanitation Data'!I198))),'Data Summary'!DK204="Yes"),OFFSET('Sanitation Data'!$I$6,0,10*ROW('Sanitation Data'!I198)),NA())</f>
        <v>#N/A</v>
      </c>
      <c r="AW204" s="491" t="e">
        <f ca="1">+IF(AND(ISNUMBER(OFFSET('Sanitation Data'!$I$10,0,10*ROW('Sanitation Data'!I198))),'Data Summary'!DL204="Yes"),OFFSET('Sanitation Data'!$I$10,0,10*ROW('Sanitation Data'!I198)),NA())</f>
        <v>#N/A</v>
      </c>
      <c r="AX204" s="491" t="e">
        <f ca="1">+IF(AND(ISNUMBER(OFFSET('Sanitation Data'!$I$11,0,10*ROW('Sanitation Data'!I198))),'Data Summary'!DM204="Yes"),OFFSET('Sanitation Data'!$I$11,0,10*ROW('Sanitation Data'!I198)),NA())</f>
        <v>#N/A</v>
      </c>
      <c r="AY204" s="491" t="e">
        <f ca="1">+IF(AND(ISNUMBER(OFFSET('Sanitation Data'!$I$12,0,10*ROW('Sanitation Data'!I198))),'Data Summary'!DN204="Yes"),OFFSET('Sanitation Data'!$I$12,0,10*ROW('Sanitation Data'!I198)),NA())</f>
        <v>#N/A</v>
      </c>
      <c r="AZ204" s="492" t="e">
        <f ca="1">+IF(AND(ISNUMBER(OFFSET('Hygiene Data'!$D$5,0,10*ROW('Hygiene Data'!D198))),'Data Summary'!DO204="Yes"),OFFSET('Hygiene Data'!$D$5,0,10*ROW('Hygiene Data'!D198)),NA())</f>
        <v>#N/A</v>
      </c>
      <c r="BA204" s="492" t="e">
        <f ca="1">+IF(AND(ISNUMBER(OFFSET('Hygiene Data'!$D$7,0,10*ROW('Hygiene Data'!D198))),'Data Summary'!DP204="Yes"),OFFSET('Hygiene Data'!$D$7,0,10*ROW('Hygiene Data'!D198)),NA())</f>
        <v>#N/A</v>
      </c>
      <c r="BB204" s="492" t="e">
        <f ca="1">+IF(AND(ISNUMBER(OFFSET('Hygiene Data'!$D$9,0,10*ROW('Hygiene Data'!D198))),'Data Summary'!DQ204="Yes"),OFFSET('Hygiene Data'!$D$9,0,10*ROW('Hygiene Data'!D198)),NA())</f>
        <v>#N/A</v>
      </c>
      <c r="BC204" s="492" t="e">
        <f ca="1">+IF(AND(ISNUMBER(OFFSET('Hygiene Data'!$E$5,0,10*ROW('Hygiene Data'!E198))),'Data Summary'!DR204="Yes"),OFFSET('Hygiene Data'!$E$5,0,10*ROW('Hygiene Data'!E198)),NA())</f>
        <v>#N/A</v>
      </c>
      <c r="BD204" s="492" t="e">
        <f ca="1">+IF(AND(ISNUMBER(OFFSET('Hygiene Data'!$E$7,0,10*ROW('Hygiene Data'!E198))),'Data Summary'!DS204="Yes"),OFFSET('Hygiene Data'!$E$7,0,10*ROW('Hygiene Data'!E198)),NA())</f>
        <v>#N/A</v>
      </c>
      <c r="BE204" s="492" t="e">
        <f ca="1">+IF(AND(ISNUMBER(OFFSET('Hygiene Data'!$E$9,0,10*ROW('Hygiene Data'!E198))),'Data Summary'!DT204="Yes"),OFFSET('Hygiene Data'!$E$9,0,10*ROW('Hygiene Data'!E198)),NA())</f>
        <v>#N/A</v>
      </c>
      <c r="BF204" s="492" t="e">
        <f ca="1">+IF(AND(ISNUMBER(OFFSET('Hygiene Data'!$F$5,0,10*ROW('Hygiene Data'!F198))),'Data Summary'!DU204="Yes"),OFFSET('Hygiene Data'!$F$5,0,10*ROW('Hygiene Data'!F198)),NA())</f>
        <v>#N/A</v>
      </c>
      <c r="BG204" s="492" t="e">
        <f ca="1">+IF(AND(ISNUMBER(OFFSET('Hygiene Data'!$F$7,0,10*ROW('Hygiene Data'!F198))),'Data Summary'!DV204="Yes"),OFFSET('Hygiene Data'!$F$7,0,10*ROW('Hygiene Data'!F198)),NA())</f>
        <v>#N/A</v>
      </c>
      <c r="BH204" s="492" t="e">
        <f ca="1">+IF(AND(ISNUMBER(OFFSET('Hygiene Data'!$F$9,0,10*ROW('Hygiene Data'!F198))),'Data Summary'!DW204="Yes"),OFFSET('Hygiene Data'!$F$9,0,10*ROW('Hygiene Data'!F198)),NA())</f>
        <v>#N/A</v>
      </c>
      <c r="BI204" s="492" t="e">
        <f ca="1">+IF(AND(ISNUMBER(OFFSET('Hygiene Data'!$G$5,0,10*ROW('Hygiene Data'!G198))),'Data Summary'!DX204="Yes"),OFFSET('Hygiene Data'!$G$5,0,10*ROW('Hygiene Data'!G198)),NA())</f>
        <v>#N/A</v>
      </c>
      <c r="BJ204" s="492" t="e">
        <f ca="1">+IF(AND(ISNUMBER(OFFSET('Hygiene Data'!$G$7,0,10*ROW('Hygiene Data'!G198))),'Data Summary'!DY204="Yes"),OFFSET('Hygiene Data'!$G$7,0,10*ROW('Hygiene Data'!G198)),NA())</f>
        <v>#N/A</v>
      </c>
      <c r="BK204" s="492" t="e">
        <f ca="1">+IF(AND(ISNUMBER(OFFSET('Hygiene Data'!$G$9,0,10*ROW('Hygiene Data'!G198))),'Data Summary'!DZ204="Yes"),OFFSET('Hygiene Data'!$G$9,0,10*ROW('Hygiene Data'!G198)),NA())</f>
        <v>#N/A</v>
      </c>
      <c r="BL204" s="492" t="e">
        <f ca="1">+IF(AND(ISNUMBER(OFFSET('Hygiene Data'!$H$5,0,10*ROW('Hygiene Data'!H198))),'Data Summary'!EA204="Yes"),OFFSET('Hygiene Data'!$H$5,0,10*ROW('Hygiene Data'!H198)),NA())</f>
        <v>#N/A</v>
      </c>
      <c r="BM204" s="492" t="e">
        <f ca="1">+IF(AND(ISNUMBER(OFFSET('Hygiene Data'!$H$7,0,10*ROW('Hygiene Data'!H198))),'Data Summary'!EB204="Yes"),OFFSET('Hygiene Data'!$H$7,0,10*ROW('Hygiene Data'!H198)),NA())</f>
        <v>#N/A</v>
      </c>
      <c r="BN204" s="492" t="e">
        <f ca="1">+IF(AND(ISNUMBER(OFFSET('Hygiene Data'!$H$9,0,10*ROW('Hygiene Data'!H198))),'Data Summary'!EC204="Yes"),OFFSET('Hygiene Data'!$H$9,0,10*ROW('Hygiene Data'!H198)),NA())</f>
        <v>#N/A</v>
      </c>
      <c r="BO204" s="492" t="e">
        <f ca="1">+IF(AND(ISNUMBER(OFFSET('Hygiene Data'!$I$5,0,10*ROW('Hygiene Data'!I198))),'Data Summary'!ED204="Yes"),OFFSET('Hygiene Data'!$I$5,0,10*ROW('Hygiene Data'!I198)),NA())</f>
        <v>#N/A</v>
      </c>
      <c r="BP204" s="492" t="e">
        <f ca="1">+IF(AND(ISNUMBER(OFFSET('Hygiene Data'!$I$7,0,10*ROW('Hygiene Data'!I198))),'Data Summary'!EE204="Yes"),OFFSET('Hygiene Data'!$I$7,0,10*ROW('Hygiene Data'!I198)),NA())</f>
        <v>#N/A</v>
      </c>
      <c r="BQ204" s="492" t="e">
        <f ca="1">+IF(AND(ISNUMBER(OFFSET('Hygiene Data'!$I$9,0,10*ROW('Hygiene Data'!I198))),'Data Summary'!EF204="Yes"),OFFSET('Hygiene Data'!$I$9,0,10*ROW('Hygiene Data'!I198)),NA())</f>
        <v>#N/A</v>
      </c>
    </row>
    <row r="205" spans="1:69" x14ac:dyDescent="0.25">
      <c r="A205" s="488" t="e">
        <f ca="1">+RIGHT('Data Summary'!A205,LEN('Data Summary'!A205)-9)</f>
        <v>#VALUE!</v>
      </c>
      <c r="B205" s="462" t="str">
        <f ca="1">+IF(ISTEXT('Data Summary'!B205),'Data Summary'!B205,"")</f>
        <v/>
      </c>
      <c r="C205" s="489" t="e">
        <f ca="1">+VALUE('Data Summary'!C205)</f>
        <v>#VALUE!</v>
      </c>
      <c r="D205" s="490" t="e">
        <f ca="1">+IF(AND(ISNUMBER(OFFSET('Water Data'!$D$4,0,10*ROW('Water Data'!D199))),'Data Summary'!BS205="Yes"),100-OFFSET('Water Data'!$D$4,0,10*ROW('Water Data'!D199)),NA())</f>
        <v>#N/A</v>
      </c>
      <c r="E205" s="490" t="e">
        <f ca="1">+IF(AND(ISNUMBER(OFFSET('Water Data'!$D$6,0,10*ROW('Water Data'!D199))),'Data Summary'!BT205="Yes"),OFFSET('Water Data'!$D$6,0,10*ROW('Water Data'!D199)),NA())</f>
        <v>#N/A</v>
      </c>
      <c r="F205" s="490" t="e">
        <f ca="1">+IF(AND(ISNUMBER(OFFSET('Water Data'!$D$9,0,10*ROW('Water Data'!D199))),'Data Summary'!BU205="Yes"),OFFSET('Water Data'!$D$9,0,10*ROW('Water Data'!D199)),NA())</f>
        <v>#N/A</v>
      </c>
      <c r="G205" s="490" t="e">
        <f ca="1">+IF(AND(ISNUMBER(OFFSET('Water Data'!$E$4,0,10*ROW('Water Data'!E199))),'Data Summary'!BV205="Yes"),100-OFFSET('Water Data'!$E$4,0,10*ROW('Water Data'!E199)),NA())</f>
        <v>#N/A</v>
      </c>
      <c r="H205" s="490" t="e">
        <f ca="1">+IF(AND(ISNUMBER(OFFSET('Water Data'!$E$6,0,10*ROW('Water Data'!E199))),'Data Summary'!BW205="Yes"),OFFSET('Water Data'!$E$6,0,10*ROW('Water Data'!E199)),NA())</f>
        <v>#N/A</v>
      </c>
      <c r="I205" s="490" t="e">
        <f ca="1">+IF(AND(ISNUMBER(OFFSET('Water Data'!$E$9,0,10*ROW('Water Data'!E199))),'Data Summary'!BX205="Yes"),OFFSET('Water Data'!$E$9,0,10*ROW('Water Data'!E199)),NA())</f>
        <v>#N/A</v>
      </c>
      <c r="J205" s="490" t="e">
        <f ca="1">+IF(AND(ISNUMBER(OFFSET('Water Data'!$F$4,0,10*ROW('Water Data'!F199))),'Data Summary'!BY205="Yes"),100-OFFSET('Water Data'!$F$4,0,10*ROW('Water Data'!F199)),NA())</f>
        <v>#N/A</v>
      </c>
      <c r="K205" s="490" t="e">
        <f ca="1">+IF(AND(ISNUMBER(OFFSET('Water Data'!$F$6,0,10*ROW('Water Data'!F199))),'Data Summary'!BZ205="Yes"),OFFSET('Water Data'!$F$6,0,10*ROW('Water Data'!F199)),NA())</f>
        <v>#N/A</v>
      </c>
      <c r="L205" s="490" t="e">
        <f ca="1">+IF(AND(ISNUMBER(OFFSET('Water Data'!$F$9,0,10*ROW('Water Data'!F199))),'Data Summary'!CA205="Yes"),OFFSET('Water Data'!$F$9,0,10*ROW('Water Data'!F199)),NA())</f>
        <v>#N/A</v>
      </c>
      <c r="M205" s="490" t="e">
        <f ca="1">+IF(AND(ISNUMBER(OFFSET('Water Data'!$G$4,0,10*ROW('Water Data'!G199))),'Data Summary'!CB205="Yes"),100-OFFSET('Water Data'!$G$4,0,10*ROW('Water Data'!G199)),NA())</f>
        <v>#N/A</v>
      </c>
      <c r="N205" s="490" t="e">
        <f ca="1">+IF(AND(ISNUMBER(OFFSET('Water Data'!$G$6,0,10*ROW('Water Data'!G199))),'Data Summary'!CC205="Yes"),OFFSET('Water Data'!$G$6,0,10*ROW('Water Data'!G199)),NA())</f>
        <v>#N/A</v>
      </c>
      <c r="O205" s="490" t="e">
        <f ca="1">+IF(AND(ISNUMBER(OFFSET('Water Data'!$G$9,0,10*ROW('Water Data'!G199))),'Data Summary'!CD205="Yes"),OFFSET('Water Data'!$G$9,0,10*ROW('Water Data'!G199)),NA())</f>
        <v>#N/A</v>
      </c>
      <c r="P205" s="490" t="e">
        <f ca="1">+IF(AND(ISNUMBER(OFFSET('Water Data'!$H$4,0,10*ROW('Water Data'!H199))),'Data Summary'!CE205="Yes"),100-OFFSET('Water Data'!$H$4,0,10*ROW('Water Data'!H199)),NA())</f>
        <v>#N/A</v>
      </c>
      <c r="Q205" s="490" t="e">
        <f ca="1">+IF(AND(ISNUMBER(OFFSET('Water Data'!$H$6,0,10*ROW('Water Data'!H199))),'Data Summary'!CF205="Yes"),OFFSET('Water Data'!$H$6,0,10*ROW('Water Data'!H199)),NA())</f>
        <v>#N/A</v>
      </c>
      <c r="R205" s="490" t="e">
        <f ca="1">+IF(AND(ISNUMBER(OFFSET('Water Data'!$H$9,0,10*ROW('Water Data'!H199))),'Data Summary'!CG205="Yes"),OFFSET('Water Data'!$H$9,0,10*ROW('Water Data'!H199)),NA())</f>
        <v>#N/A</v>
      </c>
      <c r="S205" s="490" t="e">
        <f ca="1">+IF(AND(ISNUMBER(OFFSET('Water Data'!$I$4,0,10*ROW('Water Data'!I199))),'Data Summary'!CH205="Yes"),100-OFFSET('Water Data'!$I$4,0,10*ROW('Water Data'!I199)),NA())</f>
        <v>#N/A</v>
      </c>
      <c r="T205" s="490" t="e">
        <f ca="1">+IF(AND(ISNUMBER(OFFSET('Water Data'!$I$6,0,10*ROW('Water Data'!I199))),'Data Summary'!CI205="Yes"),OFFSET('Water Data'!$I$6,0,10*ROW('Water Data'!I199)),NA())</f>
        <v>#N/A</v>
      </c>
      <c r="U205" s="490" t="e">
        <f ca="1">+IF(AND(ISNUMBER(OFFSET('Water Data'!$I$9,0,10*ROW('Water Data'!I199))),'Data Summary'!CJ205="Yes"),OFFSET('Water Data'!$I$9,0,10*ROW('Water Data'!I199)),NA())</f>
        <v>#N/A</v>
      </c>
      <c r="V205" s="491" t="e">
        <f ca="1">+IF(AND(ISNUMBER(OFFSET('Sanitation Data'!$D$4,0,10*ROW('Sanitation Data'!D199))),'Data Summary'!CK205="Yes"),100-OFFSET('Sanitation Data'!$D$4,0,10*ROW('Sanitation Data'!D199)),NA())</f>
        <v>#N/A</v>
      </c>
      <c r="W205" s="491" t="e">
        <f ca="1">+IF(AND(ISNUMBER(OFFSET('Sanitation Data'!$D$6,0,10*ROW('Sanitation Data'!D199))),'Data Summary'!CL205="Yes"),OFFSET('Sanitation Data'!$D$6,0,10*ROW('Sanitation Data'!D199)),NA())</f>
        <v>#N/A</v>
      </c>
      <c r="X205" s="491" t="e">
        <f ca="1">+IF(AND(ISNUMBER(OFFSET('Sanitation Data'!$D$10,0,10*ROW('Sanitation Data'!D199))),'Data Summary'!CM205="Yes"),OFFSET('Sanitation Data'!$D$10,0,10*ROW('Sanitation Data'!D199)),NA())</f>
        <v>#N/A</v>
      </c>
      <c r="Y205" s="491" t="e">
        <f ca="1">+IF(AND(ISNUMBER(OFFSET('Sanitation Data'!$D$11,0,10*ROW('Sanitation Data'!D199))),'Data Summary'!CN205="Yes"),OFFSET('Sanitation Data'!$D$11,0,10*ROW('Sanitation Data'!D199)),NA())</f>
        <v>#N/A</v>
      </c>
      <c r="Z205" s="491" t="e">
        <f ca="1">+IF(AND(ISNUMBER(OFFSET('Sanitation Data'!$D$12,0,10*ROW('Sanitation Data'!D199))),'Data Summary'!CO205="Yes"),OFFSET('Sanitation Data'!$D$12,0,10*ROW('Sanitation Data'!D199)),NA())</f>
        <v>#N/A</v>
      </c>
      <c r="AA205" s="491" t="e">
        <f ca="1">+IF(AND(ISNUMBER(OFFSET('Sanitation Data'!$E$4,0,10*ROW('Sanitation Data'!E199))),'Data Summary'!CP205="Yes"),100-OFFSET('Sanitation Data'!$E$4,0,10*ROW('Sanitation Data'!E199)),NA())</f>
        <v>#N/A</v>
      </c>
      <c r="AB205" s="491" t="e">
        <f ca="1">+IF(AND(ISNUMBER(OFFSET('Sanitation Data'!$E$6,0,10*ROW('Sanitation Data'!E199))),'Data Summary'!CQ205="Yes"),OFFSET('Sanitation Data'!$E$6,0,10*ROW('Sanitation Data'!E199)),NA())</f>
        <v>#N/A</v>
      </c>
      <c r="AC205" s="491" t="e">
        <f ca="1">+IF(AND(ISNUMBER(OFFSET('Sanitation Data'!$E$10,0,10*ROW('Sanitation Data'!E199))),'Data Summary'!CR205="Yes"),OFFSET('Sanitation Data'!$E$10,0,10*ROW('Sanitation Data'!E199)),NA())</f>
        <v>#N/A</v>
      </c>
      <c r="AD205" s="491" t="e">
        <f ca="1">+IF(AND(ISNUMBER(OFFSET('Sanitation Data'!$E$11,0,10*ROW('Sanitation Data'!E199))),'Data Summary'!CS205="Yes"),OFFSET('Sanitation Data'!$E$11,0,10*ROW('Sanitation Data'!E199)),NA())</f>
        <v>#N/A</v>
      </c>
      <c r="AE205" s="491" t="e">
        <f ca="1">+IF(AND(ISNUMBER(OFFSET('Sanitation Data'!$E$12,0,10*ROW('Sanitation Data'!E199))),'Data Summary'!CT205="Yes"),OFFSET('Sanitation Data'!$E$12,0,10*ROW('Sanitation Data'!E199)),NA())</f>
        <v>#N/A</v>
      </c>
      <c r="AF205" s="491" t="e">
        <f ca="1">+IF(AND(ISNUMBER(OFFSET('Sanitation Data'!$F$4,0,10*ROW('Sanitation Data'!F199))),'Data Summary'!CU205="Yes"),100-OFFSET('Sanitation Data'!$F$4,0,10*ROW('Sanitation Data'!F199)),NA())</f>
        <v>#N/A</v>
      </c>
      <c r="AG205" s="491" t="e">
        <f ca="1">+IF(AND(ISNUMBER(OFFSET('Sanitation Data'!$F$6,0,10*ROW('Sanitation Data'!F199))),'Data Summary'!CV205="Yes"),OFFSET('Sanitation Data'!$F$6,0,10*ROW('Sanitation Data'!F199)),NA())</f>
        <v>#N/A</v>
      </c>
      <c r="AH205" s="491" t="e">
        <f ca="1">+IF(AND(ISNUMBER(OFFSET('Sanitation Data'!$F$10,0,10*ROW('Sanitation Data'!F199))),'Data Summary'!CW205="Yes"),OFFSET('Sanitation Data'!$F$10,0,10*ROW('Sanitation Data'!F199)),NA())</f>
        <v>#N/A</v>
      </c>
      <c r="AI205" s="491" t="e">
        <f ca="1">+IF(AND(ISNUMBER(OFFSET('Sanitation Data'!$F$11,0,10*ROW('Sanitation Data'!F199))),'Data Summary'!CX205="Yes"),OFFSET('Sanitation Data'!$F$11,0,10*ROW('Sanitation Data'!F199)),NA())</f>
        <v>#N/A</v>
      </c>
      <c r="AJ205" s="491" t="e">
        <f ca="1">+IF(AND(ISNUMBER(OFFSET('Sanitation Data'!$F$12,0,10*ROW('Sanitation Data'!F199))),'Data Summary'!CY205="Yes"),OFFSET('Sanitation Data'!$F$12,0,10*ROW('Sanitation Data'!F199)),NA())</f>
        <v>#N/A</v>
      </c>
      <c r="AK205" s="491" t="e">
        <f ca="1">+IF(AND(ISNUMBER(OFFSET('Sanitation Data'!$G$4,0,10*ROW('Sanitation Data'!G199))),'Data Summary'!CZ205="Yes"),100-OFFSET('Sanitation Data'!$G$4,0,10*ROW('Sanitation Data'!G199)),NA())</f>
        <v>#N/A</v>
      </c>
      <c r="AL205" s="491" t="e">
        <f ca="1">+IF(AND(ISNUMBER(OFFSET('Sanitation Data'!$G$6,0,10*ROW('Sanitation Data'!G199))),'Data Summary'!DA205="Yes"),OFFSET('Sanitation Data'!$G$6,0,10*ROW('Sanitation Data'!G199)),NA())</f>
        <v>#N/A</v>
      </c>
      <c r="AM205" s="491" t="e">
        <f ca="1">+IF(AND(ISNUMBER(OFFSET('Sanitation Data'!$G$10,0,10*ROW('Sanitation Data'!G199))),'Data Summary'!DB205="Yes"),OFFSET('Sanitation Data'!$G$10,0,10*ROW('Sanitation Data'!G199)),NA())</f>
        <v>#N/A</v>
      </c>
      <c r="AN205" s="491" t="e">
        <f ca="1">+IF(AND(ISNUMBER(OFFSET('Sanitation Data'!$G$11,0,10*ROW('Sanitation Data'!G199))),'Data Summary'!DC205="Yes"),OFFSET('Sanitation Data'!$G$11,0,10*ROW('Sanitation Data'!G199)),NA())</f>
        <v>#N/A</v>
      </c>
      <c r="AO205" s="491" t="e">
        <f ca="1">+IF(AND(ISNUMBER(OFFSET('Sanitation Data'!$G$12,0,10*ROW('Sanitation Data'!G199))),'Data Summary'!DD205="Yes"),OFFSET('Sanitation Data'!$G$12,0,10*ROW('Sanitation Data'!G199)),NA())</f>
        <v>#N/A</v>
      </c>
      <c r="AP205" s="491" t="e">
        <f ca="1">+IF(AND(ISNUMBER(OFFSET('Sanitation Data'!$H$4,0,10*ROW('Sanitation Data'!H199))),'Data Summary'!DE205="Yes"),100-OFFSET('Sanitation Data'!$H$4,0,10*ROW('Sanitation Data'!H199)),NA())</f>
        <v>#N/A</v>
      </c>
      <c r="AQ205" s="491" t="e">
        <f ca="1">+IF(AND(ISNUMBER(OFFSET('Sanitation Data'!$H$6,0,10*ROW('Sanitation Data'!H199))),'Data Summary'!DF205="Yes"),OFFSET('Sanitation Data'!$H$6,0,10*ROW('Sanitation Data'!H199)),NA())</f>
        <v>#N/A</v>
      </c>
      <c r="AR205" s="491" t="e">
        <f ca="1">+IF(AND(ISNUMBER(OFFSET('Sanitation Data'!$H$10,0,10*ROW('Sanitation Data'!H199))),'Data Summary'!DG205="Yes"),OFFSET('Sanitation Data'!$H$10,0,10*ROW('Sanitation Data'!H199)),NA())</f>
        <v>#N/A</v>
      </c>
      <c r="AS205" s="491" t="e">
        <f ca="1">+IF(AND(ISNUMBER(OFFSET('Sanitation Data'!$H$11,0,10*ROW('Sanitation Data'!H199))),'Data Summary'!DH205="Yes"),OFFSET('Sanitation Data'!$H$11,0,10*ROW('Sanitation Data'!H199)),NA())</f>
        <v>#N/A</v>
      </c>
      <c r="AT205" s="491" t="e">
        <f ca="1">+IF(AND(ISNUMBER(OFFSET('Sanitation Data'!$H$12,0,10*ROW('Sanitation Data'!H199))),'Data Summary'!DI205="Yes"),OFFSET('Sanitation Data'!$H$12,0,10*ROW('Sanitation Data'!H199)),NA())</f>
        <v>#N/A</v>
      </c>
      <c r="AU205" s="491" t="e">
        <f ca="1">+IF(AND(ISNUMBER(OFFSET('Sanitation Data'!$I$4,0,10*ROW('Sanitation Data'!I199))),'Data Summary'!DJ205="Yes"),100-OFFSET('Sanitation Data'!$I$4,0,10*ROW('Sanitation Data'!I199)),NA())</f>
        <v>#N/A</v>
      </c>
      <c r="AV205" s="491" t="e">
        <f ca="1">+IF(AND(ISNUMBER(OFFSET('Sanitation Data'!$I$6,0,10*ROW('Sanitation Data'!I199))),'Data Summary'!DK205="Yes"),OFFSET('Sanitation Data'!$I$6,0,10*ROW('Sanitation Data'!I199)),NA())</f>
        <v>#N/A</v>
      </c>
      <c r="AW205" s="491" t="e">
        <f ca="1">+IF(AND(ISNUMBER(OFFSET('Sanitation Data'!$I$10,0,10*ROW('Sanitation Data'!I199))),'Data Summary'!DL205="Yes"),OFFSET('Sanitation Data'!$I$10,0,10*ROW('Sanitation Data'!I199)),NA())</f>
        <v>#N/A</v>
      </c>
      <c r="AX205" s="491" t="e">
        <f ca="1">+IF(AND(ISNUMBER(OFFSET('Sanitation Data'!$I$11,0,10*ROW('Sanitation Data'!I199))),'Data Summary'!DM205="Yes"),OFFSET('Sanitation Data'!$I$11,0,10*ROW('Sanitation Data'!I199)),NA())</f>
        <v>#N/A</v>
      </c>
      <c r="AY205" s="491" t="e">
        <f ca="1">+IF(AND(ISNUMBER(OFFSET('Sanitation Data'!$I$12,0,10*ROW('Sanitation Data'!I199))),'Data Summary'!DN205="Yes"),OFFSET('Sanitation Data'!$I$12,0,10*ROW('Sanitation Data'!I199)),NA())</f>
        <v>#N/A</v>
      </c>
      <c r="AZ205" s="492" t="e">
        <f ca="1">+IF(AND(ISNUMBER(OFFSET('Hygiene Data'!$D$5,0,10*ROW('Hygiene Data'!D199))),'Data Summary'!DO205="Yes"),OFFSET('Hygiene Data'!$D$5,0,10*ROW('Hygiene Data'!D199)),NA())</f>
        <v>#N/A</v>
      </c>
      <c r="BA205" s="492" t="e">
        <f ca="1">+IF(AND(ISNUMBER(OFFSET('Hygiene Data'!$D$7,0,10*ROW('Hygiene Data'!D199))),'Data Summary'!DP205="Yes"),OFFSET('Hygiene Data'!$D$7,0,10*ROW('Hygiene Data'!D199)),NA())</f>
        <v>#N/A</v>
      </c>
      <c r="BB205" s="492" t="e">
        <f ca="1">+IF(AND(ISNUMBER(OFFSET('Hygiene Data'!$D$9,0,10*ROW('Hygiene Data'!D199))),'Data Summary'!DQ205="Yes"),OFFSET('Hygiene Data'!$D$9,0,10*ROW('Hygiene Data'!D199)),NA())</f>
        <v>#N/A</v>
      </c>
      <c r="BC205" s="492" t="e">
        <f ca="1">+IF(AND(ISNUMBER(OFFSET('Hygiene Data'!$E$5,0,10*ROW('Hygiene Data'!E199))),'Data Summary'!DR205="Yes"),OFFSET('Hygiene Data'!$E$5,0,10*ROW('Hygiene Data'!E199)),NA())</f>
        <v>#N/A</v>
      </c>
      <c r="BD205" s="492" t="e">
        <f ca="1">+IF(AND(ISNUMBER(OFFSET('Hygiene Data'!$E$7,0,10*ROW('Hygiene Data'!E199))),'Data Summary'!DS205="Yes"),OFFSET('Hygiene Data'!$E$7,0,10*ROW('Hygiene Data'!E199)),NA())</f>
        <v>#N/A</v>
      </c>
      <c r="BE205" s="492" t="e">
        <f ca="1">+IF(AND(ISNUMBER(OFFSET('Hygiene Data'!$E$9,0,10*ROW('Hygiene Data'!E199))),'Data Summary'!DT205="Yes"),OFFSET('Hygiene Data'!$E$9,0,10*ROW('Hygiene Data'!E199)),NA())</f>
        <v>#N/A</v>
      </c>
      <c r="BF205" s="492" t="e">
        <f ca="1">+IF(AND(ISNUMBER(OFFSET('Hygiene Data'!$F$5,0,10*ROW('Hygiene Data'!F199))),'Data Summary'!DU205="Yes"),OFFSET('Hygiene Data'!$F$5,0,10*ROW('Hygiene Data'!F199)),NA())</f>
        <v>#N/A</v>
      </c>
      <c r="BG205" s="492" t="e">
        <f ca="1">+IF(AND(ISNUMBER(OFFSET('Hygiene Data'!$F$7,0,10*ROW('Hygiene Data'!F199))),'Data Summary'!DV205="Yes"),OFFSET('Hygiene Data'!$F$7,0,10*ROW('Hygiene Data'!F199)),NA())</f>
        <v>#N/A</v>
      </c>
      <c r="BH205" s="492" t="e">
        <f ca="1">+IF(AND(ISNUMBER(OFFSET('Hygiene Data'!$F$9,0,10*ROW('Hygiene Data'!F199))),'Data Summary'!DW205="Yes"),OFFSET('Hygiene Data'!$F$9,0,10*ROW('Hygiene Data'!F199)),NA())</f>
        <v>#N/A</v>
      </c>
      <c r="BI205" s="492" t="e">
        <f ca="1">+IF(AND(ISNUMBER(OFFSET('Hygiene Data'!$G$5,0,10*ROW('Hygiene Data'!G199))),'Data Summary'!DX205="Yes"),OFFSET('Hygiene Data'!$G$5,0,10*ROW('Hygiene Data'!G199)),NA())</f>
        <v>#N/A</v>
      </c>
      <c r="BJ205" s="492" t="e">
        <f ca="1">+IF(AND(ISNUMBER(OFFSET('Hygiene Data'!$G$7,0,10*ROW('Hygiene Data'!G199))),'Data Summary'!DY205="Yes"),OFFSET('Hygiene Data'!$G$7,0,10*ROW('Hygiene Data'!G199)),NA())</f>
        <v>#N/A</v>
      </c>
      <c r="BK205" s="492" t="e">
        <f ca="1">+IF(AND(ISNUMBER(OFFSET('Hygiene Data'!$G$9,0,10*ROW('Hygiene Data'!G199))),'Data Summary'!DZ205="Yes"),OFFSET('Hygiene Data'!$G$9,0,10*ROW('Hygiene Data'!G199)),NA())</f>
        <v>#N/A</v>
      </c>
      <c r="BL205" s="492" t="e">
        <f ca="1">+IF(AND(ISNUMBER(OFFSET('Hygiene Data'!$H$5,0,10*ROW('Hygiene Data'!H199))),'Data Summary'!EA205="Yes"),OFFSET('Hygiene Data'!$H$5,0,10*ROW('Hygiene Data'!H199)),NA())</f>
        <v>#N/A</v>
      </c>
      <c r="BM205" s="492" t="e">
        <f ca="1">+IF(AND(ISNUMBER(OFFSET('Hygiene Data'!$H$7,0,10*ROW('Hygiene Data'!H199))),'Data Summary'!EB205="Yes"),OFFSET('Hygiene Data'!$H$7,0,10*ROW('Hygiene Data'!H199)),NA())</f>
        <v>#N/A</v>
      </c>
      <c r="BN205" s="492" t="e">
        <f ca="1">+IF(AND(ISNUMBER(OFFSET('Hygiene Data'!$H$9,0,10*ROW('Hygiene Data'!H199))),'Data Summary'!EC205="Yes"),OFFSET('Hygiene Data'!$H$9,0,10*ROW('Hygiene Data'!H199)),NA())</f>
        <v>#N/A</v>
      </c>
      <c r="BO205" s="492" t="e">
        <f ca="1">+IF(AND(ISNUMBER(OFFSET('Hygiene Data'!$I$5,0,10*ROW('Hygiene Data'!I199))),'Data Summary'!ED205="Yes"),OFFSET('Hygiene Data'!$I$5,0,10*ROW('Hygiene Data'!I199)),NA())</f>
        <v>#N/A</v>
      </c>
      <c r="BP205" s="492" t="e">
        <f ca="1">+IF(AND(ISNUMBER(OFFSET('Hygiene Data'!$I$7,0,10*ROW('Hygiene Data'!I199))),'Data Summary'!EE205="Yes"),OFFSET('Hygiene Data'!$I$7,0,10*ROW('Hygiene Data'!I199)),NA())</f>
        <v>#N/A</v>
      </c>
      <c r="BQ205" s="492" t="e">
        <f ca="1">+IF(AND(ISNUMBER(OFFSET('Hygiene Data'!$I$9,0,10*ROW('Hygiene Data'!I199))),'Data Summary'!EF205="Yes"),OFFSET('Hygiene Data'!$I$9,0,10*ROW('Hygiene Data'!I199)),NA())</f>
        <v>#N/A</v>
      </c>
    </row>
    <row r="206" spans="1:69" x14ac:dyDescent="0.25">
      <c r="A206" s="488" t="e">
        <f ca="1">+RIGHT('Data Summary'!A206,LEN('Data Summary'!A206)-9)</f>
        <v>#VALUE!</v>
      </c>
      <c r="B206" s="462" t="str">
        <f ca="1">+IF(ISTEXT('Data Summary'!B206),'Data Summary'!B206,"")</f>
        <v/>
      </c>
      <c r="C206" s="489" t="e">
        <f ca="1">+VALUE('Data Summary'!C206)</f>
        <v>#VALUE!</v>
      </c>
      <c r="D206" s="490" t="e">
        <f ca="1">+IF(AND(ISNUMBER(OFFSET('Water Data'!$D$4,0,10*ROW('Water Data'!D200))),'Data Summary'!BS206="Yes"),100-OFFSET('Water Data'!$D$4,0,10*ROW('Water Data'!D200)),NA())</f>
        <v>#N/A</v>
      </c>
      <c r="E206" s="490" t="e">
        <f ca="1">+IF(AND(ISNUMBER(OFFSET('Water Data'!$D$6,0,10*ROW('Water Data'!D200))),'Data Summary'!BT206="Yes"),OFFSET('Water Data'!$D$6,0,10*ROW('Water Data'!D200)),NA())</f>
        <v>#N/A</v>
      </c>
      <c r="F206" s="490" t="e">
        <f ca="1">+IF(AND(ISNUMBER(OFFSET('Water Data'!$D$9,0,10*ROW('Water Data'!D200))),'Data Summary'!BU206="Yes"),OFFSET('Water Data'!$D$9,0,10*ROW('Water Data'!D200)),NA())</f>
        <v>#N/A</v>
      </c>
      <c r="G206" s="490" t="e">
        <f ca="1">+IF(AND(ISNUMBER(OFFSET('Water Data'!$E$4,0,10*ROW('Water Data'!E200))),'Data Summary'!BV206="Yes"),100-OFFSET('Water Data'!$E$4,0,10*ROW('Water Data'!E200)),NA())</f>
        <v>#N/A</v>
      </c>
      <c r="H206" s="490" t="e">
        <f ca="1">+IF(AND(ISNUMBER(OFFSET('Water Data'!$E$6,0,10*ROW('Water Data'!E200))),'Data Summary'!BW206="Yes"),OFFSET('Water Data'!$E$6,0,10*ROW('Water Data'!E200)),NA())</f>
        <v>#N/A</v>
      </c>
      <c r="I206" s="490" t="e">
        <f ca="1">+IF(AND(ISNUMBER(OFFSET('Water Data'!$E$9,0,10*ROW('Water Data'!E200))),'Data Summary'!BX206="Yes"),OFFSET('Water Data'!$E$9,0,10*ROW('Water Data'!E200)),NA())</f>
        <v>#N/A</v>
      </c>
      <c r="J206" s="490" t="e">
        <f ca="1">+IF(AND(ISNUMBER(OFFSET('Water Data'!$F$4,0,10*ROW('Water Data'!F200))),'Data Summary'!BY206="Yes"),100-OFFSET('Water Data'!$F$4,0,10*ROW('Water Data'!F200)),NA())</f>
        <v>#N/A</v>
      </c>
      <c r="K206" s="490" t="e">
        <f ca="1">+IF(AND(ISNUMBER(OFFSET('Water Data'!$F$6,0,10*ROW('Water Data'!F200))),'Data Summary'!BZ206="Yes"),OFFSET('Water Data'!$F$6,0,10*ROW('Water Data'!F200)),NA())</f>
        <v>#N/A</v>
      </c>
      <c r="L206" s="490" t="e">
        <f ca="1">+IF(AND(ISNUMBER(OFFSET('Water Data'!$F$9,0,10*ROW('Water Data'!F200))),'Data Summary'!CA206="Yes"),OFFSET('Water Data'!$F$9,0,10*ROW('Water Data'!F200)),NA())</f>
        <v>#N/A</v>
      </c>
      <c r="M206" s="490" t="e">
        <f ca="1">+IF(AND(ISNUMBER(OFFSET('Water Data'!$G$4,0,10*ROW('Water Data'!G200))),'Data Summary'!CB206="Yes"),100-OFFSET('Water Data'!$G$4,0,10*ROW('Water Data'!G200)),NA())</f>
        <v>#N/A</v>
      </c>
      <c r="N206" s="490" t="e">
        <f ca="1">+IF(AND(ISNUMBER(OFFSET('Water Data'!$G$6,0,10*ROW('Water Data'!G200))),'Data Summary'!CC206="Yes"),OFFSET('Water Data'!$G$6,0,10*ROW('Water Data'!G200)),NA())</f>
        <v>#N/A</v>
      </c>
      <c r="O206" s="490" t="e">
        <f ca="1">+IF(AND(ISNUMBER(OFFSET('Water Data'!$G$9,0,10*ROW('Water Data'!G200))),'Data Summary'!CD206="Yes"),OFFSET('Water Data'!$G$9,0,10*ROW('Water Data'!G200)),NA())</f>
        <v>#N/A</v>
      </c>
      <c r="P206" s="490" t="e">
        <f ca="1">+IF(AND(ISNUMBER(OFFSET('Water Data'!$H$4,0,10*ROW('Water Data'!H200))),'Data Summary'!CE206="Yes"),100-OFFSET('Water Data'!$H$4,0,10*ROW('Water Data'!H200)),NA())</f>
        <v>#N/A</v>
      </c>
      <c r="Q206" s="490" t="e">
        <f ca="1">+IF(AND(ISNUMBER(OFFSET('Water Data'!$H$6,0,10*ROW('Water Data'!H200))),'Data Summary'!CF206="Yes"),OFFSET('Water Data'!$H$6,0,10*ROW('Water Data'!H200)),NA())</f>
        <v>#N/A</v>
      </c>
      <c r="R206" s="490" t="e">
        <f ca="1">+IF(AND(ISNUMBER(OFFSET('Water Data'!$H$9,0,10*ROW('Water Data'!H200))),'Data Summary'!CG206="Yes"),OFFSET('Water Data'!$H$9,0,10*ROW('Water Data'!H200)),NA())</f>
        <v>#N/A</v>
      </c>
      <c r="S206" s="490" t="e">
        <f ca="1">+IF(AND(ISNUMBER(OFFSET('Water Data'!$I$4,0,10*ROW('Water Data'!I200))),'Data Summary'!CH206="Yes"),100-OFFSET('Water Data'!$I$4,0,10*ROW('Water Data'!I200)),NA())</f>
        <v>#N/A</v>
      </c>
      <c r="T206" s="490" t="e">
        <f ca="1">+IF(AND(ISNUMBER(OFFSET('Water Data'!$I$6,0,10*ROW('Water Data'!I200))),'Data Summary'!CI206="Yes"),OFFSET('Water Data'!$I$6,0,10*ROW('Water Data'!I200)),NA())</f>
        <v>#N/A</v>
      </c>
      <c r="U206" s="490" t="e">
        <f ca="1">+IF(AND(ISNUMBER(OFFSET('Water Data'!$I$9,0,10*ROW('Water Data'!I200))),'Data Summary'!CJ206="Yes"),OFFSET('Water Data'!$I$9,0,10*ROW('Water Data'!I200)),NA())</f>
        <v>#N/A</v>
      </c>
      <c r="V206" s="491" t="e">
        <f ca="1">+IF(AND(ISNUMBER(OFFSET('Sanitation Data'!$D$4,0,10*ROW('Sanitation Data'!D200))),'Data Summary'!CK206="Yes"),100-OFFSET('Sanitation Data'!$D$4,0,10*ROW('Sanitation Data'!D200)),NA())</f>
        <v>#N/A</v>
      </c>
      <c r="W206" s="491" t="e">
        <f ca="1">+IF(AND(ISNUMBER(OFFSET('Sanitation Data'!$D$6,0,10*ROW('Sanitation Data'!D200))),'Data Summary'!CL206="Yes"),OFFSET('Sanitation Data'!$D$6,0,10*ROW('Sanitation Data'!D200)),NA())</f>
        <v>#N/A</v>
      </c>
      <c r="X206" s="491" t="e">
        <f ca="1">+IF(AND(ISNUMBER(OFFSET('Sanitation Data'!$D$10,0,10*ROW('Sanitation Data'!D200))),'Data Summary'!CM206="Yes"),OFFSET('Sanitation Data'!$D$10,0,10*ROW('Sanitation Data'!D200)),NA())</f>
        <v>#N/A</v>
      </c>
      <c r="Y206" s="491" t="e">
        <f ca="1">+IF(AND(ISNUMBER(OFFSET('Sanitation Data'!$D$11,0,10*ROW('Sanitation Data'!D200))),'Data Summary'!CN206="Yes"),OFFSET('Sanitation Data'!$D$11,0,10*ROW('Sanitation Data'!D200)),NA())</f>
        <v>#N/A</v>
      </c>
      <c r="Z206" s="491" t="e">
        <f ca="1">+IF(AND(ISNUMBER(OFFSET('Sanitation Data'!$D$12,0,10*ROW('Sanitation Data'!D200))),'Data Summary'!CO206="Yes"),OFFSET('Sanitation Data'!$D$12,0,10*ROW('Sanitation Data'!D200)),NA())</f>
        <v>#N/A</v>
      </c>
      <c r="AA206" s="491" t="e">
        <f ca="1">+IF(AND(ISNUMBER(OFFSET('Sanitation Data'!$E$4,0,10*ROW('Sanitation Data'!E200))),'Data Summary'!CP206="Yes"),100-OFFSET('Sanitation Data'!$E$4,0,10*ROW('Sanitation Data'!E200)),NA())</f>
        <v>#N/A</v>
      </c>
      <c r="AB206" s="491" t="e">
        <f ca="1">+IF(AND(ISNUMBER(OFFSET('Sanitation Data'!$E$6,0,10*ROW('Sanitation Data'!E200))),'Data Summary'!CQ206="Yes"),OFFSET('Sanitation Data'!$E$6,0,10*ROW('Sanitation Data'!E200)),NA())</f>
        <v>#N/A</v>
      </c>
      <c r="AC206" s="491" t="e">
        <f ca="1">+IF(AND(ISNUMBER(OFFSET('Sanitation Data'!$E$10,0,10*ROW('Sanitation Data'!E200))),'Data Summary'!CR206="Yes"),OFFSET('Sanitation Data'!$E$10,0,10*ROW('Sanitation Data'!E200)),NA())</f>
        <v>#N/A</v>
      </c>
      <c r="AD206" s="491" t="e">
        <f ca="1">+IF(AND(ISNUMBER(OFFSET('Sanitation Data'!$E$11,0,10*ROW('Sanitation Data'!E200))),'Data Summary'!CS206="Yes"),OFFSET('Sanitation Data'!$E$11,0,10*ROW('Sanitation Data'!E200)),NA())</f>
        <v>#N/A</v>
      </c>
      <c r="AE206" s="491" t="e">
        <f ca="1">+IF(AND(ISNUMBER(OFFSET('Sanitation Data'!$E$12,0,10*ROW('Sanitation Data'!E200))),'Data Summary'!CT206="Yes"),OFFSET('Sanitation Data'!$E$12,0,10*ROW('Sanitation Data'!E200)),NA())</f>
        <v>#N/A</v>
      </c>
      <c r="AF206" s="491" t="e">
        <f ca="1">+IF(AND(ISNUMBER(OFFSET('Sanitation Data'!$F$4,0,10*ROW('Sanitation Data'!F200))),'Data Summary'!CU206="Yes"),100-OFFSET('Sanitation Data'!$F$4,0,10*ROW('Sanitation Data'!F200)),NA())</f>
        <v>#N/A</v>
      </c>
      <c r="AG206" s="491" t="e">
        <f ca="1">+IF(AND(ISNUMBER(OFFSET('Sanitation Data'!$F$6,0,10*ROW('Sanitation Data'!F200))),'Data Summary'!CV206="Yes"),OFFSET('Sanitation Data'!$F$6,0,10*ROW('Sanitation Data'!F200)),NA())</f>
        <v>#N/A</v>
      </c>
      <c r="AH206" s="491" t="e">
        <f ca="1">+IF(AND(ISNUMBER(OFFSET('Sanitation Data'!$F$10,0,10*ROW('Sanitation Data'!F200))),'Data Summary'!CW206="Yes"),OFFSET('Sanitation Data'!$F$10,0,10*ROW('Sanitation Data'!F200)),NA())</f>
        <v>#N/A</v>
      </c>
      <c r="AI206" s="491" t="e">
        <f ca="1">+IF(AND(ISNUMBER(OFFSET('Sanitation Data'!$F$11,0,10*ROW('Sanitation Data'!F200))),'Data Summary'!CX206="Yes"),OFFSET('Sanitation Data'!$F$11,0,10*ROW('Sanitation Data'!F200)),NA())</f>
        <v>#N/A</v>
      </c>
      <c r="AJ206" s="491" t="e">
        <f ca="1">+IF(AND(ISNUMBER(OFFSET('Sanitation Data'!$F$12,0,10*ROW('Sanitation Data'!F200))),'Data Summary'!CY206="Yes"),OFFSET('Sanitation Data'!$F$12,0,10*ROW('Sanitation Data'!F200)),NA())</f>
        <v>#N/A</v>
      </c>
      <c r="AK206" s="491" t="e">
        <f ca="1">+IF(AND(ISNUMBER(OFFSET('Sanitation Data'!$G$4,0,10*ROW('Sanitation Data'!G200))),'Data Summary'!CZ206="Yes"),100-OFFSET('Sanitation Data'!$G$4,0,10*ROW('Sanitation Data'!G200)),NA())</f>
        <v>#N/A</v>
      </c>
      <c r="AL206" s="491" t="e">
        <f ca="1">+IF(AND(ISNUMBER(OFFSET('Sanitation Data'!$G$6,0,10*ROW('Sanitation Data'!G200))),'Data Summary'!DA206="Yes"),OFFSET('Sanitation Data'!$G$6,0,10*ROW('Sanitation Data'!G200)),NA())</f>
        <v>#N/A</v>
      </c>
      <c r="AM206" s="491" t="e">
        <f ca="1">+IF(AND(ISNUMBER(OFFSET('Sanitation Data'!$G$10,0,10*ROW('Sanitation Data'!G200))),'Data Summary'!DB206="Yes"),OFFSET('Sanitation Data'!$G$10,0,10*ROW('Sanitation Data'!G200)),NA())</f>
        <v>#N/A</v>
      </c>
      <c r="AN206" s="491" t="e">
        <f ca="1">+IF(AND(ISNUMBER(OFFSET('Sanitation Data'!$G$11,0,10*ROW('Sanitation Data'!G200))),'Data Summary'!DC206="Yes"),OFFSET('Sanitation Data'!$G$11,0,10*ROW('Sanitation Data'!G200)),NA())</f>
        <v>#N/A</v>
      </c>
      <c r="AO206" s="491" t="e">
        <f ca="1">+IF(AND(ISNUMBER(OFFSET('Sanitation Data'!$G$12,0,10*ROW('Sanitation Data'!G200))),'Data Summary'!DD206="Yes"),OFFSET('Sanitation Data'!$G$12,0,10*ROW('Sanitation Data'!G200)),NA())</f>
        <v>#N/A</v>
      </c>
      <c r="AP206" s="491" t="e">
        <f ca="1">+IF(AND(ISNUMBER(OFFSET('Sanitation Data'!$H$4,0,10*ROW('Sanitation Data'!H200))),'Data Summary'!DE206="Yes"),100-OFFSET('Sanitation Data'!$H$4,0,10*ROW('Sanitation Data'!H200)),NA())</f>
        <v>#N/A</v>
      </c>
      <c r="AQ206" s="491" t="e">
        <f ca="1">+IF(AND(ISNUMBER(OFFSET('Sanitation Data'!$H$6,0,10*ROW('Sanitation Data'!H200))),'Data Summary'!DF206="Yes"),OFFSET('Sanitation Data'!$H$6,0,10*ROW('Sanitation Data'!H200)),NA())</f>
        <v>#N/A</v>
      </c>
      <c r="AR206" s="491" t="e">
        <f ca="1">+IF(AND(ISNUMBER(OFFSET('Sanitation Data'!$H$10,0,10*ROW('Sanitation Data'!H200))),'Data Summary'!DG206="Yes"),OFFSET('Sanitation Data'!$H$10,0,10*ROW('Sanitation Data'!H200)),NA())</f>
        <v>#N/A</v>
      </c>
      <c r="AS206" s="491" t="e">
        <f ca="1">+IF(AND(ISNUMBER(OFFSET('Sanitation Data'!$H$11,0,10*ROW('Sanitation Data'!H200))),'Data Summary'!DH206="Yes"),OFFSET('Sanitation Data'!$H$11,0,10*ROW('Sanitation Data'!H200)),NA())</f>
        <v>#N/A</v>
      </c>
      <c r="AT206" s="491" t="e">
        <f ca="1">+IF(AND(ISNUMBER(OFFSET('Sanitation Data'!$H$12,0,10*ROW('Sanitation Data'!H200))),'Data Summary'!DI206="Yes"),OFFSET('Sanitation Data'!$H$12,0,10*ROW('Sanitation Data'!H200)),NA())</f>
        <v>#N/A</v>
      </c>
      <c r="AU206" s="491" t="e">
        <f ca="1">+IF(AND(ISNUMBER(OFFSET('Sanitation Data'!$I$4,0,10*ROW('Sanitation Data'!I200))),'Data Summary'!DJ206="Yes"),100-OFFSET('Sanitation Data'!$I$4,0,10*ROW('Sanitation Data'!I200)),NA())</f>
        <v>#N/A</v>
      </c>
      <c r="AV206" s="491" t="e">
        <f ca="1">+IF(AND(ISNUMBER(OFFSET('Sanitation Data'!$I$6,0,10*ROW('Sanitation Data'!I200))),'Data Summary'!DK206="Yes"),OFFSET('Sanitation Data'!$I$6,0,10*ROW('Sanitation Data'!I200)),NA())</f>
        <v>#N/A</v>
      </c>
      <c r="AW206" s="491" t="e">
        <f ca="1">+IF(AND(ISNUMBER(OFFSET('Sanitation Data'!$I$10,0,10*ROW('Sanitation Data'!I200))),'Data Summary'!DL206="Yes"),OFFSET('Sanitation Data'!$I$10,0,10*ROW('Sanitation Data'!I200)),NA())</f>
        <v>#N/A</v>
      </c>
      <c r="AX206" s="491" t="e">
        <f ca="1">+IF(AND(ISNUMBER(OFFSET('Sanitation Data'!$I$11,0,10*ROW('Sanitation Data'!I200))),'Data Summary'!DM206="Yes"),OFFSET('Sanitation Data'!$I$11,0,10*ROW('Sanitation Data'!I200)),NA())</f>
        <v>#N/A</v>
      </c>
      <c r="AY206" s="491" t="e">
        <f ca="1">+IF(AND(ISNUMBER(OFFSET('Sanitation Data'!$I$12,0,10*ROW('Sanitation Data'!I200))),'Data Summary'!DN206="Yes"),OFFSET('Sanitation Data'!$I$12,0,10*ROW('Sanitation Data'!I200)),NA())</f>
        <v>#N/A</v>
      </c>
      <c r="AZ206" s="492" t="e">
        <f ca="1">+IF(AND(ISNUMBER(OFFSET('Hygiene Data'!$D$5,0,10*ROW('Hygiene Data'!D200))),'Data Summary'!DO206="Yes"),OFFSET('Hygiene Data'!$D$5,0,10*ROW('Hygiene Data'!D200)),NA())</f>
        <v>#N/A</v>
      </c>
      <c r="BA206" s="492" t="e">
        <f ca="1">+IF(AND(ISNUMBER(OFFSET('Hygiene Data'!$D$7,0,10*ROW('Hygiene Data'!D200))),'Data Summary'!DP206="Yes"),OFFSET('Hygiene Data'!$D$7,0,10*ROW('Hygiene Data'!D200)),NA())</f>
        <v>#N/A</v>
      </c>
      <c r="BB206" s="492" t="e">
        <f ca="1">+IF(AND(ISNUMBER(OFFSET('Hygiene Data'!$D$9,0,10*ROW('Hygiene Data'!D200))),'Data Summary'!DQ206="Yes"),OFFSET('Hygiene Data'!$D$9,0,10*ROW('Hygiene Data'!D200)),NA())</f>
        <v>#N/A</v>
      </c>
      <c r="BC206" s="492" t="e">
        <f ca="1">+IF(AND(ISNUMBER(OFFSET('Hygiene Data'!$E$5,0,10*ROW('Hygiene Data'!E200))),'Data Summary'!DR206="Yes"),OFFSET('Hygiene Data'!$E$5,0,10*ROW('Hygiene Data'!E200)),NA())</f>
        <v>#N/A</v>
      </c>
      <c r="BD206" s="492" t="e">
        <f ca="1">+IF(AND(ISNUMBER(OFFSET('Hygiene Data'!$E$7,0,10*ROW('Hygiene Data'!E200))),'Data Summary'!DS206="Yes"),OFFSET('Hygiene Data'!$E$7,0,10*ROW('Hygiene Data'!E200)),NA())</f>
        <v>#N/A</v>
      </c>
      <c r="BE206" s="492" t="e">
        <f ca="1">+IF(AND(ISNUMBER(OFFSET('Hygiene Data'!$E$9,0,10*ROW('Hygiene Data'!E200))),'Data Summary'!DT206="Yes"),OFFSET('Hygiene Data'!$E$9,0,10*ROW('Hygiene Data'!E200)),NA())</f>
        <v>#N/A</v>
      </c>
      <c r="BF206" s="492" t="e">
        <f ca="1">+IF(AND(ISNUMBER(OFFSET('Hygiene Data'!$F$5,0,10*ROW('Hygiene Data'!F200))),'Data Summary'!DU206="Yes"),OFFSET('Hygiene Data'!$F$5,0,10*ROW('Hygiene Data'!F200)),NA())</f>
        <v>#N/A</v>
      </c>
      <c r="BG206" s="492" t="e">
        <f ca="1">+IF(AND(ISNUMBER(OFFSET('Hygiene Data'!$F$7,0,10*ROW('Hygiene Data'!F200))),'Data Summary'!DV206="Yes"),OFFSET('Hygiene Data'!$F$7,0,10*ROW('Hygiene Data'!F200)),NA())</f>
        <v>#N/A</v>
      </c>
      <c r="BH206" s="492" t="e">
        <f ca="1">+IF(AND(ISNUMBER(OFFSET('Hygiene Data'!$F$9,0,10*ROW('Hygiene Data'!F200))),'Data Summary'!DW206="Yes"),OFFSET('Hygiene Data'!$F$9,0,10*ROW('Hygiene Data'!F200)),NA())</f>
        <v>#N/A</v>
      </c>
      <c r="BI206" s="492" t="e">
        <f ca="1">+IF(AND(ISNUMBER(OFFSET('Hygiene Data'!$G$5,0,10*ROW('Hygiene Data'!G200))),'Data Summary'!DX206="Yes"),OFFSET('Hygiene Data'!$G$5,0,10*ROW('Hygiene Data'!G200)),NA())</f>
        <v>#N/A</v>
      </c>
      <c r="BJ206" s="492" t="e">
        <f ca="1">+IF(AND(ISNUMBER(OFFSET('Hygiene Data'!$G$7,0,10*ROW('Hygiene Data'!G200))),'Data Summary'!DY206="Yes"),OFFSET('Hygiene Data'!$G$7,0,10*ROW('Hygiene Data'!G200)),NA())</f>
        <v>#N/A</v>
      </c>
      <c r="BK206" s="492" t="e">
        <f ca="1">+IF(AND(ISNUMBER(OFFSET('Hygiene Data'!$G$9,0,10*ROW('Hygiene Data'!G200))),'Data Summary'!DZ206="Yes"),OFFSET('Hygiene Data'!$G$9,0,10*ROW('Hygiene Data'!G200)),NA())</f>
        <v>#N/A</v>
      </c>
      <c r="BL206" s="492" t="e">
        <f ca="1">+IF(AND(ISNUMBER(OFFSET('Hygiene Data'!$H$5,0,10*ROW('Hygiene Data'!H200))),'Data Summary'!EA206="Yes"),OFFSET('Hygiene Data'!$H$5,0,10*ROW('Hygiene Data'!H200)),NA())</f>
        <v>#N/A</v>
      </c>
      <c r="BM206" s="492" t="e">
        <f ca="1">+IF(AND(ISNUMBER(OFFSET('Hygiene Data'!$H$7,0,10*ROW('Hygiene Data'!H200))),'Data Summary'!EB206="Yes"),OFFSET('Hygiene Data'!$H$7,0,10*ROW('Hygiene Data'!H200)),NA())</f>
        <v>#N/A</v>
      </c>
      <c r="BN206" s="492" t="e">
        <f ca="1">+IF(AND(ISNUMBER(OFFSET('Hygiene Data'!$H$9,0,10*ROW('Hygiene Data'!H200))),'Data Summary'!EC206="Yes"),OFFSET('Hygiene Data'!$H$9,0,10*ROW('Hygiene Data'!H200)),NA())</f>
        <v>#N/A</v>
      </c>
      <c r="BO206" s="492" t="e">
        <f ca="1">+IF(AND(ISNUMBER(OFFSET('Hygiene Data'!$I$5,0,10*ROW('Hygiene Data'!I200))),'Data Summary'!ED206="Yes"),OFFSET('Hygiene Data'!$I$5,0,10*ROW('Hygiene Data'!I200)),NA())</f>
        <v>#N/A</v>
      </c>
      <c r="BP206" s="492" t="e">
        <f ca="1">+IF(AND(ISNUMBER(OFFSET('Hygiene Data'!$I$7,0,10*ROW('Hygiene Data'!I200))),'Data Summary'!EE206="Yes"),OFFSET('Hygiene Data'!$I$7,0,10*ROW('Hygiene Data'!I200)),NA())</f>
        <v>#N/A</v>
      </c>
      <c r="BQ206" s="492" t="e">
        <f ca="1">+IF(AND(ISNUMBER(OFFSET('Hygiene Data'!$I$9,0,10*ROW('Hygiene Data'!I200))),'Data Summary'!EF206="Yes"),OFFSET('Hygiene Data'!$I$9,0,10*ROW('Hygiene Data'!I200)),NA())</f>
        <v>#N/A</v>
      </c>
    </row>
    <row r="207" spans="1:69" x14ac:dyDescent="0.25">
      <c r="A207" s="488" t="e">
        <f ca="1">+RIGHT('Data Summary'!A207,LEN('Data Summary'!A207)-9)</f>
        <v>#VALUE!</v>
      </c>
      <c r="B207" s="462" t="str">
        <f ca="1">+IF(ISTEXT('Data Summary'!B207),'Data Summary'!B207,"")</f>
        <v/>
      </c>
      <c r="C207" s="489" t="e">
        <f ca="1">+VALUE('Data Summary'!C207)</f>
        <v>#VALUE!</v>
      </c>
      <c r="D207" s="490" t="e">
        <f ca="1">+IF(AND(ISNUMBER(OFFSET('Water Data'!$D$4,0,10*ROW('Water Data'!D201))),'Data Summary'!BS207="Yes"),100-OFFSET('Water Data'!$D$4,0,10*ROW('Water Data'!D201)),NA())</f>
        <v>#N/A</v>
      </c>
      <c r="E207" s="490" t="e">
        <f ca="1">+IF(AND(ISNUMBER(OFFSET('Water Data'!$D$6,0,10*ROW('Water Data'!D201))),'Data Summary'!BT207="Yes"),OFFSET('Water Data'!$D$6,0,10*ROW('Water Data'!D201)),NA())</f>
        <v>#N/A</v>
      </c>
      <c r="F207" s="490" t="e">
        <f ca="1">+IF(AND(ISNUMBER(OFFSET('Water Data'!$D$9,0,10*ROW('Water Data'!D201))),'Data Summary'!BU207="Yes"),OFFSET('Water Data'!$D$9,0,10*ROW('Water Data'!D201)),NA())</f>
        <v>#N/A</v>
      </c>
      <c r="G207" s="490" t="e">
        <f ca="1">+IF(AND(ISNUMBER(OFFSET('Water Data'!$E$4,0,10*ROW('Water Data'!E201))),'Data Summary'!BV207="Yes"),100-OFFSET('Water Data'!$E$4,0,10*ROW('Water Data'!E201)),NA())</f>
        <v>#N/A</v>
      </c>
      <c r="H207" s="490" t="e">
        <f ca="1">+IF(AND(ISNUMBER(OFFSET('Water Data'!$E$6,0,10*ROW('Water Data'!E201))),'Data Summary'!BW207="Yes"),OFFSET('Water Data'!$E$6,0,10*ROW('Water Data'!E201)),NA())</f>
        <v>#N/A</v>
      </c>
      <c r="I207" s="490" t="e">
        <f ca="1">+IF(AND(ISNUMBER(OFFSET('Water Data'!$E$9,0,10*ROW('Water Data'!E201))),'Data Summary'!BX207="Yes"),OFFSET('Water Data'!$E$9,0,10*ROW('Water Data'!E201)),NA())</f>
        <v>#N/A</v>
      </c>
      <c r="J207" s="490" t="e">
        <f ca="1">+IF(AND(ISNUMBER(OFFSET('Water Data'!$F$4,0,10*ROW('Water Data'!F201))),'Data Summary'!BY207="Yes"),100-OFFSET('Water Data'!$F$4,0,10*ROW('Water Data'!F201)),NA())</f>
        <v>#N/A</v>
      </c>
      <c r="K207" s="490" t="e">
        <f ca="1">+IF(AND(ISNUMBER(OFFSET('Water Data'!$F$6,0,10*ROW('Water Data'!F201))),'Data Summary'!BZ207="Yes"),OFFSET('Water Data'!$F$6,0,10*ROW('Water Data'!F201)),NA())</f>
        <v>#N/A</v>
      </c>
      <c r="L207" s="490" t="e">
        <f ca="1">+IF(AND(ISNUMBER(OFFSET('Water Data'!$F$9,0,10*ROW('Water Data'!F201))),'Data Summary'!CA207="Yes"),OFFSET('Water Data'!$F$9,0,10*ROW('Water Data'!F201)),NA())</f>
        <v>#N/A</v>
      </c>
      <c r="M207" s="490" t="e">
        <f ca="1">+IF(AND(ISNUMBER(OFFSET('Water Data'!$G$4,0,10*ROW('Water Data'!G201))),'Data Summary'!CB207="Yes"),100-OFFSET('Water Data'!$G$4,0,10*ROW('Water Data'!G201)),NA())</f>
        <v>#N/A</v>
      </c>
      <c r="N207" s="490" t="e">
        <f ca="1">+IF(AND(ISNUMBER(OFFSET('Water Data'!$G$6,0,10*ROW('Water Data'!G201))),'Data Summary'!CC207="Yes"),OFFSET('Water Data'!$G$6,0,10*ROW('Water Data'!G201)),NA())</f>
        <v>#N/A</v>
      </c>
      <c r="O207" s="490" t="e">
        <f ca="1">+IF(AND(ISNUMBER(OFFSET('Water Data'!$G$9,0,10*ROW('Water Data'!G201))),'Data Summary'!CD207="Yes"),OFFSET('Water Data'!$G$9,0,10*ROW('Water Data'!G201)),NA())</f>
        <v>#N/A</v>
      </c>
      <c r="P207" s="490" t="e">
        <f ca="1">+IF(AND(ISNUMBER(OFFSET('Water Data'!$H$4,0,10*ROW('Water Data'!H201))),'Data Summary'!CE207="Yes"),100-OFFSET('Water Data'!$H$4,0,10*ROW('Water Data'!H201)),NA())</f>
        <v>#N/A</v>
      </c>
      <c r="Q207" s="490" t="e">
        <f ca="1">+IF(AND(ISNUMBER(OFFSET('Water Data'!$H$6,0,10*ROW('Water Data'!H201))),'Data Summary'!CF207="Yes"),OFFSET('Water Data'!$H$6,0,10*ROW('Water Data'!H201)),NA())</f>
        <v>#N/A</v>
      </c>
      <c r="R207" s="490" t="e">
        <f ca="1">+IF(AND(ISNUMBER(OFFSET('Water Data'!$H$9,0,10*ROW('Water Data'!H201))),'Data Summary'!CG207="Yes"),OFFSET('Water Data'!$H$9,0,10*ROW('Water Data'!H201)),NA())</f>
        <v>#N/A</v>
      </c>
      <c r="S207" s="490" t="e">
        <f ca="1">+IF(AND(ISNUMBER(OFFSET('Water Data'!$I$4,0,10*ROW('Water Data'!I201))),'Data Summary'!CH207="Yes"),100-OFFSET('Water Data'!$I$4,0,10*ROW('Water Data'!I201)),NA())</f>
        <v>#N/A</v>
      </c>
      <c r="T207" s="490" t="e">
        <f ca="1">+IF(AND(ISNUMBER(OFFSET('Water Data'!$I$6,0,10*ROW('Water Data'!I201))),'Data Summary'!CI207="Yes"),OFFSET('Water Data'!$I$6,0,10*ROW('Water Data'!I201)),NA())</f>
        <v>#N/A</v>
      </c>
      <c r="U207" s="490" t="e">
        <f ca="1">+IF(AND(ISNUMBER(OFFSET('Water Data'!$I$9,0,10*ROW('Water Data'!I201))),'Data Summary'!CJ207="Yes"),OFFSET('Water Data'!$I$9,0,10*ROW('Water Data'!I201)),NA())</f>
        <v>#N/A</v>
      </c>
      <c r="V207" s="491" t="e">
        <f ca="1">+IF(AND(ISNUMBER(OFFSET('Sanitation Data'!$D$4,0,10*ROW('Sanitation Data'!D201))),'Data Summary'!CK207="Yes"),100-OFFSET('Sanitation Data'!$D$4,0,10*ROW('Sanitation Data'!D201)),NA())</f>
        <v>#N/A</v>
      </c>
      <c r="W207" s="491" t="e">
        <f ca="1">+IF(AND(ISNUMBER(OFFSET('Sanitation Data'!$D$6,0,10*ROW('Sanitation Data'!D201))),'Data Summary'!CL207="Yes"),OFFSET('Sanitation Data'!$D$6,0,10*ROW('Sanitation Data'!D201)),NA())</f>
        <v>#N/A</v>
      </c>
      <c r="X207" s="491" t="e">
        <f ca="1">+IF(AND(ISNUMBER(OFFSET('Sanitation Data'!$D$10,0,10*ROW('Sanitation Data'!D201))),'Data Summary'!CM207="Yes"),OFFSET('Sanitation Data'!$D$10,0,10*ROW('Sanitation Data'!D201)),NA())</f>
        <v>#N/A</v>
      </c>
      <c r="Y207" s="491" t="e">
        <f ca="1">+IF(AND(ISNUMBER(OFFSET('Sanitation Data'!$D$11,0,10*ROW('Sanitation Data'!D201))),'Data Summary'!CN207="Yes"),OFFSET('Sanitation Data'!$D$11,0,10*ROW('Sanitation Data'!D201)),NA())</f>
        <v>#N/A</v>
      </c>
      <c r="Z207" s="491" t="e">
        <f ca="1">+IF(AND(ISNUMBER(OFFSET('Sanitation Data'!$D$12,0,10*ROW('Sanitation Data'!D201))),'Data Summary'!CO207="Yes"),OFFSET('Sanitation Data'!$D$12,0,10*ROW('Sanitation Data'!D201)),NA())</f>
        <v>#N/A</v>
      </c>
      <c r="AA207" s="491" t="e">
        <f ca="1">+IF(AND(ISNUMBER(OFFSET('Sanitation Data'!$E$4,0,10*ROW('Sanitation Data'!E201))),'Data Summary'!CP207="Yes"),100-OFFSET('Sanitation Data'!$E$4,0,10*ROW('Sanitation Data'!E201)),NA())</f>
        <v>#N/A</v>
      </c>
      <c r="AB207" s="491" t="e">
        <f ca="1">+IF(AND(ISNUMBER(OFFSET('Sanitation Data'!$E$6,0,10*ROW('Sanitation Data'!E201))),'Data Summary'!CQ207="Yes"),OFFSET('Sanitation Data'!$E$6,0,10*ROW('Sanitation Data'!E201)),NA())</f>
        <v>#N/A</v>
      </c>
      <c r="AC207" s="491" t="e">
        <f ca="1">+IF(AND(ISNUMBER(OFFSET('Sanitation Data'!$E$10,0,10*ROW('Sanitation Data'!E201))),'Data Summary'!CR207="Yes"),OFFSET('Sanitation Data'!$E$10,0,10*ROW('Sanitation Data'!E201)),NA())</f>
        <v>#N/A</v>
      </c>
      <c r="AD207" s="491" t="e">
        <f ca="1">+IF(AND(ISNUMBER(OFFSET('Sanitation Data'!$E$11,0,10*ROW('Sanitation Data'!E201))),'Data Summary'!CS207="Yes"),OFFSET('Sanitation Data'!$E$11,0,10*ROW('Sanitation Data'!E201)),NA())</f>
        <v>#N/A</v>
      </c>
      <c r="AE207" s="491" t="e">
        <f ca="1">+IF(AND(ISNUMBER(OFFSET('Sanitation Data'!$E$12,0,10*ROW('Sanitation Data'!E201))),'Data Summary'!CT207="Yes"),OFFSET('Sanitation Data'!$E$12,0,10*ROW('Sanitation Data'!E201)),NA())</f>
        <v>#N/A</v>
      </c>
      <c r="AF207" s="491" t="e">
        <f ca="1">+IF(AND(ISNUMBER(OFFSET('Sanitation Data'!$F$4,0,10*ROW('Sanitation Data'!F201))),'Data Summary'!CU207="Yes"),100-OFFSET('Sanitation Data'!$F$4,0,10*ROW('Sanitation Data'!F201)),NA())</f>
        <v>#N/A</v>
      </c>
      <c r="AG207" s="491" t="e">
        <f ca="1">+IF(AND(ISNUMBER(OFFSET('Sanitation Data'!$F$6,0,10*ROW('Sanitation Data'!F201))),'Data Summary'!CV207="Yes"),OFFSET('Sanitation Data'!$F$6,0,10*ROW('Sanitation Data'!F201)),NA())</f>
        <v>#N/A</v>
      </c>
      <c r="AH207" s="491" t="e">
        <f ca="1">+IF(AND(ISNUMBER(OFFSET('Sanitation Data'!$F$10,0,10*ROW('Sanitation Data'!F201))),'Data Summary'!CW207="Yes"),OFFSET('Sanitation Data'!$F$10,0,10*ROW('Sanitation Data'!F201)),NA())</f>
        <v>#N/A</v>
      </c>
      <c r="AI207" s="491" t="e">
        <f ca="1">+IF(AND(ISNUMBER(OFFSET('Sanitation Data'!$F$11,0,10*ROW('Sanitation Data'!F201))),'Data Summary'!CX207="Yes"),OFFSET('Sanitation Data'!$F$11,0,10*ROW('Sanitation Data'!F201)),NA())</f>
        <v>#N/A</v>
      </c>
      <c r="AJ207" s="491" t="e">
        <f ca="1">+IF(AND(ISNUMBER(OFFSET('Sanitation Data'!$F$12,0,10*ROW('Sanitation Data'!F201))),'Data Summary'!CY207="Yes"),OFFSET('Sanitation Data'!$F$12,0,10*ROW('Sanitation Data'!F201)),NA())</f>
        <v>#N/A</v>
      </c>
      <c r="AK207" s="491" t="e">
        <f ca="1">+IF(AND(ISNUMBER(OFFSET('Sanitation Data'!$G$4,0,10*ROW('Sanitation Data'!G201))),'Data Summary'!CZ207="Yes"),100-OFFSET('Sanitation Data'!$G$4,0,10*ROW('Sanitation Data'!G201)),NA())</f>
        <v>#N/A</v>
      </c>
      <c r="AL207" s="491" t="e">
        <f ca="1">+IF(AND(ISNUMBER(OFFSET('Sanitation Data'!$G$6,0,10*ROW('Sanitation Data'!G201))),'Data Summary'!DA207="Yes"),OFFSET('Sanitation Data'!$G$6,0,10*ROW('Sanitation Data'!G201)),NA())</f>
        <v>#N/A</v>
      </c>
      <c r="AM207" s="491" t="e">
        <f ca="1">+IF(AND(ISNUMBER(OFFSET('Sanitation Data'!$G$10,0,10*ROW('Sanitation Data'!G201))),'Data Summary'!DB207="Yes"),OFFSET('Sanitation Data'!$G$10,0,10*ROW('Sanitation Data'!G201)),NA())</f>
        <v>#N/A</v>
      </c>
      <c r="AN207" s="491" t="e">
        <f ca="1">+IF(AND(ISNUMBER(OFFSET('Sanitation Data'!$G$11,0,10*ROW('Sanitation Data'!G201))),'Data Summary'!DC207="Yes"),OFFSET('Sanitation Data'!$G$11,0,10*ROW('Sanitation Data'!G201)),NA())</f>
        <v>#N/A</v>
      </c>
      <c r="AO207" s="491" t="e">
        <f ca="1">+IF(AND(ISNUMBER(OFFSET('Sanitation Data'!$G$12,0,10*ROW('Sanitation Data'!G201))),'Data Summary'!DD207="Yes"),OFFSET('Sanitation Data'!$G$12,0,10*ROW('Sanitation Data'!G201)),NA())</f>
        <v>#N/A</v>
      </c>
      <c r="AP207" s="491" t="e">
        <f ca="1">+IF(AND(ISNUMBER(OFFSET('Sanitation Data'!$H$4,0,10*ROW('Sanitation Data'!H201))),'Data Summary'!DE207="Yes"),100-OFFSET('Sanitation Data'!$H$4,0,10*ROW('Sanitation Data'!H201)),NA())</f>
        <v>#N/A</v>
      </c>
      <c r="AQ207" s="491" t="e">
        <f ca="1">+IF(AND(ISNUMBER(OFFSET('Sanitation Data'!$H$6,0,10*ROW('Sanitation Data'!H201))),'Data Summary'!DF207="Yes"),OFFSET('Sanitation Data'!$H$6,0,10*ROW('Sanitation Data'!H201)),NA())</f>
        <v>#N/A</v>
      </c>
      <c r="AR207" s="491" t="e">
        <f ca="1">+IF(AND(ISNUMBER(OFFSET('Sanitation Data'!$H$10,0,10*ROW('Sanitation Data'!H201))),'Data Summary'!DG207="Yes"),OFFSET('Sanitation Data'!$H$10,0,10*ROW('Sanitation Data'!H201)),NA())</f>
        <v>#N/A</v>
      </c>
      <c r="AS207" s="491" t="e">
        <f ca="1">+IF(AND(ISNUMBER(OFFSET('Sanitation Data'!$H$11,0,10*ROW('Sanitation Data'!H201))),'Data Summary'!DH207="Yes"),OFFSET('Sanitation Data'!$H$11,0,10*ROW('Sanitation Data'!H201)),NA())</f>
        <v>#N/A</v>
      </c>
      <c r="AT207" s="491" t="e">
        <f ca="1">+IF(AND(ISNUMBER(OFFSET('Sanitation Data'!$H$12,0,10*ROW('Sanitation Data'!H201))),'Data Summary'!DI207="Yes"),OFFSET('Sanitation Data'!$H$12,0,10*ROW('Sanitation Data'!H201)),NA())</f>
        <v>#N/A</v>
      </c>
      <c r="AU207" s="491" t="e">
        <f ca="1">+IF(AND(ISNUMBER(OFFSET('Sanitation Data'!$I$4,0,10*ROW('Sanitation Data'!I201))),'Data Summary'!DJ207="Yes"),100-OFFSET('Sanitation Data'!$I$4,0,10*ROW('Sanitation Data'!I201)),NA())</f>
        <v>#N/A</v>
      </c>
      <c r="AV207" s="491" t="e">
        <f ca="1">+IF(AND(ISNUMBER(OFFSET('Sanitation Data'!$I$6,0,10*ROW('Sanitation Data'!I201))),'Data Summary'!DK207="Yes"),OFFSET('Sanitation Data'!$I$6,0,10*ROW('Sanitation Data'!I201)),NA())</f>
        <v>#N/A</v>
      </c>
      <c r="AW207" s="491" t="e">
        <f ca="1">+IF(AND(ISNUMBER(OFFSET('Sanitation Data'!$I$10,0,10*ROW('Sanitation Data'!I201))),'Data Summary'!DL207="Yes"),OFFSET('Sanitation Data'!$I$10,0,10*ROW('Sanitation Data'!I201)),NA())</f>
        <v>#N/A</v>
      </c>
      <c r="AX207" s="491" t="e">
        <f ca="1">+IF(AND(ISNUMBER(OFFSET('Sanitation Data'!$I$11,0,10*ROW('Sanitation Data'!I201))),'Data Summary'!DM207="Yes"),OFFSET('Sanitation Data'!$I$11,0,10*ROW('Sanitation Data'!I201)),NA())</f>
        <v>#N/A</v>
      </c>
      <c r="AY207" s="491" t="e">
        <f ca="1">+IF(AND(ISNUMBER(OFFSET('Sanitation Data'!$I$12,0,10*ROW('Sanitation Data'!I201))),'Data Summary'!DN207="Yes"),OFFSET('Sanitation Data'!$I$12,0,10*ROW('Sanitation Data'!I201)),NA())</f>
        <v>#N/A</v>
      </c>
      <c r="AZ207" s="492" t="e">
        <f ca="1">+IF(AND(ISNUMBER(OFFSET('Hygiene Data'!$D$5,0,10*ROW('Hygiene Data'!D201))),'Data Summary'!DO207="Yes"),OFFSET('Hygiene Data'!$D$5,0,10*ROW('Hygiene Data'!D201)),NA())</f>
        <v>#N/A</v>
      </c>
      <c r="BA207" s="492" t="e">
        <f ca="1">+IF(AND(ISNUMBER(OFFSET('Hygiene Data'!$D$7,0,10*ROW('Hygiene Data'!D201))),'Data Summary'!DP207="Yes"),OFFSET('Hygiene Data'!$D$7,0,10*ROW('Hygiene Data'!D201)),NA())</f>
        <v>#N/A</v>
      </c>
      <c r="BB207" s="492" t="e">
        <f ca="1">+IF(AND(ISNUMBER(OFFSET('Hygiene Data'!$D$9,0,10*ROW('Hygiene Data'!D201))),'Data Summary'!DQ207="Yes"),OFFSET('Hygiene Data'!$D$9,0,10*ROW('Hygiene Data'!D201)),NA())</f>
        <v>#N/A</v>
      </c>
      <c r="BC207" s="492" t="e">
        <f ca="1">+IF(AND(ISNUMBER(OFFSET('Hygiene Data'!$E$5,0,10*ROW('Hygiene Data'!E201))),'Data Summary'!DR207="Yes"),OFFSET('Hygiene Data'!$E$5,0,10*ROW('Hygiene Data'!E201)),NA())</f>
        <v>#N/A</v>
      </c>
      <c r="BD207" s="492" t="e">
        <f ca="1">+IF(AND(ISNUMBER(OFFSET('Hygiene Data'!$E$7,0,10*ROW('Hygiene Data'!E201))),'Data Summary'!DS207="Yes"),OFFSET('Hygiene Data'!$E$7,0,10*ROW('Hygiene Data'!E201)),NA())</f>
        <v>#N/A</v>
      </c>
      <c r="BE207" s="492" t="e">
        <f ca="1">+IF(AND(ISNUMBER(OFFSET('Hygiene Data'!$E$9,0,10*ROW('Hygiene Data'!E201))),'Data Summary'!DT207="Yes"),OFFSET('Hygiene Data'!$E$9,0,10*ROW('Hygiene Data'!E201)),NA())</f>
        <v>#N/A</v>
      </c>
      <c r="BF207" s="492" t="e">
        <f ca="1">+IF(AND(ISNUMBER(OFFSET('Hygiene Data'!$F$5,0,10*ROW('Hygiene Data'!F201))),'Data Summary'!DU207="Yes"),OFFSET('Hygiene Data'!$F$5,0,10*ROW('Hygiene Data'!F201)),NA())</f>
        <v>#N/A</v>
      </c>
      <c r="BG207" s="492" t="e">
        <f ca="1">+IF(AND(ISNUMBER(OFFSET('Hygiene Data'!$F$7,0,10*ROW('Hygiene Data'!F201))),'Data Summary'!DV207="Yes"),OFFSET('Hygiene Data'!$F$7,0,10*ROW('Hygiene Data'!F201)),NA())</f>
        <v>#N/A</v>
      </c>
      <c r="BH207" s="492" t="e">
        <f ca="1">+IF(AND(ISNUMBER(OFFSET('Hygiene Data'!$F$9,0,10*ROW('Hygiene Data'!F201))),'Data Summary'!DW207="Yes"),OFFSET('Hygiene Data'!$F$9,0,10*ROW('Hygiene Data'!F201)),NA())</f>
        <v>#N/A</v>
      </c>
      <c r="BI207" s="492" t="e">
        <f ca="1">+IF(AND(ISNUMBER(OFFSET('Hygiene Data'!$G$5,0,10*ROW('Hygiene Data'!G201))),'Data Summary'!DX207="Yes"),OFFSET('Hygiene Data'!$G$5,0,10*ROW('Hygiene Data'!G201)),NA())</f>
        <v>#N/A</v>
      </c>
      <c r="BJ207" s="492" t="e">
        <f ca="1">+IF(AND(ISNUMBER(OFFSET('Hygiene Data'!$G$7,0,10*ROW('Hygiene Data'!G201))),'Data Summary'!DY207="Yes"),OFFSET('Hygiene Data'!$G$7,0,10*ROW('Hygiene Data'!G201)),NA())</f>
        <v>#N/A</v>
      </c>
      <c r="BK207" s="492" t="e">
        <f ca="1">+IF(AND(ISNUMBER(OFFSET('Hygiene Data'!$G$9,0,10*ROW('Hygiene Data'!G201))),'Data Summary'!DZ207="Yes"),OFFSET('Hygiene Data'!$G$9,0,10*ROW('Hygiene Data'!G201)),NA())</f>
        <v>#N/A</v>
      </c>
      <c r="BL207" s="492" t="e">
        <f ca="1">+IF(AND(ISNUMBER(OFFSET('Hygiene Data'!$H$5,0,10*ROW('Hygiene Data'!H201))),'Data Summary'!EA207="Yes"),OFFSET('Hygiene Data'!$H$5,0,10*ROW('Hygiene Data'!H201)),NA())</f>
        <v>#N/A</v>
      </c>
      <c r="BM207" s="492" t="e">
        <f ca="1">+IF(AND(ISNUMBER(OFFSET('Hygiene Data'!$H$7,0,10*ROW('Hygiene Data'!H201))),'Data Summary'!EB207="Yes"),OFFSET('Hygiene Data'!$H$7,0,10*ROW('Hygiene Data'!H201)),NA())</f>
        <v>#N/A</v>
      </c>
      <c r="BN207" s="492" t="e">
        <f ca="1">+IF(AND(ISNUMBER(OFFSET('Hygiene Data'!$H$9,0,10*ROW('Hygiene Data'!H201))),'Data Summary'!EC207="Yes"),OFFSET('Hygiene Data'!$H$9,0,10*ROW('Hygiene Data'!H201)),NA())</f>
        <v>#N/A</v>
      </c>
      <c r="BO207" s="492" t="e">
        <f ca="1">+IF(AND(ISNUMBER(OFFSET('Hygiene Data'!$I$5,0,10*ROW('Hygiene Data'!I201))),'Data Summary'!ED207="Yes"),OFFSET('Hygiene Data'!$I$5,0,10*ROW('Hygiene Data'!I201)),NA())</f>
        <v>#N/A</v>
      </c>
      <c r="BP207" s="492" t="e">
        <f ca="1">+IF(AND(ISNUMBER(OFFSET('Hygiene Data'!$I$7,0,10*ROW('Hygiene Data'!I201))),'Data Summary'!EE207="Yes"),OFFSET('Hygiene Data'!$I$7,0,10*ROW('Hygiene Data'!I201)),NA())</f>
        <v>#N/A</v>
      </c>
      <c r="BQ207" s="49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2B91-A809-4843-A45E-6ED1C815062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2" customWidth="1"/>
    <col min="2" max="2" width="6.5" style="553" customWidth="1"/>
    <col min="3" max="3" width="21.59765625" style="554" customWidth="1"/>
    <col min="4" max="4" width="9.69921875" style="502" customWidth="1"/>
    <col min="5" max="5" width="8" style="557" customWidth="1"/>
    <col min="6" max="6" width="8" style="555" customWidth="1"/>
    <col min="7" max="7" width="8" style="558" customWidth="1"/>
    <col min="8" max="8" width="8" style="555" customWidth="1"/>
    <col min="9" max="9" width="8" style="502" customWidth="1"/>
    <col min="10" max="10" width="8" style="556" customWidth="1"/>
    <col min="11" max="11" width="8" style="559" customWidth="1"/>
    <col min="12" max="12" width="8" style="555" customWidth="1"/>
    <col min="13" max="13" width="8" style="560" customWidth="1"/>
    <col min="14" max="14" width="8" style="556" customWidth="1"/>
    <col min="15" max="19" width="8" style="502" customWidth="1"/>
    <col min="20" max="16384" width="9" style="502"/>
  </cols>
  <sheetData>
    <row r="1" spans="1:19" ht="20.25" customHeight="1" x14ac:dyDescent="0.25">
      <c r="A1" s="493" t="str">
        <f>HLOOKUP(Introduction!$G$4,nametranslations,157,FALSE)</f>
        <v>WHO/UNICEF JMP Estimates
(Updated 2026)</v>
      </c>
      <c r="B1" s="494" t="str">
        <f ca="1">HLOOKUP([1]Introduction!$G$4,nametranslations,38,FALSE)</f>
        <v>Water, sanitation and hygiene services in schools</v>
      </c>
      <c r="C1" s="494" t="str">
        <f ca="1">HLOOKUP([1]Introduction!$G$4,nametranslations,38,FALSE)</f>
        <v>Water, sanitation and hygiene services in schools</v>
      </c>
      <c r="D1" s="494" t="str">
        <f ca="1">HLOOKUP([1]Introduction!$G$4,nametranslations,38,FALSE)</f>
        <v>Water, sanitation and hygiene services in schools</v>
      </c>
      <c r="E1" s="495" t="str">
        <f>HLOOKUP(Introduction!$G$4,nametranslations,68,FALSE)</f>
        <v>Drinking Water (%)</v>
      </c>
      <c r="F1" s="496"/>
      <c r="G1" s="496"/>
      <c r="H1" s="496"/>
      <c r="I1" s="497"/>
      <c r="J1" s="498" t="str">
        <f>HLOOKUP(Introduction!$G$4,nametranslations,69,FALSE)</f>
        <v>Sanitation (%)</v>
      </c>
      <c r="K1" s="498"/>
      <c r="L1" s="498"/>
      <c r="M1" s="498"/>
      <c r="N1" s="498"/>
      <c r="O1" s="499" t="str">
        <f>HLOOKUP(Introduction!$G$4,nametranslations,70,FALSE)</f>
        <v>Hygiene (%)</v>
      </c>
      <c r="P1" s="500"/>
      <c r="Q1" s="500"/>
      <c r="R1" s="500"/>
      <c r="S1" s="501"/>
    </row>
    <row r="2" spans="1:19" x14ac:dyDescent="0.25">
      <c r="A2" s="494" t="str">
        <f ca="1">HLOOKUP([1]Introduction!$G$4,nametranslations,38,FALSE)</f>
        <v>Water, sanitation and hygiene services in schools</v>
      </c>
      <c r="B2" s="494" t="str">
        <f ca="1">HLOOKUP([1]Introduction!$G$4,nametranslations,38,FALSE)</f>
        <v>Water, sanitation and hygiene services in schools</v>
      </c>
      <c r="C2" s="494" t="str">
        <f ca="1">HLOOKUP([1]Introduction!$G$4,nametranslations,38,FALSE)</f>
        <v>Water, sanitation and hygiene services in schools</v>
      </c>
      <c r="D2" s="494" t="str">
        <f ca="1">HLOOKUP([1]Introduction!$G$4,nametranslations,38,FALSE)</f>
        <v>Water, sanitation and hygiene services in schools</v>
      </c>
      <c r="E2" s="503"/>
      <c r="F2" s="504"/>
      <c r="G2" s="505"/>
      <c r="H2" s="506"/>
      <c r="I2" s="507"/>
      <c r="J2" s="508"/>
      <c r="K2" s="504"/>
      <c r="L2" s="509"/>
      <c r="M2" s="506"/>
      <c r="N2" s="510"/>
      <c r="O2" s="503"/>
      <c r="P2" s="504"/>
      <c r="Q2" s="511"/>
      <c r="R2" s="506"/>
      <c r="S2" s="507"/>
    </row>
    <row r="3" spans="1:19" ht="134.25" customHeight="1" x14ac:dyDescent="0.25">
      <c r="A3" s="512" t="str">
        <f>HLOOKUP(Introduction!$G$4,nametranslations,71,FALSE)</f>
        <v>Country</v>
      </c>
      <c r="B3" s="513" t="str">
        <f>HLOOKUP(Introduction!$G$4,nametranslations,72,FALSE)</f>
        <v>Year</v>
      </c>
      <c r="C3" s="514" t="str">
        <f>HLOOKUP(Introduction!$G$4,nametranslations,73,FALSE)</f>
        <v>Setting</v>
      </c>
      <c r="D3" s="515" t="str">
        <f>HLOOKUP(Introduction!$G$4,nametranslations,67,FALSE)</f>
        <v>School Age Population 
Source: United Nations Population Division &amp; UNESCO</v>
      </c>
      <c r="E3" s="516" t="str">
        <f>HLOOKUP(Introduction!$G$4,nametranslations,74,FALSE)</f>
        <v>Facility</v>
      </c>
      <c r="F3" s="517" t="str">
        <f>HLOOKUP(Introduction!$G$4,nametranslations,75,FALSE)</f>
        <v>Improved</v>
      </c>
      <c r="G3" s="518" t="str">
        <f>HLOOKUP(Introduction!$G$4,nametranslations,76,FALSE)</f>
        <v>Basic (improved &amp; available)</v>
      </c>
      <c r="H3" s="519" t="str">
        <f>HLOOKUP(Introduction!$G$4,nametranslations,77,FALSE)</f>
        <v>Limited</v>
      </c>
      <c r="I3" s="520" t="str">
        <f>HLOOKUP(Introduction!$G$4,nametranslations,78,FALSE)</f>
        <v>No service</v>
      </c>
      <c r="J3" s="521" t="str">
        <f>HLOOKUP(Introduction!$G$4,nametranslations,74,FALSE)</f>
        <v>Facility</v>
      </c>
      <c r="K3" s="522" t="str">
        <f>HLOOKUP(Introduction!$G$4,nametranslations,75,FALSE)</f>
        <v>Improved</v>
      </c>
      <c r="L3" s="523" t="str">
        <f>HLOOKUP(Introduction!$G$4,nametranslations,79,FALSE)</f>
        <v>Basic
(improved, usable &amp; single-sex)</v>
      </c>
      <c r="M3" s="519" t="str">
        <f>HLOOKUP(Introduction!$G$4,nametranslations,77,FALSE)</f>
        <v>Limited</v>
      </c>
      <c r="N3" s="520" t="str">
        <f>HLOOKUP(Introduction!$G$4,nametranslations,78,FALSE)</f>
        <v>No service</v>
      </c>
      <c r="O3" s="516" t="str">
        <f>HLOOKUP(Introduction!$G$4,nametranslations,74,FALSE)</f>
        <v>Facility</v>
      </c>
      <c r="P3" s="517" t="str">
        <f>HLOOKUP(Introduction!$G$4,nametranslations,80,FALSE)</f>
        <v>Facility with water</v>
      </c>
      <c r="Q3" s="524" t="str">
        <f>HLOOKUP(Introduction!$G$4,nametranslations,81,FALSE)</f>
        <v>Basic  
(facility with water &amp; soap)</v>
      </c>
      <c r="R3" s="519" t="str">
        <f>HLOOKUP(Introduction!$G$4,nametranslations,77,FALSE)</f>
        <v>Limited</v>
      </c>
      <c r="S3" s="520" t="str">
        <f>HLOOKUP(Introduction!$G$4,nametranslations,78,FALSE)</f>
        <v>No service</v>
      </c>
    </row>
    <row r="4" spans="1:19" x14ac:dyDescent="0.25">
      <c r="A4" s="525" t="str">
        <f>+Introduction!$C$7</f>
        <v>San Marino</v>
      </c>
      <c r="B4" s="526">
        <f>IF(ISBLANK(Regressions!B14), " ", Regressions!B14)</f>
        <v>2000</v>
      </c>
      <c r="C4" s="527" t="str">
        <f>HLOOKUP(Introduction!$G$4,nametranslations,24,FALSE)</f>
        <v>Total</v>
      </c>
      <c r="D4" s="528">
        <f>IF(ISBLANK(Regressions!D14), " ", Regressions!D14)</f>
        <v>4578</v>
      </c>
      <c r="E4" s="529">
        <f>IF(ISNUMBER(Regressions!E14),ROUND(Regressions!E14, 1), NA())</f>
        <v>100</v>
      </c>
      <c r="F4" s="530">
        <f>IF(ISNUMBER(Regressions!F14),ROUND(Regressions!F14, 1), NA())</f>
        <v>100</v>
      </c>
      <c r="G4" s="531">
        <f>IF(ISNUMBER(Regressions!G14),ROUND(Regressions!G14, 1), NA())</f>
        <v>100</v>
      </c>
      <c r="H4" s="532">
        <f>IF(ISNUMBER(Regressions!H14),ROUND(Regressions!H14, 1), NA())</f>
        <v>0</v>
      </c>
      <c r="I4" s="533">
        <f>IF(ISNUMBER(Regressions!I14),ROUND(Regressions!I14, 1), NA())</f>
        <v>0</v>
      </c>
      <c r="J4" s="534">
        <f>IF(ISNUMBER(Regressions!K14),ROUND(Regressions!K14, 1), NA())</f>
        <v>100</v>
      </c>
      <c r="K4" s="530">
        <f>IF(ISNUMBER(Regressions!L14),ROUND(Regressions!L14, 1), NA())</f>
        <v>100</v>
      </c>
      <c r="L4" s="535">
        <f>IF(ISNUMBER(Regressions!M14),ROUND(Regressions!M14, 1), NA())</f>
        <v>100</v>
      </c>
      <c r="M4" s="532">
        <f>IF(ISNUMBER(Regressions!N14),ROUND(Regressions!N14, 1), NA())</f>
        <v>0</v>
      </c>
      <c r="N4" s="533">
        <f>IF(ISNUMBER(Regressions!O14),ROUND(Regressions!O14, 1), NA())</f>
        <v>0</v>
      </c>
      <c r="O4" s="534">
        <f>IF(ISNUMBER(Regressions!Q14),ROUND(Regressions!Q14, 1), NA())</f>
        <v>100</v>
      </c>
      <c r="P4" s="530">
        <f>IF(ISNUMBER(Regressions!R14),ROUND(Regressions!R14, 1), NA())</f>
        <v>100</v>
      </c>
      <c r="Q4" s="536">
        <f>IF(ISNUMBER(Regressions!S14),ROUND(Regressions!S14, 1), NA())</f>
        <v>100</v>
      </c>
      <c r="R4" s="532">
        <f>IF(ISNUMBER(Regressions!T14),ROUND(Regressions!T14, 1), NA())</f>
        <v>0</v>
      </c>
      <c r="S4" s="533">
        <f>IF(ISNUMBER(Regressions!U14),ROUND(Regressions!U14, 1), NA())</f>
        <v>0</v>
      </c>
    </row>
    <row r="5" spans="1:19" x14ac:dyDescent="0.25">
      <c r="A5" s="525" t="str">
        <f>+Introduction!$C$7</f>
        <v>San Marino</v>
      </c>
      <c r="B5" s="526">
        <f>IF(ISBLANK(Regressions!B15), " ", Regressions!B15)</f>
        <v>2001</v>
      </c>
      <c r="C5" s="525" t="str">
        <f>HLOOKUP(Introduction!$G$4,nametranslations,24,FALSE)</f>
        <v>Total</v>
      </c>
      <c r="D5" s="528">
        <f>IF(ISBLANK(Regressions!D15), " ", Regressions!D15)</f>
        <v>4281</v>
      </c>
      <c r="E5" s="529">
        <f>IF(ISNUMBER(Regressions!E15),ROUND(Regressions!E15, 1), NA())</f>
        <v>100</v>
      </c>
      <c r="F5" s="530">
        <f>IF(ISNUMBER(Regressions!F15),ROUND(Regressions!F15, 1), NA())</f>
        <v>100</v>
      </c>
      <c r="G5" s="531">
        <f>IF(ISNUMBER(Regressions!G15),ROUND(Regressions!G15, 1), NA())</f>
        <v>100</v>
      </c>
      <c r="H5" s="532">
        <f>IF(ISNUMBER(Regressions!H15),ROUND(Regressions!H15, 1), NA())</f>
        <v>0</v>
      </c>
      <c r="I5" s="533">
        <f>IF(ISNUMBER(Regressions!I15),ROUND(Regressions!I15, 1), NA())</f>
        <v>0</v>
      </c>
      <c r="J5" s="534">
        <f>IF(ISNUMBER(Regressions!K15),ROUND(Regressions!K15, 1), NA())</f>
        <v>100</v>
      </c>
      <c r="K5" s="530">
        <f>IF(ISNUMBER(Regressions!L15),ROUND(Regressions!L15, 1), NA())</f>
        <v>100</v>
      </c>
      <c r="L5" s="535">
        <f>IF(ISNUMBER(Regressions!M15),ROUND(Regressions!M15, 1), NA())</f>
        <v>100</v>
      </c>
      <c r="M5" s="532">
        <f>IF(ISNUMBER(Regressions!N15),ROUND(Regressions!N15, 1), NA())</f>
        <v>0</v>
      </c>
      <c r="N5" s="533">
        <f>IF(ISNUMBER(Regressions!O15),ROUND(Regressions!O15, 1), NA())</f>
        <v>0</v>
      </c>
      <c r="O5" s="534">
        <f>IF(ISNUMBER(Regressions!Q15),ROUND(Regressions!Q15, 1), NA())</f>
        <v>100</v>
      </c>
      <c r="P5" s="530">
        <f>IF(ISNUMBER(Regressions!R15),ROUND(Regressions!R15, 1), NA())</f>
        <v>100</v>
      </c>
      <c r="Q5" s="536">
        <f>IF(ISNUMBER(Regressions!S15),ROUND(Regressions!S15, 1), NA())</f>
        <v>100</v>
      </c>
      <c r="R5" s="532">
        <f>IF(ISNUMBER(Regressions!T15),ROUND(Regressions!T15, 1), NA())</f>
        <v>0</v>
      </c>
      <c r="S5" s="533">
        <f>IF(ISNUMBER(Regressions!U15),ROUND(Regressions!U15, 1), NA())</f>
        <v>0</v>
      </c>
    </row>
    <row r="6" spans="1:19" x14ac:dyDescent="0.25">
      <c r="A6" s="525" t="str">
        <f>+Introduction!$C$7</f>
        <v>San Marino</v>
      </c>
      <c r="B6" s="526">
        <f>IF(ISBLANK(Regressions!B16), " ", Regressions!B16)</f>
        <v>2002</v>
      </c>
      <c r="C6" s="525" t="str">
        <f>HLOOKUP(Introduction!$G$4,nametranslations,24,FALSE)</f>
        <v>Total</v>
      </c>
      <c r="D6" s="528">
        <f>IF(ISBLANK(Regressions!D16), " ", Regressions!D16)</f>
        <v>4395</v>
      </c>
      <c r="E6" s="529">
        <f>IF(ISNUMBER(Regressions!E16),ROUND(Regressions!E16, 1), NA())</f>
        <v>100</v>
      </c>
      <c r="F6" s="530">
        <f>IF(ISNUMBER(Regressions!F16),ROUND(Regressions!F16, 1), NA())</f>
        <v>100</v>
      </c>
      <c r="G6" s="531">
        <f>IF(ISNUMBER(Regressions!G16),ROUND(Regressions!G16, 1), NA())</f>
        <v>100</v>
      </c>
      <c r="H6" s="532">
        <f>IF(ISNUMBER(Regressions!H16),ROUND(Regressions!H16, 1), NA())</f>
        <v>0</v>
      </c>
      <c r="I6" s="533">
        <f>IF(ISNUMBER(Regressions!I16),ROUND(Regressions!I16, 1), NA())</f>
        <v>0</v>
      </c>
      <c r="J6" s="534">
        <f>IF(ISNUMBER(Regressions!K16),ROUND(Regressions!K16, 1), NA())</f>
        <v>100</v>
      </c>
      <c r="K6" s="530">
        <f>IF(ISNUMBER(Regressions!L16),ROUND(Regressions!L16, 1), NA())</f>
        <v>100</v>
      </c>
      <c r="L6" s="535">
        <f>IF(ISNUMBER(Regressions!M16),ROUND(Regressions!M16, 1), NA())</f>
        <v>100</v>
      </c>
      <c r="M6" s="532">
        <f>IF(ISNUMBER(Regressions!N16),ROUND(Regressions!N16, 1), NA())</f>
        <v>0</v>
      </c>
      <c r="N6" s="533">
        <f>IF(ISNUMBER(Regressions!O16),ROUND(Regressions!O16, 1), NA())</f>
        <v>0</v>
      </c>
      <c r="O6" s="534">
        <f>IF(ISNUMBER(Regressions!Q16),ROUND(Regressions!Q16, 1), NA())</f>
        <v>100</v>
      </c>
      <c r="P6" s="530">
        <f>IF(ISNUMBER(Regressions!R16),ROUND(Regressions!R16, 1), NA())</f>
        <v>100</v>
      </c>
      <c r="Q6" s="536">
        <f>IF(ISNUMBER(Regressions!S16),ROUND(Regressions!S16, 1), NA())</f>
        <v>100</v>
      </c>
      <c r="R6" s="532">
        <f>IF(ISNUMBER(Regressions!T16),ROUND(Regressions!T16, 1), NA())</f>
        <v>0</v>
      </c>
      <c r="S6" s="533">
        <f>IF(ISNUMBER(Regressions!U16),ROUND(Regressions!U16, 1), NA())</f>
        <v>0</v>
      </c>
    </row>
    <row r="7" spans="1:19" x14ac:dyDescent="0.25">
      <c r="A7" s="525" t="str">
        <f>+Introduction!$C$7</f>
        <v>San Marino</v>
      </c>
      <c r="B7" s="526">
        <f>IF(ISBLANK(Regressions!B17), " ", Regressions!B17)</f>
        <v>2003</v>
      </c>
      <c r="C7" s="525" t="str">
        <f>HLOOKUP(Introduction!$G$4,nametranslations,24,FALSE)</f>
        <v>Total</v>
      </c>
      <c r="D7" s="528">
        <f>IF(ISBLANK(Regressions!D17), " ", Regressions!D17)</f>
        <v>4496</v>
      </c>
      <c r="E7" s="529">
        <f>IF(ISNUMBER(Regressions!E17),ROUND(Regressions!E17, 1), NA())</f>
        <v>100</v>
      </c>
      <c r="F7" s="530">
        <f>IF(ISNUMBER(Regressions!F17),ROUND(Regressions!F17, 1), NA())</f>
        <v>100</v>
      </c>
      <c r="G7" s="531">
        <f>IF(ISNUMBER(Regressions!G17),ROUND(Regressions!G17, 1), NA())</f>
        <v>100</v>
      </c>
      <c r="H7" s="532">
        <f>IF(ISNUMBER(Regressions!H17),ROUND(Regressions!H17, 1), NA())</f>
        <v>0</v>
      </c>
      <c r="I7" s="533">
        <f>IF(ISNUMBER(Regressions!I17),ROUND(Regressions!I17, 1), NA())</f>
        <v>0</v>
      </c>
      <c r="J7" s="534">
        <f>IF(ISNUMBER(Regressions!K17),ROUND(Regressions!K17, 1), NA())</f>
        <v>100</v>
      </c>
      <c r="K7" s="530">
        <f>IF(ISNUMBER(Regressions!L17),ROUND(Regressions!L17, 1), NA())</f>
        <v>100</v>
      </c>
      <c r="L7" s="535">
        <f>IF(ISNUMBER(Regressions!M17),ROUND(Regressions!M17, 1), NA())</f>
        <v>100</v>
      </c>
      <c r="M7" s="532">
        <f>IF(ISNUMBER(Regressions!N17),ROUND(Regressions!N17, 1), NA())</f>
        <v>0</v>
      </c>
      <c r="N7" s="533">
        <f>IF(ISNUMBER(Regressions!O17),ROUND(Regressions!O17, 1), NA())</f>
        <v>0</v>
      </c>
      <c r="O7" s="534">
        <f>IF(ISNUMBER(Regressions!Q17),ROUND(Regressions!Q17, 1), NA())</f>
        <v>100</v>
      </c>
      <c r="P7" s="530">
        <f>IF(ISNUMBER(Regressions!R17),ROUND(Regressions!R17, 1), NA())</f>
        <v>100</v>
      </c>
      <c r="Q7" s="536">
        <f>IF(ISNUMBER(Regressions!S17),ROUND(Regressions!S17, 1), NA())</f>
        <v>100</v>
      </c>
      <c r="R7" s="532">
        <f>IF(ISNUMBER(Regressions!T17),ROUND(Regressions!T17, 1), NA())</f>
        <v>0</v>
      </c>
      <c r="S7" s="533">
        <f>IF(ISNUMBER(Regressions!U17),ROUND(Regressions!U17, 1), NA())</f>
        <v>0</v>
      </c>
    </row>
    <row r="8" spans="1:19" x14ac:dyDescent="0.25">
      <c r="A8" s="525" t="str">
        <f>+Introduction!$C$7</f>
        <v>San Marino</v>
      </c>
      <c r="B8" s="526">
        <f>IF(ISBLANK(Regressions!B18), " ", Regressions!B18)</f>
        <v>2004</v>
      </c>
      <c r="C8" s="525" t="str">
        <f>HLOOKUP(Introduction!$G$4,nametranslations,24,FALSE)</f>
        <v>Total</v>
      </c>
      <c r="D8" s="528">
        <f>IF(ISBLANK(Regressions!D18), " ", Regressions!D18)</f>
        <v>4589</v>
      </c>
      <c r="E8" s="529">
        <f>IF(ISNUMBER(Regressions!E18),ROUND(Regressions!E18, 1), NA())</f>
        <v>100</v>
      </c>
      <c r="F8" s="530">
        <f>IF(ISNUMBER(Regressions!F18),ROUND(Regressions!F18, 1), NA())</f>
        <v>100</v>
      </c>
      <c r="G8" s="531">
        <f>IF(ISNUMBER(Regressions!G18),ROUND(Regressions!G18, 1), NA())</f>
        <v>100</v>
      </c>
      <c r="H8" s="532">
        <f>IF(ISNUMBER(Regressions!H18),ROUND(Regressions!H18, 1), NA())</f>
        <v>0</v>
      </c>
      <c r="I8" s="533">
        <f>IF(ISNUMBER(Regressions!I18),ROUND(Regressions!I18, 1), NA())</f>
        <v>0</v>
      </c>
      <c r="J8" s="534">
        <f>IF(ISNUMBER(Regressions!K18),ROUND(Regressions!K18, 1), NA())</f>
        <v>100</v>
      </c>
      <c r="K8" s="530">
        <f>IF(ISNUMBER(Regressions!L18),ROUND(Regressions!L18, 1), NA())</f>
        <v>100</v>
      </c>
      <c r="L8" s="535">
        <f>IF(ISNUMBER(Regressions!M18),ROUND(Regressions!M18, 1), NA())</f>
        <v>100</v>
      </c>
      <c r="M8" s="532">
        <f>IF(ISNUMBER(Regressions!N18),ROUND(Regressions!N18, 1), NA())</f>
        <v>0</v>
      </c>
      <c r="N8" s="533">
        <f>IF(ISNUMBER(Regressions!O18),ROUND(Regressions!O18, 1), NA())</f>
        <v>0</v>
      </c>
      <c r="O8" s="534">
        <f>IF(ISNUMBER(Regressions!Q18),ROUND(Regressions!Q18, 1), NA())</f>
        <v>100</v>
      </c>
      <c r="P8" s="530">
        <f>IF(ISNUMBER(Regressions!R18),ROUND(Regressions!R18, 1), NA())</f>
        <v>100</v>
      </c>
      <c r="Q8" s="536">
        <f>IF(ISNUMBER(Regressions!S18),ROUND(Regressions!S18, 1), NA())</f>
        <v>100</v>
      </c>
      <c r="R8" s="532">
        <f>IF(ISNUMBER(Regressions!T18),ROUND(Regressions!T18, 1), NA())</f>
        <v>0</v>
      </c>
      <c r="S8" s="533">
        <f>IF(ISNUMBER(Regressions!U18),ROUND(Regressions!U18, 1), NA())</f>
        <v>0</v>
      </c>
    </row>
    <row r="9" spans="1:19" x14ac:dyDescent="0.25">
      <c r="A9" s="525" t="str">
        <f>+Introduction!$C$7</f>
        <v>San Marino</v>
      </c>
      <c r="B9" s="526">
        <f>IF(ISBLANK(Regressions!B19), " ", Regressions!B19)</f>
        <v>2005</v>
      </c>
      <c r="C9" s="525" t="str">
        <f>HLOOKUP(Introduction!$G$4,nametranslations,24,FALSE)</f>
        <v>Total</v>
      </c>
      <c r="D9" s="528">
        <f>IF(ISBLANK(Regressions!D19), " ", Regressions!D19)</f>
        <v>4685</v>
      </c>
      <c r="E9" s="529">
        <f>IF(ISNUMBER(Regressions!E19),ROUND(Regressions!E19, 1), NA())</f>
        <v>100</v>
      </c>
      <c r="F9" s="530">
        <f>IF(ISNUMBER(Regressions!F19),ROUND(Regressions!F19, 1), NA())</f>
        <v>100</v>
      </c>
      <c r="G9" s="531">
        <f>IF(ISNUMBER(Regressions!G19),ROUND(Regressions!G19, 1), NA())</f>
        <v>100</v>
      </c>
      <c r="H9" s="532">
        <f>IF(ISNUMBER(Regressions!H19),ROUND(Regressions!H19, 1), NA())</f>
        <v>0</v>
      </c>
      <c r="I9" s="533">
        <f>IF(ISNUMBER(Regressions!I19),ROUND(Regressions!I19, 1), NA())</f>
        <v>0</v>
      </c>
      <c r="J9" s="534">
        <f>IF(ISNUMBER(Regressions!K19),ROUND(Regressions!K19, 1), NA())</f>
        <v>100</v>
      </c>
      <c r="K9" s="530">
        <f>IF(ISNUMBER(Regressions!L19),ROUND(Regressions!L19, 1), NA())</f>
        <v>100</v>
      </c>
      <c r="L9" s="535">
        <f>IF(ISNUMBER(Regressions!M19),ROUND(Regressions!M19, 1), NA())</f>
        <v>100</v>
      </c>
      <c r="M9" s="532">
        <f>IF(ISNUMBER(Regressions!N19),ROUND(Regressions!N19, 1), NA())</f>
        <v>0</v>
      </c>
      <c r="N9" s="533">
        <f>IF(ISNUMBER(Regressions!O19),ROUND(Regressions!O19, 1), NA())</f>
        <v>0</v>
      </c>
      <c r="O9" s="534">
        <f>IF(ISNUMBER(Regressions!Q19),ROUND(Regressions!Q19, 1), NA())</f>
        <v>100</v>
      </c>
      <c r="P9" s="530">
        <f>IF(ISNUMBER(Regressions!R19),ROUND(Regressions!R19, 1), NA())</f>
        <v>100</v>
      </c>
      <c r="Q9" s="536">
        <f>IF(ISNUMBER(Regressions!S19),ROUND(Regressions!S19, 1), NA())</f>
        <v>100</v>
      </c>
      <c r="R9" s="532">
        <f>IF(ISNUMBER(Regressions!T19),ROUND(Regressions!T19, 1), NA())</f>
        <v>0</v>
      </c>
      <c r="S9" s="533">
        <f>IF(ISNUMBER(Regressions!U19),ROUND(Regressions!U19, 1), NA())</f>
        <v>0</v>
      </c>
    </row>
    <row r="10" spans="1:19" x14ac:dyDescent="0.25">
      <c r="A10" s="525" t="str">
        <f>+Introduction!$C$7</f>
        <v>San Marino</v>
      </c>
      <c r="B10" s="526">
        <f>IF(ISBLANK(Regressions!B20), " ", Regressions!B20)</f>
        <v>2006</v>
      </c>
      <c r="C10" s="525" t="str">
        <f>HLOOKUP(Introduction!$G$4,nametranslations,24,FALSE)</f>
        <v>Total</v>
      </c>
      <c r="D10" s="528">
        <f>IF(ISBLANK(Regressions!D20), " ", Regressions!D20)</f>
        <v>4800</v>
      </c>
      <c r="E10" s="529">
        <f>IF(ISNUMBER(Regressions!E20),ROUND(Regressions!E20, 1), NA())</f>
        <v>100</v>
      </c>
      <c r="F10" s="530">
        <f>IF(ISNUMBER(Regressions!F20),ROUND(Regressions!F20, 1), NA())</f>
        <v>100</v>
      </c>
      <c r="G10" s="531">
        <f>IF(ISNUMBER(Regressions!G20),ROUND(Regressions!G20, 1), NA())</f>
        <v>100</v>
      </c>
      <c r="H10" s="532">
        <f>IF(ISNUMBER(Regressions!H20),ROUND(Regressions!H20, 1), NA())</f>
        <v>0</v>
      </c>
      <c r="I10" s="533">
        <f>IF(ISNUMBER(Regressions!I20),ROUND(Regressions!I20, 1), NA())</f>
        <v>0</v>
      </c>
      <c r="J10" s="534">
        <f>IF(ISNUMBER(Regressions!K20),ROUND(Regressions!K20, 1), NA())</f>
        <v>100</v>
      </c>
      <c r="K10" s="530">
        <f>IF(ISNUMBER(Regressions!L20),ROUND(Regressions!L20, 1), NA())</f>
        <v>100</v>
      </c>
      <c r="L10" s="535">
        <f>IF(ISNUMBER(Regressions!M20),ROUND(Regressions!M20, 1), NA())</f>
        <v>100</v>
      </c>
      <c r="M10" s="532">
        <f>IF(ISNUMBER(Regressions!N20),ROUND(Regressions!N20, 1), NA())</f>
        <v>0</v>
      </c>
      <c r="N10" s="533">
        <f>IF(ISNUMBER(Regressions!O20),ROUND(Regressions!O20, 1), NA())</f>
        <v>0</v>
      </c>
      <c r="O10" s="534">
        <f>IF(ISNUMBER(Regressions!Q20),ROUND(Regressions!Q20, 1), NA())</f>
        <v>100</v>
      </c>
      <c r="P10" s="530">
        <f>IF(ISNUMBER(Regressions!R20),ROUND(Regressions!R20, 1), NA())</f>
        <v>100</v>
      </c>
      <c r="Q10" s="536">
        <f>IF(ISNUMBER(Regressions!S20),ROUND(Regressions!S20, 1), NA())</f>
        <v>100</v>
      </c>
      <c r="R10" s="532">
        <f>IF(ISNUMBER(Regressions!T20),ROUND(Regressions!T20, 1), NA())</f>
        <v>0</v>
      </c>
      <c r="S10" s="533">
        <f>IF(ISNUMBER(Regressions!U20),ROUND(Regressions!U20, 1), NA())</f>
        <v>0</v>
      </c>
    </row>
    <row r="11" spans="1:19" x14ac:dyDescent="0.25">
      <c r="A11" s="525" t="str">
        <f>+Introduction!$C$7</f>
        <v>San Marino</v>
      </c>
      <c r="B11" s="526">
        <f>IF(ISBLANK(Regressions!B21), " ", Regressions!B21)</f>
        <v>2007</v>
      </c>
      <c r="C11" s="525" t="str">
        <f>HLOOKUP(Introduction!$G$4,nametranslations,24,FALSE)</f>
        <v>Total</v>
      </c>
      <c r="D11" s="528">
        <f>IF(ISBLANK(Regressions!D21), " ", Regressions!D21)</f>
        <v>4895</v>
      </c>
      <c r="E11" s="529">
        <f>IF(ISNUMBER(Regressions!E21),ROUND(Regressions!E21, 1), NA())</f>
        <v>100</v>
      </c>
      <c r="F11" s="530">
        <f>IF(ISNUMBER(Regressions!F21),ROUND(Regressions!F21, 1), NA())</f>
        <v>100</v>
      </c>
      <c r="G11" s="531">
        <f>IF(ISNUMBER(Regressions!G21),ROUND(Regressions!G21, 1), NA())</f>
        <v>100</v>
      </c>
      <c r="H11" s="532">
        <f>IF(ISNUMBER(Regressions!H21),ROUND(Regressions!H21, 1), NA())</f>
        <v>0</v>
      </c>
      <c r="I11" s="533">
        <f>IF(ISNUMBER(Regressions!I21),ROUND(Regressions!I21, 1), NA())</f>
        <v>0</v>
      </c>
      <c r="J11" s="534">
        <f>IF(ISNUMBER(Regressions!K21),ROUND(Regressions!K21, 1), NA())</f>
        <v>100</v>
      </c>
      <c r="K11" s="530">
        <f>IF(ISNUMBER(Regressions!L21),ROUND(Regressions!L21, 1), NA())</f>
        <v>100</v>
      </c>
      <c r="L11" s="535">
        <f>IF(ISNUMBER(Regressions!M21),ROUND(Regressions!M21, 1), NA())</f>
        <v>100</v>
      </c>
      <c r="M11" s="532">
        <f>IF(ISNUMBER(Regressions!N21),ROUND(Regressions!N21, 1), NA())</f>
        <v>0</v>
      </c>
      <c r="N11" s="533">
        <f>IF(ISNUMBER(Regressions!O21),ROUND(Regressions!O21, 1), NA())</f>
        <v>0</v>
      </c>
      <c r="O11" s="534">
        <f>IF(ISNUMBER(Regressions!Q21),ROUND(Regressions!Q21, 1), NA())</f>
        <v>100</v>
      </c>
      <c r="P11" s="530">
        <f>IF(ISNUMBER(Regressions!R21),ROUND(Regressions!R21, 1), NA())</f>
        <v>100</v>
      </c>
      <c r="Q11" s="536">
        <f>IF(ISNUMBER(Regressions!S21),ROUND(Regressions!S21, 1), NA())</f>
        <v>100</v>
      </c>
      <c r="R11" s="532">
        <f>IF(ISNUMBER(Regressions!T21),ROUND(Regressions!T21, 1), NA())</f>
        <v>0</v>
      </c>
      <c r="S11" s="533">
        <f>IF(ISNUMBER(Regressions!U21),ROUND(Regressions!U21, 1), NA())</f>
        <v>0</v>
      </c>
    </row>
    <row r="12" spans="1:19" x14ac:dyDescent="0.25">
      <c r="A12" s="525" t="str">
        <f>+Introduction!$C$7</f>
        <v>San Marino</v>
      </c>
      <c r="B12" s="526">
        <f>IF(ISBLANK(Regressions!B22), " ", Regressions!B22)</f>
        <v>2008</v>
      </c>
      <c r="C12" s="525" t="str">
        <f>HLOOKUP(Introduction!$G$4,nametranslations,24,FALSE)</f>
        <v>Total</v>
      </c>
      <c r="D12" s="528">
        <f>IF(ISBLANK(Regressions!D22), " ", Regressions!D22)</f>
        <v>4990</v>
      </c>
      <c r="E12" s="529">
        <f>IF(ISNUMBER(Regressions!E22),ROUND(Regressions!E22, 1), NA())</f>
        <v>100</v>
      </c>
      <c r="F12" s="530">
        <f>IF(ISNUMBER(Regressions!F22),ROUND(Regressions!F22, 1), NA())</f>
        <v>100</v>
      </c>
      <c r="G12" s="531">
        <f>IF(ISNUMBER(Regressions!G22),ROUND(Regressions!G22, 1), NA())</f>
        <v>100</v>
      </c>
      <c r="H12" s="532">
        <f>IF(ISNUMBER(Regressions!H22),ROUND(Regressions!H22, 1), NA())</f>
        <v>0</v>
      </c>
      <c r="I12" s="533">
        <f>IF(ISNUMBER(Regressions!I22),ROUND(Regressions!I22, 1), NA())</f>
        <v>0</v>
      </c>
      <c r="J12" s="534">
        <f>IF(ISNUMBER(Regressions!K22),ROUND(Regressions!K22, 1), NA())</f>
        <v>100</v>
      </c>
      <c r="K12" s="530">
        <f>IF(ISNUMBER(Regressions!L22),ROUND(Regressions!L22, 1), NA())</f>
        <v>100</v>
      </c>
      <c r="L12" s="535">
        <f>IF(ISNUMBER(Regressions!M22),ROUND(Regressions!M22, 1), NA())</f>
        <v>100</v>
      </c>
      <c r="M12" s="532">
        <f>IF(ISNUMBER(Regressions!N22),ROUND(Regressions!N22, 1), NA())</f>
        <v>0</v>
      </c>
      <c r="N12" s="533">
        <f>IF(ISNUMBER(Regressions!O22),ROUND(Regressions!O22, 1), NA())</f>
        <v>0</v>
      </c>
      <c r="O12" s="534">
        <f>IF(ISNUMBER(Regressions!Q22),ROUND(Regressions!Q22, 1), NA())</f>
        <v>100</v>
      </c>
      <c r="P12" s="530">
        <f>IF(ISNUMBER(Regressions!R22),ROUND(Regressions!R22, 1), NA())</f>
        <v>100</v>
      </c>
      <c r="Q12" s="536">
        <f>IF(ISNUMBER(Regressions!S22),ROUND(Regressions!S22, 1), NA())</f>
        <v>100</v>
      </c>
      <c r="R12" s="532">
        <f>IF(ISNUMBER(Regressions!T22),ROUND(Regressions!T22, 1), NA())</f>
        <v>0</v>
      </c>
      <c r="S12" s="533">
        <f>IF(ISNUMBER(Regressions!U22),ROUND(Regressions!U22, 1), NA())</f>
        <v>0</v>
      </c>
    </row>
    <row r="13" spans="1:19" x14ac:dyDescent="0.25">
      <c r="A13" s="525" t="str">
        <f>+Introduction!$C$7</f>
        <v>San Marino</v>
      </c>
      <c r="B13" s="526">
        <f>IF(ISBLANK(Regressions!B23), " ", Regressions!B23)</f>
        <v>2009</v>
      </c>
      <c r="C13" s="525" t="str">
        <f>HLOOKUP(Introduction!$G$4,nametranslations,24,FALSE)</f>
        <v>Total</v>
      </c>
      <c r="D13" s="528">
        <f>IF(ISBLANK(Regressions!D23), " ", Regressions!D23)</f>
        <v>5073</v>
      </c>
      <c r="E13" s="529">
        <f>IF(ISNUMBER(Regressions!E23),ROUND(Regressions!E23, 1), NA())</f>
        <v>100</v>
      </c>
      <c r="F13" s="530">
        <f>IF(ISNUMBER(Regressions!F23),ROUND(Regressions!F23, 1), NA())</f>
        <v>100</v>
      </c>
      <c r="G13" s="531">
        <f>IF(ISNUMBER(Regressions!G23),ROUND(Regressions!G23, 1), NA())</f>
        <v>100</v>
      </c>
      <c r="H13" s="532">
        <f>IF(ISNUMBER(Regressions!H23),ROUND(Regressions!H23, 1), NA())</f>
        <v>0</v>
      </c>
      <c r="I13" s="533">
        <f>IF(ISNUMBER(Regressions!I23),ROUND(Regressions!I23, 1), NA())</f>
        <v>0</v>
      </c>
      <c r="J13" s="534">
        <f>IF(ISNUMBER(Regressions!K23),ROUND(Regressions!K23, 1), NA())</f>
        <v>100</v>
      </c>
      <c r="K13" s="530">
        <f>IF(ISNUMBER(Regressions!L23),ROUND(Regressions!L23, 1), NA())</f>
        <v>100</v>
      </c>
      <c r="L13" s="535">
        <f>IF(ISNUMBER(Regressions!M23),ROUND(Regressions!M23, 1), NA())</f>
        <v>100</v>
      </c>
      <c r="M13" s="532">
        <f>IF(ISNUMBER(Regressions!N23),ROUND(Regressions!N23, 1), NA())</f>
        <v>0</v>
      </c>
      <c r="N13" s="533">
        <f>IF(ISNUMBER(Regressions!O23),ROUND(Regressions!O23, 1), NA())</f>
        <v>0</v>
      </c>
      <c r="O13" s="534">
        <f>IF(ISNUMBER(Regressions!Q23),ROUND(Regressions!Q23, 1), NA())</f>
        <v>100</v>
      </c>
      <c r="P13" s="530">
        <f>IF(ISNUMBER(Regressions!R23),ROUND(Regressions!R23, 1), NA())</f>
        <v>100</v>
      </c>
      <c r="Q13" s="536">
        <f>IF(ISNUMBER(Regressions!S23),ROUND(Regressions!S23, 1), NA())</f>
        <v>100</v>
      </c>
      <c r="R13" s="532">
        <f>IF(ISNUMBER(Regressions!T23),ROUND(Regressions!T23, 1), NA())</f>
        <v>0</v>
      </c>
      <c r="S13" s="533">
        <f>IF(ISNUMBER(Regressions!U23),ROUND(Regressions!U23, 1), NA())</f>
        <v>0</v>
      </c>
    </row>
    <row r="14" spans="1:19" x14ac:dyDescent="0.25">
      <c r="A14" s="525" t="str">
        <f>+Introduction!$C$7</f>
        <v>San Marino</v>
      </c>
      <c r="B14" s="526">
        <f>IF(ISBLANK(Regressions!B24), " ", Regressions!B24)</f>
        <v>2010</v>
      </c>
      <c r="C14" s="525" t="str">
        <f>HLOOKUP(Introduction!$G$4,nametranslations,24,FALSE)</f>
        <v>Total</v>
      </c>
      <c r="D14" s="528">
        <f>IF(ISBLANK(Regressions!D24), " ", Regressions!D24)</f>
        <v>5130</v>
      </c>
      <c r="E14" s="529">
        <f>IF(ISNUMBER(Regressions!E24),ROUND(Regressions!E24, 1), NA())</f>
        <v>100</v>
      </c>
      <c r="F14" s="530">
        <f>IF(ISNUMBER(Regressions!F24),ROUND(Regressions!F24, 1), NA())</f>
        <v>100</v>
      </c>
      <c r="G14" s="531">
        <f>IF(ISNUMBER(Regressions!G24),ROUND(Regressions!G24, 1), NA())</f>
        <v>100</v>
      </c>
      <c r="H14" s="532">
        <f>IF(ISNUMBER(Regressions!H24),ROUND(Regressions!H24, 1), NA())</f>
        <v>0</v>
      </c>
      <c r="I14" s="533">
        <f>IF(ISNUMBER(Regressions!I24),ROUND(Regressions!I24, 1), NA())</f>
        <v>0</v>
      </c>
      <c r="J14" s="534">
        <f>IF(ISNUMBER(Regressions!K24),ROUND(Regressions!K24, 1), NA())</f>
        <v>100</v>
      </c>
      <c r="K14" s="530">
        <f>IF(ISNUMBER(Regressions!L24),ROUND(Regressions!L24, 1), NA())</f>
        <v>100</v>
      </c>
      <c r="L14" s="535">
        <f>IF(ISNUMBER(Regressions!M24),ROUND(Regressions!M24, 1), NA())</f>
        <v>100</v>
      </c>
      <c r="M14" s="532">
        <f>IF(ISNUMBER(Regressions!N24),ROUND(Regressions!N24, 1), NA())</f>
        <v>0</v>
      </c>
      <c r="N14" s="533">
        <f>IF(ISNUMBER(Regressions!O24),ROUND(Regressions!O24, 1), NA())</f>
        <v>0</v>
      </c>
      <c r="O14" s="534">
        <f>IF(ISNUMBER(Regressions!Q24),ROUND(Regressions!Q24, 1), NA())</f>
        <v>100</v>
      </c>
      <c r="P14" s="530">
        <f>IF(ISNUMBER(Regressions!R24),ROUND(Regressions!R24, 1), NA())</f>
        <v>100</v>
      </c>
      <c r="Q14" s="536">
        <f>IF(ISNUMBER(Regressions!S24),ROUND(Regressions!S24, 1), NA())</f>
        <v>100</v>
      </c>
      <c r="R14" s="532">
        <f>IF(ISNUMBER(Regressions!T24),ROUND(Regressions!T24, 1), NA())</f>
        <v>0</v>
      </c>
      <c r="S14" s="533">
        <f>IF(ISNUMBER(Regressions!U24),ROUND(Regressions!U24, 1), NA())</f>
        <v>0</v>
      </c>
    </row>
    <row r="15" spans="1:19" x14ac:dyDescent="0.25">
      <c r="A15" s="525" t="str">
        <f>+Introduction!$C$7</f>
        <v>San Marino</v>
      </c>
      <c r="B15" s="526">
        <f>IF(ISBLANK(Regressions!B25), " ", Regressions!B25)</f>
        <v>2011</v>
      </c>
      <c r="C15" s="525" t="str">
        <f>HLOOKUP(Introduction!$G$4,nametranslations,24,FALSE)</f>
        <v>Total</v>
      </c>
      <c r="D15" s="528">
        <f>IF(ISBLANK(Regressions!D25), " ", Regressions!D25)</f>
        <v>5173</v>
      </c>
      <c r="E15" s="529">
        <f>IF(ISNUMBER(Regressions!E25),ROUND(Regressions!E25, 1), NA())</f>
        <v>100</v>
      </c>
      <c r="F15" s="530">
        <f>IF(ISNUMBER(Regressions!F25),ROUND(Regressions!F25, 1), NA())</f>
        <v>100</v>
      </c>
      <c r="G15" s="531">
        <f>IF(ISNUMBER(Regressions!G25),ROUND(Regressions!G25, 1), NA())</f>
        <v>100</v>
      </c>
      <c r="H15" s="532">
        <f>IF(ISNUMBER(Regressions!H25),ROUND(Regressions!H25, 1), NA())</f>
        <v>0</v>
      </c>
      <c r="I15" s="533">
        <f>IF(ISNUMBER(Regressions!I25),ROUND(Regressions!I25, 1), NA())</f>
        <v>0</v>
      </c>
      <c r="J15" s="534">
        <f>IF(ISNUMBER(Regressions!K25),ROUND(Regressions!K25, 1), NA())</f>
        <v>100</v>
      </c>
      <c r="K15" s="530">
        <f>IF(ISNUMBER(Regressions!L25),ROUND(Regressions!L25, 1), NA())</f>
        <v>100</v>
      </c>
      <c r="L15" s="535">
        <f>IF(ISNUMBER(Regressions!M25),ROUND(Regressions!M25, 1), NA())</f>
        <v>100</v>
      </c>
      <c r="M15" s="532">
        <f>IF(ISNUMBER(Regressions!N25),ROUND(Regressions!N25, 1), NA())</f>
        <v>0</v>
      </c>
      <c r="N15" s="533">
        <f>IF(ISNUMBER(Regressions!O25),ROUND(Regressions!O25, 1), NA())</f>
        <v>0</v>
      </c>
      <c r="O15" s="534">
        <f>IF(ISNUMBER(Regressions!Q25),ROUND(Regressions!Q25, 1), NA())</f>
        <v>100</v>
      </c>
      <c r="P15" s="530">
        <f>IF(ISNUMBER(Regressions!R25),ROUND(Regressions!R25, 1), NA())</f>
        <v>100</v>
      </c>
      <c r="Q15" s="536">
        <f>IF(ISNUMBER(Regressions!S25),ROUND(Regressions!S25, 1), NA())</f>
        <v>100</v>
      </c>
      <c r="R15" s="532">
        <f>IF(ISNUMBER(Regressions!T25),ROUND(Regressions!T25, 1), NA())</f>
        <v>0</v>
      </c>
      <c r="S15" s="533">
        <f>IF(ISNUMBER(Regressions!U25),ROUND(Regressions!U25, 1), NA())</f>
        <v>0</v>
      </c>
    </row>
    <row r="16" spans="1:19" x14ac:dyDescent="0.25">
      <c r="A16" s="525" t="str">
        <f>+Introduction!$C$7</f>
        <v>San Marino</v>
      </c>
      <c r="B16" s="526">
        <f>IF(ISBLANK(Regressions!B26), " ", Regressions!B26)</f>
        <v>2012</v>
      </c>
      <c r="C16" s="525" t="str">
        <f>HLOOKUP(Introduction!$G$4,nametranslations,24,FALSE)</f>
        <v>Total</v>
      </c>
      <c r="D16" s="528">
        <f>IF(ISBLANK(Regressions!D26), " ", Regressions!D26)</f>
        <v>5262</v>
      </c>
      <c r="E16" s="529">
        <f>IF(ISNUMBER(Regressions!E26),ROUND(Regressions!E26, 1), NA())</f>
        <v>100</v>
      </c>
      <c r="F16" s="530">
        <f>IF(ISNUMBER(Regressions!F26),ROUND(Regressions!F26, 1), NA())</f>
        <v>100</v>
      </c>
      <c r="G16" s="531">
        <f>IF(ISNUMBER(Regressions!G26),ROUND(Regressions!G26, 1), NA())</f>
        <v>100</v>
      </c>
      <c r="H16" s="532">
        <f>IF(ISNUMBER(Regressions!H26),ROUND(Regressions!H26, 1), NA())</f>
        <v>0</v>
      </c>
      <c r="I16" s="533">
        <f>IF(ISNUMBER(Regressions!I26),ROUND(Regressions!I26, 1), NA())</f>
        <v>0</v>
      </c>
      <c r="J16" s="534">
        <f>IF(ISNUMBER(Regressions!K26),ROUND(Regressions!K26, 1), NA())</f>
        <v>100</v>
      </c>
      <c r="K16" s="530">
        <f>IF(ISNUMBER(Regressions!L26),ROUND(Regressions!L26, 1), NA())</f>
        <v>100</v>
      </c>
      <c r="L16" s="535">
        <f>IF(ISNUMBER(Regressions!M26),ROUND(Regressions!M26, 1), NA())</f>
        <v>100</v>
      </c>
      <c r="M16" s="532">
        <f>IF(ISNUMBER(Regressions!N26),ROUND(Regressions!N26, 1), NA())</f>
        <v>0</v>
      </c>
      <c r="N16" s="533">
        <f>IF(ISNUMBER(Regressions!O26),ROUND(Regressions!O26, 1), NA())</f>
        <v>0</v>
      </c>
      <c r="O16" s="534">
        <f>IF(ISNUMBER(Regressions!Q26),ROUND(Regressions!Q26, 1), NA())</f>
        <v>100</v>
      </c>
      <c r="P16" s="530">
        <f>IF(ISNUMBER(Regressions!R26),ROUND(Regressions!R26, 1), NA())</f>
        <v>100</v>
      </c>
      <c r="Q16" s="536">
        <f>IF(ISNUMBER(Regressions!S26),ROUND(Regressions!S26, 1), NA())</f>
        <v>100</v>
      </c>
      <c r="R16" s="532">
        <f>IF(ISNUMBER(Regressions!T26),ROUND(Regressions!T26, 1), NA())</f>
        <v>0</v>
      </c>
      <c r="S16" s="533">
        <f>IF(ISNUMBER(Regressions!U26),ROUND(Regressions!U26, 1), NA())</f>
        <v>0</v>
      </c>
    </row>
    <row r="17" spans="1:19" x14ac:dyDescent="0.25">
      <c r="A17" s="525" t="str">
        <f>+Introduction!$C$7</f>
        <v>San Marino</v>
      </c>
      <c r="B17" s="526">
        <f>IF(ISBLANK(Regressions!B27), " ", Regressions!B27)</f>
        <v>2013</v>
      </c>
      <c r="C17" s="525" t="str">
        <f>HLOOKUP(Introduction!$G$4,nametranslations,24,FALSE)</f>
        <v>Total</v>
      </c>
      <c r="D17" s="528">
        <f>IF(ISBLANK(Regressions!D27), " ", Regressions!D27)</f>
        <v>5304</v>
      </c>
      <c r="E17" s="529">
        <f>IF(ISNUMBER(Regressions!E27),ROUND(Regressions!E27, 1), NA())</f>
        <v>100</v>
      </c>
      <c r="F17" s="530">
        <f>IF(ISNUMBER(Regressions!F27),ROUND(Regressions!F27, 1), NA())</f>
        <v>100</v>
      </c>
      <c r="G17" s="531">
        <f>IF(ISNUMBER(Regressions!G27),ROUND(Regressions!G27, 1), NA())</f>
        <v>100</v>
      </c>
      <c r="H17" s="532">
        <f>IF(ISNUMBER(Regressions!H27),ROUND(Regressions!H27, 1), NA())</f>
        <v>0</v>
      </c>
      <c r="I17" s="533">
        <f>IF(ISNUMBER(Regressions!I27),ROUND(Regressions!I27, 1), NA())</f>
        <v>0</v>
      </c>
      <c r="J17" s="534">
        <f>IF(ISNUMBER(Regressions!K27),ROUND(Regressions!K27, 1), NA())</f>
        <v>100</v>
      </c>
      <c r="K17" s="530">
        <f>IF(ISNUMBER(Regressions!L27),ROUND(Regressions!L27, 1), NA())</f>
        <v>100</v>
      </c>
      <c r="L17" s="535">
        <f>IF(ISNUMBER(Regressions!M27),ROUND(Regressions!M27, 1), NA())</f>
        <v>100</v>
      </c>
      <c r="M17" s="532">
        <f>IF(ISNUMBER(Regressions!N27),ROUND(Regressions!N27, 1), NA())</f>
        <v>0</v>
      </c>
      <c r="N17" s="533">
        <f>IF(ISNUMBER(Regressions!O27),ROUND(Regressions!O27, 1), NA())</f>
        <v>0</v>
      </c>
      <c r="O17" s="534">
        <f>IF(ISNUMBER(Regressions!Q27),ROUND(Regressions!Q27, 1), NA())</f>
        <v>100</v>
      </c>
      <c r="P17" s="530">
        <f>IF(ISNUMBER(Regressions!R27),ROUND(Regressions!R27, 1), NA())</f>
        <v>100</v>
      </c>
      <c r="Q17" s="536">
        <f>IF(ISNUMBER(Regressions!S27),ROUND(Regressions!S27, 1), NA())</f>
        <v>100</v>
      </c>
      <c r="R17" s="532">
        <f>IF(ISNUMBER(Regressions!T27),ROUND(Regressions!T27, 1), NA())</f>
        <v>0</v>
      </c>
      <c r="S17" s="533">
        <f>IF(ISNUMBER(Regressions!U27),ROUND(Regressions!U27, 1), NA())</f>
        <v>0</v>
      </c>
    </row>
    <row r="18" spans="1:19" x14ac:dyDescent="0.25">
      <c r="A18" s="525" t="str">
        <f>+Introduction!$C$7</f>
        <v>San Marino</v>
      </c>
      <c r="B18" s="526">
        <f>IF(ISBLANK(Regressions!B28), " ", Regressions!B28)</f>
        <v>2014</v>
      </c>
      <c r="C18" s="525" t="str">
        <f>HLOOKUP(Introduction!$G$4,nametranslations,24,FALSE)</f>
        <v>Total</v>
      </c>
      <c r="D18" s="528">
        <f>IF(ISBLANK(Regressions!D28), " ", Regressions!D28)</f>
        <v>5375</v>
      </c>
      <c r="E18" s="529">
        <f>IF(ISNUMBER(Regressions!E28),ROUND(Regressions!E28, 1), NA())</f>
        <v>100</v>
      </c>
      <c r="F18" s="530">
        <f>IF(ISNUMBER(Regressions!F28),ROUND(Regressions!F28, 1), NA())</f>
        <v>100</v>
      </c>
      <c r="G18" s="531">
        <f>IF(ISNUMBER(Regressions!G28),ROUND(Regressions!G28, 1), NA())</f>
        <v>100</v>
      </c>
      <c r="H18" s="532">
        <f>IF(ISNUMBER(Regressions!H28),ROUND(Regressions!H28, 1), NA())</f>
        <v>0</v>
      </c>
      <c r="I18" s="533">
        <f>IF(ISNUMBER(Regressions!I28),ROUND(Regressions!I28, 1), NA())</f>
        <v>0</v>
      </c>
      <c r="J18" s="534">
        <f>IF(ISNUMBER(Regressions!K28),ROUND(Regressions!K28, 1), NA())</f>
        <v>100</v>
      </c>
      <c r="K18" s="530">
        <f>IF(ISNUMBER(Regressions!L28),ROUND(Regressions!L28, 1), NA())</f>
        <v>100</v>
      </c>
      <c r="L18" s="535">
        <f>IF(ISNUMBER(Regressions!M28),ROUND(Regressions!M28, 1), NA())</f>
        <v>100</v>
      </c>
      <c r="M18" s="532">
        <f>IF(ISNUMBER(Regressions!N28),ROUND(Regressions!N28, 1), NA())</f>
        <v>0</v>
      </c>
      <c r="N18" s="533">
        <f>IF(ISNUMBER(Regressions!O28),ROUND(Regressions!O28, 1), NA())</f>
        <v>0</v>
      </c>
      <c r="O18" s="534">
        <f>IF(ISNUMBER(Regressions!Q28),ROUND(Regressions!Q28, 1), NA())</f>
        <v>100</v>
      </c>
      <c r="P18" s="530">
        <f>IF(ISNUMBER(Regressions!R28),ROUND(Regressions!R28, 1), NA())</f>
        <v>100</v>
      </c>
      <c r="Q18" s="536">
        <f>IF(ISNUMBER(Regressions!S28),ROUND(Regressions!S28, 1), NA())</f>
        <v>100</v>
      </c>
      <c r="R18" s="532">
        <f>IF(ISNUMBER(Regressions!T28),ROUND(Regressions!T28, 1), NA())</f>
        <v>0</v>
      </c>
      <c r="S18" s="533">
        <f>IF(ISNUMBER(Regressions!U28),ROUND(Regressions!U28, 1), NA())</f>
        <v>0</v>
      </c>
    </row>
    <row r="19" spans="1:19" x14ac:dyDescent="0.25">
      <c r="A19" s="525" t="str">
        <f>+Introduction!$C$7</f>
        <v>San Marino</v>
      </c>
      <c r="B19" s="526">
        <f>IF(ISBLANK(Regressions!B29), " ", Regressions!B29)</f>
        <v>2015</v>
      </c>
      <c r="C19" s="525" t="str">
        <f>HLOOKUP(Introduction!$G$4,nametranslations,24,FALSE)</f>
        <v>Total</v>
      </c>
      <c r="D19" s="528">
        <f>IF(ISBLANK(Regressions!D29), " ", Regressions!D29)</f>
        <v>5431</v>
      </c>
      <c r="E19" s="529">
        <f>IF(ISNUMBER(Regressions!E29),ROUND(Regressions!E29, 1), NA())</f>
        <v>100</v>
      </c>
      <c r="F19" s="530">
        <f>IF(ISNUMBER(Regressions!F29),ROUND(Regressions!F29, 1), NA())</f>
        <v>100</v>
      </c>
      <c r="G19" s="531">
        <f>IF(ISNUMBER(Regressions!G29),ROUND(Regressions!G29, 1), NA())</f>
        <v>100</v>
      </c>
      <c r="H19" s="532">
        <f>IF(ISNUMBER(Regressions!H29),ROUND(Regressions!H29, 1), NA())</f>
        <v>0</v>
      </c>
      <c r="I19" s="533">
        <f>IF(ISNUMBER(Regressions!I29),ROUND(Regressions!I29, 1), NA())</f>
        <v>0</v>
      </c>
      <c r="J19" s="534">
        <f>IF(ISNUMBER(Regressions!K29),ROUND(Regressions!K29, 1), NA())</f>
        <v>100</v>
      </c>
      <c r="K19" s="530">
        <f>IF(ISNUMBER(Regressions!L29),ROUND(Regressions!L29, 1), NA())</f>
        <v>100</v>
      </c>
      <c r="L19" s="535">
        <f>IF(ISNUMBER(Regressions!M29),ROUND(Regressions!M29, 1), NA())</f>
        <v>100</v>
      </c>
      <c r="M19" s="532">
        <f>IF(ISNUMBER(Regressions!N29),ROUND(Regressions!N29, 1), NA())</f>
        <v>0</v>
      </c>
      <c r="N19" s="533">
        <f>IF(ISNUMBER(Regressions!O29),ROUND(Regressions!O29, 1), NA())</f>
        <v>0</v>
      </c>
      <c r="O19" s="534">
        <f>IF(ISNUMBER(Regressions!Q29),ROUND(Regressions!Q29, 1), NA())</f>
        <v>100</v>
      </c>
      <c r="P19" s="530">
        <f>IF(ISNUMBER(Regressions!R29),ROUND(Regressions!R29, 1), NA())</f>
        <v>100</v>
      </c>
      <c r="Q19" s="536">
        <f>IF(ISNUMBER(Regressions!S29),ROUND(Regressions!S29, 1), NA())</f>
        <v>100</v>
      </c>
      <c r="R19" s="532">
        <f>IF(ISNUMBER(Regressions!T29),ROUND(Regressions!T29, 1), NA())</f>
        <v>0</v>
      </c>
      <c r="S19" s="533">
        <f>IF(ISNUMBER(Regressions!U29),ROUND(Regressions!U29, 1), NA())</f>
        <v>0</v>
      </c>
    </row>
    <row r="20" spans="1:19" x14ac:dyDescent="0.25">
      <c r="A20" s="525" t="str">
        <f>+Introduction!$C$7</f>
        <v>San Marino</v>
      </c>
      <c r="B20" s="526">
        <f>IF(ISBLANK(Regressions!B30), " ", Regressions!B30)</f>
        <v>2016</v>
      </c>
      <c r="C20" s="525" t="str">
        <f>HLOOKUP(Introduction!$G$4,nametranslations,24,FALSE)</f>
        <v>Total</v>
      </c>
      <c r="D20" s="528">
        <f>IF(ISBLANK(Regressions!D30), " ", Regressions!D30)</f>
        <v>5448</v>
      </c>
      <c r="E20" s="529">
        <f>IF(ISNUMBER(Regressions!E30),ROUND(Regressions!E30, 1), NA())</f>
        <v>100</v>
      </c>
      <c r="F20" s="530">
        <f>IF(ISNUMBER(Regressions!F30),ROUND(Regressions!F30, 1), NA())</f>
        <v>100</v>
      </c>
      <c r="G20" s="531">
        <f>IF(ISNUMBER(Regressions!G30),ROUND(Regressions!G30, 1), NA())</f>
        <v>100</v>
      </c>
      <c r="H20" s="532">
        <f>IF(ISNUMBER(Regressions!H30),ROUND(Regressions!H30, 1), NA())</f>
        <v>0</v>
      </c>
      <c r="I20" s="533">
        <f>IF(ISNUMBER(Regressions!I30),ROUND(Regressions!I30, 1), NA())</f>
        <v>0</v>
      </c>
      <c r="J20" s="534">
        <f>IF(ISNUMBER(Regressions!K30),ROUND(Regressions!K30, 1), NA())</f>
        <v>100</v>
      </c>
      <c r="K20" s="530">
        <f>IF(ISNUMBER(Regressions!L30),ROUND(Regressions!L30, 1), NA())</f>
        <v>100</v>
      </c>
      <c r="L20" s="535">
        <f>IF(ISNUMBER(Regressions!M30),ROUND(Regressions!M30, 1), NA())</f>
        <v>100</v>
      </c>
      <c r="M20" s="532">
        <f>IF(ISNUMBER(Regressions!N30),ROUND(Regressions!N30, 1), NA())</f>
        <v>0</v>
      </c>
      <c r="N20" s="533">
        <f>IF(ISNUMBER(Regressions!O30),ROUND(Regressions!O30, 1), NA())</f>
        <v>0</v>
      </c>
      <c r="O20" s="534">
        <f>IF(ISNUMBER(Regressions!Q30),ROUND(Regressions!Q30, 1), NA())</f>
        <v>100</v>
      </c>
      <c r="P20" s="530">
        <f>IF(ISNUMBER(Regressions!R30),ROUND(Regressions!R30, 1), NA())</f>
        <v>100</v>
      </c>
      <c r="Q20" s="536">
        <f>IF(ISNUMBER(Regressions!S30),ROUND(Regressions!S30, 1), NA())</f>
        <v>100</v>
      </c>
      <c r="R20" s="532">
        <f>IF(ISNUMBER(Regressions!T30),ROUND(Regressions!T30, 1), NA())</f>
        <v>0</v>
      </c>
      <c r="S20" s="533">
        <f>IF(ISNUMBER(Regressions!U30),ROUND(Regressions!U30, 1), NA())</f>
        <v>0</v>
      </c>
    </row>
    <row r="21" spans="1:19" x14ac:dyDescent="0.25">
      <c r="A21" s="525" t="str">
        <f>+Introduction!$C$7</f>
        <v>San Marino</v>
      </c>
      <c r="B21" s="526">
        <f>IF(ISBLANK(Regressions!B31), " ", Regressions!B31)</f>
        <v>2017</v>
      </c>
      <c r="C21" s="525" t="str">
        <f>HLOOKUP(Introduction!$G$4,nametranslations,24,FALSE)</f>
        <v>Total</v>
      </c>
      <c r="D21" s="528">
        <f>IF(ISBLANK(Regressions!D31), " ", Regressions!D31)</f>
        <v>5489</v>
      </c>
      <c r="E21" s="529">
        <f>IF(ISNUMBER(Regressions!E31),ROUND(Regressions!E31, 1), NA())</f>
        <v>100</v>
      </c>
      <c r="F21" s="530">
        <f>IF(ISNUMBER(Regressions!F31),ROUND(Regressions!F31, 1), NA())</f>
        <v>100</v>
      </c>
      <c r="G21" s="531">
        <f>IF(ISNUMBER(Regressions!G31),ROUND(Regressions!G31, 1), NA())</f>
        <v>100</v>
      </c>
      <c r="H21" s="532">
        <f>IF(ISNUMBER(Regressions!H31),ROUND(Regressions!H31, 1), NA())</f>
        <v>0</v>
      </c>
      <c r="I21" s="533">
        <f>IF(ISNUMBER(Regressions!I31),ROUND(Regressions!I31, 1), NA())</f>
        <v>0</v>
      </c>
      <c r="J21" s="534">
        <f>IF(ISNUMBER(Regressions!K31),ROUND(Regressions!K31, 1), NA())</f>
        <v>100</v>
      </c>
      <c r="K21" s="530">
        <f>IF(ISNUMBER(Regressions!L31),ROUND(Regressions!L31, 1), NA())</f>
        <v>100</v>
      </c>
      <c r="L21" s="535">
        <f>IF(ISNUMBER(Regressions!M31),ROUND(Regressions!M31, 1), NA())</f>
        <v>100</v>
      </c>
      <c r="M21" s="532">
        <f>IF(ISNUMBER(Regressions!N31),ROUND(Regressions!N31, 1), NA())</f>
        <v>0</v>
      </c>
      <c r="N21" s="533">
        <f>IF(ISNUMBER(Regressions!O31),ROUND(Regressions!O31, 1), NA())</f>
        <v>0</v>
      </c>
      <c r="O21" s="534">
        <f>IF(ISNUMBER(Regressions!Q31),ROUND(Regressions!Q31, 1), NA())</f>
        <v>100</v>
      </c>
      <c r="P21" s="530">
        <f>IF(ISNUMBER(Regressions!R31),ROUND(Regressions!R31, 1), NA())</f>
        <v>100</v>
      </c>
      <c r="Q21" s="536">
        <f>IF(ISNUMBER(Regressions!S31),ROUND(Regressions!S31, 1), NA())</f>
        <v>100</v>
      </c>
      <c r="R21" s="532">
        <f>IF(ISNUMBER(Regressions!T31),ROUND(Regressions!T31, 1), NA())</f>
        <v>0</v>
      </c>
      <c r="S21" s="533">
        <f>IF(ISNUMBER(Regressions!U31),ROUND(Regressions!U31, 1), NA())</f>
        <v>0</v>
      </c>
    </row>
    <row r="22" spans="1:19" x14ac:dyDescent="0.25">
      <c r="A22" s="525" t="str">
        <f>+Introduction!$C$7</f>
        <v>San Marino</v>
      </c>
      <c r="B22" s="526">
        <f>IF(ISBLANK(Regressions!B32), " ", Regressions!B32)</f>
        <v>2018</v>
      </c>
      <c r="C22" s="525" t="str">
        <f>HLOOKUP(Introduction!$G$4,nametranslations,24,FALSE)</f>
        <v>Total</v>
      </c>
      <c r="D22" s="528">
        <f>IF(ISBLANK(Regressions!D32), " ", Regressions!D32)</f>
        <v>5483</v>
      </c>
      <c r="E22" s="529">
        <f>IF(ISNUMBER(Regressions!E32),ROUND(Regressions!E32, 1), NA())</f>
        <v>100</v>
      </c>
      <c r="F22" s="530">
        <f>IF(ISNUMBER(Regressions!F32),ROUND(Regressions!F32, 1), NA())</f>
        <v>100</v>
      </c>
      <c r="G22" s="531">
        <f>IF(ISNUMBER(Regressions!G32),ROUND(Regressions!G32, 1), NA())</f>
        <v>100</v>
      </c>
      <c r="H22" s="532">
        <f>IF(ISNUMBER(Regressions!H32),ROUND(Regressions!H32, 1), NA())</f>
        <v>0</v>
      </c>
      <c r="I22" s="533">
        <f>IF(ISNUMBER(Regressions!I32),ROUND(Regressions!I32, 1), NA())</f>
        <v>0</v>
      </c>
      <c r="J22" s="534">
        <f>IF(ISNUMBER(Regressions!K32),ROUND(Regressions!K32, 1), NA())</f>
        <v>100</v>
      </c>
      <c r="K22" s="530">
        <f>IF(ISNUMBER(Regressions!L32),ROUND(Regressions!L32, 1), NA())</f>
        <v>100</v>
      </c>
      <c r="L22" s="535">
        <f>IF(ISNUMBER(Regressions!M32),ROUND(Regressions!M32, 1), NA())</f>
        <v>100</v>
      </c>
      <c r="M22" s="532">
        <f>IF(ISNUMBER(Regressions!N32),ROUND(Regressions!N32, 1), NA())</f>
        <v>0</v>
      </c>
      <c r="N22" s="533">
        <f>IF(ISNUMBER(Regressions!O32),ROUND(Regressions!O32, 1), NA())</f>
        <v>0</v>
      </c>
      <c r="O22" s="534">
        <f>IF(ISNUMBER(Regressions!Q32),ROUND(Regressions!Q32, 1), NA())</f>
        <v>100</v>
      </c>
      <c r="P22" s="530">
        <f>IF(ISNUMBER(Regressions!R32),ROUND(Regressions!R32, 1), NA())</f>
        <v>100</v>
      </c>
      <c r="Q22" s="536">
        <f>IF(ISNUMBER(Regressions!S32),ROUND(Regressions!S32, 1), NA())</f>
        <v>100</v>
      </c>
      <c r="R22" s="532">
        <f>IF(ISNUMBER(Regressions!T32),ROUND(Regressions!T32, 1), NA())</f>
        <v>0</v>
      </c>
      <c r="S22" s="533">
        <f>IF(ISNUMBER(Regressions!U32),ROUND(Regressions!U32, 1), NA())</f>
        <v>0</v>
      </c>
    </row>
    <row r="23" spans="1:19" x14ac:dyDescent="0.25">
      <c r="A23" s="525" t="str">
        <f>+Introduction!$C$7</f>
        <v>San Marino</v>
      </c>
      <c r="B23" s="526">
        <f>IF(ISBLANK(Regressions!B33), " ", Regressions!B33)</f>
        <v>2019</v>
      </c>
      <c r="C23" s="525" t="str">
        <f>HLOOKUP(Introduction!$G$4,nametranslations,24,FALSE)</f>
        <v>Total</v>
      </c>
      <c r="D23" s="528">
        <f>IF(ISBLANK(Regressions!D33), " ", Regressions!D33)</f>
        <v>5434</v>
      </c>
      <c r="E23" s="529">
        <f>IF(ISNUMBER(Regressions!E33),ROUND(Regressions!E33, 1), NA())</f>
        <v>100</v>
      </c>
      <c r="F23" s="530">
        <f>IF(ISNUMBER(Regressions!F33),ROUND(Regressions!F33, 1), NA())</f>
        <v>100</v>
      </c>
      <c r="G23" s="531">
        <f>IF(ISNUMBER(Regressions!G33),ROUND(Regressions!G33, 1), NA())</f>
        <v>100</v>
      </c>
      <c r="H23" s="532">
        <f>IF(ISNUMBER(Regressions!H33),ROUND(Regressions!H33, 1), NA())</f>
        <v>0</v>
      </c>
      <c r="I23" s="533">
        <f>IF(ISNUMBER(Regressions!I33),ROUND(Regressions!I33, 1), NA())</f>
        <v>0</v>
      </c>
      <c r="J23" s="534">
        <f>IF(ISNUMBER(Regressions!K33),ROUND(Regressions!K33, 1), NA())</f>
        <v>100</v>
      </c>
      <c r="K23" s="530">
        <f>IF(ISNUMBER(Regressions!L33),ROUND(Regressions!L33, 1), NA())</f>
        <v>100</v>
      </c>
      <c r="L23" s="535">
        <f>IF(ISNUMBER(Regressions!M33),ROUND(Regressions!M33, 1), NA())</f>
        <v>100</v>
      </c>
      <c r="M23" s="532">
        <f>IF(ISNUMBER(Regressions!N33),ROUND(Regressions!N33, 1), NA())</f>
        <v>0</v>
      </c>
      <c r="N23" s="533">
        <f>IF(ISNUMBER(Regressions!O33),ROUND(Regressions!O33, 1), NA())</f>
        <v>0</v>
      </c>
      <c r="O23" s="534">
        <f>IF(ISNUMBER(Regressions!Q33),ROUND(Regressions!Q33, 1), NA())</f>
        <v>100</v>
      </c>
      <c r="P23" s="530">
        <f>IF(ISNUMBER(Regressions!R33),ROUND(Regressions!R33, 1), NA())</f>
        <v>100</v>
      </c>
      <c r="Q23" s="536">
        <f>IF(ISNUMBER(Regressions!S33),ROUND(Regressions!S33, 1), NA())</f>
        <v>100</v>
      </c>
      <c r="R23" s="532">
        <f>IF(ISNUMBER(Regressions!T33),ROUND(Regressions!T33, 1), NA())</f>
        <v>0</v>
      </c>
      <c r="S23" s="533">
        <f>IF(ISNUMBER(Regressions!U33),ROUND(Regressions!U33, 1), NA())</f>
        <v>0</v>
      </c>
    </row>
    <row r="24" spans="1:19" x14ac:dyDescent="0.25">
      <c r="A24" s="525" t="str">
        <f>+Introduction!$C$7</f>
        <v>San Marino</v>
      </c>
      <c r="B24" s="526">
        <f>IF(ISBLANK(Regressions!B34), " ", Regressions!B34)</f>
        <v>2020</v>
      </c>
      <c r="C24" s="525" t="str">
        <f>HLOOKUP(Introduction!$G$4,nametranslations,24,FALSE)</f>
        <v>Total</v>
      </c>
      <c r="D24" s="528">
        <f>IF(ISBLANK(Regressions!D34), " ", Regressions!D34)</f>
        <v>5375</v>
      </c>
      <c r="E24" s="529">
        <f>IF(ISNUMBER(Regressions!E34),ROUND(Regressions!E34, 1), NA())</f>
        <v>100</v>
      </c>
      <c r="F24" s="530">
        <f>IF(ISNUMBER(Regressions!F34),ROUND(Regressions!F34, 1), NA())</f>
        <v>100</v>
      </c>
      <c r="G24" s="531">
        <f>IF(ISNUMBER(Regressions!G34),ROUND(Regressions!G34, 1), NA())</f>
        <v>100</v>
      </c>
      <c r="H24" s="532">
        <f>IF(ISNUMBER(Regressions!H34),ROUND(Regressions!H34, 1), NA())</f>
        <v>0</v>
      </c>
      <c r="I24" s="533">
        <f>IF(ISNUMBER(Regressions!I34),ROUND(Regressions!I34, 1), NA())</f>
        <v>0</v>
      </c>
      <c r="J24" s="534">
        <f>IF(ISNUMBER(Regressions!K34),ROUND(Regressions!K34, 1), NA())</f>
        <v>100</v>
      </c>
      <c r="K24" s="530">
        <f>IF(ISNUMBER(Regressions!L34),ROUND(Regressions!L34, 1), NA())</f>
        <v>100</v>
      </c>
      <c r="L24" s="535">
        <f>IF(ISNUMBER(Regressions!M34),ROUND(Regressions!M34, 1), NA())</f>
        <v>100</v>
      </c>
      <c r="M24" s="532">
        <f>IF(ISNUMBER(Regressions!N34),ROUND(Regressions!N34, 1), NA())</f>
        <v>0</v>
      </c>
      <c r="N24" s="533">
        <f>IF(ISNUMBER(Regressions!O34),ROUND(Regressions!O34, 1), NA())</f>
        <v>0</v>
      </c>
      <c r="O24" s="534">
        <f>IF(ISNUMBER(Regressions!Q34),ROUND(Regressions!Q34, 1), NA())</f>
        <v>100</v>
      </c>
      <c r="P24" s="530">
        <f>IF(ISNUMBER(Regressions!R34),ROUND(Regressions!R34, 1), NA())</f>
        <v>100</v>
      </c>
      <c r="Q24" s="536">
        <f>IF(ISNUMBER(Regressions!S34),ROUND(Regressions!S34, 1), NA())</f>
        <v>100</v>
      </c>
      <c r="R24" s="532">
        <f>IF(ISNUMBER(Regressions!T34),ROUND(Regressions!T34, 1), NA())</f>
        <v>0</v>
      </c>
      <c r="S24" s="533">
        <f>IF(ISNUMBER(Regressions!U34),ROUND(Regressions!U34, 1), NA())</f>
        <v>0</v>
      </c>
    </row>
    <row r="25" spans="1:19" x14ac:dyDescent="0.25">
      <c r="A25" s="525" t="str">
        <f>+Introduction!$C$7</f>
        <v>San Marino</v>
      </c>
      <c r="B25" s="526">
        <f>IF(ISBLANK(Regressions!B35), " ", Regressions!B35)</f>
        <v>2021</v>
      </c>
      <c r="C25" s="525" t="str">
        <f>HLOOKUP(Introduction!$G$4,nametranslations,24,FALSE)</f>
        <v>Total</v>
      </c>
      <c r="D25" s="528">
        <f>IF(ISBLANK(Regressions!D35), " ", Regressions!D35)</f>
        <v>5252</v>
      </c>
      <c r="E25" s="534">
        <f>IF(ISNUMBER(Regressions!E35),ROUND(Regressions!E35, 1), NA())</f>
        <v>100</v>
      </c>
      <c r="F25" s="537">
        <f>IF(ISNUMBER(Regressions!F35),ROUND(Regressions!F35, 1), NA())</f>
        <v>100</v>
      </c>
      <c r="G25" s="538">
        <f>IF(ISNUMBER(Regressions!G35),ROUND(Regressions!G35, 1), NA())</f>
        <v>100</v>
      </c>
      <c r="H25" s="532">
        <f>IF(ISNUMBER(Regressions!H35),ROUND(Regressions!H35, 1), NA())</f>
        <v>0</v>
      </c>
      <c r="I25" s="533">
        <f>IF(ISNUMBER(Regressions!I35),ROUND(Regressions!I35, 1), NA())</f>
        <v>0</v>
      </c>
      <c r="J25" s="534">
        <f>IF(ISNUMBER(Regressions!K35),ROUND(Regressions!K35, 1), NA())</f>
        <v>100</v>
      </c>
      <c r="K25" s="537">
        <f>IF(ISNUMBER(Regressions!L35),ROUND(Regressions!L35, 1), NA())</f>
        <v>100</v>
      </c>
      <c r="L25" s="539">
        <f>IF(ISNUMBER(Regressions!M35),ROUND(Regressions!M35, 1), NA())</f>
        <v>100</v>
      </c>
      <c r="M25" s="532">
        <f>IF(ISNUMBER(Regressions!N35),ROUND(Regressions!N35, 1), NA())</f>
        <v>0</v>
      </c>
      <c r="N25" s="533">
        <f>IF(ISNUMBER(Regressions!O35),ROUND(Regressions!O35, 1), NA())</f>
        <v>0</v>
      </c>
      <c r="O25" s="534">
        <f>IF(ISNUMBER(Regressions!Q35),ROUND(Regressions!Q35, 1), NA())</f>
        <v>100</v>
      </c>
      <c r="P25" s="537">
        <f>IF(ISNUMBER(Regressions!R35),ROUND(Regressions!R35, 1), NA())</f>
        <v>100</v>
      </c>
      <c r="Q25" s="540">
        <f>IF(ISNUMBER(Regressions!S35),ROUND(Regressions!S35, 1), NA())</f>
        <v>100</v>
      </c>
      <c r="R25" s="532">
        <f>IF(ISNUMBER(Regressions!T35),ROUND(Regressions!T35, 1), NA())</f>
        <v>0</v>
      </c>
      <c r="S25" s="533">
        <f>IF(ISNUMBER(Regressions!U35),ROUND(Regressions!U35, 1), NA())</f>
        <v>0</v>
      </c>
    </row>
    <row r="26" spans="1:19" x14ac:dyDescent="0.25">
      <c r="A26" s="525" t="str">
        <f>+Introduction!$C$7</f>
        <v>San Marino</v>
      </c>
      <c r="B26" s="526">
        <f>IF(ISBLANK(Regressions!B36), " ", Regressions!B36)</f>
        <v>2022</v>
      </c>
      <c r="C26" s="525" t="str">
        <f>HLOOKUP(Introduction!$G$4,nametranslations,24,FALSE)</f>
        <v>Total</v>
      </c>
      <c r="D26" s="528">
        <f>IF(ISBLANK(Regressions!D36), " ", Regressions!D36)</f>
        <v>5183</v>
      </c>
      <c r="E26" s="529">
        <f>IF(ISNUMBER(Regressions!E36),ROUND(Regressions!E36, 1), NA())</f>
        <v>100</v>
      </c>
      <c r="F26" s="530">
        <f>IF(ISNUMBER(Regressions!F36),ROUND(Regressions!F36, 1), NA())</f>
        <v>100</v>
      </c>
      <c r="G26" s="531">
        <f>IF(ISNUMBER(Regressions!G36),ROUND(Regressions!G36, 1), NA())</f>
        <v>100</v>
      </c>
      <c r="H26" s="532">
        <f>IF(ISNUMBER(Regressions!H36),ROUND(Regressions!H36, 1), NA())</f>
        <v>0</v>
      </c>
      <c r="I26" s="533">
        <f>IF(ISNUMBER(Regressions!I36),ROUND(Regressions!I36, 1), NA())</f>
        <v>0</v>
      </c>
      <c r="J26" s="534">
        <f>IF(ISNUMBER(Regressions!K36),ROUND(Regressions!K36, 1), NA())</f>
        <v>100</v>
      </c>
      <c r="K26" s="530">
        <f>IF(ISNUMBER(Regressions!L36),ROUND(Regressions!L36, 1), NA())</f>
        <v>100</v>
      </c>
      <c r="L26" s="535">
        <f>IF(ISNUMBER(Regressions!M36),ROUND(Regressions!M36, 1), NA())</f>
        <v>100</v>
      </c>
      <c r="M26" s="532">
        <f>IF(ISNUMBER(Regressions!N36),ROUND(Regressions!N36, 1), NA())</f>
        <v>0</v>
      </c>
      <c r="N26" s="533">
        <f>IF(ISNUMBER(Regressions!O36),ROUND(Regressions!O36, 1), NA())</f>
        <v>0</v>
      </c>
      <c r="O26" s="534">
        <f>IF(ISNUMBER(Regressions!Q36),ROUND(Regressions!Q36, 1), NA())</f>
        <v>100</v>
      </c>
      <c r="P26" s="530">
        <f>IF(ISNUMBER(Regressions!R36),ROUND(Regressions!R36, 1), NA())</f>
        <v>100</v>
      </c>
      <c r="Q26" s="536">
        <f>IF(ISNUMBER(Regressions!S36),ROUND(Regressions!S36, 1), NA())</f>
        <v>100</v>
      </c>
      <c r="R26" s="532">
        <f>IF(ISNUMBER(Regressions!T36),ROUND(Regressions!T36, 1), NA())</f>
        <v>0</v>
      </c>
      <c r="S26" s="533">
        <f>IF(ISNUMBER(Regressions!U36),ROUND(Regressions!U36, 1), NA())</f>
        <v>0</v>
      </c>
    </row>
    <row r="27" spans="1:19" x14ac:dyDescent="0.25">
      <c r="A27" s="525" t="str">
        <f>+Introduction!$C$7</f>
        <v>San Marino</v>
      </c>
      <c r="B27" s="526">
        <f>IF(ISBLANK(Regressions!B37), " ", Regressions!B37)</f>
        <v>2023</v>
      </c>
      <c r="C27" s="525" t="str">
        <f>HLOOKUP(Introduction!$G$4,nametranslations,24,FALSE)</f>
        <v>Total</v>
      </c>
      <c r="D27" s="528">
        <f>IF(ISBLANK(Regressions!D37), " ", Regressions!D37)</f>
        <v>5104</v>
      </c>
      <c r="E27" s="534">
        <f>IF(ISNUMBER(Regressions!E37),ROUND(Regressions!E37, 1), NA())</f>
        <v>100</v>
      </c>
      <c r="F27" s="537">
        <f>IF(ISNUMBER(Regressions!F37),ROUND(Regressions!F37, 1), NA())</f>
        <v>100</v>
      </c>
      <c r="G27" s="538">
        <f>IF(ISNUMBER(Regressions!G37),ROUND(Regressions!G37, 1), NA())</f>
        <v>100</v>
      </c>
      <c r="H27" s="532">
        <f>IF(ISNUMBER(Regressions!H37),ROUND(Regressions!H37, 1), NA())</f>
        <v>0</v>
      </c>
      <c r="I27" s="533">
        <f>IF(ISNUMBER(Regressions!I37),ROUND(Regressions!I37, 1), NA())</f>
        <v>0</v>
      </c>
      <c r="J27" s="534">
        <f>IF(ISNUMBER(Regressions!K37),ROUND(Regressions!K37, 1), NA())</f>
        <v>100</v>
      </c>
      <c r="K27" s="537">
        <f>IF(ISNUMBER(Regressions!L37),ROUND(Regressions!L37, 1), NA())</f>
        <v>100</v>
      </c>
      <c r="L27" s="539">
        <f>IF(ISNUMBER(Regressions!M37),ROUND(Regressions!M37, 1), NA())</f>
        <v>100</v>
      </c>
      <c r="M27" s="532">
        <f>IF(ISNUMBER(Regressions!N37),ROUND(Regressions!N37, 1), NA())</f>
        <v>0</v>
      </c>
      <c r="N27" s="533">
        <f>IF(ISNUMBER(Regressions!O37),ROUND(Regressions!O37, 1), NA())</f>
        <v>0</v>
      </c>
      <c r="O27" s="534">
        <f>IF(ISNUMBER(Regressions!Q37),ROUND(Regressions!Q37, 1), NA())</f>
        <v>100</v>
      </c>
      <c r="P27" s="537">
        <f>IF(ISNUMBER(Regressions!R37),ROUND(Regressions!R37, 1), NA())</f>
        <v>100</v>
      </c>
      <c r="Q27" s="540">
        <f>IF(ISNUMBER(Regressions!S37),ROUND(Regressions!S37, 1), NA())</f>
        <v>100</v>
      </c>
      <c r="R27" s="532">
        <f>IF(ISNUMBER(Regressions!T37),ROUND(Regressions!T37, 1), NA())</f>
        <v>0</v>
      </c>
      <c r="S27" s="533">
        <f>IF(ISNUMBER(Regressions!U37),ROUND(Regressions!U37, 1), NA())</f>
        <v>0</v>
      </c>
    </row>
    <row r="28" spans="1:19" x14ac:dyDescent="0.25">
      <c r="A28" s="525" t="str">
        <f>+Introduction!$C$7</f>
        <v>San Marino</v>
      </c>
      <c r="B28" s="526">
        <f>IF(ISBLANK(Regressions!B38), " ", Regressions!B38)</f>
        <v>2024</v>
      </c>
      <c r="C28" s="525" t="str">
        <f>HLOOKUP(Introduction!$G$4,nametranslations,24,FALSE)</f>
        <v>Total</v>
      </c>
      <c r="D28" s="528">
        <f>IF(ISBLANK(Regressions!D38), " ", Regressions!D38)</f>
        <v>5008</v>
      </c>
      <c r="E28" s="529">
        <f>IF(ISNUMBER(Regressions!E38),ROUND(Regressions!E38, 1), NA())</f>
        <v>100</v>
      </c>
      <c r="F28" s="530">
        <f>IF(ISNUMBER(Regressions!F38),ROUND(Regressions!F38, 1), NA())</f>
        <v>100</v>
      </c>
      <c r="G28" s="531">
        <f>IF(ISNUMBER(Regressions!G38),ROUND(Regressions!G38, 1), NA())</f>
        <v>100</v>
      </c>
      <c r="H28" s="532">
        <f>IF(ISNUMBER(Regressions!H38),ROUND(Regressions!H38, 1), NA())</f>
        <v>0</v>
      </c>
      <c r="I28" s="533">
        <f>IF(ISNUMBER(Regressions!I38),ROUND(Regressions!I38, 1), NA())</f>
        <v>0</v>
      </c>
      <c r="J28" s="534">
        <f>IF(ISNUMBER(Regressions!K38),ROUND(Regressions!K38, 1), NA())</f>
        <v>100</v>
      </c>
      <c r="K28" s="530">
        <f>IF(ISNUMBER(Regressions!L38),ROUND(Regressions!L38, 1), NA())</f>
        <v>100</v>
      </c>
      <c r="L28" s="535">
        <f>IF(ISNUMBER(Regressions!M38),ROUND(Regressions!M38, 1), NA())</f>
        <v>100</v>
      </c>
      <c r="M28" s="532">
        <f>IF(ISNUMBER(Regressions!N38),ROUND(Regressions!N38, 1), NA())</f>
        <v>0</v>
      </c>
      <c r="N28" s="533">
        <f>IF(ISNUMBER(Regressions!O38),ROUND(Regressions!O38, 1), NA())</f>
        <v>0</v>
      </c>
      <c r="O28" s="534">
        <f>IF(ISNUMBER(Regressions!Q38),ROUND(Regressions!Q38, 1), NA())</f>
        <v>100</v>
      </c>
      <c r="P28" s="530">
        <f>IF(ISNUMBER(Regressions!R38),ROUND(Regressions!R38, 1), NA())</f>
        <v>100</v>
      </c>
      <c r="Q28" s="536">
        <f>IF(ISNUMBER(Regressions!S38),ROUND(Regressions!S38, 1), NA())</f>
        <v>100</v>
      </c>
      <c r="R28" s="532">
        <f>IF(ISNUMBER(Regressions!T38),ROUND(Regressions!T38, 1), NA())</f>
        <v>0</v>
      </c>
      <c r="S28" s="533">
        <f>IF(ISNUMBER(Regressions!U38),ROUND(Regressions!U38, 1), NA())</f>
        <v>0</v>
      </c>
    </row>
    <row r="29" spans="1:19" x14ac:dyDescent="0.25">
      <c r="A29" s="541" t="str">
        <f>+Introduction!$C$7</f>
        <v>San Marino</v>
      </c>
      <c r="B29" s="542">
        <f>IF(ISBLANK(Regressions!B39), " ", Regressions!B39)</f>
        <v>2025</v>
      </c>
      <c r="C29" s="541" t="str">
        <f>HLOOKUP(Introduction!$G$4,nametranslations,24,FALSE)</f>
        <v>Total</v>
      </c>
      <c r="D29" s="543">
        <f>IF(ISBLANK(Regressions!D39), " ", Regressions!D39)</f>
        <v>5560</v>
      </c>
      <c r="E29" s="544">
        <f>IF(ISNUMBER(Regressions!E39),ROUND(Regressions!E39, 1), NA())</f>
        <v>100</v>
      </c>
      <c r="F29" s="545">
        <f>IF(ISNUMBER(Regressions!F39),ROUND(Regressions!F39, 1), NA())</f>
        <v>100</v>
      </c>
      <c r="G29" s="546">
        <f>IF(ISNUMBER(Regressions!G39),ROUND(Regressions!G39, 1), NA())</f>
        <v>100</v>
      </c>
      <c r="H29" s="547">
        <f>IF(ISNUMBER(Regressions!H39),ROUND(Regressions!H39, 1), NA())</f>
        <v>0</v>
      </c>
      <c r="I29" s="548">
        <f>IF(ISNUMBER(Regressions!I39),ROUND(Regressions!I39, 1), NA())</f>
        <v>0</v>
      </c>
      <c r="J29" s="549">
        <f>IF(ISNUMBER(Regressions!K39),ROUND(Regressions!K39, 1), NA())</f>
        <v>100</v>
      </c>
      <c r="K29" s="545">
        <f>IF(ISNUMBER(Regressions!L39),ROUND(Regressions!L39, 1), NA())</f>
        <v>100</v>
      </c>
      <c r="L29" s="550">
        <f>IF(ISNUMBER(Regressions!M39),ROUND(Regressions!M39, 1), NA())</f>
        <v>100</v>
      </c>
      <c r="M29" s="547">
        <f>IF(ISNUMBER(Regressions!N39),ROUND(Regressions!N39, 1), NA())</f>
        <v>0</v>
      </c>
      <c r="N29" s="548">
        <f>IF(ISNUMBER(Regressions!O39),ROUND(Regressions!O39, 1), NA())</f>
        <v>0</v>
      </c>
      <c r="O29" s="549">
        <f>IF(ISNUMBER(Regressions!Q39),ROUND(Regressions!Q39, 1), NA())</f>
        <v>100</v>
      </c>
      <c r="P29" s="545">
        <f>IF(ISNUMBER(Regressions!R39),ROUND(Regressions!R39, 1), NA())</f>
        <v>100</v>
      </c>
      <c r="Q29" s="551">
        <f>IF(ISNUMBER(Regressions!S39),ROUND(Regressions!S39, 1), NA())</f>
        <v>100</v>
      </c>
      <c r="R29" s="547">
        <f>IF(ISNUMBER(Regressions!T39),ROUND(Regressions!T39, 1), NA())</f>
        <v>0</v>
      </c>
      <c r="S29" s="548">
        <f>IF(ISNUMBER(Regressions!U39),ROUND(Regressions!U39, 1), NA())</f>
        <v>0</v>
      </c>
    </row>
    <row r="30" spans="1:19" hidden="1" x14ac:dyDescent="0.25">
      <c r="A30" s="525" t="str">
        <f>+Introduction!$C$7</f>
        <v>San Marino</v>
      </c>
      <c r="B30" s="526">
        <f>IF(ISBLANK(Regressions!B40), " ", Regressions!B40)</f>
        <v>2026</v>
      </c>
      <c r="C30" s="525" t="str">
        <f>HLOOKUP(Introduction!$G$4,nametranslations,24,FALSE)</f>
        <v>Total</v>
      </c>
      <c r="D30" s="528" t="str">
        <f>IF(ISBLANK(Regressions!D40), " ", Regressions!D40)</f>
        <v xml:space="preserve"> </v>
      </c>
      <c r="E30" s="529">
        <f>IF(ISNUMBER(Regressions!E40),ROUND(Regressions!E40, 1), NA())</f>
        <v>100</v>
      </c>
      <c r="F30" s="530">
        <f>IF(ISNUMBER(Regressions!F40),ROUND(Regressions!F40, 1), NA())</f>
        <v>100</v>
      </c>
      <c r="G30" s="531">
        <f>IF(ISNUMBER(Regressions!G40),ROUND(Regressions!G40, 1), NA())</f>
        <v>100</v>
      </c>
      <c r="H30" s="532">
        <f>IF(ISNUMBER(Regressions!H40),ROUND(Regressions!H40, 1), NA())</f>
        <v>0</v>
      </c>
      <c r="I30" s="533">
        <f>IF(ISNUMBER(Regressions!I40),ROUND(Regressions!I40, 1), NA())</f>
        <v>0</v>
      </c>
      <c r="J30" s="534">
        <f>IF(ISNUMBER(Regressions!K40),ROUND(Regressions!K40, 1), NA())</f>
        <v>100</v>
      </c>
      <c r="K30" s="530">
        <f>IF(ISNUMBER(Regressions!L40),ROUND(Regressions!L40, 1), NA())</f>
        <v>100</v>
      </c>
      <c r="L30" s="535">
        <f>IF(ISNUMBER(Regressions!M40),ROUND(Regressions!M40, 1), NA())</f>
        <v>100</v>
      </c>
      <c r="M30" s="532">
        <f>IF(ISNUMBER(Regressions!N40),ROUND(Regressions!N40, 1), NA())</f>
        <v>0</v>
      </c>
      <c r="N30" s="533">
        <f>IF(ISNUMBER(Regressions!O40),ROUND(Regressions!O40, 1), NA())</f>
        <v>0</v>
      </c>
      <c r="O30" s="534">
        <f>IF(ISNUMBER(Regressions!Q40),ROUND(Regressions!Q40, 1), NA())</f>
        <v>100</v>
      </c>
      <c r="P30" s="530">
        <f>IF(ISNUMBER(Regressions!R40),ROUND(Regressions!R40, 1), NA())</f>
        <v>100</v>
      </c>
      <c r="Q30" s="536">
        <f>IF(ISNUMBER(Regressions!S40),ROUND(Regressions!S40, 1), NA())</f>
        <v>100</v>
      </c>
      <c r="R30" s="532">
        <f>IF(ISNUMBER(Regressions!T40),ROUND(Regressions!T40, 1), NA())</f>
        <v>0</v>
      </c>
      <c r="S30" s="533">
        <f>IF(ISNUMBER(Regressions!U40),ROUND(Regressions!U40, 1), NA())</f>
        <v>0</v>
      </c>
    </row>
    <row r="31" spans="1:19" hidden="1" x14ac:dyDescent="0.25">
      <c r="A31" s="525" t="str">
        <f>+Introduction!$C$7</f>
        <v>San Marino</v>
      </c>
      <c r="B31" s="526">
        <f>IF(ISBLANK(Regressions!B41), " ", Regressions!B41)</f>
        <v>2027</v>
      </c>
      <c r="C31" s="525" t="str">
        <f>HLOOKUP(Introduction!$G$4,nametranslations,24,FALSE)</f>
        <v>Total</v>
      </c>
      <c r="D31" s="528" t="str">
        <f>IF(ISBLANK(Regressions!D41), " ", Regressions!D41)</f>
        <v xml:space="preserve"> </v>
      </c>
      <c r="E31" s="529">
        <f>IF(ISNUMBER(Regressions!E41),ROUND(Regressions!E41, 1), NA())</f>
        <v>100</v>
      </c>
      <c r="F31" s="530">
        <f>IF(ISNUMBER(Regressions!F41),ROUND(Regressions!F41, 1), NA())</f>
        <v>100</v>
      </c>
      <c r="G31" s="531">
        <f>IF(ISNUMBER(Regressions!G41),ROUND(Regressions!G41, 1), NA())</f>
        <v>100</v>
      </c>
      <c r="H31" s="532">
        <f>IF(ISNUMBER(Regressions!H41),ROUND(Regressions!H41, 1), NA())</f>
        <v>0</v>
      </c>
      <c r="I31" s="533">
        <f>IF(ISNUMBER(Regressions!I41),ROUND(Regressions!I41, 1), NA())</f>
        <v>0</v>
      </c>
      <c r="J31" s="534">
        <f>IF(ISNUMBER(Regressions!K41),ROUND(Regressions!K41, 1), NA())</f>
        <v>100</v>
      </c>
      <c r="K31" s="530">
        <f>IF(ISNUMBER(Regressions!L41),ROUND(Regressions!L41, 1), NA())</f>
        <v>100</v>
      </c>
      <c r="L31" s="535">
        <f>IF(ISNUMBER(Regressions!M41),ROUND(Regressions!M41, 1), NA())</f>
        <v>100</v>
      </c>
      <c r="M31" s="532">
        <f>IF(ISNUMBER(Regressions!N41),ROUND(Regressions!N41, 1), NA())</f>
        <v>0</v>
      </c>
      <c r="N31" s="533">
        <f>IF(ISNUMBER(Regressions!O41),ROUND(Regressions!O41, 1), NA())</f>
        <v>0</v>
      </c>
      <c r="O31" s="534">
        <f>IF(ISNUMBER(Regressions!Q41),ROUND(Regressions!Q41, 1), NA())</f>
        <v>100</v>
      </c>
      <c r="P31" s="530">
        <f>IF(ISNUMBER(Regressions!R41),ROUND(Regressions!R41, 1), NA())</f>
        <v>100</v>
      </c>
      <c r="Q31" s="536">
        <f>IF(ISNUMBER(Regressions!S41),ROUND(Regressions!S41, 1), NA())</f>
        <v>100</v>
      </c>
      <c r="R31" s="532">
        <f>IF(ISNUMBER(Regressions!T41),ROUND(Regressions!T41, 1), NA())</f>
        <v>0</v>
      </c>
      <c r="S31" s="533">
        <f>IF(ISNUMBER(Regressions!U41),ROUND(Regressions!U41, 1), NA())</f>
        <v>0</v>
      </c>
    </row>
    <row r="32" spans="1:19" hidden="1" x14ac:dyDescent="0.25">
      <c r="A32" s="525" t="str">
        <f>+Introduction!$C$7</f>
        <v>San Marino</v>
      </c>
      <c r="B32" s="526">
        <f>IF(ISBLANK(Regressions!B42), " ", Regressions!B42)</f>
        <v>2028</v>
      </c>
      <c r="C32" s="525" t="str">
        <f>HLOOKUP(Introduction!$G$4,nametranslations,24,FALSE)</f>
        <v>Total</v>
      </c>
      <c r="D32" s="528" t="str">
        <f>IF(ISBLANK(Regressions!D42), " ", Regressions!D42)</f>
        <v xml:space="preserve"> </v>
      </c>
      <c r="E32" s="529">
        <f>IF(ISNUMBER(Regressions!E42),ROUND(Regressions!E42, 1), NA())</f>
        <v>100</v>
      </c>
      <c r="F32" s="530">
        <f>IF(ISNUMBER(Regressions!F42),ROUND(Regressions!F42, 1), NA())</f>
        <v>100</v>
      </c>
      <c r="G32" s="531">
        <f>IF(ISNUMBER(Regressions!G42),ROUND(Regressions!G42, 1), NA())</f>
        <v>100</v>
      </c>
      <c r="H32" s="532">
        <f>IF(ISNUMBER(Regressions!H42),ROUND(Regressions!H42, 1), NA())</f>
        <v>0</v>
      </c>
      <c r="I32" s="533">
        <f>IF(ISNUMBER(Regressions!I42),ROUND(Regressions!I42, 1), NA())</f>
        <v>0</v>
      </c>
      <c r="J32" s="534">
        <f>IF(ISNUMBER(Regressions!K42),ROUND(Regressions!K42, 1), NA())</f>
        <v>100</v>
      </c>
      <c r="K32" s="530">
        <f>IF(ISNUMBER(Regressions!L42),ROUND(Regressions!L42, 1), NA())</f>
        <v>100</v>
      </c>
      <c r="L32" s="535">
        <f>IF(ISNUMBER(Regressions!M42),ROUND(Regressions!M42, 1), NA())</f>
        <v>100</v>
      </c>
      <c r="M32" s="532">
        <f>IF(ISNUMBER(Regressions!N42),ROUND(Regressions!N42, 1), NA())</f>
        <v>0</v>
      </c>
      <c r="N32" s="533">
        <f>IF(ISNUMBER(Regressions!O42),ROUND(Regressions!O42, 1), NA())</f>
        <v>0</v>
      </c>
      <c r="O32" s="534">
        <f>IF(ISNUMBER(Regressions!Q42),ROUND(Regressions!Q42, 1), NA())</f>
        <v>100</v>
      </c>
      <c r="P32" s="530">
        <f>IF(ISNUMBER(Regressions!R42),ROUND(Regressions!R42, 1), NA())</f>
        <v>100</v>
      </c>
      <c r="Q32" s="536">
        <f>IF(ISNUMBER(Regressions!S42),ROUND(Regressions!S42, 1), NA())</f>
        <v>100</v>
      </c>
      <c r="R32" s="532">
        <f>IF(ISNUMBER(Regressions!T42),ROUND(Regressions!T42, 1), NA())</f>
        <v>0</v>
      </c>
      <c r="S32" s="533">
        <f>IF(ISNUMBER(Regressions!U42),ROUND(Regressions!U42, 1), NA())</f>
        <v>0</v>
      </c>
    </row>
    <row r="33" spans="1:19" hidden="1" x14ac:dyDescent="0.25">
      <c r="A33" s="525" t="str">
        <f>+Introduction!$C$7</f>
        <v>San Marino</v>
      </c>
      <c r="B33" s="526">
        <f>IF(ISBLANK(Regressions!B43), " ", Regressions!B43)</f>
        <v>2029</v>
      </c>
      <c r="C33" s="525" t="str">
        <f>HLOOKUP(Introduction!$G$4,nametranslations,24,FALSE)</f>
        <v>Total</v>
      </c>
      <c r="D33" s="528" t="str">
        <f>IF(ISBLANK(Regressions!D43), " ", Regressions!D43)</f>
        <v xml:space="preserve"> </v>
      </c>
      <c r="E33" s="529">
        <f>IF(ISNUMBER(Regressions!E43),ROUND(Regressions!E43, 1), NA())</f>
        <v>100</v>
      </c>
      <c r="F33" s="530">
        <f>IF(ISNUMBER(Regressions!F43),ROUND(Regressions!F43, 1), NA())</f>
        <v>100</v>
      </c>
      <c r="G33" s="531">
        <f>IF(ISNUMBER(Regressions!G43),ROUND(Regressions!G43, 1), NA())</f>
        <v>100</v>
      </c>
      <c r="H33" s="532">
        <f>IF(ISNUMBER(Regressions!H43),ROUND(Regressions!H43, 1), NA())</f>
        <v>0</v>
      </c>
      <c r="I33" s="533">
        <f>IF(ISNUMBER(Regressions!I43),ROUND(Regressions!I43, 1), NA())</f>
        <v>0</v>
      </c>
      <c r="J33" s="534">
        <f>IF(ISNUMBER(Regressions!K43),ROUND(Regressions!K43, 1), NA())</f>
        <v>100</v>
      </c>
      <c r="K33" s="530">
        <f>IF(ISNUMBER(Regressions!L43),ROUND(Regressions!L43, 1), NA())</f>
        <v>100</v>
      </c>
      <c r="L33" s="535">
        <f>IF(ISNUMBER(Regressions!M43),ROUND(Regressions!M43, 1), NA())</f>
        <v>100</v>
      </c>
      <c r="M33" s="532">
        <f>IF(ISNUMBER(Regressions!N43),ROUND(Regressions!N43, 1), NA())</f>
        <v>0</v>
      </c>
      <c r="N33" s="533">
        <f>IF(ISNUMBER(Regressions!O43),ROUND(Regressions!O43, 1), NA())</f>
        <v>0</v>
      </c>
      <c r="O33" s="534">
        <f>IF(ISNUMBER(Regressions!Q43),ROUND(Regressions!Q43, 1), NA())</f>
        <v>100</v>
      </c>
      <c r="P33" s="530">
        <f>IF(ISNUMBER(Regressions!R43),ROUND(Regressions!R43, 1), NA())</f>
        <v>100</v>
      </c>
      <c r="Q33" s="536">
        <f>IF(ISNUMBER(Regressions!S43),ROUND(Regressions!S43, 1), NA())</f>
        <v>100</v>
      </c>
      <c r="R33" s="532">
        <f>IF(ISNUMBER(Regressions!T43),ROUND(Regressions!T43, 1), NA())</f>
        <v>0</v>
      </c>
      <c r="S33" s="533">
        <f>IF(ISNUMBER(Regressions!U43),ROUND(Regressions!U43, 1), NA())</f>
        <v>0</v>
      </c>
    </row>
    <row r="34" spans="1:19" hidden="1" x14ac:dyDescent="0.25">
      <c r="A34" s="525" t="str">
        <f>+Introduction!$C$7</f>
        <v>San Marino</v>
      </c>
      <c r="B34" s="526">
        <f>IF(ISBLANK(Regressions!B44), " ", Regressions!B44)</f>
        <v>2030</v>
      </c>
      <c r="C34" s="525" t="str">
        <f>HLOOKUP(Introduction!$G$4,nametranslations,24,FALSE)</f>
        <v>Total</v>
      </c>
      <c r="D34" s="528" t="str">
        <f>IF(ISBLANK(Regressions!D44), " ", Regressions!D44)</f>
        <v xml:space="preserve"> </v>
      </c>
      <c r="E34" s="529">
        <f>IF(ISNUMBER(Regressions!E44),ROUND(Regressions!E44, 1), NA())</f>
        <v>100</v>
      </c>
      <c r="F34" s="530">
        <f>IF(ISNUMBER(Regressions!F44),ROUND(Regressions!F44, 1), NA())</f>
        <v>100</v>
      </c>
      <c r="G34" s="531">
        <f>IF(ISNUMBER(Regressions!G44),ROUND(Regressions!G44, 1), NA())</f>
        <v>100</v>
      </c>
      <c r="H34" s="532">
        <f>IF(ISNUMBER(Regressions!H44),ROUND(Regressions!H44, 1), NA())</f>
        <v>0</v>
      </c>
      <c r="I34" s="533">
        <f>IF(ISNUMBER(Regressions!I44),ROUND(Regressions!I44, 1), NA())</f>
        <v>0</v>
      </c>
      <c r="J34" s="534">
        <f>IF(ISNUMBER(Regressions!K44),ROUND(Regressions!K44, 1), NA())</f>
        <v>100</v>
      </c>
      <c r="K34" s="530">
        <f>IF(ISNUMBER(Regressions!L44),ROUND(Regressions!L44, 1), NA())</f>
        <v>100</v>
      </c>
      <c r="L34" s="535">
        <f>IF(ISNUMBER(Regressions!M44),ROUND(Regressions!M44, 1), NA())</f>
        <v>100</v>
      </c>
      <c r="M34" s="532">
        <f>IF(ISNUMBER(Regressions!N44),ROUND(Regressions!N44, 1), NA())</f>
        <v>0</v>
      </c>
      <c r="N34" s="533">
        <f>IF(ISNUMBER(Regressions!O44),ROUND(Regressions!O44, 1), NA())</f>
        <v>0</v>
      </c>
      <c r="O34" s="534">
        <f>IF(ISNUMBER(Regressions!Q44),ROUND(Regressions!Q44, 1), NA())</f>
        <v>100</v>
      </c>
      <c r="P34" s="530">
        <f>IF(ISNUMBER(Regressions!R44),ROUND(Regressions!R44, 1), NA())</f>
        <v>100</v>
      </c>
      <c r="Q34" s="536">
        <f>IF(ISNUMBER(Regressions!S44),ROUND(Regressions!S44, 1), NA())</f>
        <v>100</v>
      </c>
      <c r="R34" s="532">
        <f>IF(ISNUMBER(Regressions!T44),ROUND(Regressions!T44, 1), NA())</f>
        <v>0</v>
      </c>
      <c r="S34" s="533">
        <f>IF(ISNUMBER(Regressions!U44),ROUND(Regressions!U44, 1), NA())</f>
        <v>0</v>
      </c>
    </row>
    <row r="35" spans="1:19" x14ac:dyDescent="0.25">
      <c r="A35" s="525" t="str">
        <f>+Introduction!$C$7</f>
        <v>San Marino</v>
      </c>
      <c r="B35" s="526">
        <f>IF(ISBLANK(Regressions!B45), " ", Regressions!B45)</f>
        <v>2000</v>
      </c>
      <c r="C35" s="525" t="str">
        <f>HLOOKUP(Introduction!$G$4,nametranslations,26,FALSE)</f>
        <v>Urban</v>
      </c>
      <c r="D35" s="528">
        <f>IF(ISBLANK(Regressions!D45), " ", Regressions!D45)</f>
        <v>4277.6833117675778</v>
      </c>
      <c r="E35" s="529" t="e">
        <f>IF(ISNUMBER(Regressions!E45),ROUND(Regressions!E45, 1), NA())</f>
        <v>#N/A</v>
      </c>
      <c r="F35" s="530" t="e">
        <f>IF(ISNUMBER(Regressions!F45),ROUND(Regressions!F45, 1), NA())</f>
        <v>#N/A</v>
      </c>
      <c r="G35" s="531" t="e">
        <f>IF(ISNUMBER(Regressions!G45),ROUND(Regressions!G45, 1), NA())</f>
        <v>#N/A</v>
      </c>
      <c r="H35" s="532" t="e">
        <f>IF(ISNUMBER(Regressions!H45),ROUND(Regressions!H45, 1), NA())</f>
        <v>#N/A</v>
      </c>
      <c r="I35" s="533" t="e">
        <f>IF(ISNUMBER(Regressions!I45),ROUND(Regressions!I45, 1), NA())</f>
        <v>#N/A</v>
      </c>
      <c r="J35" s="534" t="e">
        <f>IF(ISNUMBER(Regressions!K45),ROUND(Regressions!K45, 1), NA())</f>
        <v>#N/A</v>
      </c>
      <c r="K35" s="530" t="e">
        <f>IF(ISNUMBER(Regressions!L45),ROUND(Regressions!L45, 1), NA())</f>
        <v>#N/A</v>
      </c>
      <c r="L35" s="535" t="e">
        <f>IF(ISNUMBER(Regressions!M45),ROUND(Regressions!M45, 1), NA())</f>
        <v>#N/A</v>
      </c>
      <c r="M35" s="532" t="e">
        <f>IF(ISNUMBER(Regressions!N45),ROUND(Regressions!N45, 1), NA())</f>
        <v>#N/A</v>
      </c>
      <c r="N35" s="533" t="e">
        <f>IF(ISNUMBER(Regressions!O45),ROUND(Regressions!O45, 1), NA())</f>
        <v>#N/A</v>
      </c>
      <c r="O35" s="534" t="e">
        <f>IF(ISNUMBER(Regressions!Q45),ROUND(Regressions!Q45, 1), NA())</f>
        <v>#N/A</v>
      </c>
      <c r="P35" s="530" t="e">
        <f>IF(ISNUMBER(Regressions!R45),ROUND(Regressions!R45, 1), NA())</f>
        <v>#N/A</v>
      </c>
      <c r="Q35" s="536" t="e">
        <f>IF(ISNUMBER(Regressions!S45),ROUND(Regressions!S45, 1), NA())</f>
        <v>#N/A</v>
      </c>
      <c r="R35" s="532" t="e">
        <f>IF(ISNUMBER(Regressions!T45),ROUND(Regressions!T45, 1), NA())</f>
        <v>#N/A</v>
      </c>
      <c r="S35" s="533" t="e">
        <f>IF(ISNUMBER(Regressions!U45),ROUND(Regressions!U45, 1), NA())</f>
        <v>#N/A</v>
      </c>
    </row>
    <row r="36" spans="1:19" x14ac:dyDescent="0.25">
      <c r="A36" s="525" t="str">
        <f>+Introduction!$C$7</f>
        <v>San Marino</v>
      </c>
      <c r="B36" s="526">
        <f>IF(ISBLANK(Regressions!B46), " ", Regressions!B46)</f>
        <v>2001</v>
      </c>
      <c r="C36" s="525" t="str">
        <f>HLOOKUP(Introduction!$G$4,nametranslations,26,FALSE)</f>
        <v>Urban</v>
      </c>
      <c r="D36" s="528">
        <f>IF(ISBLANK(Regressions!D46), " ", Regressions!D46)</f>
        <v>4013.4375</v>
      </c>
      <c r="E36" s="529" t="e">
        <f>IF(ISNUMBER(Regressions!E46),ROUND(Regressions!E46, 1), NA())</f>
        <v>#N/A</v>
      </c>
      <c r="F36" s="530" t="e">
        <f>IF(ISNUMBER(Regressions!F46),ROUND(Regressions!F46, 1), NA())</f>
        <v>#N/A</v>
      </c>
      <c r="G36" s="531" t="e">
        <f>IF(ISNUMBER(Regressions!G46),ROUND(Regressions!G46, 1), NA())</f>
        <v>#N/A</v>
      </c>
      <c r="H36" s="532" t="e">
        <f>IF(ISNUMBER(Regressions!H46),ROUND(Regressions!H46, 1), NA())</f>
        <v>#N/A</v>
      </c>
      <c r="I36" s="533" t="e">
        <f>IF(ISNUMBER(Regressions!I46),ROUND(Regressions!I46, 1), NA())</f>
        <v>#N/A</v>
      </c>
      <c r="J36" s="534" t="e">
        <f>IF(ISNUMBER(Regressions!K46),ROUND(Regressions!K46, 1), NA())</f>
        <v>#N/A</v>
      </c>
      <c r="K36" s="530" t="e">
        <f>IF(ISNUMBER(Regressions!L46),ROUND(Regressions!L46, 1), NA())</f>
        <v>#N/A</v>
      </c>
      <c r="L36" s="535" t="e">
        <f>IF(ISNUMBER(Regressions!M46),ROUND(Regressions!M46, 1), NA())</f>
        <v>#N/A</v>
      </c>
      <c r="M36" s="532" t="e">
        <f>IF(ISNUMBER(Regressions!N46),ROUND(Regressions!N46, 1), NA())</f>
        <v>#N/A</v>
      </c>
      <c r="N36" s="533" t="e">
        <f>IF(ISNUMBER(Regressions!O46),ROUND(Regressions!O46, 1), NA())</f>
        <v>#N/A</v>
      </c>
      <c r="O36" s="534" t="e">
        <f>IF(ISNUMBER(Regressions!Q46),ROUND(Regressions!Q46, 1), NA())</f>
        <v>#N/A</v>
      </c>
      <c r="P36" s="530" t="e">
        <f>IF(ISNUMBER(Regressions!R46),ROUND(Regressions!R46, 1), NA())</f>
        <v>#N/A</v>
      </c>
      <c r="Q36" s="536" t="e">
        <f>IF(ISNUMBER(Regressions!S46),ROUND(Regressions!S46, 1), NA())</f>
        <v>#N/A</v>
      </c>
      <c r="R36" s="532" t="e">
        <f>IF(ISNUMBER(Regressions!T46),ROUND(Regressions!T46, 1), NA())</f>
        <v>#N/A</v>
      </c>
      <c r="S36" s="533" t="e">
        <f>IF(ISNUMBER(Regressions!U46),ROUND(Regressions!U46, 1), NA())</f>
        <v>#N/A</v>
      </c>
    </row>
    <row r="37" spans="1:19" x14ac:dyDescent="0.25">
      <c r="A37" s="525" t="str">
        <f>+Introduction!$C$7</f>
        <v>San Marino</v>
      </c>
      <c r="B37" s="526">
        <f>IF(ISBLANK(Regressions!B47), " ", Regressions!B47)</f>
        <v>2002</v>
      </c>
      <c r="C37" s="525" t="str">
        <f>HLOOKUP(Introduction!$G$4,nametranslations,26,FALSE)</f>
        <v>Urban</v>
      </c>
      <c r="D37" s="528">
        <f>IF(ISBLANK(Regressions!D47), " ", Regressions!D47)</f>
        <v>4128.003884124756</v>
      </c>
      <c r="E37" s="529" t="e">
        <f>IF(ISNUMBER(Regressions!E47),ROUND(Regressions!E47, 1), NA())</f>
        <v>#N/A</v>
      </c>
      <c r="F37" s="530" t="e">
        <f>IF(ISNUMBER(Regressions!F47),ROUND(Regressions!F47, 1), NA())</f>
        <v>#N/A</v>
      </c>
      <c r="G37" s="531" t="e">
        <f>IF(ISNUMBER(Regressions!G47),ROUND(Regressions!G47, 1), NA())</f>
        <v>#N/A</v>
      </c>
      <c r="H37" s="532" t="e">
        <f>IF(ISNUMBER(Regressions!H47),ROUND(Regressions!H47, 1), NA())</f>
        <v>#N/A</v>
      </c>
      <c r="I37" s="533" t="e">
        <f>IF(ISNUMBER(Regressions!I47),ROUND(Regressions!I47, 1), NA())</f>
        <v>#N/A</v>
      </c>
      <c r="J37" s="534" t="e">
        <f>IF(ISNUMBER(Regressions!K47),ROUND(Regressions!K47, 1), NA())</f>
        <v>#N/A</v>
      </c>
      <c r="K37" s="530" t="e">
        <f>IF(ISNUMBER(Regressions!L47),ROUND(Regressions!L47, 1), NA())</f>
        <v>#N/A</v>
      </c>
      <c r="L37" s="535" t="e">
        <f>IF(ISNUMBER(Regressions!M47),ROUND(Regressions!M47, 1), NA())</f>
        <v>#N/A</v>
      </c>
      <c r="M37" s="532" t="e">
        <f>IF(ISNUMBER(Regressions!N47),ROUND(Regressions!N47, 1), NA())</f>
        <v>#N/A</v>
      </c>
      <c r="N37" s="533" t="e">
        <f>IF(ISNUMBER(Regressions!O47),ROUND(Regressions!O47, 1), NA())</f>
        <v>#N/A</v>
      </c>
      <c r="O37" s="534" t="e">
        <f>IF(ISNUMBER(Regressions!Q47),ROUND(Regressions!Q47, 1), NA())</f>
        <v>#N/A</v>
      </c>
      <c r="P37" s="530" t="e">
        <f>IF(ISNUMBER(Regressions!R47),ROUND(Regressions!R47, 1), NA())</f>
        <v>#N/A</v>
      </c>
      <c r="Q37" s="536" t="e">
        <f>IF(ISNUMBER(Regressions!S47),ROUND(Regressions!S47, 1), NA())</f>
        <v>#N/A</v>
      </c>
      <c r="R37" s="532" t="e">
        <f>IF(ISNUMBER(Regressions!T47),ROUND(Regressions!T47, 1), NA())</f>
        <v>#N/A</v>
      </c>
      <c r="S37" s="533" t="e">
        <f>IF(ISNUMBER(Regressions!U47),ROUND(Regressions!U47, 1), NA())</f>
        <v>#N/A</v>
      </c>
    </row>
    <row r="38" spans="1:19" x14ac:dyDescent="0.25">
      <c r="A38" s="525" t="str">
        <f>+Introduction!$C$7</f>
        <v>San Marino</v>
      </c>
      <c r="B38" s="526">
        <f>IF(ISBLANK(Regressions!B48), " ", Regressions!B48)</f>
        <v>2003</v>
      </c>
      <c r="C38" s="525" t="str">
        <f>HLOOKUP(Introduction!$G$4,nametranslations,26,FALSE)</f>
        <v>Urban</v>
      </c>
      <c r="D38" s="528">
        <f>IF(ISBLANK(Regressions!D48), " ", Regressions!D48)</f>
        <v>4225.1159313964845</v>
      </c>
      <c r="E38" s="529" t="e">
        <f>IF(ISNUMBER(Regressions!E48),ROUND(Regressions!E48, 1), NA())</f>
        <v>#N/A</v>
      </c>
      <c r="F38" s="530" t="e">
        <f>IF(ISNUMBER(Regressions!F48),ROUND(Regressions!F48, 1), NA())</f>
        <v>#N/A</v>
      </c>
      <c r="G38" s="531" t="e">
        <f>IF(ISNUMBER(Regressions!G48),ROUND(Regressions!G48, 1), NA())</f>
        <v>#N/A</v>
      </c>
      <c r="H38" s="532" t="e">
        <f>IF(ISNUMBER(Regressions!H48),ROUND(Regressions!H48, 1), NA())</f>
        <v>#N/A</v>
      </c>
      <c r="I38" s="533" t="e">
        <f>IF(ISNUMBER(Regressions!I48),ROUND(Regressions!I48, 1), NA())</f>
        <v>#N/A</v>
      </c>
      <c r="J38" s="534" t="e">
        <f>IF(ISNUMBER(Regressions!K48),ROUND(Regressions!K48, 1), NA())</f>
        <v>#N/A</v>
      </c>
      <c r="K38" s="530" t="e">
        <f>IF(ISNUMBER(Regressions!L48),ROUND(Regressions!L48, 1), NA())</f>
        <v>#N/A</v>
      </c>
      <c r="L38" s="535" t="e">
        <f>IF(ISNUMBER(Regressions!M48),ROUND(Regressions!M48, 1), NA())</f>
        <v>#N/A</v>
      </c>
      <c r="M38" s="532" t="e">
        <f>IF(ISNUMBER(Regressions!N48),ROUND(Regressions!N48, 1), NA())</f>
        <v>#N/A</v>
      </c>
      <c r="N38" s="533" t="e">
        <f>IF(ISNUMBER(Regressions!O48),ROUND(Regressions!O48, 1), NA())</f>
        <v>#N/A</v>
      </c>
      <c r="O38" s="534" t="e">
        <f>IF(ISNUMBER(Regressions!Q48),ROUND(Regressions!Q48, 1), NA())</f>
        <v>#N/A</v>
      </c>
      <c r="P38" s="530" t="e">
        <f>IF(ISNUMBER(Regressions!R48),ROUND(Regressions!R48, 1), NA())</f>
        <v>#N/A</v>
      </c>
      <c r="Q38" s="536" t="e">
        <f>IF(ISNUMBER(Regressions!S48),ROUND(Regressions!S48, 1), NA())</f>
        <v>#N/A</v>
      </c>
      <c r="R38" s="532" t="e">
        <f>IF(ISNUMBER(Regressions!T48),ROUND(Regressions!T48, 1), NA())</f>
        <v>#N/A</v>
      </c>
      <c r="S38" s="533" t="e">
        <f>IF(ISNUMBER(Regressions!U48),ROUND(Regressions!U48, 1), NA())</f>
        <v>#N/A</v>
      </c>
    </row>
    <row r="39" spans="1:19" x14ac:dyDescent="0.25">
      <c r="A39" s="525" t="str">
        <f>+Introduction!$C$7</f>
        <v>San Marino</v>
      </c>
      <c r="B39" s="526">
        <f>IF(ISBLANK(Regressions!B49), " ", Regressions!B49)</f>
        <v>2004</v>
      </c>
      <c r="C39" s="525" t="str">
        <f>HLOOKUP(Introduction!$G$4,nametranslations,26,FALSE)</f>
        <v>Urban</v>
      </c>
      <c r="D39" s="528">
        <f>IF(ISBLANK(Regressions!D49), " ", Regressions!D49)</f>
        <v>4320.7728939819335</v>
      </c>
      <c r="E39" s="529" t="e">
        <f>IF(ISNUMBER(Regressions!E49),ROUND(Regressions!E49, 1), NA())</f>
        <v>#N/A</v>
      </c>
      <c r="F39" s="530" t="e">
        <f>IF(ISNUMBER(Regressions!F49),ROUND(Regressions!F49, 1), NA())</f>
        <v>#N/A</v>
      </c>
      <c r="G39" s="531" t="e">
        <f>IF(ISNUMBER(Regressions!G49),ROUND(Regressions!G49, 1), NA())</f>
        <v>#N/A</v>
      </c>
      <c r="H39" s="532" t="e">
        <f>IF(ISNUMBER(Regressions!H49),ROUND(Regressions!H49, 1), NA())</f>
        <v>#N/A</v>
      </c>
      <c r="I39" s="533" t="e">
        <f>IF(ISNUMBER(Regressions!I49),ROUND(Regressions!I49, 1), NA())</f>
        <v>#N/A</v>
      </c>
      <c r="J39" s="534" t="e">
        <f>IF(ISNUMBER(Regressions!K49),ROUND(Regressions!K49, 1), NA())</f>
        <v>#N/A</v>
      </c>
      <c r="K39" s="530" t="e">
        <f>IF(ISNUMBER(Regressions!L49),ROUND(Regressions!L49, 1), NA())</f>
        <v>#N/A</v>
      </c>
      <c r="L39" s="535" t="e">
        <f>IF(ISNUMBER(Regressions!M49),ROUND(Regressions!M49, 1), NA())</f>
        <v>#N/A</v>
      </c>
      <c r="M39" s="532" t="e">
        <f>IF(ISNUMBER(Regressions!N49),ROUND(Regressions!N49, 1), NA())</f>
        <v>#N/A</v>
      </c>
      <c r="N39" s="533" t="e">
        <f>IF(ISNUMBER(Regressions!O49),ROUND(Regressions!O49, 1), NA())</f>
        <v>#N/A</v>
      </c>
      <c r="O39" s="534" t="e">
        <f>IF(ISNUMBER(Regressions!Q49),ROUND(Regressions!Q49, 1), NA())</f>
        <v>#N/A</v>
      </c>
      <c r="P39" s="530" t="e">
        <f>IF(ISNUMBER(Regressions!R49),ROUND(Regressions!R49, 1), NA())</f>
        <v>#N/A</v>
      </c>
      <c r="Q39" s="536" t="e">
        <f>IF(ISNUMBER(Regressions!S49),ROUND(Regressions!S49, 1), NA())</f>
        <v>#N/A</v>
      </c>
      <c r="R39" s="532" t="e">
        <f>IF(ISNUMBER(Regressions!T49),ROUND(Regressions!T49, 1), NA())</f>
        <v>#N/A</v>
      </c>
      <c r="S39" s="533" t="e">
        <f>IF(ISNUMBER(Regressions!U49),ROUND(Regressions!U49, 1), NA())</f>
        <v>#N/A</v>
      </c>
    </row>
    <row r="40" spans="1:19" x14ac:dyDescent="0.25">
      <c r="A40" s="525" t="str">
        <f>+Introduction!$C$7</f>
        <v>San Marino</v>
      </c>
      <c r="B40" s="526">
        <f>IF(ISBLANK(Regressions!B50), " ", Regressions!B50)</f>
        <v>2005</v>
      </c>
      <c r="C40" s="525" t="str">
        <f>HLOOKUP(Introduction!$G$4,nametranslations,26,FALSE)</f>
        <v>Urban</v>
      </c>
      <c r="D40" s="528">
        <f>IF(ISBLANK(Regressions!D50), " ", Regressions!D50)</f>
        <v>4425.1231872558592</v>
      </c>
      <c r="E40" s="529" t="e">
        <f>IF(ISNUMBER(Regressions!E50),ROUND(Regressions!E50, 1), NA())</f>
        <v>#N/A</v>
      </c>
      <c r="F40" s="530" t="e">
        <f>IF(ISNUMBER(Regressions!F50),ROUND(Regressions!F50, 1), NA())</f>
        <v>#N/A</v>
      </c>
      <c r="G40" s="531" t="e">
        <f>IF(ISNUMBER(Regressions!G50),ROUND(Regressions!G50, 1), NA())</f>
        <v>#N/A</v>
      </c>
      <c r="H40" s="532" t="e">
        <f>IF(ISNUMBER(Regressions!H50),ROUND(Regressions!H50, 1), NA())</f>
        <v>#N/A</v>
      </c>
      <c r="I40" s="533" t="e">
        <f>IF(ISNUMBER(Regressions!I50),ROUND(Regressions!I50, 1), NA())</f>
        <v>#N/A</v>
      </c>
      <c r="J40" s="534" t="e">
        <f>IF(ISNUMBER(Regressions!K50),ROUND(Regressions!K50, 1), NA())</f>
        <v>#N/A</v>
      </c>
      <c r="K40" s="530" t="e">
        <f>IF(ISNUMBER(Regressions!L50),ROUND(Regressions!L50, 1), NA())</f>
        <v>#N/A</v>
      </c>
      <c r="L40" s="535" t="e">
        <f>IF(ISNUMBER(Regressions!M50),ROUND(Regressions!M50, 1), NA())</f>
        <v>#N/A</v>
      </c>
      <c r="M40" s="532" t="e">
        <f>IF(ISNUMBER(Regressions!N50),ROUND(Regressions!N50, 1), NA())</f>
        <v>#N/A</v>
      </c>
      <c r="N40" s="533" t="e">
        <f>IF(ISNUMBER(Regressions!O50),ROUND(Regressions!O50, 1), NA())</f>
        <v>#N/A</v>
      </c>
      <c r="O40" s="534" t="e">
        <f>IF(ISNUMBER(Regressions!Q50),ROUND(Regressions!Q50, 1), NA())</f>
        <v>#N/A</v>
      </c>
      <c r="P40" s="530" t="e">
        <f>IF(ISNUMBER(Regressions!R50),ROUND(Regressions!R50, 1), NA())</f>
        <v>#N/A</v>
      </c>
      <c r="Q40" s="536" t="e">
        <f>IF(ISNUMBER(Regressions!S50),ROUND(Regressions!S50, 1), NA())</f>
        <v>#N/A</v>
      </c>
      <c r="R40" s="532" t="e">
        <f>IF(ISNUMBER(Regressions!T50),ROUND(Regressions!T50, 1), NA())</f>
        <v>#N/A</v>
      </c>
      <c r="S40" s="533" t="e">
        <f>IF(ISNUMBER(Regressions!U50),ROUND(Regressions!U50, 1), NA())</f>
        <v>#N/A</v>
      </c>
    </row>
    <row r="41" spans="1:19" x14ac:dyDescent="0.25">
      <c r="A41" s="525" t="str">
        <f>+Introduction!$C$7</f>
        <v>San Marino</v>
      </c>
      <c r="B41" s="526">
        <f>IF(ISBLANK(Regressions!B51), " ", Regressions!B51)</f>
        <v>2006</v>
      </c>
      <c r="C41" s="525" t="str">
        <f>HLOOKUP(Introduction!$G$4,nametranslations,26,FALSE)</f>
        <v>Urban</v>
      </c>
      <c r="D41" s="528">
        <f>IF(ISBLANK(Regressions!D51), " ", Regressions!D51)</f>
        <v>4547.3280029296875</v>
      </c>
      <c r="E41" s="529" t="e">
        <f>IF(ISNUMBER(Regressions!E51),ROUND(Regressions!E51, 1), NA())</f>
        <v>#N/A</v>
      </c>
      <c r="F41" s="530" t="e">
        <f>IF(ISNUMBER(Regressions!F51),ROUND(Regressions!F51, 1), NA())</f>
        <v>#N/A</v>
      </c>
      <c r="G41" s="531" t="e">
        <f>IF(ISNUMBER(Regressions!G51),ROUND(Regressions!G51, 1), NA())</f>
        <v>#N/A</v>
      </c>
      <c r="H41" s="532" t="e">
        <f>IF(ISNUMBER(Regressions!H51),ROUND(Regressions!H51, 1), NA())</f>
        <v>#N/A</v>
      </c>
      <c r="I41" s="533" t="e">
        <f>IF(ISNUMBER(Regressions!I51),ROUND(Regressions!I51, 1), NA())</f>
        <v>#N/A</v>
      </c>
      <c r="J41" s="534" t="e">
        <f>IF(ISNUMBER(Regressions!K51),ROUND(Regressions!K51, 1), NA())</f>
        <v>#N/A</v>
      </c>
      <c r="K41" s="530" t="e">
        <f>IF(ISNUMBER(Regressions!L51),ROUND(Regressions!L51, 1), NA())</f>
        <v>#N/A</v>
      </c>
      <c r="L41" s="535" t="e">
        <f>IF(ISNUMBER(Regressions!M51),ROUND(Regressions!M51, 1), NA())</f>
        <v>#N/A</v>
      </c>
      <c r="M41" s="532" t="e">
        <f>IF(ISNUMBER(Regressions!N51),ROUND(Regressions!N51, 1), NA())</f>
        <v>#N/A</v>
      </c>
      <c r="N41" s="533" t="e">
        <f>IF(ISNUMBER(Regressions!O51),ROUND(Regressions!O51, 1), NA())</f>
        <v>#N/A</v>
      </c>
      <c r="O41" s="534" t="e">
        <f>IF(ISNUMBER(Regressions!Q51),ROUND(Regressions!Q51, 1), NA())</f>
        <v>#N/A</v>
      </c>
      <c r="P41" s="530" t="e">
        <f>IF(ISNUMBER(Regressions!R51),ROUND(Regressions!R51, 1), NA())</f>
        <v>#N/A</v>
      </c>
      <c r="Q41" s="536" t="e">
        <f>IF(ISNUMBER(Regressions!S51),ROUND(Regressions!S51, 1), NA())</f>
        <v>#N/A</v>
      </c>
      <c r="R41" s="532" t="e">
        <f>IF(ISNUMBER(Regressions!T51),ROUND(Regressions!T51, 1), NA())</f>
        <v>#N/A</v>
      </c>
      <c r="S41" s="533" t="e">
        <f>IF(ISNUMBER(Regressions!U51),ROUND(Regressions!U51, 1), NA())</f>
        <v>#N/A</v>
      </c>
    </row>
    <row r="42" spans="1:19" x14ac:dyDescent="0.25">
      <c r="A42" s="525" t="str">
        <f>+Introduction!$C$7</f>
        <v>San Marino</v>
      </c>
      <c r="B42" s="526">
        <f>IF(ISBLANK(Regressions!B52), " ", Regressions!B52)</f>
        <v>2007</v>
      </c>
      <c r="C42" s="525" t="str">
        <f>HLOOKUP(Introduction!$G$4,nametranslations,26,FALSE)</f>
        <v>Urban</v>
      </c>
      <c r="D42" s="528">
        <f>IF(ISBLANK(Regressions!D52), " ", Regressions!D52)</f>
        <v>4650.5928352355959</v>
      </c>
      <c r="E42" s="529" t="e">
        <f>IF(ISNUMBER(Regressions!E52),ROUND(Regressions!E52, 1), NA())</f>
        <v>#N/A</v>
      </c>
      <c r="F42" s="530" t="e">
        <f>IF(ISNUMBER(Regressions!F52),ROUND(Regressions!F52, 1), NA())</f>
        <v>#N/A</v>
      </c>
      <c r="G42" s="531" t="e">
        <f>IF(ISNUMBER(Regressions!G52),ROUND(Regressions!G52, 1), NA())</f>
        <v>#N/A</v>
      </c>
      <c r="H42" s="532" t="e">
        <f>IF(ISNUMBER(Regressions!H52),ROUND(Regressions!H52, 1), NA())</f>
        <v>#N/A</v>
      </c>
      <c r="I42" s="533" t="e">
        <f>IF(ISNUMBER(Regressions!I52),ROUND(Regressions!I52, 1), NA())</f>
        <v>#N/A</v>
      </c>
      <c r="J42" s="534" t="e">
        <f>IF(ISNUMBER(Regressions!K52),ROUND(Regressions!K52, 1), NA())</f>
        <v>#N/A</v>
      </c>
      <c r="K42" s="530" t="e">
        <f>IF(ISNUMBER(Regressions!L52),ROUND(Regressions!L52, 1), NA())</f>
        <v>#N/A</v>
      </c>
      <c r="L42" s="535" t="e">
        <f>IF(ISNUMBER(Regressions!M52),ROUND(Regressions!M52, 1), NA())</f>
        <v>#N/A</v>
      </c>
      <c r="M42" s="532" t="e">
        <f>IF(ISNUMBER(Regressions!N52),ROUND(Regressions!N52, 1), NA())</f>
        <v>#N/A</v>
      </c>
      <c r="N42" s="533" t="e">
        <f>IF(ISNUMBER(Regressions!O52),ROUND(Regressions!O52, 1), NA())</f>
        <v>#N/A</v>
      </c>
      <c r="O42" s="534" t="e">
        <f>IF(ISNUMBER(Regressions!Q52),ROUND(Regressions!Q52, 1), NA())</f>
        <v>#N/A</v>
      </c>
      <c r="P42" s="530" t="e">
        <f>IF(ISNUMBER(Regressions!R52),ROUND(Regressions!R52, 1), NA())</f>
        <v>#N/A</v>
      </c>
      <c r="Q42" s="536" t="e">
        <f>IF(ISNUMBER(Regressions!S52),ROUND(Regressions!S52, 1), NA())</f>
        <v>#N/A</v>
      </c>
      <c r="R42" s="532" t="e">
        <f>IF(ISNUMBER(Regressions!T52),ROUND(Regressions!T52, 1), NA())</f>
        <v>#N/A</v>
      </c>
      <c r="S42" s="533" t="e">
        <f>IF(ISNUMBER(Regressions!U52),ROUND(Regressions!U52, 1), NA())</f>
        <v>#N/A</v>
      </c>
    </row>
    <row r="43" spans="1:19" x14ac:dyDescent="0.25">
      <c r="A43" s="525" t="str">
        <f>+Introduction!$C$7</f>
        <v>San Marino</v>
      </c>
      <c r="B43" s="526">
        <f>IF(ISBLANK(Regressions!B53), " ", Regressions!B53)</f>
        <v>2008</v>
      </c>
      <c r="C43" s="525" t="str">
        <f>HLOOKUP(Introduction!$G$4,nametranslations,26,FALSE)</f>
        <v>Urban</v>
      </c>
      <c r="D43" s="528">
        <f>IF(ISBLANK(Regressions!D53), " ", Regressions!D53)</f>
        <v>4753.6735969543452</v>
      </c>
      <c r="E43" s="529" t="e">
        <f>IF(ISNUMBER(Regressions!E53),ROUND(Regressions!E53, 1), NA())</f>
        <v>#N/A</v>
      </c>
      <c r="F43" s="530" t="e">
        <f>IF(ISNUMBER(Regressions!F53),ROUND(Regressions!F53, 1), NA())</f>
        <v>#N/A</v>
      </c>
      <c r="G43" s="531" t="e">
        <f>IF(ISNUMBER(Regressions!G53),ROUND(Regressions!G53, 1), NA())</f>
        <v>#N/A</v>
      </c>
      <c r="H43" s="532" t="e">
        <f>IF(ISNUMBER(Regressions!H53),ROUND(Regressions!H53, 1), NA())</f>
        <v>#N/A</v>
      </c>
      <c r="I43" s="533" t="e">
        <f>IF(ISNUMBER(Regressions!I53),ROUND(Regressions!I53, 1), NA())</f>
        <v>#N/A</v>
      </c>
      <c r="J43" s="534" t="e">
        <f>IF(ISNUMBER(Regressions!K53),ROUND(Regressions!K53, 1), NA())</f>
        <v>#N/A</v>
      </c>
      <c r="K43" s="530" t="e">
        <f>IF(ISNUMBER(Regressions!L53),ROUND(Regressions!L53, 1), NA())</f>
        <v>#N/A</v>
      </c>
      <c r="L43" s="535" t="e">
        <f>IF(ISNUMBER(Regressions!M53),ROUND(Regressions!M53, 1), NA())</f>
        <v>#N/A</v>
      </c>
      <c r="M43" s="532" t="e">
        <f>IF(ISNUMBER(Regressions!N53),ROUND(Regressions!N53, 1), NA())</f>
        <v>#N/A</v>
      </c>
      <c r="N43" s="533" t="e">
        <f>IF(ISNUMBER(Regressions!O53),ROUND(Regressions!O53, 1), NA())</f>
        <v>#N/A</v>
      </c>
      <c r="O43" s="534" t="e">
        <f>IF(ISNUMBER(Regressions!Q53),ROUND(Regressions!Q53, 1), NA())</f>
        <v>#N/A</v>
      </c>
      <c r="P43" s="530" t="e">
        <f>IF(ISNUMBER(Regressions!R53),ROUND(Regressions!R53, 1), NA())</f>
        <v>#N/A</v>
      </c>
      <c r="Q43" s="536" t="e">
        <f>IF(ISNUMBER(Regressions!S53),ROUND(Regressions!S53, 1), NA())</f>
        <v>#N/A</v>
      </c>
      <c r="R43" s="532" t="e">
        <f>IF(ISNUMBER(Regressions!T53),ROUND(Regressions!T53, 1), NA())</f>
        <v>#N/A</v>
      </c>
      <c r="S43" s="533" t="e">
        <f>IF(ISNUMBER(Regressions!U53),ROUND(Regressions!U53, 1), NA())</f>
        <v>#N/A</v>
      </c>
    </row>
    <row r="44" spans="1:19" x14ac:dyDescent="0.25">
      <c r="A44" s="525" t="str">
        <f>+Introduction!$C$7</f>
        <v>San Marino</v>
      </c>
      <c r="B44" s="526">
        <f>IF(ISBLANK(Regressions!B54), " ", Regressions!B54)</f>
        <v>2009</v>
      </c>
      <c r="C44" s="525" t="str">
        <f>HLOOKUP(Introduction!$G$4,nametranslations,26,FALSE)</f>
        <v>Urban</v>
      </c>
      <c r="D44" s="528">
        <f>IF(ISBLANK(Regressions!D54), " ", Regressions!D54)</f>
        <v>4845.1206170654295</v>
      </c>
      <c r="E44" s="529" t="e">
        <f>IF(ISNUMBER(Regressions!E54),ROUND(Regressions!E54, 1), NA())</f>
        <v>#N/A</v>
      </c>
      <c r="F44" s="530" t="e">
        <f>IF(ISNUMBER(Regressions!F54),ROUND(Regressions!F54, 1), NA())</f>
        <v>#N/A</v>
      </c>
      <c r="G44" s="531" t="e">
        <f>IF(ISNUMBER(Regressions!G54),ROUND(Regressions!G54, 1), NA())</f>
        <v>#N/A</v>
      </c>
      <c r="H44" s="532" t="e">
        <f>IF(ISNUMBER(Regressions!H54),ROUND(Regressions!H54, 1), NA())</f>
        <v>#N/A</v>
      </c>
      <c r="I44" s="533" t="e">
        <f>IF(ISNUMBER(Regressions!I54),ROUND(Regressions!I54, 1), NA())</f>
        <v>#N/A</v>
      </c>
      <c r="J44" s="534" t="e">
        <f>IF(ISNUMBER(Regressions!K54),ROUND(Regressions!K54, 1), NA())</f>
        <v>#N/A</v>
      </c>
      <c r="K44" s="530" t="e">
        <f>IF(ISNUMBER(Regressions!L54),ROUND(Regressions!L54, 1), NA())</f>
        <v>#N/A</v>
      </c>
      <c r="L44" s="535" t="e">
        <f>IF(ISNUMBER(Regressions!M54),ROUND(Regressions!M54, 1), NA())</f>
        <v>#N/A</v>
      </c>
      <c r="M44" s="532" t="e">
        <f>IF(ISNUMBER(Regressions!N54),ROUND(Regressions!N54, 1), NA())</f>
        <v>#N/A</v>
      </c>
      <c r="N44" s="533" t="e">
        <f>IF(ISNUMBER(Regressions!O54),ROUND(Regressions!O54, 1), NA())</f>
        <v>#N/A</v>
      </c>
      <c r="O44" s="534" t="e">
        <f>IF(ISNUMBER(Regressions!Q54),ROUND(Regressions!Q54, 1), NA())</f>
        <v>#N/A</v>
      </c>
      <c r="P44" s="530" t="e">
        <f>IF(ISNUMBER(Regressions!R54),ROUND(Regressions!R54, 1), NA())</f>
        <v>#N/A</v>
      </c>
      <c r="Q44" s="536" t="e">
        <f>IF(ISNUMBER(Regressions!S54),ROUND(Regressions!S54, 1), NA())</f>
        <v>#N/A</v>
      </c>
      <c r="R44" s="532" t="e">
        <f>IF(ISNUMBER(Regressions!T54),ROUND(Regressions!T54, 1), NA())</f>
        <v>#N/A</v>
      </c>
      <c r="S44" s="533" t="e">
        <f>IF(ISNUMBER(Regressions!U54),ROUND(Regressions!U54, 1), NA())</f>
        <v>#N/A</v>
      </c>
    </row>
    <row r="45" spans="1:19" x14ac:dyDescent="0.25">
      <c r="A45" s="525" t="str">
        <f>+Introduction!$C$7</f>
        <v>San Marino</v>
      </c>
      <c r="B45" s="526">
        <f>IF(ISBLANK(Regressions!B55), " ", Regressions!B55)</f>
        <v>2010</v>
      </c>
      <c r="C45" s="525" t="str">
        <f>HLOOKUP(Introduction!$G$4,nametranslations,26,FALSE)</f>
        <v>Urban</v>
      </c>
      <c r="D45" s="528">
        <f>IF(ISBLANK(Regressions!D55), " ", Regressions!D55)</f>
        <v>4911.4622817993159</v>
      </c>
      <c r="E45" s="529" t="e">
        <f>IF(ISNUMBER(Regressions!E55),ROUND(Regressions!E55, 1), NA())</f>
        <v>#N/A</v>
      </c>
      <c r="F45" s="530" t="e">
        <f>IF(ISNUMBER(Regressions!F55),ROUND(Regressions!F55, 1), NA())</f>
        <v>#N/A</v>
      </c>
      <c r="G45" s="531" t="e">
        <f>IF(ISNUMBER(Regressions!G55),ROUND(Regressions!G55, 1), NA())</f>
        <v>#N/A</v>
      </c>
      <c r="H45" s="532" t="e">
        <f>IF(ISNUMBER(Regressions!H55),ROUND(Regressions!H55, 1), NA())</f>
        <v>#N/A</v>
      </c>
      <c r="I45" s="533" t="e">
        <f>IF(ISNUMBER(Regressions!I55),ROUND(Regressions!I55, 1), NA())</f>
        <v>#N/A</v>
      </c>
      <c r="J45" s="534" t="e">
        <f>IF(ISNUMBER(Regressions!K55),ROUND(Regressions!K55, 1), NA())</f>
        <v>#N/A</v>
      </c>
      <c r="K45" s="530" t="e">
        <f>IF(ISNUMBER(Regressions!L55),ROUND(Regressions!L55, 1), NA())</f>
        <v>#N/A</v>
      </c>
      <c r="L45" s="535" t="e">
        <f>IF(ISNUMBER(Regressions!M55),ROUND(Regressions!M55, 1), NA())</f>
        <v>#N/A</v>
      </c>
      <c r="M45" s="532" t="e">
        <f>IF(ISNUMBER(Regressions!N55),ROUND(Regressions!N55, 1), NA())</f>
        <v>#N/A</v>
      </c>
      <c r="N45" s="533" t="e">
        <f>IF(ISNUMBER(Regressions!O55),ROUND(Regressions!O55, 1), NA())</f>
        <v>#N/A</v>
      </c>
      <c r="O45" s="534" t="e">
        <f>IF(ISNUMBER(Regressions!Q55),ROUND(Regressions!Q55, 1), NA())</f>
        <v>#N/A</v>
      </c>
      <c r="P45" s="530" t="e">
        <f>IF(ISNUMBER(Regressions!R55),ROUND(Regressions!R55, 1), NA())</f>
        <v>#N/A</v>
      </c>
      <c r="Q45" s="536" t="e">
        <f>IF(ISNUMBER(Regressions!S55),ROUND(Regressions!S55, 1), NA())</f>
        <v>#N/A</v>
      </c>
      <c r="R45" s="532" t="e">
        <f>IF(ISNUMBER(Regressions!T55),ROUND(Regressions!T55, 1), NA())</f>
        <v>#N/A</v>
      </c>
      <c r="S45" s="533" t="e">
        <f>IF(ISNUMBER(Regressions!U55),ROUND(Regressions!U55, 1), NA())</f>
        <v>#N/A</v>
      </c>
    </row>
    <row r="46" spans="1:19" x14ac:dyDescent="0.25">
      <c r="A46" s="525" t="str">
        <f>+Introduction!$C$7</f>
        <v>San Marino</v>
      </c>
      <c r="B46" s="526">
        <f>IF(ISBLANK(Regressions!B56), " ", Regressions!B56)</f>
        <v>2011</v>
      </c>
      <c r="C46" s="525" t="str">
        <f>HLOOKUP(Introduction!$G$4,nametranslations,26,FALSE)</f>
        <v>Urban</v>
      </c>
      <c r="D46" s="528">
        <f>IF(ISBLANK(Regressions!D56), " ", Regressions!D56)</f>
        <v>4964.0624542236328</v>
      </c>
      <c r="E46" s="529" t="e">
        <f>IF(ISNUMBER(Regressions!E56),ROUND(Regressions!E56, 1), NA())</f>
        <v>#N/A</v>
      </c>
      <c r="F46" s="530" t="e">
        <f>IF(ISNUMBER(Regressions!F56),ROUND(Regressions!F56, 1), NA())</f>
        <v>#N/A</v>
      </c>
      <c r="G46" s="531" t="e">
        <f>IF(ISNUMBER(Regressions!G56),ROUND(Regressions!G56, 1), NA())</f>
        <v>#N/A</v>
      </c>
      <c r="H46" s="532" t="e">
        <f>IF(ISNUMBER(Regressions!H56),ROUND(Regressions!H56, 1), NA())</f>
        <v>#N/A</v>
      </c>
      <c r="I46" s="533" t="e">
        <f>IF(ISNUMBER(Regressions!I56),ROUND(Regressions!I56, 1), NA())</f>
        <v>#N/A</v>
      </c>
      <c r="J46" s="534" t="e">
        <f>IF(ISNUMBER(Regressions!K56),ROUND(Regressions!K56, 1), NA())</f>
        <v>#N/A</v>
      </c>
      <c r="K46" s="530" t="e">
        <f>IF(ISNUMBER(Regressions!L56),ROUND(Regressions!L56, 1), NA())</f>
        <v>#N/A</v>
      </c>
      <c r="L46" s="535" t="e">
        <f>IF(ISNUMBER(Regressions!M56),ROUND(Regressions!M56, 1), NA())</f>
        <v>#N/A</v>
      </c>
      <c r="M46" s="532" t="e">
        <f>IF(ISNUMBER(Regressions!N56),ROUND(Regressions!N56, 1), NA())</f>
        <v>#N/A</v>
      </c>
      <c r="N46" s="533" t="e">
        <f>IF(ISNUMBER(Regressions!O56),ROUND(Regressions!O56, 1), NA())</f>
        <v>#N/A</v>
      </c>
      <c r="O46" s="534" t="e">
        <f>IF(ISNUMBER(Regressions!Q56),ROUND(Regressions!Q56, 1), NA())</f>
        <v>#N/A</v>
      </c>
      <c r="P46" s="530" t="e">
        <f>IF(ISNUMBER(Regressions!R56),ROUND(Regressions!R56, 1), NA())</f>
        <v>#N/A</v>
      </c>
      <c r="Q46" s="536" t="e">
        <f>IF(ISNUMBER(Regressions!S56),ROUND(Regressions!S56, 1), NA())</f>
        <v>#N/A</v>
      </c>
      <c r="R46" s="532" t="e">
        <f>IF(ISNUMBER(Regressions!T56),ROUND(Regressions!T56, 1), NA())</f>
        <v>#N/A</v>
      </c>
      <c r="S46" s="533" t="e">
        <f>IF(ISNUMBER(Regressions!U56),ROUND(Regressions!U56, 1), NA())</f>
        <v>#N/A</v>
      </c>
    </row>
    <row r="47" spans="1:19" x14ac:dyDescent="0.25">
      <c r="A47" s="525" t="str">
        <f>+Introduction!$C$7</f>
        <v>San Marino</v>
      </c>
      <c r="B47" s="526">
        <f>IF(ISBLANK(Regressions!B57), " ", Regressions!B57)</f>
        <v>2012</v>
      </c>
      <c r="C47" s="525" t="str">
        <f>HLOOKUP(Introduction!$G$4,nametranslations,26,FALSE)</f>
        <v>Urban</v>
      </c>
      <c r="D47" s="528">
        <f>IF(ISBLANK(Regressions!D57), " ", Regressions!D57)</f>
        <v>5060.517894744873</v>
      </c>
      <c r="E47" s="529" t="e">
        <f>IF(ISNUMBER(Regressions!E57),ROUND(Regressions!E57, 1), NA())</f>
        <v>#N/A</v>
      </c>
      <c r="F47" s="530" t="e">
        <f>IF(ISNUMBER(Regressions!F57),ROUND(Regressions!F57, 1), NA())</f>
        <v>#N/A</v>
      </c>
      <c r="G47" s="531" t="e">
        <f>IF(ISNUMBER(Regressions!G57),ROUND(Regressions!G57, 1), NA())</f>
        <v>#N/A</v>
      </c>
      <c r="H47" s="532" t="e">
        <f>IF(ISNUMBER(Regressions!H57),ROUND(Regressions!H57, 1), NA())</f>
        <v>#N/A</v>
      </c>
      <c r="I47" s="533" t="e">
        <f>IF(ISNUMBER(Regressions!I57),ROUND(Regressions!I57, 1), NA())</f>
        <v>#N/A</v>
      </c>
      <c r="J47" s="534" t="e">
        <f>IF(ISNUMBER(Regressions!K57),ROUND(Regressions!K57, 1), NA())</f>
        <v>#N/A</v>
      </c>
      <c r="K47" s="530" t="e">
        <f>IF(ISNUMBER(Regressions!L57),ROUND(Regressions!L57, 1), NA())</f>
        <v>#N/A</v>
      </c>
      <c r="L47" s="535" t="e">
        <f>IF(ISNUMBER(Regressions!M57),ROUND(Regressions!M57, 1), NA())</f>
        <v>#N/A</v>
      </c>
      <c r="M47" s="532" t="e">
        <f>IF(ISNUMBER(Regressions!N57),ROUND(Regressions!N57, 1), NA())</f>
        <v>#N/A</v>
      </c>
      <c r="N47" s="533" t="e">
        <f>IF(ISNUMBER(Regressions!O57),ROUND(Regressions!O57, 1), NA())</f>
        <v>#N/A</v>
      </c>
      <c r="O47" s="534" t="e">
        <f>IF(ISNUMBER(Regressions!Q57),ROUND(Regressions!Q57, 1), NA())</f>
        <v>#N/A</v>
      </c>
      <c r="P47" s="530" t="e">
        <f>IF(ISNUMBER(Regressions!R57),ROUND(Regressions!R57, 1), NA())</f>
        <v>#N/A</v>
      </c>
      <c r="Q47" s="536" t="e">
        <f>IF(ISNUMBER(Regressions!S57),ROUND(Regressions!S57, 1), NA())</f>
        <v>#N/A</v>
      </c>
      <c r="R47" s="532" t="e">
        <f>IF(ISNUMBER(Regressions!T57),ROUND(Regressions!T57, 1), NA())</f>
        <v>#N/A</v>
      </c>
      <c r="S47" s="533" t="e">
        <f>IF(ISNUMBER(Regressions!U57),ROUND(Regressions!U57, 1), NA())</f>
        <v>#N/A</v>
      </c>
    </row>
    <row r="48" spans="1:19" x14ac:dyDescent="0.25">
      <c r="A48" s="525" t="str">
        <f>+Introduction!$C$7</f>
        <v>San Marino</v>
      </c>
      <c r="B48" s="526">
        <f>IF(ISBLANK(Regressions!B58), " ", Regressions!B58)</f>
        <v>2013</v>
      </c>
      <c r="C48" s="525" t="str">
        <f>HLOOKUP(Introduction!$G$4,nametranslations,26,FALSE)</f>
        <v>Urban</v>
      </c>
      <c r="D48" s="528">
        <f>IF(ISBLANK(Regressions!D58), " ", Regressions!D58)</f>
        <v>5111.464945678711</v>
      </c>
      <c r="E48" s="529" t="e">
        <f>IF(ISNUMBER(Regressions!E58),ROUND(Regressions!E58, 1), NA())</f>
        <v>#N/A</v>
      </c>
      <c r="F48" s="530" t="e">
        <f>IF(ISNUMBER(Regressions!F58),ROUND(Regressions!F58, 1), NA())</f>
        <v>#N/A</v>
      </c>
      <c r="G48" s="531" t="e">
        <f>IF(ISNUMBER(Regressions!G58),ROUND(Regressions!G58, 1), NA())</f>
        <v>#N/A</v>
      </c>
      <c r="H48" s="532" t="e">
        <f>IF(ISNUMBER(Regressions!H58),ROUND(Regressions!H58, 1), NA())</f>
        <v>#N/A</v>
      </c>
      <c r="I48" s="533" t="e">
        <f>IF(ISNUMBER(Regressions!I58),ROUND(Regressions!I58, 1), NA())</f>
        <v>#N/A</v>
      </c>
      <c r="J48" s="534" t="e">
        <f>IF(ISNUMBER(Regressions!K58),ROUND(Regressions!K58, 1), NA())</f>
        <v>#N/A</v>
      </c>
      <c r="K48" s="530" t="e">
        <f>IF(ISNUMBER(Regressions!L58),ROUND(Regressions!L58, 1), NA())</f>
        <v>#N/A</v>
      </c>
      <c r="L48" s="535" t="e">
        <f>IF(ISNUMBER(Regressions!M58),ROUND(Regressions!M58, 1), NA())</f>
        <v>#N/A</v>
      </c>
      <c r="M48" s="532" t="e">
        <f>IF(ISNUMBER(Regressions!N58),ROUND(Regressions!N58, 1), NA())</f>
        <v>#N/A</v>
      </c>
      <c r="N48" s="533" t="e">
        <f>IF(ISNUMBER(Regressions!O58),ROUND(Regressions!O58, 1), NA())</f>
        <v>#N/A</v>
      </c>
      <c r="O48" s="534" t="e">
        <f>IF(ISNUMBER(Regressions!Q58),ROUND(Regressions!Q58, 1), NA())</f>
        <v>#N/A</v>
      </c>
      <c r="P48" s="530" t="e">
        <f>IF(ISNUMBER(Regressions!R58),ROUND(Regressions!R58, 1), NA())</f>
        <v>#N/A</v>
      </c>
      <c r="Q48" s="536" t="e">
        <f>IF(ISNUMBER(Regressions!S58),ROUND(Regressions!S58, 1), NA())</f>
        <v>#N/A</v>
      </c>
      <c r="R48" s="532" t="e">
        <f>IF(ISNUMBER(Regressions!T58),ROUND(Regressions!T58, 1), NA())</f>
        <v>#N/A</v>
      </c>
      <c r="S48" s="533" t="e">
        <f>IF(ISNUMBER(Regressions!U58),ROUND(Regressions!U58, 1), NA())</f>
        <v>#N/A</v>
      </c>
    </row>
    <row r="49" spans="1:19" x14ac:dyDescent="0.25">
      <c r="A49" s="525" t="str">
        <f>+Introduction!$C$7</f>
        <v>San Marino</v>
      </c>
      <c r="B49" s="526">
        <f>IF(ISBLANK(Regressions!B59), " ", Regressions!B59)</f>
        <v>2014</v>
      </c>
      <c r="C49" s="525" t="str">
        <f>HLOOKUP(Introduction!$G$4,nametranslations,26,FALSE)</f>
        <v>Urban</v>
      </c>
      <c r="D49" s="528">
        <f>IF(ISBLANK(Regressions!D59), " ", Regressions!D59)</f>
        <v>5190.0461483001709</v>
      </c>
      <c r="E49" s="529" t="e">
        <f>IF(ISNUMBER(Regressions!E59),ROUND(Regressions!E59, 1), NA())</f>
        <v>#N/A</v>
      </c>
      <c r="F49" s="530" t="e">
        <f>IF(ISNUMBER(Regressions!F59),ROUND(Regressions!F59, 1), NA())</f>
        <v>#N/A</v>
      </c>
      <c r="G49" s="531" t="e">
        <f>IF(ISNUMBER(Regressions!G59),ROUND(Regressions!G59, 1), NA())</f>
        <v>#N/A</v>
      </c>
      <c r="H49" s="532" t="e">
        <f>IF(ISNUMBER(Regressions!H59),ROUND(Regressions!H59, 1), NA())</f>
        <v>#N/A</v>
      </c>
      <c r="I49" s="533" t="e">
        <f>IF(ISNUMBER(Regressions!I59),ROUND(Regressions!I59, 1), NA())</f>
        <v>#N/A</v>
      </c>
      <c r="J49" s="534" t="e">
        <f>IF(ISNUMBER(Regressions!K59),ROUND(Regressions!K59, 1), NA())</f>
        <v>#N/A</v>
      </c>
      <c r="K49" s="530" t="e">
        <f>IF(ISNUMBER(Regressions!L59),ROUND(Regressions!L59, 1), NA())</f>
        <v>#N/A</v>
      </c>
      <c r="L49" s="535" t="e">
        <f>IF(ISNUMBER(Regressions!M59),ROUND(Regressions!M59, 1), NA())</f>
        <v>#N/A</v>
      </c>
      <c r="M49" s="532" t="e">
        <f>IF(ISNUMBER(Regressions!N59),ROUND(Regressions!N59, 1), NA())</f>
        <v>#N/A</v>
      </c>
      <c r="N49" s="533" t="e">
        <f>IF(ISNUMBER(Regressions!O59),ROUND(Regressions!O59, 1), NA())</f>
        <v>#N/A</v>
      </c>
      <c r="O49" s="534" t="e">
        <f>IF(ISNUMBER(Regressions!Q59),ROUND(Regressions!Q59, 1), NA())</f>
        <v>#N/A</v>
      </c>
      <c r="P49" s="530" t="e">
        <f>IF(ISNUMBER(Regressions!R59),ROUND(Regressions!R59, 1), NA())</f>
        <v>#N/A</v>
      </c>
      <c r="Q49" s="536" t="e">
        <f>IF(ISNUMBER(Regressions!S59),ROUND(Regressions!S59, 1), NA())</f>
        <v>#N/A</v>
      </c>
      <c r="R49" s="532" t="e">
        <f>IF(ISNUMBER(Regressions!T59),ROUND(Regressions!T59, 1), NA())</f>
        <v>#N/A</v>
      </c>
      <c r="S49" s="533" t="e">
        <f>IF(ISNUMBER(Regressions!U59),ROUND(Regressions!U59, 1), NA())</f>
        <v>#N/A</v>
      </c>
    </row>
    <row r="50" spans="1:19" x14ac:dyDescent="0.25">
      <c r="A50" s="525" t="str">
        <f>+Introduction!$C$7</f>
        <v>San Marino</v>
      </c>
      <c r="B50" s="526">
        <f>IF(ISBLANK(Regressions!B60), " ", Regressions!B60)</f>
        <v>2015</v>
      </c>
      <c r="C50" s="525" t="str">
        <f>HLOOKUP(Introduction!$G$4,nametranslations,26,FALSE)</f>
        <v>Urban</v>
      </c>
      <c r="D50" s="528">
        <f>IF(ISBLANK(Regressions!D60), " ", Regressions!D60)</f>
        <v>5253.8950038146977</v>
      </c>
      <c r="E50" s="529" t="e">
        <f>IF(ISNUMBER(Regressions!E60),ROUND(Regressions!E60, 1), NA())</f>
        <v>#N/A</v>
      </c>
      <c r="F50" s="530" t="e">
        <f>IF(ISNUMBER(Regressions!F60),ROUND(Regressions!F60, 1), NA())</f>
        <v>#N/A</v>
      </c>
      <c r="G50" s="531" t="e">
        <f>IF(ISNUMBER(Regressions!G60),ROUND(Regressions!G60, 1), NA())</f>
        <v>#N/A</v>
      </c>
      <c r="H50" s="532" t="e">
        <f>IF(ISNUMBER(Regressions!H60),ROUND(Regressions!H60, 1), NA())</f>
        <v>#N/A</v>
      </c>
      <c r="I50" s="533" t="e">
        <f>IF(ISNUMBER(Regressions!I60),ROUND(Regressions!I60, 1), NA())</f>
        <v>#N/A</v>
      </c>
      <c r="J50" s="534" t="e">
        <f>IF(ISNUMBER(Regressions!K60),ROUND(Regressions!K60, 1), NA())</f>
        <v>#N/A</v>
      </c>
      <c r="K50" s="530" t="e">
        <f>IF(ISNUMBER(Regressions!L60),ROUND(Regressions!L60, 1), NA())</f>
        <v>#N/A</v>
      </c>
      <c r="L50" s="535" t="e">
        <f>IF(ISNUMBER(Regressions!M60),ROUND(Regressions!M60, 1), NA())</f>
        <v>#N/A</v>
      </c>
      <c r="M50" s="532" t="e">
        <f>IF(ISNUMBER(Regressions!N60),ROUND(Regressions!N60, 1), NA())</f>
        <v>#N/A</v>
      </c>
      <c r="N50" s="533" t="e">
        <f>IF(ISNUMBER(Regressions!O60),ROUND(Regressions!O60, 1), NA())</f>
        <v>#N/A</v>
      </c>
      <c r="O50" s="534" t="e">
        <f>IF(ISNUMBER(Regressions!Q60),ROUND(Regressions!Q60, 1), NA())</f>
        <v>#N/A</v>
      </c>
      <c r="P50" s="530" t="e">
        <f>IF(ISNUMBER(Regressions!R60),ROUND(Regressions!R60, 1), NA())</f>
        <v>#N/A</v>
      </c>
      <c r="Q50" s="536" t="e">
        <f>IF(ISNUMBER(Regressions!S60),ROUND(Regressions!S60, 1), NA())</f>
        <v>#N/A</v>
      </c>
      <c r="R50" s="532" t="e">
        <f>IF(ISNUMBER(Regressions!T60),ROUND(Regressions!T60, 1), NA())</f>
        <v>#N/A</v>
      </c>
      <c r="S50" s="533" t="e">
        <f>IF(ISNUMBER(Regressions!U60),ROUND(Regressions!U60, 1), NA())</f>
        <v>#N/A</v>
      </c>
    </row>
    <row r="51" spans="1:19" x14ac:dyDescent="0.25">
      <c r="A51" s="525" t="str">
        <f>+Introduction!$C$7</f>
        <v>San Marino</v>
      </c>
      <c r="B51" s="526">
        <f>IF(ISBLANK(Regressions!B61), " ", Regressions!B61)</f>
        <v>2016</v>
      </c>
      <c r="C51" s="525" t="str">
        <f>HLOOKUP(Introduction!$G$4,nametranslations,26,FALSE)</f>
        <v>Urban</v>
      </c>
      <c r="D51" s="528">
        <f>IF(ISBLANK(Regressions!D61), " ", Regressions!D61)</f>
        <v>5279.6569995117188</v>
      </c>
      <c r="E51" s="529" t="e">
        <f>IF(ISNUMBER(Regressions!E61),ROUND(Regressions!E61, 1), NA())</f>
        <v>#N/A</v>
      </c>
      <c r="F51" s="530" t="e">
        <f>IF(ISNUMBER(Regressions!F61),ROUND(Regressions!F61, 1), NA())</f>
        <v>#N/A</v>
      </c>
      <c r="G51" s="531" t="e">
        <f>IF(ISNUMBER(Regressions!G61),ROUND(Regressions!G61, 1), NA())</f>
        <v>#N/A</v>
      </c>
      <c r="H51" s="532" t="e">
        <f>IF(ISNUMBER(Regressions!H61),ROUND(Regressions!H61, 1), NA())</f>
        <v>#N/A</v>
      </c>
      <c r="I51" s="533" t="e">
        <f>IF(ISNUMBER(Regressions!I61),ROUND(Regressions!I61, 1), NA())</f>
        <v>#N/A</v>
      </c>
      <c r="J51" s="534" t="e">
        <f>IF(ISNUMBER(Regressions!K61),ROUND(Regressions!K61, 1), NA())</f>
        <v>#N/A</v>
      </c>
      <c r="K51" s="530" t="e">
        <f>IF(ISNUMBER(Regressions!L61),ROUND(Regressions!L61, 1), NA())</f>
        <v>#N/A</v>
      </c>
      <c r="L51" s="535" t="e">
        <f>IF(ISNUMBER(Regressions!M61),ROUND(Regressions!M61, 1), NA())</f>
        <v>#N/A</v>
      </c>
      <c r="M51" s="532" t="e">
        <f>IF(ISNUMBER(Regressions!N61),ROUND(Regressions!N61, 1), NA())</f>
        <v>#N/A</v>
      </c>
      <c r="N51" s="533" t="e">
        <f>IF(ISNUMBER(Regressions!O61),ROUND(Regressions!O61, 1), NA())</f>
        <v>#N/A</v>
      </c>
      <c r="O51" s="534" t="e">
        <f>IF(ISNUMBER(Regressions!Q61),ROUND(Regressions!Q61, 1), NA())</f>
        <v>#N/A</v>
      </c>
      <c r="P51" s="530" t="e">
        <f>IF(ISNUMBER(Regressions!R61),ROUND(Regressions!R61, 1), NA())</f>
        <v>#N/A</v>
      </c>
      <c r="Q51" s="536" t="e">
        <f>IF(ISNUMBER(Regressions!S61),ROUND(Regressions!S61, 1), NA())</f>
        <v>#N/A</v>
      </c>
      <c r="R51" s="532" t="e">
        <f>IF(ISNUMBER(Regressions!T61),ROUND(Regressions!T61, 1), NA())</f>
        <v>#N/A</v>
      </c>
      <c r="S51" s="533" t="e">
        <f>IF(ISNUMBER(Regressions!U61),ROUND(Regressions!U61, 1), NA())</f>
        <v>#N/A</v>
      </c>
    </row>
    <row r="52" spans="1:19" x14ac:dyDescent="0.25">
      <c r="A52" s="525" t="str">
        <f>+Introduction!$C$7</f>
        <v>San Marino</v>
      </c>
      <c r="B52" s="526">
        <f>IF(ISBLANK(Regressions!B62), " ", Regressions!B62)</f>
        <v>2017</v>
      </c>
      <c r="C52" s="525" t="str">
        <f>HLOOKUP(Introduction!$G$4,nametranslations,26,FALSE)</f>
        <v>Urban</v>
      </c>
      <c r="D52" s="528">
        <f>IF(ISBLANK(Regressions!D62), " ", Regressions!D62)</f>
        <v>5328.2820029449467</v>
      </c>
      <c r="E52" s="529" t="e">
        <f>IF(ISNUMBER(Regressions!E62),ROUND(Regressions!E62, 1), NA())</f>
        <v>#N/A</v>
      </c>
      <c r="F52" s="530" t="e">
        <f>IF(ISNUMBER(Regressions!F62),ROUND(Regressions!F62, 1), NA())</f>
        <v>#N/A</v>
      </c>
      <c r="G52" s="531" t="e">
        <f>IF(ISNUMBER(Regressions!G62),ROUND(Regressions!G62, 1), NA())</f>
        <v>#N/A</v>
      </c>
      <c r="H52" s="532" t="e">
        <f>IF(ISNUMBER(Regressions!H62),ROUND(Regressions!H62, 1), NA())</f>
        <v>#N/A</v>
      </c>
      <c r="I52" s="533" t="e">
        <f>IF(ISNUMBER(Regressions!I62),ROUND(Regressions!I62, 1), NA())</f>
        <v>#N/A</v>
      </c>
      <c r="J52" s="534" t="e">
        <f>IF(ISNUMBER(Regressions!K62),ROUND(Regressions!K62, 1), NA())</f>
        <v>#N/A</v>
      </c>
      <c r="K52" s="530" t="e">
        <f>IF(ISNUMBER(Regressions!L62),ROUND(Regressions!L62, 1), NA())</f>
        <v>#N/A</v>
      </c>
      <c r="L52" s="535" t="e">
        <f>IF(ISNUMBER(Regressions!M62),ROUND(Regressions!M62, 1), NA())</f>
        <v>#N/A</v>
      </c>
      <c r="M52" s="532" t="e">
        <f>IF(ISNUMBER(Regressions!N62),ROUND(Regressions!N62, 1), NA())</f>
        <v>#N/A</v>
      </c>
      <c r="N52" s="533" t="e">
        <f>IF(ISNUMBER(Regressions!O62),ROUND(Regressions!O62, 1), NA())</f>
        <v>#N/A</v>
      </c>
      <c r="O52" s="534" t="e">
        <f>IF(ISNUMBER(Regressions!Q62),ROUND(Regressions!Q62, 1), NA())</f>
        <v>#N/A</v>
      </c>
      <c r="P52" s="530" t="e">
        <f>IF(ISNUMBER(Regressions!R62),ROUND(Regressions!R62, 1), NA())</f>
        <v>#N/A</v>
      </c>
      <c r="Q52" s="536" t="e">
        <f>IF(ISNUMBER(Regressions!S62),ROUND(Regressions!S62, 1), NA())</f>
        <v>#N/A</v>
      </c>
      <c r="R52" s="532" t="e">
        <f>IF(ISNUMBER(Regressions!T62),ROUND(Regressions!T62, 1), NA())</f>
        <v>#N/A</v>
      </c>
      <c r="S52" s="533" t="e">
        <f>IF(ISNUMBER(Regressions!U62),ROUND(Regressions!U62, 1), NA())</f>
        <v>#N/A</v>
      </c>
    </row>
    <row r="53" spans="1:19" x14ac:dyDescent="0.25">
      <c r="A53" s="525" t="str">
        <f>+Introduction!$C$7</f>
        <v>San Marino</v>
      </c>
      <c r="B53" s="526">
        <f>IF(ISBLANK(Regressions!B63), " ", Regressions!B63)</f>
        <v>2018</v>
      </c>
      <c r="C53" s="525" t="str">
        <f>HLOOKUP(Introduction!$G$4,nametranslations,26,FALSE)</f>
        <v>Urban</v>
      </c>
      <c r="D53" s="528">
        <f>IF(ISBLANK(Regressions!D63), " ", Regressions!D63)</f>
        <v>5330.9014662170412</v>
      </c>
      <c r="E53" s="529" t="e">
        <f>IF(ISNUMBER(Regressions!E63),ROUND(Regressions!E63, 1), NA())</f>
        <v>#N/A</v>
      </c>
      <c r="F53" s="530" t="e">
        <f>IF(ISNUMBER(Regressions!F63),ROUND(Regressions!F63, 1), NA())</f>
        <v>#N/A</v>
      </c>
      <c r="G53" s="531" t="e">
        <f>IF(ISNUMBER(Regressions!G63),ROUND(Regressions!G63, 1), NA())</f>
        <v>#N/A</v>
      </c>
      <c r="H53" s="532" t="e">
        <f>IF(ISNUMBER(Regressions!H63),ROUND(Regressions!H63, 1), NA())</f>
        <v>#N/A</v>
      </c>
      <c r="I53" s="533" t="e">
        <f>IF(ISNUMBER(Regressions!I63),ROUND(Regressions!I63, 1), NA())</f>
        <v>#N/A</v>
      </c>
      <c r="J53" s="534" t="e">
        <f>IF(ISNUMBER(Regressions!K63),ROUND(Regressions!K63, 1), NA())</f>
        <v>#N/A</v>
      </c>
      <c r="K53" s="530" t="e">
        <f>IF(ISNUMBER(Regressions!L63),ROUND(Regressions!L63, 1), NA())</f>
        <v>#N/A</v>
      </c>
      <c r="L53" s="535" t="e">
        <f>IF(ISNUMBER(Regressions!M63),ROUND(Regressions!M63, 1), NA())</f>
        <v>#N/A</v>
      </c>
      <c r="M53" s="532" t="e">
        <f>IF(ISNUMBER(Regressions!N63),ROUND(Regressions!N63, 1), NA())</f>
        <v>#N/A</v>
      </c>
      <c r="N53" s="533" t="e">
        <f>IF(ISNUMBER(Regressions!O63),ROUND(Regressions!O63, 1), NA())</f>
        <v>#N/A</v>
      </c>
      <c r="O53" s="534" t="e">
        <f>IF(ISNUMBER(Regressions!Q63),ROUND(Regressions!Q63, 1), NA())</f>
        <v>#N/A</v>
      </c>
      <c r="P53" s="530" t="e">
        <f>IF(ISNUMBER(Regressions!R63),ROUND(Regressions!R63, 1), NA())</f>
        <v>#N/A</v>
      </c>
      <c r="Q53" s="536" t="e">
        <f>IF(ISNUMBER(Regressions!S63),ROUND(Regressions!S63, 1), NA())</f>
        <v>#N/A</v>
      </c>
      <c r="R53" s="532" t="e">
        <f>IF(ISNUMBER(Regressions!T63),ROUND(Regressions!T63, 1), NA())</f>
        <v>#N/A</v>
      </c>
      <c r="S53" s="533" t="e">
        <f>IF(ISNUMBER(Regressions!U63),ROUND(Regressions!U63, 1), NA())</f>
        <v>#N/A</v>
      </c>
    </row>
    <row r="54" spans="1:19" x14ac:dyDescent="0.25">
      <c r="A54" s="525" t="str">
        <f>+Introduction!$C$7</f>
        <v>San Marino</v>
      </c>
      <c r="B54" s="526">
        <f>IF(ISBLANK(Regressions!B64), " ", Regressions!B64)</f>
        <v>2019</v>
      </c>
      <c r="C54" s="525" t="str">
        <f>HLOOKUP(Introduction!$G$4,nametranslations,26,FALSE)</f>
        <v>Urban</v>
      </c>
      <c r="D54" s="528">
        <f>IF(ISBLANK(Regressions!D64), " ", Regressions!D64)</f>
        <v>5290.9773289489749</v>
      </c>
      <c r="E54" s="529" t="e">
        <f>IF(ISNUMBER(Regressions!E64),ROUND(Regressions!E64, 1), NA())</f>
        <v>#N/A</v>
      </c>
      <c r="F54" s="530" t="e">
        <f>IF(ISNUMBER(Regressions!F64),ROUND(Regressions!F64, 1), NA())</f>
        <v>#N/A</v>
      </c>
      <c r="G54" s="531" t="e">
        <f>IF(ISNUMBER(Regressions!G64),ROUND(Regressions!G64, 1), NA())</f>
        <v>#N/A</v>
      </c>
      <c r="H54" s="532" t="e">
        <f>IF(ISNUMBER(Regressions!H64),ROUND(Regressions!H64, 1), NA())</f>
        <v>#N/A</v>
      </c>
      <c r="I54" s="533" t="e">
        <f>IF(ISNUMBER(Regressions!I64),ROUND(Regressions!I64, 1), NA())</f>
        <v>#N/A</v>
      </c>
      <c r="J54" s="534" t="e">
        <f>IF(ISNUMBER(Regressions!K64),ROUND(Regressions!K64, 1), NA())</f>
        <v>#N/A</v>
      </c>
      <c r="K54" s="530" t="e">
        <f>IF(ISNUMBER(Regressions!L64),ROUND(Regressions!L64, 1), NA())</f>
        <v>#N/A</v>
      </c>
      <c r="L54" s="535" t="e">
        <f>IF(ISNUMBER(Regressions!M64),ROUND(Regressions!M64, 1), NA())</f>
        <v>#N/A</v>
      </c>
      <c r="M54" s="532" t="e">
        <f>IF(ISNUMBER(Regressions!N64),ROUND(Regressions!N64, 1), NA())</f>
        <v>#N/A</v>
      </c>
      <c r="N54" s="533" t="e">
        <f>IF(ISNUMBER(Regressions!O64),ROUND(Regressions!O64, 1), NA())</f>
        <v>#N/A</v>
      </c>
      <c r="O54" s="534" t="e">
        <f>IF(ISNUMBER(Regressions!Q64),ROUND(Regressions!Q64, 1), NA())</f>
        <v>#N/A</v>
      </c>
      <c r="P54" s="530" t="e">
        <f>IF(ISNUMBER(Regressions!R64),ROUND(Regressions!R64, 1), NA())</f>
        <v>#N/A</v>
      </c>
      <c r="Q54" s="536" t="e">
        <f>IF(ISNUMBER(Regressions!S64),ROUND(Regressions!S64, 1), NA())</f>
        <v>#N/A</v>
      </c>
      <c r="R54" s="532" t="e">
        <f>IF(ISNUMBER(Regressions!T64),ROUND(Regressions!T64, 1), NA())</f>
        <v>#N/A</v>
      </c>
      <c r="S54" s="533" t="e">
        <f>IF(ISNUMBER(Regressions!U64),ROUND(Regressions!U64, 1), NA())</f>
        <v>#N/A</v>
      </c>
    </row>
    <row r="55" spans="1:19" ht="13.5" customHeight="1" x14ac:dyDescent="0.25">
      <c r="A55" s="525" t="str">
        <f>+Introduction!$C$7</f>
        <v>San Marino</v>
      </c>
      <c r="B55" s="526">
        <f>IF(ISBLANK(Regressions!B65), " ", Regressions!B65)</f>
        <v>2020</v>
      </c>
      <c r="C55" s="525" t="str">
        <f>HLOOKUP(Introduction!$G$4,nametranslations,26,FALSE)</f>
        <v>Urban</v>
      </c>
      <c r="D55" s="528">
        <f>IF(ISBLANK(Regressions!D65), " ", Regressions!D65)</f>
        <v>5240.5712795257568</v>
      </c>
      <c r="E55" s="529" t="e">
        <f>IF(ISNUMBER(Regressions!E65),ROUND(Regressions!E65, 1), NA())</f>
        <v>#N/A</v>
      </c>
      <c r="F55" s="530" t="e">
        <f>IF(ISNUMBER(Regressions!F65),ROUND(Regressions!F65, 1), NA())</f>
        <v>#N/A</v>
      </c>
      <c r="G55" s="531" t="e">
        <f>IF(ISNUMBER(Regressions!G65),ROUND(Regressions!G65, 1), NA())</f>
        <v>#N/A</v>
      </c>
      <c r="H55" s="532" t="e">
        <f>IF(ISNUMBER(Regressions!H65),ROUND(Regressions!H65, 1), NA())</f>
        <v>#N/A</v>
      </c>
      <c r="I55" s="533" t="e">
        <f>IF(ISNUMBER(Regressions!I65),ROUND(Regressions!I65, 1), NA())</f>
        <v>#N/A</v>
      </c>
      <c r="J55" s="534" t="e">
        <f>IF(ISNUMBER(Regressions!K65),ROUND(Regressions!K65, 1), NA())</f>
        <v>#N/A</v>
      </c>
      <c r="K55" s="530" t="e">
        <f>IF(ISNUMBER(Regressions!L65),ROUND(Regressions!L65, 1), NA())</f>
        <v>#N/A</v>
      </c>
      <c r="L55" s="535" t="e">
        <f>IF(ISNUMBER(Regressions!M65),ROUND(Regressions!M65, 1), NA())</f>
        <v>#N/A</v>
      </c>
      <c r="M55" s="532" t="e">
        <f>IF(ISNUMBER(Regressions!N65),ROUND(Regressions!N65, 1), NA())</f>
        <v>#N/A</v>
      </c>
      <c r="N55" s="533" t="e">
        <f>IF(ISNUMBER(Regressions!O65),ROUND(Regressions!O65, 1), NA())</f>
        <v>#N/A</v>
      </c>
      <c r="O55" s="534" t="e">
        <f>IF(ISNUMBER(Regressions!Q65),ROUND(Regressions!Q65, 1), NA())</f>
        <v>#N/A</v>
      </c>
      <c r="P55" s="530" t="e">
        <f>IF(ISNUMBER(Regressions!R65),ROUND(Regressions!R65, 1), NA())</f>
        <v>#N/A</v>
      </c>
      <c r="Q55" s="536" t="e">
        <f>IF(ISNUMBER(Regressions!S65),ROUND(Regressions!S65, 1), NA())</f>
        <v>#N/A</v>
      </c>
      <c r="R55" s="532" t="e">
        <f>IF(ISNUMBER(Regressions!T65),ROUND(Regressions!T65, 1), NA())</f>
        <v>#N/A</v>
      </c>
      <c r="S55" s="533" t="e">
        <f>IF(ISNUMBER(Regressions!U65),ROUND(Regressions!U65, 1), NA())</f>
        <v>#N/A</v>
      </c>
    </row>
    <row r="56" spans="1:19" x14ac:dyDescent="0.25">
      <c r="A56" s="525" t="str">
        <f>+Introduction!$C$7</f>
        <v>San Marino</v>
      </c>
      <c r="B56" s="526">
        <f>IF(ISBLANK(Regressions!B66), " ", Regressions!B66)</f>
        <v>2021</v>
      </c>
      <c r="C56" s="525" t="str">
        <f>HLOOKUP(Introduction!$G$4,nametranslations,26,FALSE)</f>
        <v>Urban</v>
      </c>
      <c r="D56" s="528">
        <f>IF(ISBLANK(Regressions!D66), " ", Regressions!D66)</f>
        <v>5127.0021435546878</v>
      </c>
      <c r="E56" s="534" t="e">
        <f>IF(ISNUMBER(Regressions!E66),ROUND(Regressions!E66, 1), NA())</f>
        <v>#N/A</v>
      </c>
      <c r="F56" s="537" t="e">
        <f>IF(ISNUMBER(Regressions!F66),ROUND(Regressions!F66, 1), NA())</f>
        <v>#N/A</v>
      </c>
      <c r="G56" s="538" t="e">
        <f>IF(ISNUMBER(Regressions!G66),ROUND(Regressions!G66, 1), NA())</f>
        <v>#N/A</v>
      </c>
      <c r="H56" s="532" t="e">
        <f>IF(ISNUMBER(Regressions!H66),ROUND(Regressions!H66, 1), NA())</f>
        <v>#N/A</v>
      </c>
      <c r="I56" s="533" t="e">
        <f>IF(ISNUMBER(Regressions!I66),ROUND(Regressions!I66, 1), NA())</f>
        <v>#N/A</v>
      </c>
      <c r="J56" s="534" t="e">
        <f>IF(ISNUMBER(Regressions!K66),ROUND(Regressions!K66, 1), NA())</f>
        <v>#N/A</v>
      </c>
      <c r="K56" s="537" t="e">
        <f>IF(ISNUMBER(Regressions!L66),ROUND(Regressions!L66, 1), NA())</f>
        <v>#N/A</v>
      </c>
      <c r="L56" s="539" t="e">
        <f>IF(ISNUMBER(Regressions!M66),ROUND(Regressions!M66, 1), NA())</f>
        <v>#N/A</v>
      </c>
      <c r="M56" s="532" t="e">
        <f>IF(ISNUMBER(Regressions!N66),ROUND(Regressions!N66, 1), NA())</f>
        <v>#N/A</v>
      </c>
      <c r="N56" s="533" t="e">
        <f>IF(ISNUMBER(Regressions!O66),ROUND(Regressions!O66, 1), NA())</f>
        <v>#N/A</v>
      </c>
      <c r="O56" s="534" t="e">
        <f>IF(ISNUMBER(Regressions!Q66),ROUND(Regressions!Q66, 1), NA())</f>
        <v>#N/A</v>
      </c>
      <c r="P56" s="537" t="e">
        <f>IF(ISNUMBER(Regressions!R66),ROUND(Regressions!R66, 1), NA())</f>
        <v>#N/A</v>
      </c>
      <c r="Q56" s="540" t="e">
        <f>IF(ISNUMBER(Regressions!S66),ROUND(Regressions!S66, 1), NA())</f>
        <v>#N/A</v>
      </c>
      <c r="R56" s="532" t="e">
        <f>IF(ISNUMBER(Regressions!T66),ROUND(Regressions!T66, 1), NA())</f>
        <v>#N/A</v>
      </c>
      <c r="S56" s="533" t="e">
        <f>IF(ISNUMBER(Regressions!U66),ROUND(Regressions!U66, 1), NA())</f>
        <v>#N/A</v>
      </c>
    </row>
    <row r="57" spans="1:19" x14ac:dyDescent="0.25">
      <c r="A57" s="525" t="str">
        <f>+Introduction!$C$7</f>
        <v>San Marino</v>
      </c>
      <c r="B57" s="526">
        <f>IF(ISBLANK(Regressions!B67), " ", Regressions!B67)</f>
        <v>2022</v>
      </c>
      <c r="C57" s="525" t="str">
        <f>HLOOKUP(Introduction!$G$4,nametranslations,26,FALSE)</f>
        <v>Urban</v>
      </c>
      <c r="D57" s="528">
        <f>IF(ISBLANK(Regressions!D67), " ", Regressions!D67)</f>
        <v>5065.449677047729</v>
      </c>
      <c r="E57" s="529" t="e">
        <f>IF(ISNUMBER(Regressions!E67),ROUND(Regressions!E67, 1), NA())</f>
        <v>#N/A</v>
      </c>
      <c r="F57" s="530" t="e">
        <f>IF(ISNUMBER(Regressions!F67),ROUND(Regressions!F67, 1), NA())</f>
        <v>#N/A</v>
      </c>
      <c r="G57" s="531" t="e">
        <f>IF(ISNUMBER(Regressions!G67),ROUND(Regressions!G67, 1), NA())</f>
        <v>#N/A</v>
      </c>
      <c r="H57" s="532" t="e">
        <f>IF(ISNUMBER(Regressions!H67),ROUND(Regressions!H67, 1), NA())</f>
        <v>#N/A</v>
      </c>
      <c r="I57" s="533" t="e">
        <f>IF(ISNUMBER(Regressions!I67),ROUND(Regressions!I67, 1), NA())</f>
        <v>#N/A</v>
      </c>
      <c r="J57" s="534" t="e">
        <f>IF(ISNUMBER(Regressions!K67),ROUND(Regressions!K67, 1), NA())</f>
        <v>#N/A</v>
      </c>
      <c r="K57" s="530" t="e">
        <f>IF(ISNUMBER(Regressions!L67),ROUND(Regressions!L67, 1), NA())</f>
        <v>#N/A</v>
      </c>
      <c r="L57" s="535" t="e">
        <f>IF(ISNUMBER(Regressions!M67),ROUND(Regressions!M67, 1), NA())</f>
        <v>#N/A</v>
      </c>
      <c r="M57" s="532" t="e">
        <f>IF(ISNUMBER(Regressions!N67),ROUND(Regressions!N67, 1), NA())</f>
        <v>#N/A</v>
      </c>
      <c r="N57" s="533" t="e">
        <f>IF(ISNUMBER(Regressions!O67),ROUND(Regressions!O67, 1), NA())</f>
        <v>#N/A</v>
      </c>
      <c r="O57" s="534" t="e">
        <f>IF(ISNUMBER(Regressions!Q67),ROUND(Regressions!Q67, 1), NA())</f>
        <v>#N/A</v>
      </c>
      <c r="P57" s="530" t="e">
        <f>IF(ISNUMBER(Regressions!R67),ROUND(Regressions!R67, 1), NA())</f>
        <v>#N/A</v>
      </c>
      <c r="Q57" s="536" t="e">
        <f>IF(ISNUMBER(Regressions!S67),ROUND(Regressions!S67, 1), NA())</f>
        <v>#N/A</v>
      </c>
      <c r="R57" s="532" t="e">
        <f>IF(ISNUMBER(Regressions!T67),ROUND(Regressions!T67, 1), NA())</f>
        <v>#N/A</v>
      </c>
      <c r="S57" s="533" t="e">
        <f>IF(ISNUMBER(Regressions!U67),ROUND(Regressions!U67, 1), NA())</f>
        <v>#N/A</v>
      </c>
    </row>
    <row r="58" spans="1:19" x14ac:dyDescent="0.25">
      <c r="A58" s="525" t="str">
        <f>+Introduction!$C$7</f>
        <v>San Marino</v>
      </c>
      <c r="B58" s="526">
        <f>IF(ISBLANK(Regressions!B68), " ", Regressions!B68)</f>
        <v>2023</v>
      </c>
      <c r="C58" s="525" t="str">
        <f>HLOOKUP(Introduction!$G$4,nametranslations,26,FALSE)</f>
        <v>Urban</v>
      </c>
      <c r="D58" s="528">
        <f>IF(ISBLANK(Regressions!D68), " ", Regressions!D68)</f>
        <v>4993.5493652343748</v>
      </c>
      <c r="E58" s="529" t="e">
        <f>IF(ISNUMBER(Regressions!E68),ROUND(Regressions!E68, 1), NA())</f>
        <v>#N/A</v>
      </c>
      <c r="F58" s="530" t="e">
        <f>IF(ISNUMBER(Regressions!F68),ROUND(Regressions!F68, 1), NA())</f>
        <v>#N/A</v>
      </c>
      <c r="G58" s="531" t="e">
        <f>IF(ISNUMBER(Regressions!G68),ROUND(Regressions!G68, 1), NA())</f>
        <v>#N/A</v>
      </c>
      <c r="H58" s="532" t="e">
        <f>IF(ISNUMBER(Regressions!H68),ROUND(Regressions!H68, 1), NA())</f>
        <v>#N/A</v>
      </c>
      <c r="I58" s="533" t="e">
        <f>IF(ISNUMBER(Regressions!I68),ROUND(Regressions!I68, 1), NA())</f>
        <v>#N/A</v>
      </c>
      <c r="J58" s="534" t="e">
        <f>IF(ISNUMBER(Regressions!K68),ROUND(Regressions!K68, 1), NA())</f>
        <v>#N/A</v>
      </c>
      <c r="K58" s="530" t="e">
        <f>IF(ISNUMBER(Regressions!L68),ROUND(Regressions!L68, 1), NA())</f>
        <v>#N/A</v>
      </c>
      <c r="L58" s="535" t="e">
        <f>IF(ISNUMBER(Regressions!M68),ROUND(Regressions!M68, 1), NA())</f>
        <v>#N/A</v>
      </c>
      <c r="M58" s="532" t="e">
        <f>IF(ISNUMBER(Regressions!N68),ROUND(Regressions!N68, 1), NA())</f>
        <v>#N/A</v>
      </c>
      <c r="N58" s="533" t="e">
        <f>IF(ISNUMBER(Regressions!O68),ROUND(Regressions!O68, 1), NA())</f>
        <v>#N/A</v>
      </c>
      <c r="O58" s="534" t="e">
        <f>IF(ISNUMBER(Regressions!Q68),ROUND(Regressions!Q68, 1), NA())</f>
        <v>#N/A</v>
      </c>
      <c r="P58" s="530" t="e">
        <f>IF(ISNUMBER(Regressions!R68),ROUND(Regressions!R68, 1), NA())</f>
        <v>#N/A</v>
      </c>
      <c r="Q58" s="536" t="e">
        <f>IF(ISNUMBER(Regressions!S68),ROUND(Regressions!S68, 1), NA())</f>
        <v>#N/A</v>
      </c>
      <c r="R58" s="532" t="e">
        <f>IF(ISNUMBER(Regressions!T68),ROUND(Regressions!T68, 1), NA())</f>
        <v>#N/A</v>
      </c>
      <c r="S58" s="533" t="e">
        <f>IF(ISNUMBER(Regressions!U68),ROUND(Regressions!U68, 1), NA())</f>
        <v>#N/A</v>
      </c>
    </row>
    <row r="59" spans="1:19" x14ac:dyDescent="0.25">
      <c r="A59" s="525" t="str">
        <f>+Introduction!$C$7</f>
        <v>San Marino</v>
      </c>
      <c r="B59" s="526">
        <f>IF(ISBLANK(Regressions!B69), " ", Regressions!B69)</f>
        <v>2024</v>
      </c>
      <c r="C59" s="525" t="str">
        <f>HLOOKUP(Introduction!$G$4,nametranslations,26,FALSE)</f>
        <v>Urban</v>
      </c>
      <c r="D59" s="528">
        <f>IF(ISBLANK(Regressions!D69), " ", Regressions!D69)</f>
        <v>4904.4345202636714</v>
      </c>
      <c r="E59" s="529" t="e">
        <f>IF(ISNUMBER(Regressions!E69),ROUND(Regressions!E69, 1), NA())</f>
        <v>#N/A</v>
      </c>
      <c r="F59" s="530" t="e">
        <f>IF(ISNUMBER(Regressions!F69),ROUND(Regressions!F69, 1), NA())</f>
        <v>#N/A</v>
      </c>
      <c r="G59" s="531" t="e">
        <f>IF(ISNUMBER(Regressions!G69),ROUND(Regressions!G69, 1), NA())</f>
        <v>#N/A</v>
      </c>
      <c r="H59" s="532" t="e">
        <f>IF(ISNUMBER(Regressions!H69),ROUND(Regressions!H69, 1), NA())</f>
        <v>#N/A</v>
      </c>
      <c r="I59" s="533" t="e">
        <f>IF(ISNUMBER(Regressions!I69),ROUND(Regressions!I69, 1), NA())</f>
        <v>#N/A</v>
      </c>
      <c r="J59" s="534" t="e">
        <f>IF(ISNUMBER(Regressions!K69),ROUND(Regressions!K69, 1), NA())</f>
        <v>#N/A</v>
      </c>
      <c r="K59" s="530" t="e">
        <f>IF(ISNUMBER(Regressions!L69),ROUND(Regressions!L69, 1), NA())</f>
        <v>#N/A</v>
      </c>
      <c r="L59" s="535" t="e">
        <f>IF(ISNUMBER(Regressions!M69),ROUND(Regressions!M69, 1), NA())</f>
        <v>#N/A</v>
      </c>
      <c r="M59" s="532" t="e">
        <f>IF(ISNUMBER(Regressions!N69),ROUND(Regressions!N69, 1), NA())</f>
        <v>#N/A</v>
      </c>
      <c r="N59" s="533" t="e">
        <f>IF(ISNUMBER(Regressions!O69),ROUND(Regressions!O69, 1), NA())</f>
        <v>#N/A</v>
      </c>
      <c r="O59" s="534" t="e">
        <f>IF(ISNUMBER(Regressions!Q69),ROUND(Regressions!Q69, 1), NA())</f>
        <v>#N/A</v>
      </c>
      <c r="P59" s="530" t="e">
        <f>IF(ISNUMBER(Regressions!R69),ROUND(Regressions!R69, 1), NA())</f>
        <v>#N/A</v>
      </c>
      <c r="Q59" s="536" t="e">
        <f>IF(ISNUMBER(Regressions!S69),ROUND(Regressions!S69, 1), NA())</f>
        <v>#N/A</v>
      </c>
      <c r="R59" s="532" t="e">
        <f>IF(ISNUMBER(Regressions!T69),ROUND(Regressions!T69, 1), NA())</f>
        <v>#N/A</v>
      </c>
      <c r="S59" s="533" t="e">
        <f>IF(ISNUMBER(Regressions!U69),ROUND(Regressions!U69, 1), NA())</f>
        <v>#N/A</v>
      </c>
    </row>
    <row r="60" spans="1:19" x14ac:dyDescent="0.25">
      <c r="A60" s="541" t="str">
        <f>+Introduction!$C$7</f>
        <v>San Marino</v>
      </c>
      <c r="B60" s="542">
        <f>IF(ISBLANK(Regressions!B70), " ", Regressions!B70)</f>
        <v>2025</v>
      </c>
      <c r="C60" s="541" t="str">
        <f>HLOOKUP(Introduction!$G$4,nametranslations,26,FALSE)</f>
        <v>Urban</v>
      </c>
      <c r="D60" s="543">
        <f>IF(ISBLANK(Regressions!D70), " ", Regressions!D70)</f>
        <v>5449.9678070068358</v>
      </c>
      <c r="E60" s="544" t="e">
        <f>IF(ISNUMBER(Regressions!E70),ROUND(Regressions!E70, 1), NA())</f>
        <v>#N/A</v>
      </c>
      <c r="F60" s="545" t="e">
        <f>IF(ISNUMBER(Regressions!F70),ROUND(Regressions!F70, 1), NA())</f>
        <v>#N/A</v>
      </c>
      <c r="G60" s="546" t="e">
        <f>IF(ISNUMBER(Regressions!G70),ROUND(Regressions!G70, 1), NA())</f>
        <v>#N/A</v>
      </c>
      <c r="H60" s="547" t="e">
        <f>IF(ISNUMBER(Regressions!H70),ROUND(Regressions!H70, 1), NA())</f>
        <v>#N/A</v>
      </c>
      <c r="I60" s="548" t="e">
        <f>IF(ISNUMBER(Regressions!I70),ROUND(Regressions!I70, 1), NA())</f>
        <v>#N/A</v>
      </c>
      <c r="J60" s="549" t="e">
        <f>IF(ISNUMBER(Regressions!K70),ROUND(Regressions!K70, 1), NA())</f>
        <v>#N/A</v>
      </c>
      <c r="K60" s="545" t="e">
        <f>IF(ISNUMBER(Regressions!L70),ROUND(Regressions!L70, 1), NA())</f>
        <v>#N/A</v>
      </c>
      <c r="L60" s="550" t="e">
        <f>IF(ISNUMBER(Regressions!M70),ROUND(Regressions!M70, 1), NA())</f>
        <v>#N/A</v>
      </c>
      <c r="M60" s="547" t="e">
        <f>IF(ISNUMBER(Regressions!N70),ROUND(Regressions!N70, 1), NA())</f>
        <v>#N/A</v>
      </c>
      <c r="N60" s="548" t="e">
        <f>IF(ISNUMBER(Regressions!O70),ROUND(Regressions!O70, 1), NA())</f>
        <v>#N/A</v>
      </c>
      <c r="O60" s="549" t="e">
        <f>IF(ISNUMBER(Regressions!Q70),ROUND(Regressions!Q70, 1), NA())</f>
        <v>#N/A</v>
      </c>
      <c r="P60" s="545" t="e">
        <f>IF(ISNUMBER(Regressions!R70),ROUND(Regressions!R70, 1), NA())</f>
        <v>#N/A</v>
      </c>
      <c r="Q60" s="551" t="e">
        <f>IF(ISNUMBER(Regressions!S70),ROUND(Regressions!S70, 1), NA())</f>
        <v>#N/A</v>
      </c>
      <c r="R60" s="547" t="e">
        <f>IF(ISNUMBER(Regressions!T70),ROUND(Regressions!T70, 1), NA())</f>
        <v>#N/A</v>
      </c>
      <c r="S60" s="548" t="e">
        <f>IF(ISNUMBER(Regressions!U70),ROUND(Regressions!U70, 1), NA())</f>
        <v>#N/A</v>
      </c>
    </row>
    <row r="61" spans="1:19" hidden="1" x14ac:dyDescent="0.25">
      <c r="A61" s="525" t="str">
        <f>+Introduction!$C$7</f>
        <v>San Marino</v>
      </c>
      <c r="B61" s="526">
        <f>IF(ISBLANK(Regressions!B71), " ", Regressions!B71)</f>
        <v>2026</v>
      </c>
      <c r="C61" s="525" t="str">
        <f>HLOOKUP(Introduction!$G$4,nametranslations,26,FALSE)</f>
        <v>Urban</v>
      </c>
      <c r="D61" s="528" t="str">
        <f>IF(ISBLANK(Regressions!D71), " ", Regressions!D71)</f>
        <v xml:space="preserve"> </v>
      </c>
      <c r="E61" s="529" t="e">
        <f>IF(ISNUMBER(Regressions!E71),ROUND(Regressions!E71, 1), NA())</f>
        <v>#N/A</v>
      </c>
      <c r="F61" s="530" t="e">
        <f>IF(ISNUMBER(Regressions!F71),ROUND(Regressions!F71, 1), NA())</f>
        <v>#N/A</v>
      </c>
      <c r="G61" s="531" t="e">
        <f>IF(ISNUMBER(Regressions!G71),ROUND(Regressions!G71, 1), NA())</f>
        <v>#N/A</v>
      </c>
      <c r="H61" s="532" t="e">
        <f>IF(ISNUMBER(Regressions!H71),ROUND(Regressions!H71, 1), NA())</f>
        <v>#N/A</v>
      </c>
      <c r="I61" s="533" t="e">
        <f>IF(ISNUMBER(Regressions!I71),ROUND(Regressions!I71, 1), NA())</f>
        <v>#N/A</v>
      </c>
      <c r="J61" s="534" t="e">
        <f>IF(ISNUMBER(Regressions!K71),ROUND(Regressions!K71, 1), NA())</f>
        <v>#N/A</v>
      </c>
      <c r="K61" s="530" t="e">
        <f>IF(ISNUMBER(Regressions!L71),ROUND(Regressions!L71, 1), NA())</f>
        <v>#N/A</v>
      </c>
      <c r="L61" s="535" t="e">
        <f>IF(ISNUMBER(Regressions!M71),ROUND(Regressions!M71, 1), NA())</f>
        <v>#N/A</v>
      </c>
      <c r="M61" s="532" t="e">
        <f>IF(ISNUMBER(Regressions!N71),ROUND(Regressions!N71, 1), NA())</f>
        <v>#N/A</v>
      </c>
      <c r="N61" s="533" t="e">
        <f>IF(ISNUMBER(Regressions!O71),ROUND(Regressions!O71, 1), NA())</f>
        <v>#N/A</v>
      </c>
      <c r="O61" s="534" t="e">
        <f>IF(ISNUMBER(Regressions!Q71),ROUND(Regressions!Q71, 1), NA())</f>
        <v>#N/A</v>
      </c>
      <c r="P61" s="530" t="e">
        <f>IF(ISNUMBER(Regressions!R71),ROUND(Regressions!R71, 1), NA())</f>
        <v>#N/A</v>
      </c>
      <c r="Q61" s="536" t="e">
        <f>IF(ISNUMBER(Regressions!S71),ROUND(Regressions!S71, 1), NA())</f>
        <v>#N/A</v>
      </c>
      <c r="R61" s="532" t="e">
        <f>IF(ISNUMBER(Regressions!T71),ROUND(Regressions!T71, 1), NA())</f>
        <v>#N/A</v>
      </c>
      <c r="S61" s="533" t="e">
        <f>IF(ISNUMBER(Regressions!U71),ROUND(Regressions!U71, 1), NA())</f>
        <v>#N/A</v>
      </c>
    </row>
    <row r="62" spans="1:19" hidden="1" x14ac:dyDescent="0.25">
      <c r="A62" s="525" t="str">
        <f>+Introduction!$C$7</f>
        <v>San Marino</v>
      </c>
      <c r="B62" s="526">
        <f>IF(ISBLANK(Regressions!B72), " ", Regressions!B72)</f>
        <v>2027</v>
      </c>
      <c r="C62" s="525" t="str">
        <f>HLOOKUP(Introduction!$G$4,nametranslations,26,FALSE)</f>
        <v>Urban</v>
      </c>
      <c r="D62" s="528" t="str">
        <f>IF(ISBLANK(Regressions!D72), " ", Regressions!D72)</f>
        <v xml:space="preserve"> </v>
      </c>
      <c r="E62" s="529" t="e">
        <f>IF(ISNUMBER(Regressions!E72),ROUND(Regressions!E72, 1), NA())</f>
        <v>#N/A</v>
      </c>
      <c r="F62" s="530" t="e">
        <f>IF(ISNUMBER(Regressions!F72),ROUND(Regressions!F72, 1), NA())</f>
        <v>#N/A</v>
      </c>
      <c r="G62" s="531" t="e">
        <f>IF(ISNUMBER(Regressions!G72),ROUND(Regressions!G72, 1), NA())</f>
        <v>#N/A</v>
      </c>
      <c r="H62" s="532" t="e">
        <f>IF(ISNUMBER(Regressions!H72),ROUND(Regressions!H72, 1), NA())</f>
        <v>#N/A</v>
      </c>
      <c r="I62" s="533" t="e">
        <f>IF(ISNUMBER(Regressions!I72),ROUND(Regressions!I72, 1), NA())</f>
        <v>#N/A</v>
      </c>
      <c r="J62" s="534" t="e">
        <f>IF(ISNUMBER(Regressions!K72),ROUND(Regressions!K72, 1), NA())</f>
        <v>#N/A</v>
      </c>
      <c r="K62" s="530" t="e">
        <f>IF(ISNUMBER(Regressions!L72),ROUND(Regressions!L72, 1), NA())</f>
        <v>#N/A</v>
      </c>
      <c r="L62" s="535" t="e">
        <f>IF(ISNUMBER(Regressions!M72),ROUND(Regressions!M72, 1), NA())</f>
        <v>#N/A</v>
      </c>
      <c r="M62" s="532" t="e">
        <f>IF(ISNUMBER(Regressions!N72),ROUND(Regressions!N72, 1), NA())</f>
        <v>#N/A</v>
      </c>
      <c r="N62" s="533" t="e">
        <f>IF(ISNUMBER(Regressions!O72),ROUND(Regressions!O72, 1), NA())</f>
        <v>#N/A</v>
      </c>
      <c r="O62" s="534" t="e">
        <f>IF(ISNUMBER(Regressions!Q72),ROUND(Regressions!Q72, 1), NA())</f>
        <v>#N/A</v>
      </c>
      <c r="P62" s="530" t="e">
        <f>IF(ISNUMBER(Regressions!R72),ROUND(Regressions!R72, 1), NA())</f>
        <v>#N/A</v>
      </c>
      <c r="Q62" s="536" t="e">
        <f>IF(ISNUMBER(Regressions!S72),ROUND(Regressions!S72, 1), NA())</f>
        <v>#N/A</v>
      </c>
      <c r="R62" s="532" t="e">
        <f>IF(ISNUMBER(Regressions!T72),ROUND(Regressions!T72, 1), NA())</f>
        <v>#N/A</v>
      </c>
      <c r="S62" s="533" t="e">
        <f>IF(ISNUMBER(Regressions!U72),ROUND(Regressions!U72, 1), NA())</f>
        <v>#N/A</v>
      </c>
    </row>
    <row r="63" spans="1:19" hidden="1" x14ac:dyDescent="0.25">
      <c r="A63" s="525" t="str">
        <f>+Introduction!$C$7</f>
        <v>San Marino</v>
      </c>
      <c r="B63" s="526">
        <f>IF(ISBLANK(Regressions!B73), " ", Regressions!B73)</f>
        <v>2028</v>
      </c>
      <c r="C63" s="525" t="str">
        <f>HLOOKUP(Introduction!$G$4,nametranslations,26,FALSE)</f>
        <v>Urban</v>
      </c>
      <c r="D63" s="528" t="str">
        <f>IF(ISBLANK(Regressions!D73), " ", Regressions!D73)</f>
        <v xml:space="preserve"> </v>
      </c>
      <c r="E63" s="529" t="e">
        <f>IF(ISNUMBER(Regressions!E73),ROUND(Regressions!E73, 1), NA())</f>
        <v>#N/A</v>
      </c>
      <c r="F63" s="530" t="e">
        <f>IF(ISNUMBER(Regressions!F73),ROUND(Regressions!F73, 1), NA())</f>
        <v>#N/A</v>
      </c>
      <c r="G63" s="531" t="e">
        <f>IF(ISNUMBER(Regressions!G73),ROUND(Regressions!G73, 1), NA())</f>
        <v>#N/A</v>
      </c>
      <c r="H63" s="532" t="e">
        <f>IF(ISNUMBER(Regressions!H73),ROUND(Regressions!H73, 1), NA())</f>
        <v>#N/A</v>
      </c>
      <c r="I63" s="533" t="e">
        <f>IF(ISNUMBER(Regressions!I73),ROUND(Regressions!I73, 1), NA())</f>
        <v>#N/A</v>
      </c>
      <c r="J63" s="534" t="e">
        <f>IF(ISNUMBER(Regressions!K73),ROUND(Regressions!K73, 1), NA())</f>
        <v>#N/A</v>
      </c>
      <c r="K63" s="530" t="e">
        <f>IF(ISNUMBER(Regressions!L73),ROUND(Regressions!L73, 1), NA())</f>
        <v>#N/A</v>
      </c>
      <c r="L63" s="535" t="e">
        <f>IF(ISNUMBER(Regressions!M73),ROUND(Regressions!M73, 1), NA())</f>
        <v>#N/A</v>
      </c>
      <c r="M63" s="532" t="e">
        <f>IF(ISNUMBER(Regressions!N73),ROUND(Regressions!N73, 1), NA())</f>
        <v>#N/A</v>
      </c>
      <c r="N63" s="533" t="e">
        <f>IF(ISNUMBER(Regressions!O73),ROUND(Regressions!O73, 1), NA())</f>
        <v>#N/A</v>
      </c>
      <c r="O63" s="534" t="e">
        <f>IF(ISNUMBER(Regressions!Q73),ROUND(Regressions!Q73, 1), NA())</f>
        <v>#N/A</v>
      </c>
      <c r="P63" s="530" t="e">
        <f>IF(ISNUMBER(Regressions!R73),ROUND(Regressions!R73, 1), NA())</f>
        <v>#N/A</v>
      </c>
      <c r="Q63" s="536" t="e">
        <f>IF(ISNUMBER(Regressions!S73),ROUND(Regressions!S73, 1), NA())</f>
        <v>#N/A</v>
      </c>
      <c r="R63" s="532" t="e">
        <f>IF(ISNUMBER(Regressions!T73),ROUND(Regressions!T73, 1), NA())</f>
        <v>#N/A</v>
      </c>
      <c r="S63" s="533" t="e">
        <f>IF(ISNUMBER(Regressions!U73),ROUND(Regressions!U73, 1), NA())</f>
        <v>#N/A</v>
      </c>
    </row>
    <row r="64" spans="1:19" hidden="1" x14ac:dyDescent="0.25">
      <c r="A64" s="525" t="str">
        <f>+Introduction!$C$7</f>
        <v>San Marino</v>
      </c>
      <c r="B64" s="526">
        <f>IF(ISBLANK(Regressions!B74), " ", Regressions!B74)</f>
        <v>2029</v>
      </c>
      <c r="C64" s="525" t="str">
        <f>HLOOKUP(Introduction!$G$4,nametranslations,26,FALSE)</f>
        <v>Urban</v>
      </c>
      <c r="D64" s="528" t="str">
        <f>IF(ISBLANK(Regressions!D74), " ", Regressions!D74)</f>
        <v xml:space="preserve"> </v>
      </c>
      <c r="E64" s="529" t="e">
        <f>IF(ISNUMBER(Regressions!E74),ROUND(Regressions!E74, 1), NA())</f>
        <v>#N/A</v>
      </c>
      <c r="F64" s="530" t="e">
        <f>IF(ISNUMBER(Regressions!F74),ROUND(Regressions!F74, 1), NA())</f>
        <v>#N/A</v>
      </c>
      <c r="G64" s="531" t="e">
        <f>IF(ISNUMBER(Regressions!G74),ROUND(Regressions!G74, 1), NA())</f>
        <v>#N/A</v>
      </c>
      <c r="H64" s="532" t="e">
        <f>IF(ISNUMBER(Regressions!H74),ROUND(Regressions!H74, 1), NA())</f>
        <v>#N/A</v>
      </c>
      <c r="I64" s="533" t="e">
        <f>IF(ISNUMBER(Regressions!I74),ROUND(Regressions!I74, 1), NA())</f>
        <v>#N/A</v>
      </c>
      <c r="J64" s="534" t="e">
        <f>IF(ISNUMBER(Regressions!K74),ROUND(Regressions!K74, 1), NA())</f>
        <v>#N/A</v>
      </c>
      <c r="K64" s="530" t="e">
        <f>IF(ISNUMBER(Regressions!L74),ROUND(Regressions!L74, 1), NA())</f>
        <v>#N/A</v>
      </c>
      <c r="L64" s="535" t="e">
        <f>IF(ISNUMBER(Regressions!M74),ROUND(Regressions!M74, 1), NA())</f>
        <v>#N/A</v>
      </c>
      <c r="M64" s="532" t="e">
        <f>IF(ISNUMBER(Regressions!N74),ROUND(Regressions!N74, 1), NA())</f>
        <v>#N/A</v>
      </c>
      <c r="N64" s="533" t="e">
        <f>IF(ISNUMBER(Regressions!O74),ROUND(Regressions!O74, 1), NA())</f>
        <v>#N/A</v>
      </c>
      <c r="O64" s="534" t="e">
        <f>IF(ISNUMBER(Regressions!Q74),ROUND(Regressions!Q74, 1), NA())</f>
        <v>#N/A</v>
      </c>
      <c r="P64" s="530" t="e">
        <f>IF(ISNUMBER(Regressions!R74),ROUND(Regressions!R74, 1), NA())</f>
        <v>#N/A</v>
      </c>
      <c r="Q64" s="536" t="e">
        <f>IF(ISNUMBER(Regressions!S74),ROUND(Regressions!S74, 1), NA())</f>
        <v>#N/A</v>
      </c>
      <c r="R64" s="532" t="e">
        <f>IF(ISNUMBER(Regressions!T74),ROUND(Regressions!T74, 1), NA())</f>
        <v>#N/A</v>
      </c>
      <c r="S64" s="533" t="e">
        <f>IF(ISNUMBER(Regressions!U74),ROUND(Regressions!U74, 1), NA())</f>
        <v>#N/A</v>
      </c>
    </row>
    <row r="65" spans="1:19" hidden="1" x14ac:dyDescent="0.25">
      <c r="A65" s="525" t="str">
        <f>+Introduction!$C$7</f>
        <v>San Marino</v>
      </c>
      <c r="B65" s="526">
        <f>IF(ISBLANK(Regressions!B75), " ", Regressions!B75)</f>
        <v>2030</v>
      </c>
      <c r="C65" s="525" t="str">
        <f>HLOOKUP(Introduction!$G$4,nametranslations,26,FALSE)</f>
        <v>Urban</v>
      </c>
      <c r="D65" s="528" t="str">
        <f>IF(ISBLANK(Regressions!D75), " ", Regressions!D75)</f>
        <v xml:space="preserve"> </v>
      </c>
      <c r="E65" s="529" t="e">
        <f>IF(ISNUMBER(Regressions!E75),ROUND(Regressions!E75, 1), NA())</f>
        <v>#N/A</v>
      </c>
      <c r="F65" s="530" t="e">
        <f>IF(ISNUMBER(Regressions!F75),ROUND(Regressions!F75, 1), NA())</f>
        <v>#N/A</v>
      </c>
      <c r="G65" s="531" t="e">
        <f>IF(ISNUMBER(Regressions!G75),ROUND(Regressions!G75, 1), NA())</f>
        <v>#N/A</v>
      </c>
      <c r="H65" s="532" t="e">
        <f>IF(ISNUMBER(Regressions!H75),ROUND(Regressions!H75, 1), NA())</f>
        <v>#N/A</v>
      </c>
      <c r="I65" s="533" t="e">
        <f>IF(ISNUMBER(Regressions!I75),ROUND(Regressions!I75, 1), NA())</f>
        <v>#N/A</v>
      </c>
      <c r="J65" s="534" t="e">
        <f>IF(ISNUMBER(Regressions!K75),ROUND(Regressions!K75, 1), NA())</f>
        <v>#N/A</v>
      </c>
      <c r="K65" s="530" t="e">
        <f>IF(ISNUMBER(Regressions!L75),ROUND(Regressions!L75, 1), NA())</f>
        <v>#N/A</v>
      </c>
      <c r="L65" s="535" t="e">
        <f>IF(ISNUMBER(Regressions!M75),ROUND(Regressions!M75, 1), NA())</f>
        <v>#N/A</v>
      </c>
      <c r="M65" s="532" t="e">
        <f>IF(ISNUMBER(Regressions!N75),ROUND(Regressions!N75, 1), NA())</f>
        <v>#N/A</v>
      </c>
      <c r="N65" s="533" t="e">
        <f>IF(ISNUMBER(Regressions!O75),ROUND(Regressions!O75, 1), NA())</f>
        <v>#N/A</v>
      </c>
      <c r="O65" s="534" t="e">
        <f>IF(ISNUMBER(Regressions!Q75),ROUND(Regressions!Q75, 1), NA())</f>
        <v>#N/A</v>
      </c>
      <c r="P65" s="530" t="e">
        <f>IF(ISNUMBER(Regressions!R75),ROUND(Regressions!R75, 1), NA())</f>
        <v>#N/A</v>
      </c>
      <c r="Q65" s="536" t="e">
        <f>IF(ISNUMBER(Regressions!S75),ROUND(Regressions!S75, 1), NA())</f>
        <v>#N/A</v>
      </c>
      <c r="R65" s="532" t="e">
        <f>IF(ISNUMBER(Regressions!T75),ROUND(Regressions!T75, 1), NA())</f>
        <v>#N/A</v>
      </c>
      <c r="S65" s="533" t="e">
        <f>IF(ISNUMBER(Regressions!U75),ROUND(Regressions!U75, 1), NA())</f>
        <v>#N/A</v>
      </c>
    </row>
    <row r="66" spans="1:19" x14ac:dyDescent="0.25">
      <c r="A66" s="525" t="str">
        <f>+Introduction!$C$7</f>
        <v>San Marino</v>
      </c>
      <c r="B66" s="526">
        <f>IF(ISBLANK(Regressions!B76), " ", Regressions!B76)</f>
        <v>2000</v>
      </c>
      <c r="C66" s="525" t="str">
        <f>HLOOKUP(Introduction!$G$4,nametranslations,25,FALSE)</f>
        <v>Rural</v>
      </c>
      <c r="D66" s="528">
        <f>IF(ISBLANK(Regressions!D76), " ", Regressions!D76)</f>
        <v>300.31668823242188</v>
      </c>
      <c r="E66" s="529" t="e">
        <f>IF(ISNUMBER(Regressions!E76),ROUND(Regressions!E76, 1), NA())</f>
        <v>#N/A</v>
      </c>
      <c r="F66" s="530" t="e">
        <f>IF(ISNUMBER(Regressions!F76),ROUND(Regressions!F76, 1), NA())</f>
        <v>#N/A</v>
      </c>
      <c r="G66" s="531" t="e">
        <f>IF(ISNUMBER(Regressions!G76),ROUND(Regressions!G76, 1), NA())</f>
        <v>#N/A</v>
      </c>
      <c r="H66" s="532" t="e">
        <f>IF(ISNUMBER(Regressions!H76),ROUND(Regressions!H76, 1), NA())</f>
        <v>#N/A</v>
      </c>
      <c r="I66" s="533" t="e">
        <f>IF(ISNUMBER(Regressions!I76),ROUND(Regressions!I76, 1), NA())</f>
        <v>#N/A</v>
      </c>
      <c r="J66" s="534" t="e">
        <f>IF(ISNUMBER(Regressions!K76),ROUND(Regressions!K76, 1), NA())</f>
        <v>#N/A</v>
      </c>
      <c r="K66" s="530" t="e">
        <f>IF(ISNUMBER(Regressions!L76),ROUND(Regressions!L76, 1), NA())</f>
        <v>#N/A</v>
      </c>
      <c r="L66" s="535" t="e">
        <f>IF(ISNUMBER(Regressions!M76),ROUND(Regressions!M76, 1), NA())</f>
        <v>#N/A</v>
      </c>
      <c r="M66" s="532" t="e">
        <f>IF(ISNUMBER(Regressions!N76),ROUND(Regressions!N76, 1), NA())</f>
        <v>#N/A</v>
      </c>
      <c r="N66" s="533" t="e">
        <f>IF(ISNUMBER(Regressions!O76),ROUND(Regressions!O76, 1), NA())</f>
        <v>#N/A</v>
      </c>
      <c r="O66" s="534" t="e">
        <f>IF(ISNUMBER(Regressions!Q76),ROUND(Regressions!Q76, 1), NA())</f>
        <v>#N/A</v>
      </c>
      <c r="P66" s="530" t="e">
        <f>IF(ISNUMBER(Regressions!R76),ROUND(Regressions!R76, 1), NA())</f>
        <v>#N/A</v>
      </c>
      <c r="Q66" s="536" t="e">
        <f>IF(ISNUMBER(Regressions!S76),ROUND(Regressions!S76, 1), NA())</f>
        <v>#N/A</v>
      </c>
      <c r="R66" s="532" t="e">
        <f>IF(ISNUMBER(Regressions!T76),ROUND(Regressions!T76, 1), NA())</f>
        <v>#N/A</v>
      </c>
      <c r="S66" s="533" t="e">
        <f>IF(ISNUMBER(Regressions!U76),ROUND(Regressions!U76, 1), NA())</f>
        <v>#N/A</v>
      </c>
    </row>
    <row r="67" spans="1:19" x14ac:dyDescent="0.25">
      <c r="A67" s="525" t="str">
        <f>+Introduction!$C$7</f>
        <v>San Marino</v>
      </c>
      <c r="B67" s="526">
        <f>IF(ISBLANK(Regressions!B77), " ", Regressions!B77)</f>
        <v>2001</v>
      </c>
      <c r="C67" s="525" t="str">
        <f>HLOOKUP(Introduction!$G$4,nametranslations,25,FALSE)</f>
        <v>Rural</v>
      </c>
      <c r="D67" s="528">
        <f>IF(ISBLANK(Regressions!D77), " ", Regressions!D77)</f>
        <v>267.5625</v>
      </c>
      <c r="E67" s="529" t="e">
        <f>IF(ISNUMBER(Regressions!E77),ROUND(Regressions!E77, 1), NA())</f>
        <v>#N/A</v>
      </c>
      <c r="F67" s="530" t="e">
        <f>IF(ISNUMBER(Regressions!F77),ROUND(Regressions!F77, 1), NA())</f>
        <v>#N/A</v>
      </c>
      <c r="G67" s="531" t="e">
        <f>IF(ISNUMBER(Regressions!G77),ROUND(Regressions!G77, 1), NA())</f>
        <v>#N/A</v>
      </c>
      <c r="H67" s="532" t="e">
        <f>IF(ISNUMBER(Regressions!H77),ROUND(Regressions!H77, 1), NA())</f>
        <v>#N/A</v>
      </c>
      <c r="I67" s="533" t="e">
        <f>IF(ISNUMBER(Regressions!I77),ROUND(Regressions!I77, 1), NA())</f>
        <v>#N/A</v>
      </c>
      <c r="J67" s="534" t="e">
        <f>IF(ISNUMBER(Regressions!K77),ROUND(Regressions!K77, 1), NA())</f>
        <v>#N/A</v>
      </c>
      <c r="K67" s="530" t="e">
        <f>IF(ISNUMBER(Regressions!L77),ROUND(Regressions!L77, 1), NA())</f>
        <v>#N/A</v>
      </c>
      <c r="L67" s="535" t="e">
        <f>IF(ISNUMBER(Regressions!M77),ROUND(Regressions!M77, 1), NA())</f>
        <v>#N/A</v>
      </c>
      <c r="M67" s="532" t="e">
        <f>IF(ISNUMBER(Regressions!N77),ROUND(Regressions!N77, 1), NA())</f>
        <v>#N/A</v>
      </c>
      <c r="N67" s="533" t="e">
        <f>IF(ISNUMBER(Regressions!O77),ROUND(Regressions!O77, 1), NA())</f>
        <v>#N/A</v>
      </c>
      <c r="O67" s="534" t="e">
        <f>IF(ISNUMBER(Regressions!Q77),ROUND(Regressions!Q77, 1), NA())</f>
        <v>#N/A</v>
      </c>
      <c r="P67" s="530" t="e">
        <f>IF(ISNUMBER(Regressions!R77),ROUND(Regressions!R77, 1), NA())</f>
        <v>#N/A</v>
      </c>
      <c r="Q67" s="536" t="e">
        <f>IF(ISNUMBER(Regressions!S77),ROUND(Regressions!S77, 1), NA())</f>
        <v>#N/A</v>
      </c>
      <c r="R67" s="532" t="e">
        <f>IF(ISNUMBER(Regressions!T77),ROUND(Regressions!T77, 1), NA())</f>
        <v>#N/A</v>
      </c>
      <c r="S67" s="533" t="e">
        <f>IF(ISNUMBER(Regressions!U77),ROUND(Regressions!U77, 1), NA())</f>
        <v>#N/A</v>
      </c>
    </row>
    <row r="68" spans="1:19" x14ac:dyDescent="0.25">
      <c r="A68" s="525" t="str">
        <f>+Introduction!$C$7</f>
        <v>San Marino</v>
      </c>
      <c r="B68" s="526">
        <f>IF(ISBLANK(Regressions!B78), " ", Regressions!B78)</f>
        <v>2002</v>
      </c>
      <c r="C68" s="525" t="str">
        <f>HLOOKUP(Introduction!$G$4,nametranslations,25,FALSE)</f>
        <v>Rural</v>
      </c>
      <c r="D68" s="528">
        <f>IF(ISBLANK(Regressions!D78), " ", Regressions!D78)</f>
        <v>266.99611587524413</v>
      </c>
      <c r="E68" s="529" t="e">
        <f>IF(ISNUMBER(Regressions!E78),ROUND(Regressions!E78, 1), NA())</f>
        <v>#N/A</v>
      </c>
      <c r="F68" s="530" t="e">
        <f>IF(ISNUMBER(Regressions!F78),ROUND(Regressions!F78, 1), NA())</f>
        <v>#N/A</v>
      </c>
      <c r="G68" s="531" t="e">
        <f>IF(ISNUMBER(Regressions!G78),ROUND(Regressions!G78, 1), NA())</f>
        <v>#N/A</v>
      </c>
      <c r="H68" s="532" t="e">
        <f>IF(ISNUMBER(Regressions!H78),ROUND(Regressions!H78, 1), NA())</f>
        <v>#N/A</v>
      </c>
      <c r="I68" s="533" t="e">
        <f>IF(ISNUMBER(Regressions!I78),ROUND(Regressions!I78, 1), NA())</f>
        <v>#N/A</v>
      </c>
      <c r="J68" s="534" t="e">
        <f>IF(ISNUMBER(Regressions!K78),ROUND(Regressions!K78, 1), NA())</f>
        <v>#N/A</v>
      </c>
      <c r="K68" s="530" t="e">
        <f>IF(ISNUMBER(Regressions!L78),ROUND(Regressions!L78, 1), NA())</f>
        <v>#N/A</v>
      </c>
      <c r="L68" s="535" t="e">
        <f>IF(ISNUMBER(Regressions!M78),ROUND(Regressions!M78, 1), NA())</f>
        <v>#N/A</v>
      </c>
      <c r="M68" s="532" t="e">
        <f>IF(ISNUMBER(Regressions!N78),ROUND(Regressions!N78, 1), NA())</f>
        <v>#N/A</v>
      </c>
      <c r="N68" s="533" t="e">
        <f>IF(ISNUMBER(Regressions!O78),ROUND(Regressions!O78, 1), NA())</f>
        <v>#N/A</v>
      </c>
      <c r="O68" s="534" t="e">
        <f>IF(ISNUMBER(Regressions!Q78),ROUND(Regressions!Q78, 1), NA())</f>
        <v>#N/A</v>
      </c>
      <c r="P68" s="530" t="e">
        <f>IF(ISNUMBER(Regressions!R78),ROUND(Regressions!R78, 1), NA())</f>
        <v>#N/A</v>
      </c>
      <c r="Q68" s="536" t="e">
        <f>IF(ISNUMBER(Regressions!S78),ROUND(Regressions!S78, 1), NA())</f>
        <v>#N/A</v>
      </c>
      <c r="R68" s="532" t="e">
        <f>IF(ISNUMBER(Regressions!T78),ROUND(Regressions!T78, 1), NA())</f>
        <v>#N/A</v>
      </c>
      <c r="S68" s="533" t="e">
        <f>IF(ISNUMBER(Regressions!U78),ROUND(Regressions!U78, 1), NA())</f>
        <v>#N/A</v>
      </c>
    </row>
    <row r="69" spans="1:19" x14ac:dyDescent="0.25">
      <c r="A69" s="525" t="str">
        <f>+Introduction!$C$7</f>
        <v>San Marino</v>
      </c>
      <c r="B69" s="526">
        <f>IF(ISBLANK(Regressions!B79), " ", Regressions!B79)</f>
        <v>2003</v>
      </c>
      <c r="C69" s="525" t="str">
        <f>HLOOKUP(Introduction!$G$4,nametranslations,25,FALSE)</f>
        <v>Rural</v>
      </c>
      <c r="D69" s="528">
        <f>IF(ISBLANK(Regressions!D79), " ", Regressions!D79)</f>
        <v>270.88406860351563</v>
      </c>
      <c r="E69" s="529" t="e">
        <f>IF(ISNUMBER(Regressions!E79),ROUND(Regressions!E79, 1), NA())</f>
        <v>#N/A</v>
      </c>
      <c r="F69" s="530" t="e">
        <f>IF(ISNUMBER(Regressions!F79),ROUND(Regressions!F79, 1), NA())</f>
        <v>#N/A</v>
      </c>
      <c r="G69" s="531" t="e">
        <f>IF(ISNUMBER(Regressions!G79),ROUND(Regressions!G79, 1), NA())</f>
        <v>#N/A</v>
      </c>
      <c r="H69" s="532" t="e">
        <f>IF(ISNUMBER(Regressions!H79),ROUND(Regressions!H79, 1), NA())</f>
        <v>#N/A</v>
      </c>
      <c r="I69" s="533" t="e">
        <f>IF(ISNUMBER(Regressions!I79),ROUND(Regressions!I79, 1), NA())</f>
        <v>#N/A</v>
      </c>
      <c r="J69" s="534" t="e">
        <f>IF(ISNUMBER(Regressions!K79),ROUND(Regressions!K79, 1), NA())</f>
        <v>#N/A</v>
      </c>
      <c r="K69" s="530" t="e">
        <f>IF(ISNUMBER(Regressions!L79),ROUND(Regressions!L79, 1), NA())</f>
        <v>#N/A</v>
      </c>
      <c r="L69" s="535" t="e">
        <f>IF(ISNUMBER(Regressions!M79),ROUND(Regressions!M79, 1), NA())</f>
        <v>#N/A</v>
      </c>
      <c r="M69" s="532" t="e">
        <f>IF(ISNUMBER(Regressions!N79),ROUND(Regressions!N79, 1), NA())</f>
        <v>#N/A</v>
      </c>
      <c r="N69" s="533" t="e">
        <f>IF(ISNUMBER(Regressions!O79),ROUND(Regressions!O79, 1), NA())</f>
        <v>#N/A</v>
      </c>
      <c r="O69" s="534" t="e">
        <f>IF(ISNUMBER(Regressions!Q79),ROUND(Regressions!Q79, 1), NA())</f>
        <v>#N/A</v>
      </c>
      <c r="P69" s="530" t="e">
        <f>IF(ISNUMBER(Regressions!R79),ROUND(Regressions!R79, 1), NA())</f>
        <v>#N/A</v>
      </c>
      <c r="Q69" s="536" t="e">
        <f>IF(ISNUMBER(Regressions!S79),ROUND(Regressions!S79, 1), NA())</f>
        <v>#N/A</v>
      </c>
      <c r="R69" s="532" t="e">
        <f>IF(ISNUMBER(Regressions!T79),ROUND(Regressions!T79, 1), NA())</f>
        <v>#N/A</v>
      </c>
      <c r="S69" s="533" t="e">
        <f>IF(ISNUMBER(Regressions!U79),ROUND(Regressions!U79, 1), NA())</f>
        <v>#N/A</v>
      </c>
    </row>
    <row r="70" spans="1:19" x14ac:dyDescent="0.25">
      <c r="A70" s="525" t="str">
        <f>+Introduction!$C$7</f>
        <v>San Marino</v>
      </c>
      <c r="B70" s="526">
        <f>IF(ISBLANK(Regressions!B80), " ", Regressions!B80)</f>
        <v>2004</v>
      </c>
      <c r="C70" s="525" t="str">
        <f>HLOOKUP(Introduction!$G$4,nametranslations,25,FALSE)</f>
        <v>Rural</v>
      </c>
      <c r="D70" s="528">
        <f>IF(ISBLANK(Regressions!D80), " ", Regressions!D80)</f>
        <v>268.22710601806642</v>
      </c>
      <c r="E70" s="529" t="e">
        <f>IF(ISNUMBER(Regressions!E80),ROUND(Regressions!E80, 1), NA())</f>
        <v>#N/A</v>
      </c>
      <c r="F70" s="530" t="e">
        <f>IF(ISNUMBER(Regressions!F80),ROUND(Regressions!F80, 1), NA())</f>
        <v>#N/A</v>
      </c>
      <c r="G70" s="531" t="e">
        <f>IF(ISNUMBER(Regressions!G80),ROUND(Regressions!G80, 1), NA())</f>
        <v>#N/A</v>
      </c>
      <c r="H70" s="532" t="e">
        <f>IF(ISNUMBER(Regressions!H80),ROUND(Regressions!H80, 1), NA())</f>
        <v>#N/A</v>
      </c>
      <c r="I70" s="533" t="e">
        <f>IF(ISNUMBER(Regressions!I80),ROUND(Regressions!I80, 1), NA())</f>
        <v>#N/A</v>
      </c>
      <c r="J70" s="534" t="e">
        <f>IF(ISNUMBER(Regressions!K80),ROUND(Regressions!K80, 1), NA())</f>
        <v>#N/A</v>
      </c>
      <c r="K70" s="530" t="e">
        <f>IF(ISNUMBER(Regressions!L80),ROUND(Regressions!L80, 1), NA())</f>
        <v>#N/A</v>
      </c>
      <c r="L70" s="535" t="e">
        <f>IF(ISNUMBER(Regressions!M80),ROUND(Regressions!M80, 1), NA())</f>
        <v>#N/A</v>
      </c>
      <c r="M70" s="532" t="e">
        <f>IF(ISNUMBER(Regressions!N80),ROUND(Regressions!N80, 1), NA())</f>
        <v>#N/A</v>
      </c>
      <c r="N70" s="533" t="e">
        <f>IF(ISNUMBER(Regressions!O80),ROUND(Regressions!O80, 1), NA())</f>
        <v>#N/A</v>
      </c>
      <c r="O70" s="534" t="e">
        <f>IF(ISNUMBER(Regressions!Q80),ROUND(Regressions!Q80, 1), NA())</f>
        <v>#N/A</v>
      </c>
      <c r="P70" s="530" t="e">
        <f>IF(ISNUMBER(Regressions!R80),ROUND(Regressions!R80, 1), NA())</f>
        <v>#N/A</v>
      </c>
      <c r="Q70" s="536" t="e">
        <f>IF(ISNUMBER(Regressions!S80),ROUND(Regressions!S80, 1), NA())</f>
        <v>#N/A</v>
      </c>
      <c r="R70" s="532" t="e">
        <f>IF(ISNUMBER(Regressions!T80),ROUND(Regressions!T80, 1), NA())</f>
        <v>#N/A</v>
      </c>
      <c r="S70" s="533" t="e">
        <f>IF(ISNUMBER(Regressions!U80),ROUND(Regressions!U80, 1), NA())</f>
        <v>#N/A</v>
      </c>
    </row>
    <row r="71" spans="1:19" x14ac:dyDescent="0.25">
      <c r="A71" s="525" t="str">
        <f>+Introduction!$C$7</f>
        <v>San Marino</v>
      </c>
      <c r="B71" s="526">
        <f>IF(ISBLANK(Regressions!B81), " ", Regressions!B81)</f>
        <v>2005</v>
      </c>
      <c r="C71" s="525" t="str">
        <f>HLOOKUP(Introduction!$G$4,nametranslations,25,FALSE)</f>
        <v>Rural</v>
      </c>
      <c r="D71" s="528">
        <f>IF(ISBLANK(Regressions!D81), " ", Regressions!D81)</f>
        <v>259.87681274414064</v>
      </c>
      <c r="E71" s="529" t="e">
        <f>IF(ISNUMBER(Regressions!E81),ROUND(Regressions!E81, 1), NA())</f>
        <v>#N/A</v>
      </c>
      <c r="F71" s="530" t="e">
        <f>IF(ISNUMBER(Regressions!F81),ROUND(Regressions!F81, 1), NA())</f>
        <v>#N/A</v>
      </c>
      <c r="G71" s="531" t="e">
        <f>IF(ISNUMBER(Regressions!G81),ROUND(Regressions!G81, 1), NA())</f>
        <v>#N/A</v>
      </c>
      <c r="H71" s="532" t="e">
        <f>IF(ISNUMBER(Regressions!H81),ROUND(Regressions!H81, 1), NA())</f>
        <v>#N/A</v>
      </c>
      <c r="I71" s="533" t="e">
        <f>IF(ISNUMBER(Regressions!I81),ROUND(Regressions!I81, 1), NA())</f>
        <v>#N/A</v>
      </c>
      <c r="J71" s="534" t="e">
        <f>IF(ISNUMBER(Regressions!K81),ROUND(Regressions!K81, 1), NA())</f>
        <v>#N/A</v>
      </c>
      <c r="K71" s="530" t="e">
        <f>IF(ISNUMBER(Regressions!L81),ROUND(Regressions!L81, 1), NA())</f>
        <v>#N/A</v>
      </c>
      <c r="L71" s="535" t="e">
        <f>IF(ISNUMBER(Regressions!M81),ROUND(Regressions!M81, 1), NA())</f>
        <v>#N/A</v>
      </c>
      <c r="M71" s="532" t="e">
        <f>IF(ISNUMBER(Regressions!N81),ROUND(Regressions!N81, 1), NA())</f>
        <v>#N/A</v>
      </c>
      <c r="N71" s="533" t="e">
        <f>IF(ISNUMBER(Regressions!O81),ROUND(Regressions!O81, 1), NA())</f>
        <v>#N/A</v>
      </c>
      <c r="O71" s="534" t="e">
        <f>IF(ISNUMBER(Regressions!Q81),ROUND(Regressions!Q81, 1), NA())</f>
        <v>#N/A</v>
      </c>
      <c r="P71" s="530" t="e">
        <f>IF(ISNUMBER(Regressions!R81),ROUND(Regressions!R81, 1), NA())</f>
        <v>#N/A</v>
      </c>
      <c r="Q71" s="536" t="e">
        <f>IF(ISNUMBER(Regressions!S81),ROUND(Regressions!S81, 1), NA())</f>
        <v>#N/A</v>
      </c>
      <c r="R71" s="532" t="e">
        <f>IF(ISNUMBER(Regressions!T81),ROUND(Regressions!T81, 1), NA())</f>
        <v>#N/A</v>
      </c>
      <c r="S71" s="533" t="e">
        <f>IF(ISNUMBER(Regressions!U81),ROUND(Regressions!U81, 1), NA())</f>
        <v>#N/A</v>
      </c>
    </row>
    <row r="72" spans="1:19" x14ac:dyDescent="0.25">
      <c r="A72" s="525" t="str">
        <f>+Introduction!$C$7</f>
        <v>San Marino</v>
      </c>
      <c r="B72" s="526">
        <f>IF(ISBLANK(Regressions!B82), " ", Regressions!B82)</f>
        <v>2006</v>
      </c>
      <c r="C72" s="525" t="str">
        <f>HLOOKUP(Introduction!$G$4,nametranslations,25,FALSE)</f>
        <v>Rural</v>
      </c>
      <c r="D72" s="528">
        <f>IF(ISBLANK(Regressions!D82), " ", Regressions!D82)</f>
        <v>252.6719970703125</v>
      </c>
      <c r="E72" s="529" t="e">
        <f>IF(ISNUMBER(Regressions!E82),ROUND(Regressions!E82, 1), NA())</f>
        <v>#N/A</v>
      </c>
      <c r="F72" s="530" t="e">
        <f>IF(ISNUMBER(Regressions!F82),ROUND(Regressions!F82, 1), NA())</f>
        <v>#N/A</v>
      </c>
      <c r="G72" s="531" t="e">
        <f>IF(ISNUMBER(Regressions!G82),ROUND(Regressions!G82, 1), NA())</f>
        <v>#N/A</v>
      </c>
      <c r="H72" s="532" t="e">
        <f>IF(ISNUMBER(Regressions!H82),ROUND(Regressions!H82, 1), NA())</f>
        <v>#N/A</v>
      </c>
      <c r="I72" s="533" t="e">
        <f>IF(ISNUMBER(Regressions!I82),ROUND(Regressions!I82, 1), NA())</f>
        <v>#N/A</v>
      </c>
      <c r="J72" s="534" t="e">
        <f>IF(ISNUMBER(Regressions!K82),ROUND(Regressions!K82, 1), NA())</f>
        <v>#N/A</v>
      </c>
      <c r="K72" s="530" t="e">
        <f>IF(ISNUMBER(Regressions!L82),ROUND(Regressions!L82, 1), NA())</f>
        <v>#N/A</v>
      </c>
      <c r="L72" s="535" t="e">
        <f>IF(ISNUMBER(Regressions!M82),ROUND(Regressions!M82, 1), NA())</f>
        <v>#N/A</v>
      </c>
      <c r="M72" s="532" t="e">
        <f>IF(ISNUMBER(Regressions!N82),ROUND(Regressions!N82, 1), NA())</f>
        <v>#N/A</v>
      </c>
      <c r="N72" s="533" t="e">
        <f>IF(ISNUMBER(Regressions!O82),ROUND(Regressions!O82, 1), NA())</f>
        <v>#N/A</v>
      </c>
      <c r="O72" s="534" t="e">
        <f>IF(ISNUMBER(Regressions!Q82),ROUND(Regressions!Q82, 1), NA())</f>
        <v>#N/A</v>
      </c>
      <c r="P72" s="530" t="e">
        <f>IF(ISNUMBER(Regressions!R82),ROUND(Regressions!R82, 1), NA())</f>
        <v>#N/A</v>
      </c>
      <c r="Q72" s="536" t="e">
        <f>IF(ISNUMBER(Regressions!S82),ROUND(Regressions!S82, 1), NA())</f>
        <v>#N/A</v>
      </c>
      <c r="R72" s="532" t="e">
        <f>IF(ISNUMBER(Regressions!T82),ROUND(Regressions!T82, 1), NA())</f>
        <v>#N/A</v>
      </c>
      <c r="S72" s="533" t="e">
        <f>IF(ISNUMBER(Regressions!U82),ROUND(Regressions!U82, 1), NA())</f>
        <v>#N/A</v>
      </c>
    </row>
    <row r="73" spans="1:19" x14ac:dyDescent="0.25">
      <c r="A73" s="525" t="str">
        <f>+Introduction!$C$7</f>
        <v>San Marino</v>
      </c>
      <c r="B73" s="526">
        <f>IF(ISBLANK(Regressions!B83), " ", Regressions!B83)</f>
        <v>2007</v>
      </c>
      <c r="C73" s="525" t="str">
        <f>HLOOKUP(Introduction!$G$4,nametranslations,25,FALSE)</f>
        <v>Rural</v>
      </c>
      <c r="D73" s="528">
        <f>IF(ISBLANK(Regressions!D83), " ", Regressions!D83)</f>
        <v>244.40716476440429</v>
      </c>
      <c r="E73" s="529" t="e">
        <f>IF(ISNUMBER(Regressions!E83),ROUND(Regressions!E83, 1), NA())</f>
        <v>#N/A</v>
      </c>
      <c r="F73" s="530" t="e">
        <f>IF(ISNUMBER(Regressions!F83),ROUND(Regressions!F83, 1), NA())</f>
        <v>#N/A</v>
      </c>
      <c r="G73" s="531" t="e">
        <f>IF(ISNUMBER(Regressions!G83),ROUND(Regressions!G83, 1), NA())</f>
        <v>#N/A</v>
      </c>
      <c r="H73" s="532" t="e">
        <f>IF(ISNUMBER(Regressions!H83),ROUND(Regressions!H83, 1), NA())</f>
        <v>#N/A</v>
      </c>
      <c r="I73" s="533" t="e">
        <f>IF(ISNUMBER(Regressions!I83),ROUND(Regressions!I83, 1), NA())</f>
        <v>#N/A</v>
      </c>
      <c r="J73" s="534" t="e">
        <f>IF(ISNUMBER(Regressions!K83),ROUND(Regressions!K83, 1), NA())</f>
        <v>#N/A</v>
      </c>
      <c r="K73" s="530" t="e">
        <f>IF(ISNUMBER(Regressions!L83),ROUND(Regressions!L83, 1), NA())</f>
        <v>#N/A</v>
      </c>
      <c r="L73" s="535" t="e">
        <f>IF(ISNUMBER(Regressions!M83),ROUND(Regressions!M83, 1), NA())</f>
        <v>#N/A</v>
      </c>
      <c r="M73" s="532" t="e">
        <f>IF(ISNUMBER(Regressions!N83),ROUND(Regressions!N83, 1), NA())</f>
        <v>#N/A</v>
      </c>
      <c r="N73" s="533" t="e">
        <f>IF(ISNUMBER(Regressions!O83),ROUND(Regressions!O83, 1), NA())</f>
        <v>#N/A</v>
      </c>
      <c r="O73" s="534" t="e">
        <f>IF(ISNUMBER(Regressions!Q83),ROUND(Regressions!Q83, 1), NA())</f>
        <v>#N/A</v>
      </c>
      <c r="P73" s="530" t="e">
        <f>IF(ISNUMBER(Regressions!R83),ROUND(Regressions!R83, 1), NA())</f>
        <v>#N/A</v>
      </c>
      <c r="Q73" s="536" t="e">
        <f>IF(ISNUMBER(Regressions!S83),ROUND(Regressions!S83, 1), NA())</f>
        <v>#N/A</v>
      </c>
      <c r="R73" s="532" t="e">
        <f>IF(ISNUMBER(Regressions!T83),ROUND(Regressions!T83, 1), NA())</f>
        <v>#N/A</v>
      </c>
      <c r="S73" s="533" t="e">
        <f>IF(ISNUMBER(Regressions!U83),ROUND(Regressions!U83, 1), NA())</f>
        <v>#N/A</v>
      </c>
    </row>
    <row r="74" spans="1:19" x14ac:dyDescent="0.25">
      <c r="A74" s="525" t="str">
        <f>+Introduction!$C$7</f>
        <v>San Marino</v>
      </c>
      <c r="B74" s="526">
        <f>IF(ISBLANK(Regressions!B84), " ", Regressions!B84)</f>
        <v>2008</v>
      </c>
      <c r="C74" s="525" t="str">
        <f>HLOOKUP(Introduction!$G$4,nametranslations,25,FALSE)</f>
        <v>Rural</v>
      </c>
      <c r="D74" s="528">
        <f>IF(ISBLANK(Regressions!D84), " ", Regressions!D84)</f>
        <v>236.32640304565427</v>
      </c>
      <c r="E74" s="529" t="e">
        <f>IF(ISNUMBER(Regressions!E84),ROUND(Regressions!E84, 1), NA())</f>
        <v>#N/A</v>
      </c>
      <c r="F74" s="530" t="e">
        <f>IF(ISNUMBER(Regressions!F84),ROUND(Regressions!F84, 1), NA())</f>
        <v>#N/A</v>
      </c>
      <c r="G74" s="531" t="e">
        <f>IF(ISNUMBER(Regressions!G84),ROUND(Regressions!G84, 1), NA())</f>
        <v>#N/A</v>
      </c>
      <c r="H74" s="532" t="e">
        <f>IF(ISNUMBER(Regressions!H84),ROUND(Regressions!H84, 1), NA())</f>
        <v>#N/A</v>
      </c>
      <c r="I74" s="533" t="e">
        <f>IF(ISNUMBER(Regressions!I84),ROUND(Regressions!I84, 1), NA())</f>
        <v>#N/A</v>
      </c>
      <c r="J74" s="534" t="e">
        <f>IF(ISNUMBER(Regressions!K84),ROUND(Regressions!K84, 1), NA())</f>
        <v>#N/A</v>
      </c>
      <c r="K74" s="530" t="e">
        <f>IF(ISNUMBER(Regressions!L84),ROUND(Regressions!L84, 1), NA())</f>
        <v>#N/A</v>
      </c>
      <c r="L74" s="535" t="e">
        <f>IF(ISNUMBER(Regressions!M84),ROUND(Regressions!M84, 1), NA())</f>
        <v>#N/A</v>
      </c>
      <c r="M74" s="532" t="e">
        <f>IF(ISNUMBER(Regressions!N84),ROUND(Regressions!N84, 1), NA())</f>
        <v>#N/A</v>
      </c>
      <c r="N74" s="533" t="e">
        <f>IF(ISNUMBER(Regressions!O84),ROUND(Regressions!O84, 1), NA())</f>
        <v>#N/A</v>
      </c>
      <c r="O74" s="534" t="e">
        <f>IF(ISNUMBER(Regressions!Q84),ROUND(Regressions!Q84, 1), NA())</f>
        <v>#N/A</v>
      </c>
      <c r="P74" s="530" t="e">
        <f>IF(ISNUMBER(Regressions!R84),ROUND(Regressions!R84, 1), NA())</f>
        <v>#N/A</v>
      </c>
      <c r="Q74" s="536" t="e">
        <f>IF(ISNUMBER(Regressions!S84),ROUND(Regressions!S84, 1), NA())</f>
        <v>#N/A</v>
      </c>
      <c r="R74" s="532" t="e">
        <f>IF(ISNUMBER(Regressions!T84),ROUND(Regressions!T84, 1), NA())</f>
        <v>#N/A</v>
      </c>
      <c r="S74" s="533" t="e">
        <f>IF(ISNUMBER(Regressions!U84),ROUND(Regressions!U84, 1), NA())</f>
        <v>#N/A</v>
      </c>
    </row>
    <row r="75" spans="1:19" x14ac:dyDescent="0.25">
      <c r="A75" s="525" t="str">
        <f>+Introduction!$C$7</f>
        <v>San Marino</v>
      </c>
      <c r="B75" s="526">
        <f>IF(ISBLANK(Regressions!B85), " ", Regressions!B85)</f>
        <v>2009</v>
      </c>
      <c r="C75" s="525" t="str">
        <f>HLOOKUP(Introduction!$G$4,nametranslations,25,FALSE)</f>
        <v>Rural</v>
      </c>
      <c r="D75" s="528">
        <f>IF(ISBLANK(Regressions!D85), " ", Regressions!D85)</f>
        <v>227.87938293457032</v>
      </c>
      <c r="E75" s="529" t="e">
        <f>IF(ISNUMBER(Regressions!E85),ROUND(Regressions!E85, 1), NA())</f>
        <v>#N/A</v>
      </c>
      <c r="F75" s="530" t="e">
        <f>IF(ISNUMBER(Regressions!F85),ROUND(Regressions!F85, 1), NA())</f>
        <v>#N/A</v>
      </c>
      <c r="G75" s="531" t="e">
        <f>IF(ISNUMBER(Regressions!G85),ROUND(Regressions!G85, 1), NA())</f>
        <v>#N/A</v>
      </c>
      <c r="H75" s="532" t="e">
        <f>IF(ISNUMBER(Regressions!H85),ROUND(Regressions!H85, 1), NA())</f>
        <v>#N/A</v>
      </c>
      <c r="I75" s="533" t="e">
        <f>IF(ISNUMBER(Regressions!I85),ROUND(Regressions!I85, 1), NA())</f>
        <v>#N/A</v>
      </c>
      <c r="J75" s="534" t="e">
        <f>IF(ISNUMBER(Regressions!K85),ROUND(Regressions!K85, 1), NA())</f>
        <v>#N/A</v>
      </c>
      <c r="K75" s="530" t="e">
        <f>IF(ISNUMBER(Regressions!L85),ROUND(Regressions!L85, 1), NA())</f>
        <v>#N/A</v>
      </c>
      <c r="L75" s="535" t="e">
        <f>IF(ISNUMBER(Regressions!M85),ROUND(Regressions!M85, 1), NA())</f>
        <v>#N/A</v>
      </c>
      <c r="M75" s="532" t="e">
        <f>IF(ISNUMBER(Regressions!N85),ROUND(Regressions!N85, 1), NA())</f>
        <v>#N/A</v>
      </c>
      <c r="N75" s="533" t="e">
        <f>IF(ISNUMBER(Regressions!O85),ROUND(Regressions!O85, 1), NA())</f>
        <v>#N/A</v>
      </c>
      <c r="O75" s="534" t="e">
        <f>IF(ISNUMBER(Regressions!Q85),ROUND(Regressions!Q85, 1), NA())</f>
        <v>#N/A</v>
      </c>
      <c r="P75" s="530" t="e">
        <f>IF(ISNUMBER(Regressions!R85),ROUND(Regressions!R85, 1), NA())</f>
        <v>#N/A</v>
      </c>
      <c r="Q75" s="536" t="e">
        <f>IF(ISNUMBER(Regressions!S85),ROUND(Regressions!S85, 1), NA())</f>
        <v>#N/A</v>
      </c>
      <c r="R75" s="532" t="e">
        <f>IF(ISNUMBER(Regressions!T85),ROUND(Regressions!T85, 1), NA())</f>
        <v>#N/A</v>
      </c>
      <c r="S75" s="533" t="e">
        <f>IF(ISNUMBER(Regressions!U85),ROUND(Regressions!U85, 1), NA())</f>
        <v>#N/A</v>
      </c>
    </row>
    <row r="76" spans="1:19" x14ac:dyDescent="0.25">
      <c r="A76" s="525" t="str">
        <f>+Introduction!$C$7</f>
        <v>San Marino</v>
      </c>
      <c r="B76" s="526">
        <f>IF(ISBLANK(Regressions!B86), " ", Regressions!B86)</f>
        <v>2010</v>
      </c>
      <c r="C76" s="525" t="str">
        <f>HLOOKUP(Introduction!$G$4,nametranslations,25,FALSE)</f>
        <v>Rural</v>
      </c>
      <c r="D76" s="528">
        <f>IF(ISBLANK(Regressions!D86), " ", Regressions!D86)</f>
        <v>218.5377182006836</v>
      </c>
      <c r="E76" s="529" t="e">
        <f>IF(ISNUMBER(Regressions!E86),ROUND(Regressions!E86, 1), NA())</f>
        <v>#N/A</v>
      </c>
      <c r="F76" s="530" t="e">
        <f>IF(ISNUMBER(Regressions!F86),ROUND(Regressions!F86, 1), NA())</f>
        <v>#N/A</v>
      </c>
      <c r="G76" s="531" t="e">
        <f>IF(ISNUMBER(Regressions!G86),ROUND(Regressions!G86, 1), NA())</f>
        <v>#N/A</v>
      </c>
      <c r="H76" s="532" t="e">
        <f>IF(ISNUMBER(Regressions!H86),ROUND(Regressions!H86, 1), NA())</f>
        <v>#N/A</v>
      </c>
      <c r="I76" s="533" t="e">
        <f>IF(ISNUMBER(Regressions!I86),ROUND(Regressions!I86, 1), NA())</f>
        <v>#N/A</v>
      </c>
      <c r="J76" s="534" t="e">
        <f>IF(ISNUMBER(Regressions!K86),ROUND(Regressions!K86, 1), NA())</f>
        <v>#N/A</v>
      </c>
      <c r="K76" s="530" t="e">
        <f>IF(ISNUMBER(Regressions!L86),ROUND(Regressions!L86, 1), NA())</f>
        <v>#N/A</v>
      </c>
      <c r="L76" s="535" t="e">
        <f>IF(ISNUMBER(Regressions!M86),ROUND(Regressions!M86, 1), NA())</f>
        <v>#N/A</v>
      </c>
      <c r="M76" s="532" t="e">
        <f>IF(ISNUMBER(Regressions!N86),ROUND(Regressions!N86, 1), NA())</f>
        <v>#N/A</v>
      </c>
      <c r="N76" s="533" t="e">
        <f>IF(ISNUMBER(Regressions!O86),ROUND(Regressions!O86, 1), NA())</f>
        <v>#N/A</v>
      </c>
      <c r="O76" s="534" t="e">
        <f>IF(ISNUMBER(Regressions!Q86),ROUND(Regressions!Q86, 1), NA())</f>
        <v>#N/A</v>
      </c>
      <c r="P76" s="530" t="e">
        <f>IF(ISNUMBER(Regressions!R86),ROUND(Regressions!R86, 1), NA())</f>
        <v>#N/A</v>
      </c>
      <c r="Q76" s="536" t="e">
        <f>IF(ISNUMBER(Regressions!S86),ROUND(Regressions!S86, 1), NA())</f>
        <v>#N/A</v>
      </c>
      <c r="R76" s="532" t="e">
        <f>IF(ISNUMBER(Regressions!T86),ROUND(Regressions!T86, 1), NA())</f>
        <v>#N/A</v>
      </c>
      <c r="S76" s="533" t="e">
        <f>IF(ISNUMBER(Regressions!U86),ROUND(Regressions!U86, 1), NA())</f>
        <v>#N/A</v>
      </c>
    </row>
    <row r="77" spans="1:19" x14ac:dyDescent="0.25">
      <c r="A77" s="525" t="str">
        <f>+Introduction!$C$7</f>
        <v>San Marino</v>
      </c>
      <c r="B77" s="526">
        <f>IF(ISBLANK(Regressions!B87), " ", Regressions!B87)</f>
        <v>2011</v>
      </c>
      <c r="C77" s="525" t="str">
        <f>HLOOKUP(Introduction!$G$4,nametranslations,25,FALSE)</f>
        <v>Rural</v>
      </c>
      <c r="D77" s="528">
        <f>IF(ISBLANK(Regressions!D87), " ", Regressions!D87)</f>
        <v>208.93754577636719</v>
      </c>
      <c r="E77" s="529" t="e">
        <f>IF(ISNUMBER(Regressions!E87),ROUND(Regressions!E87, 1), NA())</f>
        <v>#N/A</v>
      </c>
      <c r="F77" s="530" t="e">
        <f>IF(ISNUMBER(Regressions!F87),ROUND(Regressions!F87, 1), NA())</f>
        <v>#N/A</v>
      </c>
      <c r="G77" s="531" t="e">
        <f>IF(ISNUMBER(Regressions!G87),ROUND(Regressions!G87, 1), NA())</f>
        <v>#N/A</v>
      </c>
      <c r="H77" s="532" t="e">
        <f>IF(ISNUMBER(Regressions!H87),ROUND(Regressions!H87, 1), NA())</f>
        <v>#N/A</v>
      </c>
      <c r="I77" s="533" t="e">
        <f>IF(ISNUMBER(Regressions!I87),ROUND(Regressions!I87, 1), NA())</f>
        <v>#N/A</v>
      </c>
      <c r="J77" s="534" t="e">
        <f>IF(ISNUMBER(Regressions!K87),ROUND(Regressions!K87, 1), NA())</f>
        <v>#N/A</v>
      </c>
      <c r="K77" s="530" t="e">
        <f>IF(ISNUMBER(Regressions!L87),ROUND(Regressions!L87, 1), NA())</f>
        <v>#N/A</v>
      </c>
      <c r="L77" s="535" t="e">
        <f>IF(ISNUMBER(Regressions!M87),ROUND(Regressions!M87, 1), NA())</f>
        <v>#N/A</v>
      </c>
      <c r="M77" s="532" t="e">
        <f>IF(ISNUMBER(Regressions!N87),ROUND(Regressions!N87, 1), NA())</f>
        <v>#N/A</v>
      </c>
      <c r="N77" s="533" t="e">
        <f>IF(ISNUMBER(Regressions!O87),ROUND(Regressions!O87, 1), NA())</f>
        <v>#N/A</v>
      </c>
      <c r="O77" s="534" t="e">
        <f>IF(ISNUMBER(Regressions!Q87),ROUND(Regressions!Q87, 1), NA())</f>
        <v>#N/A</v>
      </c>
      <c r="P77" s="530" t="e">
        <f>IF(ISNUMBER(Regressions!R87),ROUND(Regressions!R87, 1), NA())</f>
        <v>#N/A</v>
      </c>
      <c r="Q77" s="536" t="e">
        <f>IF(ISNUMBER(Regressions!S87),ROUND(Regressions!S87, 1), NA())</f>
        <v>#N/A</v>
      </c>
      <c r="R77" s="532" t="e">
        <f>IF(ISNUMBER(Regressions!T87),ROUND(Regressions!T87, 1), NA())</f>
        <v>#N/A</v>
      </c>
      <c r="S77" s="533" t="e">
        <f>IF(ISNUMBER(Regressions!U87),ROUND(Regressions!U87, 1), NA())</f>
        <v>#N/A</v>
      </c>
    </row>
    <row r="78" spans="1:19" x14ac:dyDescent="0.25">
      <c r="A78" s="525" t="str">
        <f>+Introduction!$C$7</f>
        <v>San Marino</v>
      </c>
      <c r="B78" s="526">
        <f>IF(ISBLANK(Regressions!B88), " ", Regressions!B88)</f>
        <v>2012</v>
      </c>
      <c r="C78" s="525" t="str">
        <f>HLOOKUP(Introduction!$G$4,nametranslations,25,FALSE)</f>
        <v>Rural</v>
      </c>
      <c r="D78" s="528">
        <f>IF(ISBLANK(Regressions!D88), " ", Regressions!D88)</f>
        <v>201.48210525512695</v>
      </c>
      <c r="E78" s="529" t="e">
        <f>IF(ISNUMBER(Regressions!E88),ROUND(Regressions!E88, 1), NA())</f>
        <v>#N/A</v>
      </c>
      <c r="F78" s="530" t="e">
        <f>IF(ISNUMBER(Regressions!F88),ROUND(Regressions!F88, 1), NA())</f>
        <v>#N/A</v>
      </c>
      <c r="G78" s="531" t="e">
        <f>IF(ISNUMBER(Regressions!G88),ROUND(Regressions!G88, 1), NA())</f>
        <v>#N/A</v>
      </c>
      <c r="H78" s="532" t="e">
        <f>IF(ISNUMBER(Regressions!H88),ROUND(Regressions!H88, 1), NA())</f>
        <v>#N/A</v>
      </c>
      <c r="I78" s="533" t="e">
        <f>IF(ISNUMBER(Regressions!I88),ROUND(Regressions!I88, 1), NA())</f>
        <v>#N/A</v>
      </c>
      <c r="J78" s="534" t="e">
        <f>IF(ISNUMBER(Regressions!K88),ROUND(Regressions!K88, 1), NA())</f>
        <v>#N/A</v>
      </c>
      <c r="K78" s="530" t="e">
        <f>IF(ISNUMBER(Regressions!L88),ROUND(Regressions!L88, 1), NA())</f>
        <v>#N/A</v>
      </c>
      <c r="L78" s="535" t="e">
        <f>IF(ISNUMBER(Regressions!M88),ROUND(Regressions!M88, 1), NA())</f>
        <v>#N/A</v>
      </c>
      <c r="M78" s="532" t="e">
        <f>IF(ISNUMBER(Regressions!N88),ROUND(Regressions!N88, 1), NA())</f>
        <v>#N/A</v>
      </c>
      <c r="N78" s="533" t="e">
        <f>IF(ISNUMBER(Regressions!O88),ROUND(Regressions!O88, 1), NA())</f>
        <v>#N/A</v>
      </c>
      <c r="O78" s="534" t="e">
        <f>IF(ISNUMBER(Regressions!Q88),ROUND(Regressions!Q88, 1), NA())</f>
        <v>#N/A</v>
      </c>
      <c r="P78" s="530" t="e">
        <f>IF(ISNUMBER(Regressions!R88),ROUND(Regressions!R88, 1), NA())</f>
        <v>#N/A</v>
      </c>
      <c r="Q78" s="536" t="e">
        <f>IF(ISNUMBER(Regressions!S88),ROUND(Regressions!S88, 1), NA())</f>
        <v>#N/A</v>
      </c>
      <c r="R78" s="532" t="e">
        <f>IF(ISNUMBER(Regressions!T88),ROUND(Regressions!T88, 1), NA())</f>
        <v>#N/A</v>
      </c>
      <c r="S78" s="533" t="e">
        <f>IF(ISNUMBER(Regressions!U88),ROUND(Regressions!U88, 1), NA())</f>
        <v>#N/A</v>
      </c>
    </row>
    <row r="79" spans="1:19" x14ac:dyDescent="0.25">
      <c r="A79" s="525" t="str">
        <f>+Introduction!$C$7</f>
        <v>San Marino</v>
      </c>
      <c r="B79" s="526">
        <f>IF(ISBLANK(Regressions!B89), " ", Regressions!B89)</f>
        <v>2013</v>
      </c>
      <c r="C79" s="525" t="str">
        <f>HLOOKUP(Introduction!$G$4,nametranslations,25,FALSE)</f>
        <v>Rural</v>
      </c>
      <c r="D79" s="528">
        <f>IF(ISBLANK(Regressions!D89), " ", Regressions!D89)</f>
        <v>192.53505432128907</v>
      </c>
      <c r="E79" s="529" t="e">
        <f>IF(ISNUMBER(Regressions!E89),ROUND(Regressions!E89, 1), NA())</f>
        <v>#N/A</v>
      </c>
      <c r="F79" s="530" t="e">
        <f>IF(ISNUMBER(Regressions!F89),ROUND(Regressions!F89, 1), NA())</f>
        <v>#N/A</v>
      </c>
      <c r="G79" s="531" t="e">
        <f>IF(ISNUMBER(Regressions!G89),ROUND(Regressions!G89, 1), NA())</f>
        <v>#N/A</v>
      </c>
      <c r="H79" s="532" t="e">
        <f>IF(ISNUMBER(Regressions!H89),ROUND(Regressions!H89, 1), NA())</f>
        <v>#N/A</v>
      </c>
      <c r="I79" s="533" t="e">
        <f>IF(ISNUMBER(Regressions!I89),ROUND(Regressions!I89, 1), NA())</f>
        <v>#N/A</v>
      </c>
      <c r="J79" s="534" t="e">
        <f>IF(ISNUMBER(Regressions!K89),ROUND(Regressions!K89, 1), NA())</f>
        <v>#N/A</v>
      </c>
      <c r="K79" s="530" t="e">
        <f>IF(ISNUMBER(Regressions!L89),ROUND(Regressions!L89, 1), NA())</f>
        <v>#N/A</v>
      </c>
      <c r="L79" s="535" t="e">
        <f>IF(ISNUMBER(Regressions!M89),ROUND(Regressions!M89, 1), NA())</f>
        <v>#N/A</v>
      </c>
      <c r="M79" s="532" t="e">
        <f>IF(ISNUMBER(Regressions!N89),ROUND(Regressions!N89, 1), NA())</f>
        <v>#N/A</v>
      </c>
      <c r="N79" s="533" t="e">
        <f>IF(ISNUMBER(Regressions!O89),ROUND(Regressions!O89, 1), NA())</f>
        <v>#N/A</v>
      </c>
      <c r="O79" s="534" t="e">
        <f>IF(ISNUMBER(Regressions!Q89),ROUND(Regressions!Q89, 1), NA())</f>
        <v>#N/A</v>
      </c>
      <c r="P79" s="530" t="e">
        <f>IF(ISNUMBER(Regressions!R89),ROUND(Regressions!R89, 1), NA())</f>
        <v>#N/A</v>
      </c>
      <c r="Q79" s="536" t="e">
        <f>IF(ISNUMBER(Regressions!S89),ROUND(Regressions!S89, 1), NA())</f>
        <v>#N/A</v>
      </c>
      <c r="R79" s="532" t="e">
        <f>IF(ISNUMBER(Regressions!T89),ROUND(Regressions!T89, 1), NA())</f>
        <v>#N/A</v>
      </c>
      <c r="S79" s="533" t="e">
        <f>IF(ISNUMBER(Regressions!U89),ROUND(Regressions!U89, 1), NA())</f>
        <v>#N/A</v>
      </c>
    </row>
    <row r="80" spans="1:19" x14ac:dyDescent="0.25">
      <c r="A80" s="525" t="str">
        <f>+Introduction!$C$7</f>
        <v>San Marino</v>
      </c>
      <c r="B80" s="526">
        <f>IF(ISBLANK(Regressions!B90), " ", Regressions!B90)</f>
        <v>2014</v>
      </c>
      <c r="C80" s="525" t="str">
        <f>HLOOKUP(Introduction!$G$4,nametranslations,25,FALSE)</f>
        <v>Rural</v>
      </c>
      <c r="D80" s="528">
        <f>IF(ISBLANK(Regressions!D90), " ", Regressions!D90)</f>
        <v>184.95385169982907</v>
      </c>
      <c r="E80" s="529" t="e">
        <f>IF(ISNUMBER(Regressions!E90),ROUND(Regressions!E90, 1), NA())</f>
        <v>#N/A</v>
      </c>
      <c r="F80" s="530" t="e">
        <f>IF(ISNUMBER(Regressions!F90),ROUND(Regressions!F90, 1), NA())</f>
        <v>#N/A</v>
      </c>
      <c r="G80" s="531" t="e">
        <f>IF(ISNUMBER(Regressions!G90),ROUND(Regressions!G90, 1), NA())</f>
        <v>#N/A</v>
      </c>
      <c r="H80" s="532" t="e">
        <f>IF(ISNUMBER(Regressions!H90),ROUND(Regressions!H90, 1), NA())</f>
        <v>#N/A</v>
      </c>
      <c r="I80" s="533" t="e">
        <f>IF(ISNUMBER(Regressions!I90),ROUND(Regressions!I90, 1), NA())</f>
        <v>#N/A</v>
      </c>
      <c r="J80" s="534" t="e">
        <f>IF(ISNUMBER(Regressions!K90),ROUND(Regressions!K90, 1), NA())</f>
        <v>#N/A</v>
      </c>
      <c r="K80" s="530" t="e">
        <f>IF(ISNUMBER(Regressions!L90),ROUND(Regressions!L90, 1), NA())</f>
        <v>#N/A</v>
      </c>
      <c r="L80" s="535" t="e">
        <f>IF(ISNUMBER(Regressions!M90),ROUND(Regressions!M90, 1), NA())</f>
        <v>#N/A</v>
      </c>
      <c r="M80" s="532" t="e">
        <f>IF(ISNUMBER(Regressions!N90),ROUND(Regressions!N90, 1), NA())</f>
        <v>#N/A</v>
      </c>
      <c r="N80" s="533" t="e">
        <f>IF(ISNUMBER(Regressions!O90),ROUND(Regressions!O90, 1), NA())</f>
        <v>#N/A</v>
      </c>
      <c r="O80" s="534" t="e">
        <f>IF(ISNUMBER(Regressions!Q90),ROUND(Regressions!Q90, 1), NA())</f>
        <v>#N/A</v>
      </c>
      <c r="P80" s="530" t="e">
        <f>IF(ISNUMBER(Regressions!R90),ROUND(Regressions!R90, 1), NA())</f>
        <v>#N/A</v>
      </c>
      <c r="Q80" s="536" t="e">
        <f>IF(ISNUMBER(Regressions!S90),ROUND(Regressions!S90, 1), NA())</f>
        <v>#N/A</v>
      </c>
      <c r="R80" s="532" t="e">
        <f>IF(ISNUMBER(Regressions!T90),ROUND(Regressions!T90, 1), NA())</f>
        <v>#N/A</v>
      </c>
      <c r="S80" s="533" t="e">
        <f>IF(ISNUMBER(Regressions!U90),ROUND(Regressions!U90, 1), NA())</f>
        <v>#N/A</v>
      </c>
    </row>
    <row r="81" spans="1:19" x14ac:dyDescent="0.25">
      <c r="A81" s="525" t="str">
        <f>+Introduction!$C$7</f>
        <v>San Marino</v>
      </c>
      <c r="B81" s="526">
        <f>IF(ISBLANK(Regressions!B91), " ", Regressions!B91)</f>
        <v>2015</v>
      </c>
      <c r="C81" s="525" t="str">
        <f>HLOOKUP(Introduction!$G$4,nametranslations,25,FALSE)</f>
        <v>Rural</v>
      </c>
      <c r="D81" s="528">
        <f>IF(ISBLANK(Regressions!D91), " ", Regressions!D91)</f>
        <v>177.10499618530275</v>
      </c>
      <c r="E81" s="529" t="e">
        <f>IF(ISNUMBER(Regressions!E91),ROUND(Regressions!E91, 1), NA())</f>
        <v>#N/A</v>
      </c>
      <c r="F81" s="530" t="e">
        <f>IF(ISNUMBER(Regressions!F91),ROUND(Regressions!F91, 1), NA())</f>
        <v>#N/A</v>
      </c>
      <c r="G81" s="531" t="e">
        <f>IF(ISNUMBER(Regressions!G91),ROUND(Regressions!G91, 1), NA())</f>
        <v>#N/A</v>
      </c>
      <c r="H81" s="532" t="e">
        <f>IF(ISNUMBER(Regressions!H91),ROUND(Regressions!H91, 1), NA())</f>
        <v>#N/A</v>
      </c>
      <c r="I81" s="533" t="e">
        <f>IF(ISNUMBER(Regressions!I91),ROUND(Regressions!I91, 1), NA())</f>
        <v>#N/A</v>
      </c>
      <c r="J81" s="534" t="e">
        <f>IF(ISNUMBER(Regressions!K91),ROUND(Regressions!K91, 1), NA())</f>
        <v>#N/A</v>
      </c>
      <c r="K81" s="530" t="e">
        <f>IF(ISNUMBER(Regressions!L91),ROUND(Regressions!L91, 1), NA())</f>
        <v>#N/A</v>
      </c>
      <c r="L81" s="535" t="e">
        <f>IF(ISNUMBER(Regressions!M91),ROUND(Regressions!M91, 1), NA())</f>
        <v>#N/A</v>
      </c>
      <c r="M81" s="532" t="e">
        <f>IF(ISNUMBER(Regressions!N91),ROUND(Regressions!N91, 1), NA())</f>
        <v>#N/A</v>
      </c>
      <c r="N81" s="533" t="e">
        <f>IF(ISNUMBER(Regressions!O91),ROUND(Regressions!O91, 1), NA())</f>
        <v>#N/A</v>
      </c>
      <c r="O81" s="534" t="e">
        <f>IF(ISNUMBER(Regressions!Q91),ROUND(Regressions!Q91, 1), NA())</f>
        <v>#N/A</v>
      </c>
      <c r="P81" s="530" t="e">
        <f>IF(ISNUMBER(Regressions!R91),ROUND(Regressions!R91, 1), NA())</f>
        <v>#N/A</v>
      </c>
      <c r="Q81" s="536" t="e">
        <f>IF(ISNUMBER(Regressions!S91),ROUND(Regressions!S91, 1), NA())</f>
        <v>#N/A</v>
      </c>
      <c r="R81" s="532" t="e">
        <f>IF(ISNUMBER(Regressions!T91),ROUND(Regressions!T91, 1), NA())</f>
        <v>#N/A</v>
      </c>
      <c r="S81" s="533" t="e">
        <f>IF(ISNUMBER(Regressions!U91),ROUND(Regressions!U91, 1), NA())</f>
        <v>#N/A</v>
      </c>
    </row>
    <row r="82" spans="1:19" x14ac:dyDescent="0.25">
      <c r="A82" s="525" t="str">
        <f>+Introduction!$C$7</f>
        <v>San Marino</v>
      </c>
      <c r="B82" s="526">
        <f>IF(ISBLANK(Regressions!B92), " ", Regressions!B92)</f>
        <v>2016</v>
      </c>
      <c r="C82" s="525" t="str">
        <f>HLOOKUP(Introduction!$G$4,nametranslations,25,FALSE)</f>
        <v>Rural</v>
      </c>
      <c r="D82" s="528">
        <f>IF(ISBLANK(Regressions!D92), " ", Regressions!D92)</f>
        <v>168.34300048828123</v>
      </c>
      <c r="E82" s="529" t="e">
        <f>IF(ISNUMBER(Regressions!E92),ROUND(Regressions!E92, 1), NA())</f>
        <v>#N/A</v>
      </c>
      <c r="F82" s="530" t="e">
        <f>IF(ISNUMBER(Regressions!F92),ROUND(Regressions!F92, 1), NA())</f>
        <v>#N/A</v>
      </c>
      <c r="G82" s="531" t="e">
        <f>IF(ISNUMBER(Regressions!G92),ROUND(Regressions!G92, 1), NA())</f>
        <v>#N/A</v>
      </c>
      <c r="H82" s="532" t="e">
        <f>IF(ISNUMBER(Regressions!H92),ROUND(Regressions!H92, 1), NA())</f>
        <v>#N/A</v>
      </c>
      <c r="I82" s="533" t="e">
        <f>IF(ISNUMBER(Regressions!I92),ROUND(Regressions!I92, 1), NA())</f>
        <v>#N/A</v>
      </c>
      <c r="J82" s="534" t="e">
        <f>IF(ISNUMBER(Regressions!K92),ROUND(Regressions!K92, 1), NA())</f>
        <v>#N/A</v>
      </c>
      <c r="K82" s="530" t="e">
        <f>IF(ISNUMBER(Regressions!L92),ROUND(Regressions!L92, 1), NA())</f>
        <v>#N/A</v>
      </c>
      <c r="L82" s="535" t="e">
        <f>IF(ISNUMBER(Regressions!M92),ROUND(Regressions!M92, 1), NA())</f>
        <v>#N/A</v>
      </c>
      <c r="M82" s="532" t="e">
        <f>IF(ISNUMBER(Regressions!N92),ROUND(Regressions!N92, 1), NA())</f>
        <v>#N/A</v>
      </c>
      <c r="N82" s="533" t="e">
        <f>IF(ISNUMBER(Regressions!O92),ROUND(Regressions!O92, 1), NA())</f>
        <v>#N/A</v>
      </c>
      <c r="O82" s="534" t="e">
        <f>IF(ISNUMBER(Regressions!Q92),ROUND(Regressions!Q92, 1), NA())</f>
        <v>#N/A</v>
      </c>
      <c r="P82" s="530" t="e">
        <f>IF(ISNUMBER(Regressions!R92),ROUND(Regressions!R92, 1), NA())</f>
        <v>#N/A</v>
      </c>
      <c r="Q82" s="536" t="e">
        <f>IF(ISNUMBER(Regressions!S92),ROUND(Regressions!S92, 1), NA())</f>
        <v>#N/A</v>
      </c>
      <c r="R82" s="532" t="e">
        <f>IF(ISNUMBER(Regressions!T92),ROUND(Regressions!T92, 1), NA())</f>
        <v>#N/A</v>
      </c>
      <c r="S82" s="533" t="e">
        <f>IF(ISNUMBER(Regressions!U92),ROUND(Regressions!U92, 1), NA())</f>
        <v>#N/A</v>
      </c>
    </row>
    <row r="83" spans="1:19" x14ac:dyDescent="0.25">
      <c r="A83" s="525" t="str">
        <f>+Introduction!$C$7</f>
        <v>San Marino</v>
      </c>
      <c r="B83" s="526">
        <f>IF(ISBLANK(Regressions!B93), " ", Regressions!B93)</f>
        <v>2017</v>
      </c>
      <c r="C83" s="525" t="str">
        <f>HLOOKUP(Introduction!$G$4,nametranslations,25,FALSE)</f>
        <v>Rural</v>
      </c>
      <c r="D83" s="528">
        <f>IF(ISBLANK(Regressions!D93), " ", Regressions!D93)</f>
        <v>160.7179970550537</v>
      </c>
      <c r="E83" s="529" t="e">
        <f>IF(ISNUMBER(Regressions!E93),ROUND(Regressions!E93, 1), NA())</f>
        <v>#N/A</v>
      </c>
      <c r="F83" s="530" t="e">
        <f>IF(ISNUMBER(Regressions!F93),ROUND(Regressions!F93, 1), NA())</f>
        <v>#N/A</v>
      </c>
      <c r="G83" s="531" t="e">
        <f>IF(ISNUMBER(Regressions!G93),ROUND(Regressions!G93, 1), NA())</f>
        <v>#N/A</v>
      </c>
      <c r="H83" s="532" t="e">
        <f>IF(ISNUMBER(Regressions!H93),ROUND(Regressions!H93, 1), NA())</f>
        <v>#N/A</v>
      </c>
      <c r="I83" s="533" t="e">
        <f>IF(ISNUMBER(Regressions!I93),ROUND(Regressions!I93, 1), NA())</f>
        <v>#N/A</v>
      </c>
      <c r="J83" s="534" t="e">
        <f>IF(ISNUMBER(Regressions!K93),ROUND(Regressions!K93, 1), NA())</f>
        <v>#N/A</v>
      </c>
      <c r="K83" s="530" t="e">
        <f>IF(ISNUMBER(Regressions!L93),ROUND(Regressions!L93, 1), NA())</f>
        <v>#N/A</v>
      </c>
      <c r="L83" s="535" t="e">
        <f>IF(ISNUMBER(Regressions!M93),ROUND(Regressions!M93, 1), NA())</f>
        <v>#N/A</v>
      </c>
      <c r="M83" s="532" t="e">
        <f>IF(ISNUMBER(Regressions!N93),ROUND(Regressions!N93, 1), NA())</f>
        <v>#N/A</v>
      </c>
      <c r="N83" s="533" t="e">
        <f>IF(ISNUMBER(Regressions!O93),ROUND(Regressions!O93, 1), NA())</f>
        <v>#N/A</v>
      </c>
      <c r="O83" s="534" t="e">
        <f>IF(ISNUMBER(Regressions!Q93),ROUND(Regressions!Q93, 1), NA())</f>
        <v>#N/A</v>
      </c>
      <c r="P83" s="530" t="e">
        <f>IF(ISNUMBER(Regressions!R93),ROUND(Regressions!R93, 1), NA())</f>
        <v>#N/A</v>
      </c>
      <c r="Q83" s="536" t="e">
        <f>IF(ISNUMBER(Regressions!S93),ROUND(Regressions!S93, 1), NA())</f>
        <v>#N/A</v>
      </c>
      <c r="R83" s="532" t="e">
        <f>IF(ISNUMBER(Regressions!T93),ROUND(Regressions!T93, 1), NA())</f>
        <v>#N/A</v>
      </c>
      <c r="S83" s="533" t="e">
        <f>IF(ISNUMBER(Regressions!U93),ROUND(Regressions!U93, 1), NA())</f>
        <v>#N/A</v>
      </c>
    </row>
    <row r="84" spans="1:19" x14ac:dyDescent="0.25">
      <c r="A84" s="525" t="str">
        <f>+Introduction!$C$7</f>
        <v>San Marino</v>
      </c>
      <c r="B84" s="526">
        <f>IF(ISBLANK(Regressions!B94), " ", Regressions!B94)</f>
        <v>2018</v>
      </c>
      <c r="C84" s="525" t="str">
        <f>HLOOKUP(Introduction!$G$4,nametranslations,25,FALSE)</f>
        <v>Rural</v>
      </c>
      <c r="D84" s="528">
        <f>IF(ISBLANK(Regressions!D94), " ", Regressions!D94)</f>
        <v>152.09853378295898</v>
      </c>
      <c r="E84" s="529" t="e">
        <f>IF(ISNUMBER(Regressions!E94),ROUND(Regressions!E94, 1), NA())</f>
        <v>#N/A</v>
      </c>
      <c r="F84" s="530" t="e">
        <f>IF(ISNUMBER(Regressions!F94),ROUND(Regressions!F94, 1), NA())</f>
        <v>#N/A</v>
      </c>
      <c r="G84" s="531" t="e">
        <f>IF(ISNUMBER(Regressions!G94),ROUND(Regressions!G94, 1), NA())</f>
        <v>#N/A</v>
      </c>
      <c r="H84" s="532" t="e">
        <f>IF(ISNUMBER(Regressions!H94),ROUND(Regressions!H94, 1), NA())</f>
        <v>#N/A</v>
      </c>
      <c r="I84" s="533" t="e">
        <f>IF(ISNUMBER(Regressions!I94),ROUND(Regressions!I94, 1), NA())</f>
        <v>#N/A</v>
      </c>
      <c r="J84" s="534" t="e">
        <f>IF(ISNUMBER(Regressions!K94),ROUND(Regressions!K94, 1), NA())</f>
        <v>#N/A</v>
      </c>
      <c r="K84" s="530" t="e">
        <f>IF(ISNUMBER(Regressions!L94),ROUND(Regressions!L94, 1), NA())</f>
        <v>#N/A</v>
      </c>
      <c r="L84" s="535" t="e">
        <f>IF(ISNUMBER(Regressions!M94),ROUND(Regressions!M94, 1), NA())</f>
        <v>#N/A</v>
      </c>
      <c r="M84" s="532" t="e">
        <f>IF(ISNUMBER(Regressions!N94),ROUND(Regressions!N94, 1), NA())</f>
        <v>#N/A</v>
      </c>
      <c r="N84" s="533" t="e">
        <f>IF(ISNUMBER(Regressions!O94),ROUND(Regressions!O94, 1), NA())</f>
        <v>#N/A</v>
      </c>
      <c r="O84" s="534" t="e">
        <f>IF(ISNUMBER(Regressions!Q94),ROUND(Regressions!Q94, 1), NA())</f>
        <v>#N/A</v>
      </c>
      <c r="P84" s="530" t="e">
        <f>IF(ISNUMBER(Regressions!R94),ROUND(Regressions!R94, 1), NA())</f>
        <v>#N/A</v>
      </c>
      <c r="Q84" s="536" t="e">
        <f>IF(ISNUMBER(Regressions!S94),ROUND(Regressions!S94, 1), NA())</f>
        <v>#N/A</v>
      </c>
      <c r="R84" s="532" t="e">
        <f>IF(ISNUMBER(Regressions!T94),ROUND(Regressions!T94, 1), NA())</f>
        <v>#N/A</v>
      </c>
      <c r="S84" s="533" t="e">
        <f>IF(ISNUMBER(Regressions!U94),ROUND(Regressions!U94, 1), NA())</f>
        <v>#N/A</v>
      </c>
    </row>
    <row r="85" spans="1:19" x14ac:dyDescent="0.25">
      <c r="A85" s="525" t="str">
        <f>+Introduction!$C$7</f>
        <v>San Marino</v>
      </c>
      <c r="B85" s="526">
        <f>IF(ISBLANK(Regressions!B95), " ", Regressions!B95)</f>
        <v>2019</v>
      </c>
      <c r="C85" s="525" t="str">
        <f>HLOOKUP(Introduction!$G$4,nametranslations,25,FALSE)</f>
        <v>Rural</v>
      </c>
      <c r="D85" s="528">
        <f>IF(ISBLANK(Regressions!D95), " ", Regressions!D95)</f>
        <v>143.02267105102538</v>
      </c>
      <c r="E85" s="529" t="e">
        <f>IF(ISNUMBER(Regressions!E95),ROUND(Regressions!E95, 1), NA())</f>
        <v>#N/A</v>
      </c>
      <c r="F85" s="530" t="e">
        <f>IF(ISNUMBER(Regressions!F95),ROUND(Regressions!F95, 1), NA())</f>
        <v>#N/A</v>
      </c>
      <c r="G85" s="531" t="e">
        <f>IF(ISNUMBER(Regressions!G95),ROUND(Regressions!G95, 1), NA())</f>
        <v>#N/A</v>
      </c>
      <c r="H85" s="532" t="e">
        <f>IF(ISNUMBER(Regressions!H95),ROUND(Regressions!H95, 1), NA())</f>
        <v>#N/A</v>
      </c>
      <c r="I85" s="533" t="e">
        <f>IF(ISNUMBER(Regressions!I95),ROUND(Regressions!I95, 1), NA())</f>
        <v>#N/A</v>
      </c>
      <c r="J85" s="534" t="e">
        <f>IF(ISNUMBER(Regressions!K95),ROUND(Regressions!K95, 1), NA())</f>
        <v>#N/A</v>
      </c>
      <c r="K85" s="530" t="e">
        <f>IF(ISNUMBER(Regressions!L95),ROUND(Regressions!L95, 1), NA())</f>
        <v>#N/A</v>
      </c>
      <c r="L85" s="535" t="e">
        <f>IF(ISNUMBER(Regressions!M95),ROUND(Regressions!M95, 1), NA())</f>
        <v>#N/A</v>
      </c>
      <c r="M85" s="532" t="e">
        <f>IF(ISNUMBER(Regressions!N95),ROUND(Regressions!N95, 1), NA())</f>
        <v>#N/A</v>
      </c>
      <c r="N85" s="533" t="e">
        <f>IF(ISNUMBER(Regressions!O95),ROUND(Regressions!O95, 1), NA())</f>
        <v>#N/A</v>
      </c>
      <c r="O85" s="534" t="e">
        <f>IF(ISNUMBER(Regressions!Q95),ROUND(Regressions!Q95, 1), NA())</f>
        <v>#N/A</v>
      </c>
      <c r="P85" s="530" t="e">
        <f>IF(ISNUMBER(Regressions!R95),ROUND(Regressions!R95, 1), NA())</f>
        <v>#N/A</v>
      </c>
      <c r="Q85" s="536" t="e">
        <f>IF(ISNUMBER(Regressions!S95),ROUND(Regressions!S95, 1), NA())</f>
        <v>#N/A</v>
      </c>
      <c r="R85" s="532" t="e">
        <f>IF(ISNUMBER(Regressions!T95),ROUND(Regressions!T95, 1), NA())</f>
        <v>#N/A</v>
      </c>
      <c r="S85" s="533" t="e">
        <f>IF(ISNUMBER(Regressions!U95),ROUND(Regressions!U95, 1), NA())</f>
        <v>#N/A</v>
      </c>
    </row>
    <row r="86" spans="1:19" x14ac:dyDescent="0.25">
      <c r="A86" s="525" t="str">
        <f>+Introduction!$C$7</f>
        <v>San Marino</v>
      </c>
      <c r="B86" s="526">
        <f>IF(ISBLANK(Regressions!B96), " ", Regressions!B96)</f>
        <v>2020</v>
      </c>
      <c r="C86" s="525" t="str">
        <f>HLOOKUP(Introduction!$G$4,nametranslations,25,FALSE)</f>
        <v>Rural</v>
      </c>
      <c r="D86" s="528">
        <f>IF(ISBLANK(Regressions!D96), " ", Regressions!D96)</f>
        <v>134.42872047424316</v>
      </c>
      <c r="E86" s="529" t="e">
        <f>IF(ISNUMBER(Regressions!E96),ROUND(Regressions!E96, 1), NA())</f>
        <v>#N/A</v>
      </c>
      <c r="F86" s="530" t="e">
        <f>IF(ISNUMBER(Regressions!F96),ROUND(Regressions!F96, 1), NA())</f>
        <v>#N/A</v>
      </c>
      <c r="G86" s="531" t="e">
        <f>IF(ISNUMBER(Regressions!G96),ROUND(Regressions!G96, 1), NA())</f>
        <v>#N/A</v>
      </c>
      <c r="H86" s="532" t="e">
        <f>IF(ISNUMBER(Regressions!H96),ROUND(Regressions!H96, 1), NA())</f>
        <v>#N/A</v>
      </c>
      <c r="I86" s="533" t="e">
        <f>IF(ISNUMBER(Regressions!I96),ROUND(Regressions!I96, 1), NA())</f>
        <v>#N/A</v>
      </c>
      <c r="J86" s="534" t="e">
        <f>IF(ISNUMBER(Regressions!K96),ROUND(Regressions!K96, 1), NA())</f>
        <v>#N/A</v>
      </c>
      <c r="K86" s="530" t="e">
        <f>IF(ISNUMBER(Regressions!L96),ROUND(Regressions!L96, 1), NA())</f>
        <v>#N/A</v>
      </c>
      <c r="L86" s="535" t="e">
        <f>IF(ISNUMBER(Regressions!M96),ROUND(Regressions!M96, 1), NA())</f>
        <v>#N/A</v>
      </c>
      <c r="M86" s="532" t="e">
        <f>IF(ISNUMBER(Regressions!N96),ROUND(Regressions!N96, 1), NA())</f>
        <v>#N/A</v>
      </c>
      <c r="N86" s="533" t="e">
        <f>IF(ISNUMBER(Regressions!O96),ROUND(Regressions!O96, 1), NA())</f>
        <v>#N/A</v>
      </c>
      <c r="O86" s="534" t="e">
        <f>IF(ISNUMBER(Regressions!Q96),ROUND(Regressions!Q96, 1), NA())</f>
        <v>#N/A</v>
      </c>
      <c r="P86" s="530" t="e">
        <f>IF(ISNUMBER(Regressions!R96),ROUND(Regressions!R96, 1), NA())</f>
        <v>#N/A</v>
      </c>
      <c r="Q86" s="536" t="e">
        <f>IF(ISNUMBER(Regressions!S96),ROUND(Regressions!S96, 1), NA())</f>
        <v>#N/A</v>
      </c>
      <c r="R86" s="532" t="e">
        <f>IF(ISNUMBER(Regressions!T96),ROUND(Regressions!T96, 1), NA())</f>
        <v>#N/A</v>
      </c>
      <c r="S86" s="533" t="e">
        <f>IF(ISNUMBER(Regressions!U96),ROUND(Regressions!U96, 1), NA())</f>
        <v>#N/A</v>
      </c>
    </row>
    <row r="87" spans="1:19" x14ac:dyDescent="0.25">
      <c r="A87" s="525" t="str">
        <f>+Introduction!$C$7</f>
        <v>San Marino</v>
      </c>
      <c r="B87" s="526">
        <f>IF(ISBLANK(Regressions!B97), " ", Regressions!B97)</f>
        <v>2021</v>
      </c>
      <c r="C87" s="525" t="str">
        <f>HLOOKUP(Introduction!$G$4,nametranslations,25,FALSE)</f>
        <v>Rural</v>
      </c>
      <c r="D87" s="528">
        <f>IF(ISBLANK(Regressions!D97), " ", Regressions!D97)</f>
        <v>124.99785644531249</v>
      </c>
      <c r="E87" s="534" t="e">
        <f>IF(ISNUMBER(Regressions!E97),ROUND(Regressions!E97, 1), NA())</f>
        <v>#N/A</v>
      </c>
      <c r="F87" s="537" t="e">
        <f>IF(ISNUMBER(Regressions!F97),ROUND(Regressions!F97, 1), NA())</f>
        <v>#N/A</v>
      </c>
      <c r="G87" s="538" t="e">
        <f>IF(ISNUMBER(Regressions!G97),ROUND(Regressions!G97, 1), NA())</f>
        <v>#N/A</v>
      </c>
      <c r="H87" s="532" t="e">
        <f>IF(ISNUMBER(Regressions!H97),ROUND(Regressions!H97, 1), NA())</f>
        <v>#N/A</v>
      </c>
      <c r="I87" s="533" t="e">
        <f>IF(ISNUMBER(Regressions!I97),ROUND(Regressions!I97, 1), NA())</f>
        <v>#N/A</v>
      </c>
      <c r="J87" s="534" t="e">
        <f>IF(ISNUMBER(Regressions!K97),ROUND(Regressions!K97, 1), NA())</f>
        <v>#N/A</v>
      </c>
      <c r="K87" s="537" t="e">
        <f>IF(ISNUMBER(Regressions!L97),ROUND(Regressions!L97, 1), NA())</f>
        <v>#N/A</v>
      </c>
      <c r="L87" s="539" t="e">
        <f>IF(ISNUMBER(Regressions!M97),ROUND(Regressions!M97, 1), NA())</f>
        <v>#N/A</v>
      </c>
      <c r="M87" s="532" t="e">
        <f>IF(ISNUMBER(Regressions!N97),ROUND(Regressions!N97, 1), NA())</f>
        <v>#N/A</v>
      </c>
      <c r="N87" s="533" t="e">
        <f>IF(ISNUMBER(Regressions!O97),ROUND(Regressions!O97, 1), NA())</f>
        <v>#N/A</v>
      </c>
      <c r="O87" s="534" t="e">
        <f>IF(ISNUMBER(Regressions!Q97),ROUND(Regressions!Q97, 1), NA())</f>
        <v>#N/A</v>
      </c>
      <c r="P87" s="537" t="e">
        <f>IF(ISNUMBER(Regressions!R97),ROUND(Regressions!R97, 1), NA())</f>
        <v>#N/A</v>
      </c>
      <c r="Q87" s="540" t="e">
        <f>IF(ISNUMBER(Regressions!S97),ROUND(Regressions!S97, 1), NA())</f>
        <v>#N/A</v>
      </c>
      <c r="R87" s="532" t="e">
        <f>IF(ISNUMBER(Regressions!T97),ROUND(Regressions!T97, 1), NA())</f>
        <v>#N/A</v>
      </c>
      <c r="S87" s="533" t="e">
        <f>IF(ISNUMBER(Regressions!U97),ROUND(Regressions!U97, 1), NA())</f>
        <v>#N/A</v>
      </c>
    </row>
    <row r="88" spans="1:19" x14ac:dyDescent="0.25">
      <c r="A88" s="525" t="str">
        <f>+Introduction!$C$7</f>
        <v>San Marino</v>
      </c>
      <c r="B88" s="526">
        <f>IF(ISBLANK(Regressions!B98), " ", Regressions!B98)</f>
        <v>2022</v>
      </c>
      <c r="C88" s="525" t="str">
        <f>HLOOKUP(Introduction!$G$4,nametranslations,25,FALSE)</f>
        <v>Rural</v>
      </c>
      <c r="D88" s="528">
        <f>IF(ISBLANK(Regressions!D98), " ", Regressions!D98)</f>
        <v>117.55032295227051</v>
      </c>
      <c r="E88" s="529" t="e">
        <f>IF(ISNUMBER(Regressions!E98),ROUND(Regressions!E98, 1), NA())</f>
        <v>#N/A</v>
      </c>
      <c r="F88" s="530" t="e">
        <f>IF(ISNUMBER(Regressions!F98),ROUND(Regressions!F98, 1), NA())</f>
        <v>#N/A</v>
      </c>
      <c r="G88" s="531" t="e">
        <f>IF(ISNUMBER(Regressions!G98),ROUND(Regressions!G98, 1), NA())</f>
        <v>#N/A</v>
      </c>
      <c r="H88" s="532" t="e">
        <f>IF(ISNUMBER(Regressions!H98),ROUND(Regressions!H98, 1), NA())</f>
        <v>#N/A</v>
      </c>
      <c r="I88" s="533" t="e">
        <f>IF(ISNUMBER(Regressions!I98),ROUND(Regressions!I98, 1), NA())</f>
        <v>#N/A</v>
      </c>
      <c r="J88" s="534" t="e">
        <f>IF(ISNUMBER(Regressions!K98),ROUND(Regressions!K98, 1), NA())</f>
        <v>#N/A</v>
      </c>
      <c r="K88" s="530" t="e">
        <f>IF(ISNUMBER(Regressions!L98),ROUND(Regressions!L98, 1), NA())</f>
        <v>#N/A</v>
      </c>
      <c r="L88" s="535" t="e">
        <f>IF(ISNUMBER(Regressions!M98),ROUND(Regressions!M98, 1), NA())</f>
        <v>#N/A</v>
      </c>
      <c r="M88" s="532" t="e">
        <f>IF(ISNUMBER(Regressions!N98),ROUND(Regressions!N98, 1), NA())</f>
        <v>#N/A</v>
      </c>
      <c r="N88" s="533" t="e">
        <f>IF(ISNUMBER(Regressions!O98),ROUND(Regressions!O98, 1), NA())</f>
        <v>#N/A</v>
      </c>
      <c r="O88" s="534" t="e">
        <f>IF(ISNUMBER(Regressions!Q98),ROUND(Regressions!Q98, 1), NA())</f>
        <v>#N/A</v>
      </c>
      <c r="P88" s="530" t="e">
        <f>IF(ISNUMBER(Regressions!R98),ROUND(Regressions!R98, 1), NA())</f>
        <v>#N/A</v>
      </c>
      <c r="Q88" s="536" t="e">
        <f>IF(ISNUMBER(Regressions!S98),ROUND(Regressions!S98, 1), NA())</f>
        <v>#N/A</v>
      </c>
      <c r="R88" s="532" t="e">
        <f>IF(ISNUMBER(Regressions!T98),ROUND(Regressions!T98, 1), NA())</f>
        <v>#N/A</v>
      </c>
      <c r="S88" s="533" t="e">
        <f>IF(ISNUMBER(Regressions!U98),ROUND(Regressions!U98, 1), NA())</f>
        <v>#N/A</v>
      </c>
    </row>
    <row r="89" spans="1:19" x14ac:dyDescent="0.25">
      <c r="A89" s="525" t="str">
        <f>+Introduction!$C$7</f>
        <v>San Marino</v>
      </c>
      <c r="B89" s="526">
        <f>IF(ISBLANK(Regressions!B99), " ", Regressions!B99)</f>
        <v>2023</v>
      </c>
      <c r="C89" s="525" t="str">
        <f>HLOOKUP(Introduction!$G$4,nametranslations,25,FALSE)</f>
        <v>Rural</v>
      </c>
      <c r="D89" s="528">
        <f>IF(ISBLANK(Regressions!D99), " ", Regressions!D99)</f>
        <v>110.450634765625</v>
      </c>
      <c r="E89" s="529" t="e">
        <f>IF(ISNUMBER(Regressions!E99),ROUND(Regressions!E99, 1), NA())</f>
        <v>#N/A</v>
      </c>
      <c r="F89" s="530" t="e">
        <f>IF(ISNUMBER(Regressions!F99),ROUND(Regressions!F99, 1), NA())</f>
        <v>#N/A</v>
      </c>
      <c r="G89" s="531" t="e">
        <f>IF(ISNUMBER(Regressions!G99),ROUND(Regressions!G99, 1), NA())</f>
        <v>#N/A</v>
      </c>
      <c r="H89" s="532" t="e">
        <f>IF(ISNUMBER(Regressions!H99),ROUND(Regressions!H99, 1), NA())</f>
        <v>#N/A</v>
      </c>
      <c r="I89" s="533" t="e">
        <f>IF(ISNUMBER(Regressions!I99),ROUND(Regressions!I99, 1), NA())</f>
        <v>#N/A</v>
      </c>
      <c r="J89" s="534" t="e">
        <f>IF(ISNUMBER(Regressions!K99),ROUND(Regressions!K99, 1), NA())</f>
        <v>#N/A</v>
      </c>
      <c r="K89" s="530" t="e">
        <f>IF(ISNUMBER(Regressions!L99),ROUND(Regressions!L99, 1), NA())</f>
        <v>#N/A</v>
      </c>
      <c r="L89" s="535" t="e">
        <f>IF(ISNUMBER(Regressions!M99),ROUND(Regressions!M99, 1), NA())</f>
        <v>#N/A</v>
      </c>
      <c r="M89" s="532" t="e">
        <f>IF(ISNUMBER(Regressions!N99),ROUND(Regressions!N99, 1), NA())</f>
        <v>#N/A</v>
      </c>
      <c r="N89" s="533" t="e">
        <f>IF(ISNUMBER(Regressions!O99),ROUND(Regressions!O99, 1), NA())</f>
        <v>#N/A</v>
      </c>
      <c r="O89" s="534" t="e">
        <f>IF(ISNUMBER(Regressions!Q99),ROUND(Regressions!Q99, 1), NA())</f>
        <v>#N/A</v>
      </c>
      <c r="P89" s="530" t="e">
        <f>IF(ISNUMBER(Regressions!R99),ROUND(Regressions!R99, 1), NA())</f>
        <v>#N/A</v>
      </c>
      <c r="Q89" s="536" t="e">
        <f>IF(ISNUMBER(Regressions!S99),ROUND(Regressions!S99, 1), NA())</f>
        <v>#N/A</v>
      </c>
      <c r="R89" s="532" t="e">
        <f>IF(ISNUMBER(Regressions!T99),ROUND(Regressions!T99, 1), NA())</f>
        <v>#N/A</v>
      </c>
      <c r="S89" s="533" t="e">
        <f>IF(ISNUMBER(Regressions!U99),ROUND(Regressions!U99, 1), NA())</f>
        <v>#N/A</v>
      </c>
    </row>
    <row r="90" spans="1:19" x14ac:dyDescent="0.25">
      <c r="A90" s="525" t="str">
        <f>+Introduction!$C$7</f>
        <v>San Marino</v>
      </c>
      <c r="B90" s="526">
        <f>IF(ISBLANK(Regressions!B100), " ", Regressions!B100)</f>
        <v>2024</v>
      </c>
      <c r="C90" s="525" t="str">
        <f>HLOOKUP(Introduction!$G$4,nametranslations,25,FALSE)</f>
        <v>Rural</v>
      </c>
      <c r="D90" s="528">
        <f>IF(ISBLANK(Regressions!D100), " ", Regressions!D100)</f>
        <v>103.56547973632813</v>
      </c>
      <c r="E90" s="529" t="e">
        <f>IF(ISNUMBER(Regressions!E100),ROUND(Regressions!E100, 1), NA())</f>
        <v>#N/A</v>
      </c>
      <c r="F90" s="530" t="e">
        <f>IF(ISNUMBER(Regressions!F100),ROUND(Regressions!F100, 1), NA())</f>
        <v>#N/A</v>
      </c>
      <c r="G90" s="531" t="e">
        <f>IF(ISNUMBER(Regressions!G100),ROUND(Regressions!G100, 1), NA())</f>
        <v>#N/A</v>
      </c>
      <c r="H90" s="532" t="e">
        <f>IF(ISNUMBER(Regressions!H100),ROUND(Regressions!H100, 1), NA())</f>
        <v>#N/A</v>
      </c>
      <c r="I90" s="533" t="e">
        <f>IF(ISNUMBER(Regressions!I100),ROUND(Regressions!I100, 1), NA())</f>
        <v>#N/A</v>
      </c>
      <c r="J90" s="534" t="e">
        <f>IF(ISNUMBER(Regressions!K100),ROUND(Regressions!K100, 1), NA())</f>
        <v>#N/A</v>
      </c>
      <c r="K90" s="530" t="e">
        <f>IF(ISNUMBER(Regressions!L100),ROUND(Regressions!L100, 1), NA())</f>
        <v>#N/A</v>
      </c>
      <c r="L90" s="535" t="e">
        <f>IF(ISNUMBER(Regressions!M100),ROUND(Regressions!M100, 1), NA())</f>
        <v>#N/A</v>
      </c>
      <c r="M90" s="532" t="e">
        <f>IF(ISNUMBER(Regressions!N100),ROUND(Regressions!N100, 1), NA())</f>
        <v>#N/A</v>
      </c>
      <c r="N90" s="533" t="e">
        <f>IF(ISNUMBER(Regressions!O100),ROUND(Regressions!O100, 1), NA())</f>
        <v>#N/A</v>
      </c>
      <c r="O90" s="534" t="e">
        <f>IF(ISNUMBER(Regressions!Q100),ROUND(Regressions!Q100, 1), NA())</f>
        <v>#N/A</v>
      </c>
      <c r="P90" s="530" t="e">
        <f>IF(ISNUMBER(Regressions!R100),ROUND(Regressions!R100, 1), NA())</f>
        <v>#N/A</v>
      </c>
      <c r="Q90" s="536" t="e">
        <f>IF(ISNUMBER(Regressions!S100),ROUND(Regressions!S100, 1), NA())</f>
        <v>#N/A</v>
      </c>
      <c r="R90" s="532" t="e">
        <f>IF(ISNUMBER(Regressions!T100),ROUND(Regressions!T100, 1), NA())</f>
        <v>#N/A</v>
      </c>
      <c r="S90" s="533" t="e">
        <f>IF(ISNUMBER(Regressions!U100),ROUND(Regressions!U100, 1), NA())</f>
        <v>#N/A</v>
      </c>
    </row>
    <row r="91" spans="1:19" x14ac:dyDescent="0.25">
      <c r="A91" s="541" t="str">
        <f>+Introduction!$C$7</f>
        <v>San Marino</v>
      </c>
      <c r="B91" s="542">
        <f>IF(ISBLANK(Regressions!B101), " ", Regressions!B101)</f>
        <v>2025</v>
      </c>
      <c r="C91" s="541" t="str">
        <f>HLOOKUP(Introduction!$G$4,nametranslations,25,FALSE)</f>
        <v>Rural</v>
      </c>
      <c r="D91" s="543">
        <f>IF(ISBLANK(Regressions!D101), " ", Regressions!D101)</f>
        <v>110.03219299316406</v>
      </c>
      <c r="E91" s="544" t="e">
        <f>IF(ISNUMBER(Regressions!E101),ROUND(Regressions!E101, 1), NA())</f>
        <v>#N/A</v>
      </c>
      <c r="F91" s="545" t="e">
        <f>IF(ISNUMBER(Regressions!F101),ROUND(Regressions!F101, 1), NA())</f>
        <v>#N/A</v>
      </c>
      <c r="G91" s="546" t="e">
        <f>IF(ISNUMBER(Regressions!G101),ROUND(Regressions!G101, 1), NA())</f>
        <v>#N/A</v>
      </c>
      <c r="H91" s="547" t="e">
        <f>IF(ISNUMBER(Regressions!H101),ROUND(Regressions!H101, 1), NA())</f>
        <v>#N/A</v>
      </c>
      <c r="I91" s="548" t="e">
        <f>IF(ISNUMBER(Regressions!I101),ROUND(Regressions!I101, 1), NA())</f>
        <v>#N/A</v>
      </c>
      <c r="J91" s="549" t="e">
        <f>IF(ISNUMBER(Regressions!K101),ROUND(Regressions!K101, 1), NA())</f>
        <v>#N/A</v>
      </c>
      <c r="K91" s="545" t="e">
        <f>IF(ISNUMBER(Regressions!L101),ROUND(Regressions!L101, 1), NA())</f>
        <v>#N/A</v>
      </c>
      <c r="L91" s="550" t="e">
        <f>IF(ISNUMBER(Regressions!M101),ROUND(Regressions!M101, 1), NA())</f>
        <v>#N/A</v>
      </c>
      <c r="M91" s="547" t="e">
        <f>IF(ISNUMBER(Regressions!N101),ROUND(Regressions!N101, 1), NA())</f>
        <v>#N/A</v>
      </c>
      <c r="N91" s="548" t="e">
        <f>IF(ISNUMBER(Regressions!O101),ROUND(Regressions!O101, 1), NA())</f>
        <v>#N/A</v>
      </c>
      <c r="O91" s="549" t="e">
        <f>IF(ISNUMBER(Regressions!Q101),ROUND(Regressions!Q101, 1), NA())</f>
        <v>#N/A</v>
      </c>
      <c r="P91" s="545" t="e">
        <f>IF(ISNUMBER(Regressions!R101),ROUND(Regressions!R101, 1), NA())</f>
        <v>#N/A</v>
      </c>
      <c r="Q91" s="551" t="e">
        <f>IF(ISNUMBER(Regressions!S101),ROUND(Regressions!S101, 1), NA())</f>
        <v>#N/A</v>
      </c>
      <c r="R91" s="547" t="e">
        <f>IF(ISNUMBER(Regressions!T101),ROUND(Regressions!T101, 1), NA())</f>
        <v>#N/A</v>
      </c>
      <c r="S91" s="548" t="e">
        <f>IF(ISNUMBER(Regressions!U101),ROUND(Regressions!U101, 1), NA())</f>
        <v>#N/A</v>
      </c>
    </row>
    <row r="92" spans="1:19" hidden="1" x14ac:dyDescent="0.25">
      <c r="A92" s="525" t="str">
        <f>+Introduction!$C$7</f>
        <v>San Marino</v>
      </c>
      <c r="B92" s="526">
        <f>IF(ISBLANK(Regressions!B102), " ", Regressions!B102)</f>
        <v>2026</v>
      </c>
      <c r="C92" s="525" t="str">
        <f>HLOOKUP(Introduction!$G$4,nametranslations,25,FALSE)</f>
        <v>Rural</v>
      </c>
      <c r="D92" s="528" t="str">
        <f>IF(ISBLANK(Regressions!D102), " ", Regressions!D102)</f>
        <v xml:space="preserve"> </v>
      </c>
      <c r="E92" s="529" t="e">
        <f>IF(ISNUMBER(Regressions!E102),ROUND(Regressions!E102, 1), NA())</f>
        <v>#N/A</v>
      </c>
      <c r="F92" s="530" t="e">
        <f>IF(ISNUMBER(Regressions!F102),ROUND(Regressions!F102, 1), NA())</f>
        <v>#N/A</v>
      </c>
      <c r="G92" s="531" t="e">
        <f>IF(ISNUMBER(Regressions!G102),ROUND(Regressions!G102, 1), NA())</f>
        <v>#N/A</v>
      </c>
      <c r="H92" s="532" t="e">
        <f>IF(ISNUMBER(Regressions!H102),ROUND(Regressions!H102, 1), NA())</f>
        <v>#N/A</v>
      </c>
      <c r="I92" s="533" t="e">
        <f>IF(ISNUMBER(Regressions!I102),ROUND(Regressions!I102, 1), NA())</f>
        <v>#N/A</v>
      </c>
      <c r="J92" s="534" t="e">
        <f>IF(ISNUMBER(Regressions!K102),ROUND(Regressions!K102, 1), NA())</f>
        <v>#N/A</v>
      </c>
      <c r="K92" s="530" t="e">
        <f>IF(ISNUMBER(Regressions!L102),ROUND(Regressions!L102, 1), NA())</f>
        <v>#N/A</v>
      </c>
      <c r="L92" s="535" t="e">
        <f>IF(ISNUMBER(Regressions!M102),ROUND(Regressions!M102, 1), NA())</f>
        <v>#N/A</v>
      </c>
      <c r="M92" s="532" t="e">
        <f>IF(ISNUMBER(Regressions!N102),ROUND(Regressions!N102, 1), NA())</f>
        <v>#N/A</v>
      </c>
      <c r="N92" s="533" t="e">
        <f>IF(ISNUMBER(Regressions!O102),ROUND(Regressions!O102, 1), NA())</f>
        <v>#N/A</v>
      </c>
      <c r="O92" s="534" t="e">
        <f>IF(ISNUMBER(Regressions!Q102),ROUND(Regressions!Q102, 1), NA())</f>
        <v>#N/A</v>
      </c>
      <c r="P92" s="530" t="e">
        <f>IF(ISNUMBER(Regressions!R102),ROUND(Regressions!R102, 1), NA())</f>
        <v>#N/A</v>
      </c>
      <c r="Q92" s="536" t="e">
        <f>IF(ISNUMBER(Regressions!S102),ROUND(Regressions!S102, 1), NA())</f>
        <v>#N/A</v>
      </c>
      <c r="R92" s="532" t="e">
        <f>IF(ISNUMBER(Regressions!T102),ROUND(Regressions!T102, 1), NA())</f>
        <v>#N/A</v>
      </c>
      <c r="S92" s="533" t="e">
        <f>IF(ISNUMBER(Regressions!U102),ROUND(Regressions!U102, 1), NA())</f>
        <v>#N/A</v>
      </c>
    </row>
    <row r="93" spans="1:19" hidden="1" x14ac:dyDescent="0.25">
      <c r="A93" s="525" t="str">
        <f>+Introduction!$C$7</f>
        <v>San Marino</v>
      </c>
      <c r="B93" s="526">
        <f>IF(ISBLANK(Regressions!B103), " ", Regressions!B103)</f>
        <v>2027</v>
      </c>
      <c r="C93" s="525" t="str">
        <f>HLOOKUP(Introduction!$G$4,nametranslations,25,FALSE)</f>
        <v>Rural</v>
      </c>
      <c r="D93" s="528" t="str">
        <f>IF(ISBLANK(Regressions!D103), " ", Regressions!D103)</f>
        <v xml:space="preserve"> </v>
      </c>
      <c r="E93" s="529" t="e">
        <f>IF(ISNUMBER(Regressions!E103),ROUND(Regressions!E103, 1), NA())</f>
        <v>#N/A</v>
      </c>
      <c r="F93" s="530" t="e">
        <f>IF(ISNUMBER(Regressions!F103),ROUND(Regressions!F103, 1), NA())</f>
        <v>#N/A</v>
      </c>
      <c r="G93" s="531" t="e">
        <f>IF(ISNUMBER(Regressions!G103),ROUND(Regressions!G103, 1), NA())</f>
        <v>#N/A</v>
      </c>
      <c r="H93" s="532" t="e">
        <f>IF(ISNUMBER(Regressions!H103),ROUND(Regressions!H103, 1), NA())</f>
        <v>#N/A</v>
      </c>
      <c r="I93" s="533" t="e">
        <f>IF(ISNUMBER(Regressions!I103),ROUND(Regressions!I103, 1), NA())</f>
        <v>#N/A</v>
      </c>
      <c r="J93" s="534" t="e">
        <f>IF(ISNUMBER(Regressions!K103),ROUND(Regressions!K103, 1), NA())</f>
        <v>#N/A</v>
      </c>
      <c r="K93" s="530" t="e">
        <f>IF(ISNUMBER(Regressions!L103),ROUND(Regressions!L103, 1), NA())</f>
        <v>#N/A</v>
      </c>
      <c r="L93" s="535" t="e">
        <f>IF(ISNUMBER(Regressions!M103),ROUND(Regressions!M103, 1), NA())</f>
        <v>#N/A</v>
      </c>
      <c r="M93" s="532" t="e">
        <f>IF(ISNUMBER(Regressions!N103),ROUND(Regressions!N103, 1), NA())</f>
        <v>#N/A</v>
      </c>
      <c r="N93" s="533" t="e">
        <f>IF(ISNUMBER(Regressions!O103),ROUND(Regressions!O103, 1), NA())</f>
        <v>#N/A</v>
      </c>
      <c r="O93" s="534" t="e">
        <f>IF(ISNUMBER(Regressions!Q103),ROUND(Regressions!Q103, 1), NA())</f>
        <v>#N/A</v>
      </c>
      <c r="P93" s="530" t="e">
        <f>IF(ISNUMBER(Regressions!R103),ROUND(Regressions!R103, 1), NA())</f>
        <v>#N/A</v>
      </c>
      <c r="Q93" s="536" t="e">
        <f>IF(ISNUMBER(Regressions!S103),ROUND(Regressions!S103, 1), NA())</f>
        <v>#N/A</v>
      </c>
      <c r="R93" s="532" t="e">
        <f>IF(ISNUMBER(Regressions!T103),ROUND(Regressions!T103, 1), NA())</f>
        <v>#N/A</v>
      </c>
      <c r="S93" s="533" t="e">
        <f>IF(ISNUMBER(Regressions!U103),ROUND(Regressions!U103, 1), NA())</f>
        <v>#N/A</v>
      </c>
    </row>
    <row r="94" spans="1:19" hidden="1" x14ac:dyDescent="0.25">
      <c r="A94" s="525" t="str">
        <f>+Introduction!$C$7</f>
        <v>San Marino</v>
      </c>
      <c r="B94" s="526">
        <f>IF(ISBLANK(Regressions!B104), " ", Regressions!B104)</f>
        <v>2028</v>
      </c>
      <c r="C94" s="525" t="str">
        <f>HLOOKUP(Introduction!$G$4,nametranslations,25,FALSE)</f>
        <v>Rural</v>
      </c>
      <c r="D94" s="528" t="str">
        <f>IF(ISBLANK(Regressions!D104), " ", Regressions!D104)</f>
        <v xml:space="preserve"> </v>
      </c>
      <c r="E94" s="529" t="e">
        <f>IF(ISNUMBER(Regressions!E104),ROUND(Regressions!E104, 1), NA())</f>
        <v>#N/A</v>
      </c>
      <c r="F94" s="530" t="e">
        <f>IF(ISNUMBER(Regressions!F104),ROUND(Regressions!F104, 1), NA())</f>
        <v>#N/A</v>
      </c>
      <c r="G94" s="531" t="e">
        <f>IF(ISNUMBER(Regressions!G104),ROUND(Regressions!G104, 1), NA())</f>
        <v>#N/A</v>
      </c>
      <c r="H94" s="532" t="e">
        <f>IF(ISNUMBER(Regressions!H104),ROUND(Regressions!H104, 1), NA())</f>
        <v>#N/A</v>
      </c>
      <c r="I94" s="533" t="e">
        <f>IF(ISNUMBER(Regressions!I104),ROUND(Regressions!I104, 1), NA())</f>
        <v>#N/A</v>
      </c>
      <c r="J94" s="534" t="e">
        <f>IF(ISNUMBER(Regressions!K104),ROUND(Regressions!K104, 1), NA())</f>
        <v>#N/A</v>
      </c>
      <c r="K94" s="530" t="e">
        <f>IF(ISNUMBER(Regressions!L104),ROUND(Regressions!L104, 1), NA())</f>
        <v>#N/A</v>
      </c>
      <c r="L94" s="535" t="e">
        <f>IF(ISNUMBER(Regressions!M104),ROUND(Regressions!M104, 1), NA())</f>
        <v>#N/A</v>
      </c>
      <c r="M94" s="532" t="e">
        <f>IF(ISNUMBER(Regressions!N104),ROUND(Regressions!N104, 1), NA())</f>
        <v>#N/A</v>
      </c>
      <c r="N94" s="533" t="e">
        <f>IF(ISNUMBER(Regressions!O104),ROUND(Regressions!O104, 1), NA())</f>
        <v>#N/A</v>
      </c>
      <c r="O94" s="534" t="e">
        <f>IF(ISNUMBER(Regressions!Q104),ROUND(Regressions!Q104, 1), NA())</f>
        <v>#N/A</v>
      </c>
      <c r="P94" s="530" t="e">
        <f>IF(ISNUMBER(Regressions!R104),ROUND(Regressions!R104, 1), NA())</f>
        <v>#N/A</v>
      </c>
      <c r="Q94" s="536" t="e">
        <f>IF(ISNUMBER(Regressions!S104),ROUND(Regressions!S104, 1), NA())</f>
        <v>#N/A</v>
      </c>
      <c r="R94" s="532" t="e">
        <f>IF(ISNUMBER(Regressions!T104),ROUND(Regressions!T104, 1), NA())</f>
        <v>#N/A</v>
      </c>
      <c r="S94" s="533" t="e">
        <f>IF(ISNUMBER(Regressions!U104),ROUND(Regressions!U104, 1), NA())</f>
        <v>#N/A</v>
      </c>
    </row>
    <row r="95" spans="1:19" hidden="1" x14ac:dyDescent="0.25">
      <c r="A95" s="525" t="str">
        <f>+Introduction!$C$7</f>
        <v>San Marino</v>
      </c>
      <c r="B95" s="526">
        <f>IF(ISBLANK(Regressions!B105), " ", Regressions!B105)</f>
        <v>2029</v>
      </c>
      <c r="C95" s="525" t="str">
        <f>HLOOKUP(Introduction!$G$4,nametranslations,25,FALSE)</f>
        <v>Rural</v>
      </c>
      <c r="D95" s="528" t="str">
        <f>IF(ISBLANK(Regressions!D105), " ", Regressions!D105)</f>
        <v xml:space="preserve"> </v>
      </c>
      <c r="E95" s="529" t="e">
        <f>IF(ISNUMBER(Regressions!E105),ROUND(Regressions!E105, 1), NA())</f>
        <v>#N/A</v>
      </c>
      <c r="F95" s="530" t="e">
        <f>IF(ISNUMBER(Regressions!F105),ROUND(Regressions!F105, 1), NA())</f>
        <v>#N/A</v>
      </c>
      <c r="G95" s="531" t="e">
        <f>IF(ISNUMBER(Regressions!G105),ROUND(Regressions!G105, 1), NA())</f>
        <v>#N/A</v>
      </c>
      <c r="H95" s="532" t="e">
        <f>IF(ISNUMBER(Regressions!H105),ROUND(Regressions!H105, 1), NA())</f>
        <v>#N/A</v>
      </c>
      <c r="I95" s="533" t="e">
        <f>IF(ISNUMBER(Regressions!I105),ROUND(Regressions!I105, 1), NA())</f>
        <v>#N/A</v>
      </c>
      <c r="J95" s="534" t="e">
        <f>IF(ISNUMBER(Regressions!K105),ROUND(Regressions!K105, 1), NA())</f>
        <v>#N/A</v>
      </c>
      <c r="K95" s="530" t="e">
        <f>IF(ISNUMBER(Regressions!L105),ROUND(Regressions!L105, 1), NA())</f>
        <v>#N/A</v>
      </c>
      <c r="L95" s="535" t="e">
        <f>IF(ISNUMBER(Regressions!M105),ROUND(Regressions!M105, 1), NA())</f>
        <v>#N/A</v>
      </c>
      <c r="M95" s="532" t="e">
        <f>IF(ISNUMBER(Regressions!N105),ROUND(Regressions!N105, 1), NA())</f>
        <v>#N/A</v>
      </c>
      <c r="N95" s="533" t="e">
        <f>IF(ISNUMBER(Regressions!O105),ROUND(Regressions!O105, 1), NA())</f>
        <v>#N/A</v>
      </c>
      <c r="O95" s="534" t="e">
        <f>IF(ISNUMBER(Regressions!Q105),ROUND(Regressions!Q105, 1), NA())</f>
        <v>#N/A</v>
      </c>
      <c r="P95" s="530" t="e">
        <f>IF(ISNUMBER(Regressions!R105),ROUND(Regressions!R105, 1), NA())</f>
        <v>#N/A</v>
      </c>
      <c r="Q95" s="536" t="e">
        <f>IF(ISNUMBER(Regressions!S105),ROUND(Regressions!S105, 1), NA())</f>
        <v>#N/A</v>
      </c>
      <c r="R95" s="532" t="e">
        <f>IF(ISNUMBER(Regressions!T105),ROUND(Regressions!T105, 1), NA())</f>
        <v>#N/A</v>
      </c>
      <c r="S95" s="533" t="e">
        <f>IF(ISNUMBER(Regressions!U105),ROUND(Regressions!U105, 1), NA())</f>
        <v>#N/A</v>
      </c>
    </row>
    <row r="96" spans="1:19" hidden="1" x14ac:dyDescent="0.25">
      <c r="A96" s="525" t="str">
        <f>+Introduction!$C$7</f>
        <v>San Marino</v>
      </c>
      <c r="B96" s="526">
        <f>IF(ISBLANK(Regressions!B106), " ", Regressions!B106)</f>
        <v>2030</v>
      </c>
      <c r="C96" s="525" t="str">
        <f>HLOOKUP(Introduction!$G$4,nametranslations,25,FALSE)</f>
        <v>Rural</v>
      </c>
      <c r="D96" s="528" t="str">
        <f>IF(ISBLANK(Regressions!D106), " ", Regressions!D106)</f>
        <v xml:space="preserve"> </v>
      </c>
      <c r="E96" s="529" t="e">
        <f>IF(ISNUMBER(Regressions!E106),ROUND(Regressions!E106, 1), NA())</f>
        <v>#N/A</v>
      </c>
      <c r="F96" s="530" t="e">
        <f>IF(ISNUMBER(Regressions!F106),ROUND(Regressions!F106, 1), NA())</f>
        <v>#N/A</v>
      </c>
      <c r="G96" s="531" t="e">
        <f>IF(ISNUMBER(Regressions!G106),ROUND(Regressions!G106, 1), NA())</f>
        <v>#N/A</v>
      </c>
      <c r="H96" s="532" t="e">
        <f>IF(ISNUMBER(Regressions!H106),ROUND(Regressions!H106, 1), NA())</f>
        <v>#N/A</v>
      </c>
      <c r="I96" s="533" t="e">
        <f>IF(ISNUMBER(Regressions!I106),ROUND(Regressions!I106, 1), NA())</f>
        <v>#N/A</v>
      </c>
      <c r="J96" s="534" t="e">
        <f>IF(ISNUMBER(Regressions!K106),ROUND(Regressions!K106, 1), NA())</f>
        <v>#N/A</v>
      </c>
      <c r="K96" s="530" t="e">
        <f>IF(ISNUMBER(Regressions!L106),ROUND(Regressions!L106, 1), NA())</f>
        <v>#N/A</v>
      </c>
      <c r="L96" s="535" t="e">
        <f>IF(ISNUMBER(Regressions!M106),ROUND(Regressions!M106, 1), NA())</f>
        <v>#N/A</v>
      </c>
      <c r="M96" s="532" t="e">
        <f>IF(ISNUMBER(Regressions!N106),ROUND(Regressions!N106, 1), NA())</f>
        <v>#N/A</v>
      </c>
      <c r="N96" s="533" t="e">
        <f>IF(ISNUMBER(Regressions!O106),ROUND(Regressions!O106, 1), NA())</f>
        <v>#N/A</v>
      </c>
      <c r="O96" s="534" t="e">
        <f>IF(ISNUMBER(Regressions!Q106),ROUND(Regressions!Q106, 1), NA())</f>
        <v>#N/A</v>
      </c>
      <c r="P96" s="530" t="e">
        <f>IF(ISNUMBER(Regressions!R106),ROUND(Regressions!R106, 1), NA())</f>
        <v>#N/A</v>
      </c>
      <c r="Q96" s="536" t="e">
        <f>IF(ISNUMBER(Regressions!S106),ROUND(Regressions!S106, 1), NA())</f>
        <v>#N/A</v>
      </c>
      <c r="R96" s="532" t="e">
        <f>IF(ISNUMBER(Regressions!T106),ROUND(Regressions!T106, 1), NA())</f>
        <v>#N/A</v>
      </c>
      <c r="S96" s="533" t="e">
        <f>IF(ISNUMBER(Regressions!U106),ROUND(Regressions!U106, 1), NA())</f>
        <v>#N/A</v>
      </c>
    </row>
    <row r="97" spans="1:19" x14ac:dyDescent="0.25">
      <c r="A97" s="525" t="str">
        <f>+Introduction!$C$7</f>
        <v>San Marino</v>
      </c>
      <c r="B97" s="526">
        <f>IF(ISBLANK(Regressions!B107), " ", Regressions!B107)</f>
        <v>2000</v>
      </c>
      <c r="C97" s="525" t="str">
        <f>HLOOKUP(Introduction!$G$4,nametranslations,27,FALSE)</f>
        <v>Pre-primary</v>
      </c>
      <c r="D97" s="528">
        <f>IF(ISBLANK(Regressions!D107), " ", Regressions!D107)</f>
        <v>1027</v>
      </c>
      <c r="E97" s="529" t="e">
        <f>IF(ISNUMBER(Regressions!E107),ROUND(Regressions!E107, 1), NA())</f>
        <v>#N/A</v>
      </c>
      <c r="F97" s="530" t="e">
        <f>IF(ISNUMBER(Regressions!F107),ROUND(Regressions!F107, 1), NA())</f>
        <v>#N/A</v>
      </c>
      <c r="G97" s="531" t="e">
        <f>IF(ISNUMBER(Regressions!G107),ROUND(Regressions!G107, 1), NA())</f>
        <v>#N/A</v>
      </c>
      <c r="H97" s="532" t="e">
        <f>IF(ISNUMBER(Regressions!H107),ROUND(Regressions!H107, 1), NA())</f>
        <v>#N/A</v>
      </c>
      <c r="I97" s="533" t="e">
        <f>IF(ISNUMBER(Regressions!I107),ROUND(Regressions!I107, 1), NA())</f>
        <v>#N/A</v>
      </c>
      <c r="J97" s="534" t="e">
        <f>IF(ISNUMBER(Regressions!K107),ROUND(Regressions!K107, 1), NA())</f>
        <v>#N/A</v>
      </c>
      <c r="K97" s="530" t="e">
        <f>IF(ISNUMBER(Regressions!L107),ROUND(Regressions!L107, 1), NA())</f>
        <v>#N/A</v>
      </c>
      <c r="L97" s="535" t="e">
        <f>IF(ISNUMBER(Regressions!M107),ROUND(Regressions!M107, 1), NA())</f>
        <v>#N/A</v>
      </c>
      <c r="M97" s="532" t="e">
        <f>IF(ISNUMBER(Regressions!N107),ROUND(Regressions!N107, 1), NA())</f>
        <v>#N/A</v>
      </c>
      <c r="N97" s="533" t="e">
        <f>IF(ISNUMBER(Regressions!O107),ROUND(Regressions!O107, 1), NA())</f>
        <v>#N/A</v>
      </c>
      <c r="O97" s="534" t="e">
        <f>IF(ISNUMBER(Regressions!Q107),ROUND(Regressions!Q107, 1), NA())</f>
        <v>#N/A</v>
      </c>
      <c r="P97" s="530" t="e">
        <f>IF(ISNUMBER(Regressions!R107),ROUND(Regressions!R107, 1), NA())</f>
        <v>#N/A</v>
      </c>
      <c r="Q97" s="536" t="e">
        <f>IF(ISNUMBER(Regressions!S107),ROUND(Regressions!S107, 1), NA())</f>
        <v>#N/A</v>
      </c>
      <c r="R97" s="532" t="e">
        <f>IF(ISNUMBER(Regressions!T107),ROUND(Regressions!T107, 1), NA())</f>
        <v>#N/A</v>
      </c>
      <c r="S97" s="533" t="e">
        <f>IF(ISNUMBER(Regressions!U107),ROUND(Regressions!U107, 1), NA())</f>
        <v>#N/A</v>
      </c>
    </row>
    <row r="98" spans="1:19" x14ac:dyDescent="0.25">
      <c r="A98" s="525" t="str">
        <f>+Introduction!$C$7</f>
        <v>San Marino</v>
      </c>
      <c r="B98" s="526">
        <f>IF(ISBLANK(Regressions!B108), " ", Regressions!B108)</f>
        <v>2001</v>
      </c>
      <c r="C98" s="525" t="str">
        <f>HLOOKUP(Introduction!$G$4,nametranslations,27,FALSE)</f>
        <v>Pre-primary</v>
      </c>
      <c r="D98" s="528">
        <f>IF(ISBLANK(Regressions!D108), " ", Regressions!D108)</f>
        <v>855</v>
      </c>
      <c r="E98" s="529" t="e">
        <f>IF(ISNUMBER(Regressions!E108),ROUND(Regressions!E108, 1), NA())</f>
        <v>#N/A</v>
      </c>
      <c r="F98" s="530" t="e">
        <f>IF(ISNUMBER(Regressions!F108),ROUND(Regressions!F108, 1), NA())</f>
        <v>#N/A</v>
      </c>
      <c r="G98" s="531" t="e">
        <f>IF(ISNUMBER(Regressions!G108),ROUND(Regressions!G108, 1), NA())</f>
        <v>#N/A</v>
      </c>
      <c r="H98" s="532" t="e">
        <f>IF(ISNUMBER(Regressions!H108),ROUND(Regressions!H108, 1), NA())</f>
        <v>#N/A</v>
      </c>
      <c r="I98" s="533" t="e">
        <f>IF(ISNUMBER(Regressions!I108),ROUND(Regressions!I108, 1), NA())</f>
        <v>#N/A</v>
      </c>
      <c r="J98" s="534" t="e">
        <f>IF(ISNUMBER(Regressions!K108),ROUND(Regressions!K108, 1), NA())</f>
        <v>#N/A</v>
      </c>
      <c r="K98" s="530" t="e">
        <f>IF(ISNUMBER(Regressions!L108),ROUND(Regressions!L108, 1), NA())</f>
        <v>#N/A</v>
      </c>
      <c r="L98" s="535" t="e">
        <f>IF(ISNUMBER(Regressions!M108),ROUND(Regressions!M108, 1), NA())</f>
        <v>#N/A</v>
      </c>
      <c r="M98" s="532" t="e">
        <f>IF(ISNUMBER(Regressions!N108),ROUND(Regressions!N108, 1), NA())</f>
        <v>#N/A</v>
      </c>
      <c r="N98" s="533" t="e">
        <f>IF(ISNUMBER(Regressions!O108),ROUND(Regressions!O108, 1), NA())</f>
        <v>#N/A</v>
      </c>
      <c r="O98" s="534" t="e">
        <f>IF(ISNUMBER(Regressions!Q108),ROUND(Regressions!Q108, 1), NA())</f>
        <v>#N/A</v>
      </c>
      <c r="P98" s="530" t="e">
        <f>IF(ISNUMBER(Regressions!R108),ROUND(Regressions!R108, 1), NA())</f>
        <v>#N/A</v>
      </c>
      <c r="Q98" s="536" t="e">
        <f>IF(ISNUMBER(Regressions!S108),ROUND(Regressions!S108, 1), NA())</f>
        <v>#N/A</v>
      </c>
      <c r="R98" s="532" t="e">
        <f>IF(ISNUMBER(Regressions!T108),ROUND(Regressions!T108, 1), NA())</f>
        <v>#N/A</v>
      </c>
      <c r="S98" s="533" t="e">
        <f>IF(ISNUMBER(Regressions!U108),ROUND(Regressions!U108, 1), NA())</f>
        <v>#N/A</v>
      </c>
    </row>
    <row r="99" spans="1:19" x14ac:dyDescent="0.25">
      <c r="A99" s="525" t="str">
        <f>+Introduction!$C$7</f>
        <v>San Marino</v>
      </c>
      <c r="B99" s="526">
        <f>IF(ISBLANK(Regressions!B109), " ", Regressions!B109)</f>
        <v>2002</v>
      </c>
      <c r="C99" s="525" t="str">
        <f>HLOOKUP(Introduction!$G$4,nametranslations,27,FALSE)</f>
        <v>Pre-primary</v>
      </c>
      <c r="D99" s="528">
        <f>IF(ISBLANK(Regressions!D109), " ", Regressions!D109)</f>
        <v>913</v>
      </c>
      <c r="E99" s="529" t="e">
        <f>IF(ISNUMBER(Regressions!E109),ROUND(Regressions!E109, 1), NA())</f>
        <v>#N/A</v>
      </c>
      <c r="F99" s="530" t="e">
        <f>IF(ISNUMBER(Regressions!F109),ROUND(Regressions!F109, 1), NA())</f>
        <v>#N/A</v>
      </c>
      <c r="G99" s="531" t="e">
        <f>IF(ISNUMBER(Regressions!G109),ROUND(Regressions!G109, 1), NA())</f>
        <v>#N/A</v>
      </c>
      <c r="H99" s="532" t="e">
        <f>IF(ISNUMBER(Regressions!H109),ROUND(Regressions!H109, 1), NA())</f>
        <v>#N/A</v>
      </c>
      <c r="I99" s="533" t="e">
        <f>IF(ISNUMBER(Regressions!I109),ROUND(Regressions!I109, 1), NA())</f>
        <v>#N/A</v>
      </c>
      <c r="J99" s="534" t="e">
        <f>IF(ISNUMBER(Regressions!K109),ROUND(Regressions!K109, 1), NA())</f>
        <v>#N/A</v>
      </c>
      <c r="K99" s="530" t="e">
        <f>IF(ISNUMBER(Regressions!L109),ROUND(Regressions!L109, 1), NA())</f>
        <v>#N/A</v>
      </c>
      <c r="L99" s="535" t="e">
        <f>IF(ISNUMBER(Regressions!M109),ROUND(Regressions!M109, 1), NA())</f>
        <v>#N/A</v>
      </c>
      <c r="M99" s="532" t="e">
        <f>IF(ISNUMBER(Regressions!N109),ROUND(Regressions!N109, 1), NA())</f>
        <v>#N/A</v>
      </c>
      <c r="N99" s="533" t="e">
        <f>IF(ISNUMBER(Regressions!O109),ROUND(Regressions!O109, 1), NA())</f>
        <v>#N/A</v>
      </c>
      <c r="O99" s="534" t="e">
        <f>IF(ISNUMBER(Regressions!Q109),ROUND(Regressions!Q109, 1), NA())</f>
        <v>#N/A</v>
      </c>
      <c r="P99" s="530" t="e">
        <f>IF(ISNUMBER(Regressions!R109),ROUND(Regressions!R109, 1), NA())</f>
        <v>#N/A</v>
      </c>
      <c r="Q99" s="536" t="e">
        <f>IF(ISNUMBER(Regressions!S109),ROUND(Regressions!S109, 1), NA())</f>
        <v>#N/A</v>
      </c>
      <c r="R99" s="532" t="e">
        <f>IF(ISNUMBER(Regressions!T109),ROUND(Regressions!T109, 1), NA())</f>
        <v>#N/A</v>
      </c>
      <c r="S99" s="533" t="e">
        <f>IF(ISNUMBER(Regressions!U109),ROUND(Regressions!U109, 1), NA())</f>
        <v>#N/A</v>
      </c>
    </row>
    <row r="100" spans="1:19" x14ac:dyDescent="0.25">
      <c r="A100" s="525" t="str">
        <f>+Introduction!$C$7</f>
        <v>San Marino</v>
      </c>
      <c r="B100" s="526">
        <f>IF(ISBLANK(Regressions!B110), " ", Regressions!B110)</f>
        <v>2003</v>
      </c>
      <c r="C100" s="525" t="str">
        <f>HLOOKUP(Introduction!$G$4,nametranslations,27,FALSE)</f>
        <v>Pre-primary</v>
      </c>
      <c r="D100" s="528">
        <f>IF(ISBLANK(Regressions!D110), " ", Regressions!D110)</f>
        <v>956</v>
      </c>
      <c r="E100" s="529" t="e">
        <f>IF(ISNUMBER(Regressions!E110),ROUND(Regressions!E110, 1), NA())</f>
        <v>#N/A</v>
      </c>
      <c r="F100" s="530" t="e">
        <f>IF(ISNUMBER(Regressions!F110),ROUND(Regressions!F110, 1), NA())</f>
        <v>#N/A</v>
      </c>
      <c r="G100" s="531" t="e">
        <f>IF(ISNUMBER(Regressions!G110),ROUND(Regressions!G110, 1), NA())</f>
        <v>#N/A</v>
      </c>
      <c r="H100" s="532" t="e">
        <f>IF(ISNUMBER(Regressions!H110),ROUND(Regressions!H110, 1), NA())</f>
        <v>#N/A</v>
      </c>
      <c r="I100" s="533" t="e">
        <f>IF(ISNUMBER(Regressions!I110),ROUND(Regressions!I110, 1), NA())</f>
        <v>#N/A</v>
      </c>
      <c r="J100" s="534" t="e">
        <f>IF(ISNUMBER(Regressions!K110),ROUND(Regressions!K110, 1), NA())</f>
        <v>#N/A</v>
      </c>
      <c r="K100" s="530" t="e">
        <f>IF(ISNUMBER(Regressions!L110),ROUND(Regressions!L110, 1), NA())</f>
        <v>#N/A</v>
      </c>
      <c r="L100" s="535" t="e">
        <f>IF(ISNUMBER(Regressions!M110),ROUND(Regressions!M110, 1), NA())</f>
        <v>#N/A</v>
      </c>
      <c r="M100" s="532" t="e">
        <f>IF(ISNUMBER(Regressions!N110),ROUND(Regressions!N110, 1), NA())</f>
        <v>#N/A</v>
      </c>
      <c r="N100" s="533" t="e">
        <f>IF(ISNUMBER(Regressions!O110),ROUND(Regressions!O110, 1), NA())</f>
        <v>#N/A</v>
      </c>
      <c r="O100" s="534" t="e">
        <f>IF(ISNUMBER(Regressions!Q110),ROUND(Regressions!Q110, 1), NA())</f>
        <v>#N/A</v>
      </c>
      <c r="P100" s="530" t="e">
        <f>IF(ISNUMBER(Regressions!R110),ROUND(Regressions!R110, 1), NA())</f>
        <v>#N/A</v>
      </c>
      <c r="Q100" s="536" t="e">
        <f>IF(ISNUMBER(Regressions!S110),ROUND(Regressions!S110, 1), NA())</f>
        <v>#N/A</v>
      </c>
      <c r="R100" s="532" t="e">
        <f>IF(ISNUMBER(Regressions!T110),ROUND(Regressions!T110, 1), NA())</f>
        <v>#N/A</v>
      </c>
      <c r="S100" s="533" t="e">
        <f>IF(ISNUMBER(Regressions!U110),ROUND(Regressions!U110, 1), NA())</f>
        <v>#N/A</v>
      </c>
    </row>
    <row r="101" spans="1:19" x14ac:dyDescent="0.25">
      <c r="A101" s="525" t="str">
        <f>+Introduction!$C$7</f>
        <v>San Marino</v>
      </c>
      <c r="B101" s="526">
        <f>IF(ISBLANK(Regressions!B111), " ", Regressions!B111)</f>
        <v>2004</v>
      </c>
      <c r="C101" s="525" t="str">
        <f>HLOOKUP(Introduction!$G$4,nametranslations,27,FALSE)</f>
        <v>Pre-primary</v>
      </c>
      <c r="D101" s="528">
        <f>IF(ISBLANK(Regressions!D111), " ", Regressions!D111)</f>
        <v>975</v>
      </c>
      <c r="E101" s="529" t="e">
        <f>IF(ISNUMBER(Regressions!E111),ROUND(Regressions!E111, 1), NA())</f>
        <v>#N/A</v>
      </c>
      <c r="F101" s="530" t="e">
        <f>IF(ISNUMBER(Regressions!F111),ROUND(Regressions!F111, 1), NA())</f>
        <v>#N/A</v>
      </c>
      <c r="G101" s="531" t="e">
        <f>IF(ISNUMBER(Regressions!G111),ROUND(Regressions!G111, 1), NA())</f>
        <v>#N/A</v>
      </c>
      <c r="H101" s="532" t="e">
        <f>IF(ISNUMBER(Regressions!H111),ROUND(Regressions!H111, 1), NA())</f>
        <v>#N/A</v>
      </c>
      <c r="I101" s="533" t="e">
        <f>IF(ISNUMBER(Regressions!I111),ROUND(Regressions!I111, 1), NA())</f>
        <v>#N/A</v>
      </c>
      <c r="J101" s="534" t="e">
        <f>IF(ISNUMBER(Regressions!K111),ROUND(Regressions!K111, 1), NA())</f>
        <v>#N/A</v>
      </c>
      <c r="K101" s="530" t="e">
        <f>IF(ISNUMBER(Regressions!L111),ROUND(Regressions!L111, 1), NA())</f>
        <v>#N/A</v>
      </c>
      <c r="L101" s="535" t="e">
        <f>IF(ISNUMBER(Regressions!M111),ROUND(Regressions!M111, 1), NA())</f>
        <v>#N/A</v>
      </c>
      <c r="M101" s="532" t="e">
        <f>IF(ISNUMBER(Regressions!N111),ROUND(Regressions!N111, 1), NA())</f>
        <v>#N/A</v>
      </c>
      <c r="N101" s="533" t="e">
        <f>IF(ISNUMBER(Regressions!O111),ROUND(Regressions!O111, 1), NA())</f>
        <v>#N/A</v>
      </c>
      <c r="O101" s="534" t="e">
        <f>IF(ISNUMBER(Regressions!Q111),ROUND(Regressions!Q111, 1), NA())</f>
        <v>#N/A</v>
      </c>
      <c r="P101" s="530" t="e">
        <f>IF(ISNUMBER(Regressions!R111),ROUND(Regressions!R111, 1), NA())</f>
        <v>#N/A</v>
      </c>
      <c r="Q101" s="536" t="e">
        <f>IF(ISNUMBER(Regressions!S111),ROUND(Regressions!S111, 1), NA())</f>
        <v>#N/A</v>
      </c>
      <c r="R101" s="532" t="e">
        <f>IF(ISNUMBER(Regressions!T111),ROUND(Regressions!T111, 1), NA())</f>
        <v>#N/A</v>
      </c>
      <c r="S101" s="533" t="e">
        <f>IF(ISNUMBER(Regressions!U111),ROUND(Regressions!U111, 1), NA())</f>
        <v>#N/A</v>
      </c>
    </row>
    <row r="102" spans="1:19" x14ac:dyDescent="0.25">
      <c r="A102" s="525" t="str">
        <f>+Introduction!$C$7</f>
        <v>San Marino</v>
      </c>
      <c r="B102" s="526">
        <f>IF(ISBLANK(Regressions!B112), " ", Regressions!B112)</f>
        <v>2005</v>
      </c>
      <c r="C102" s="525" t="str">
        <f>HLOOKUP(Introduction!$G$4,nametranslations,27,FALSE)</f>
        <v>Pre-primary</v>
      </c>
      <c r="D102" s="528">
        <f>IF(ISBLANK(Regressions!D112), " ", Regressions!D112)</f>
        <v>1009</v>
      </c>
      <c r="E102" s="529" t="e">
        <f>IF(ISNUMBER(Regressions!E112),ROUND(Regressions!E112, 1), NA())</f>
        <v>#N/A</v>
      </c>
      <c r="F102" s="530" t="e">
        <f>IF(ISNUMBER(Regressions!F112),ROUND(Regressions!F112, 1), NA())</f>
        <v>#N/A</v>
      </c>
      <c r="G102" s="531" t="e">
        <f>IF(ISNUMBER(Regressions!G112),ROUND(Regressions!G112, 1), NA())</f>
        <v>#N/A</v>
      </c>
      <c r="H102" s="532" t="e">
        <f>IF(ISNUMBER(Regressions!H112),ROUND(Regressions!H112, 1), NA())</f>
        <v>#N/A</v>
      </c>
      <c r="I102" s="533" t="e">
        <f>IF(ISNUMBER(Regressions!I112),ROUND(Regressions!I112, 1), NA())</f>
        <v>#N/A</v>
      </c>
      <c r="J102" s="534" t="e">
        <f>IF(ISNUMBER(Regressions!K112),ROUND(Regressions!K112, 1), NA())</f>
        <v>#N/A</v>
      </c>
      <c r="K102" s="530" t="e">
        <f>IF(ISNUMBER(Regressions!L112),ROUND(Regressions!L112, 1), NA())</f>
        <v>#N/A</v>
      </c>
      <c r="L102" s="535" t="e">
        <f>IF(ISNUMBER(Regressions!M112),ROUND(Regressions!M112, 1), NA())</f>
        <v>#N/A</v>
      </c>
      <c r="M102" s="532" t="e">
        <f>IF(ISNUMBER(Regressions!N112),ROUND(Regressions!N112, 1), NA())</f>
        <v>#N/A</v>
      </c>
      <c r="N102" s="533" t="e">
        <f>IF(ISNUMBER(Regressions!O112),ROUND(Regressions!O112, 1), NA())</f>
        <v>#N/A</v>
      </c>
      <c r="O102" s="534" t="e">
        <f>IF(ISNUMBER(Regressions!Q112),ROUND(Regressions!Q112, 1), NA())</f>
        <v>#N/A</v>
      </c>
      <c r="P102" s="530" t="e">
        <f>IF(ISNUMBER(Regressions!R112),ROUND(Regressions!R112, 1), NA())</f>
        <v>#N/A</v>
      </c>
      <c r="Q102" s="536" t="e">
        <f>IF(ISNUMBER(Regressions!S112),ROUND(Regressions!S112, 1), NA())</f>
        <v>#N/A</v>
      </c>
      <c r="R102" s="532" t="e">
        <f>IF(ISNUMBER(Regressions!T112),ROUND(Regressions!T112, 1), NA())</f>
        <v>#N/A</v>
      </c>
      <c r="S102" s="533" t="e">
        <f>IF(ISNUMBER(Regressions!U112),ROUND(Regressions!U112, 1), NA())</f>
        <v>#N/A</v>
      </c>
    </row>
    <row r="103" spans="1:19" x14ac:dyDescent="0.25">
      <c r="A103" s="525" t="str">
        <f>+Introduction!$C$7</f>
        <v>San Marino</v>
      </c>
      <c r="B103" s="526">
        <f>IF(ISBLANK(Regressions!B113), " ", Regressions!B113)</f>
        <v>2006</v>
      </c>
      <c r="C103" s="525" t="str">
        <f>HLOOKUP(Introduction!$G$4,nametranslations,27,FALSE)</f>
        <v>Pre-primary</v>
      </c>
      <c r="D103" s="528">
        <f>IF(ISBLANK(Regressions!D113), " ", Regressions!D113)</f>
        <v>988</v>
      </c>
      <c r="E103" s="529" t="e">
        <f>IF(ISNUMBER(Regressions!E113),ROUND(Regressions!E113, 1), NA())</f>
        <v>#N/A</v>
      </c>
      <c r="F103" s="530" t="e">
        <f>IF(ISNUMBER(Regressions!F113),ROUND(Regressions!F113, 1), NA())</f>
        <v>#N/A</v>
      </c>
      <c r="G103" s="531" t="e">
        <f>IF(ISNUMBER(Regressions!G113),ROUND(Regressions!G113, 1), NA())</f>
        <v>#N/A</v>
      </c>
      <c r="H103" s="532" t="e">
        <f>IF(ISNUMBER(Regressions!H113),ROUND(Regressions!H113, 1), NA())</f>
        <v>#N/A</v>
      </c>
      <c r="I103" s="533" t="e">
        <f>IF(ISNUMBER(Regressions!I113),ROUND(Regressions!I113, 1), NA())</f>
        <v>#N/A</v>
      </c>
      <c r="J103" s="534" t="e">
        <f>IF(ISNUMBER(Regressions!K113),ROUND(Regressions!K113, 1), NA())</f>
        <v>#N/A</v>
      </c>
      <c r="K103" s="530" t="e">
        <f>IF(ISNUMBER(Regressions!L113),ROUND(Regressions!L113, 1), NA())</f>
        <v>#N/A</v>
      </c>
      <c r="L103" s="535" t="e">
        <f>IF(ISNUMBER(Regressions!M113),ROUND(Regressions!M113, 1), NA())</f>
        <v>#N/A</v>
      </c>
      <c r="M103" s="532" t="e">
        <f>IF(ISNUMBER(Regressions!N113),ROUND(Regressions!N113, 1), NA())</f>
        <v>#N/A</v>
      </c>
      <c r="N103" s="533" t="e">
        <f>IF(ISNUMBER(Regressions!O113),ROUND(Regressions!O113, 1), NA())</f>
        <v>#N/A</v>
      </c>
      <c r="O103" s="534" t="e">
        <f>IF(ISNUMBER(Regressions!Q113),ROUND(Regressions!Q113, 1), NA())</f>
        <v>#N/A</v>
      </c>
      <c r="P103" s="530" t="e">
        <f>IF(ISNUMBER(Regressions!R113),ROUND(Regressions!R113, 1), NA())</f>
        <v>#N/A</v>
      </c>
      <c r="Q103" s="536" t="e">
        <f>IF(ISNUMBER(Regressions!S113),ROUND(Regressions!S113, 1), NA())</f>
        <v>#N/A</v>
      </c>
      <c r="R103" s="532" t="e">
        <f>IF(ISNUMBER(Regressions!T113),ROUND(Regressions!T113, 1), NA())</f>
        <v>#N/A</v>
      </c>
      <c r="S103" s="533" t="e">
        <f>IF(ISNUMBER(Regressions!U113),ROUND(Regressions!U113, 1), NA())</f>
        <v>#N/A</v>
      </c>
    </row>
    <row r="104" spans="1:19" x14ac:dyDescent="0.25">
      <c r="A104" s="525" t="str">
        <f>+Introduction!$C$7</f>
        <v>San Marino</v>
      </c>
      <c r="B104" s="526">
        <f>IF(ISBLANK(Regressions!B114), " ", Regressions!B114)</f>
        <v>2007</v>
      </c>
      <c r="C104" s="525" t="str">
        <f>HLOOKUP(Introduction!$G$4,nametranslations,27,FALSE)</f>
        <v>Pre-primary</v>
      </c>
      <c r="D104" s="528">
        <f>IF(ISBLANK(Regressions!D114), " ", Regressions!D114)</f>
        <v>1013</v>
      </c>
      <c r="E104" s="529" t="e">
        <f>IF(ISNUMBER(Regressions!E114),ROUND(Regressions!E114, 1), NA())</f>
        <v>#N/A</v>
      </c>
      <c r="F104" s="530" t="e">
        <f>IF(ISNUMBER(Regressions!F114),ROUND(Regressions!F114, 1), NA())</f>
        <v>#N/A</v>
      </c>
      <c r="G104" s="531" t="e">
        <f>IF(ISNUMBER(Regressions!G114),ROUND(Regressions!G114, 1), NA())</f>
        <v>#N/A</v>
      </c>
      <c r="H104" s="532" t="e">
        <f>IF(ISNUMBER(Regressions!H114),ROUND(Regressions!H114, 1), NA())</f>
        <v>#N/A</v>
      </c>
      <c r="I104" s="533" t="e">
        <f>IF(ISNUMBER(Regressions!I114),ROUND(Regressions!I114, 1), NA())</f>
        <v>#N/A</v>
      </c>
      <c r="J104" s="534" t="e">
        <f>IF(ISNUMBER(Regressions!K114),ROUND(Regressions!K114, 1), NA())</f>
        <v>#N/A</v>
      </c>
      <c r="K104" s="530" t="e">
        <f>IF(ISNUMBER(Regressions!L114),ROUND(Regressions!L114, 1), NA())</f>
        <v>#N/A</v>
      </c>
      <c r="L104" s="535" t="e">
        <f>IF(ISNUMBER(Regressions!M114),ROUND(Regressions!M114, 1), NA())</f>
        <v>#N/A</v>
      </c>
      <c r="M104" s="532" t="e">
        <f>IF(ISNUMBER(Regressions!N114),ROUND(Regressions!N114, 1), NA())</f>
        <v>#N/A</v>
      </c>
      <c r="N104" s="533" t="e">
        <f>IF(ISNUMBER(Regressions!O114),ROUND(Regressions!O114, 1), NA())</f>
        <v>#N/A</v>
      </c>
      <c r="O104" s="534" t="e">
        <f>IF(ISNUMBER(Regressions!Q114),ROUND(Regressions!Q114, 1), NA())</f>
        <v>#N/A</v>
      </c>
      <c r="P104" s="530" t="e">
        <f>IF(ISNUMBER(Regressions!R114),ROUND(Regressions!R114, 1), NA())</f>
        <v>#N/A</v>
      </c>
      <c r="Q104" s="536" t="e">
        <f>IF(ISNUMBER(Regressions!S114),ROUND(Regressions!S114, 1), NA())</f>
        <v>#N/A</v>
      </c>
      <c r="R104" s="532" t="e">
        <f>IF(ISNUMBER(Regressions!T114),ROUND(Regressions!T114, 1), NA())</f>
        <v>#N/A</v>
      </c>
      <c r="S104" s="533" t="e">
        <f>IF(ISNUMBER(Regressions!U114),ROUND(Regressions!U114, 1), NA())</f>
        <v>#N/A</v>
      </c>
    </row>
    <row r="105" spans="1:19" x14ac:dyDescent="0.25">
      <c r="A105" s="525" t="str">
        <f>+Introduction!$C$7</f>
        <v>San Marino</v>
      </c>
      <c r="B105" s="526">
        <f>IF(ISBLANK(Regressions!B115), " ", Regressions!B115)</f>
        <v>2008</v>
      </c>
      <c r="C105" s="525" t="str">
        <f>HLOOKUP(Introduction!$G$4,nametranslations,27,FALSE)</f>
        <v>Pre-primary</v>
      </c>
      <c r="D105" s="528">
        <f>IF(ISBLANK(Regressions!D115), " ", Regressions!D115)</f>
        <v>999</v>
      </c>
      <c r="E105" s="529" t="e">
        <f>IF(ISNUMBER(Regressions!E115),ROUND(Regressions!E115, 1), NA())</f>
        <v>#N/A</v>
      </c>
      <c r="F105" s="530" t="e">
        <f>IF(ISNUMBER(Regressions!F115),ROUND(Regressions!F115, 1), NA())</f>
        <v>#N/A</v>
      </c>
      <c r="G105" s="531" t="e">
        <f>IF(ISNUMBER(Regressions!G115),ROUND(Regressions!G115, 1), NA())</f>
        <v>#N/A</v>
      </c>
      <c r="H105" s="532" t="e">
        <f>IF(ISNUMBER(Regressions!H115),ROUND(Regressions!H115, 1), NA())</f>
        <v>#N/A</v>
      </c>
      <c r="I105" s="533" t="e">
        <f>IF(ISNUMBER(Regressions!I115),ROUND(Regressions!I115, 1), NA())</f>
        <v>#N/A</v>
      </c>
      <c r="J105" s="534" t="e">
        <f>IF(ISNUMBER(Regressions!K115),ROUND(Regressions!K115, 1), NA())</f>
        <v>#N/A</v>
      </c>
      <c r="K105" s="530" t="e">
        <f>IF(ISNUMBER(Regressions!L115),ROUND(Regressions!L115, 1), NA())</f>
        <v>#N/A</v>
      </c>
      <c r="L105" s="535" t="e">
        <f>IF(ISNUMBER(Regressions!M115),ROUND(Regressions!M115, 1), NA())</f>
        <v>#N/A</v>
      </c>
      <c r="M105" s="532" t="e">
        <f>IF(ISNUMBER(Regressions!N115),ROUND(Regressions!N115, 1), NA())</f>
        <v>#N/A</v>
      </c>
      <c r="N105" s="533" t="e">
        <f>IF(ISNUMBER(Regressions!O115),ROUND(Regressions!O115, 1), NA())</f>
        <v>#N/A</v>
      </c>
      <c r="O105" s="534" t="e">
        <f>IF(ISNUMBER(Regressions!Q115),ROUND(Regressions!Q115, 1), NA())</f>
        <v>#N/A</v>
      </c>
      <c r="P105" s="530" t="e">
        <f>IF(ISNUMBER(Regressions!R115),ROUND(Regressions!R115, 1), NA())</f>
        <v>#N/A</v>
      </c>
      <c r="Q105" s="536" t="e">
        <f>IF(ISNUMBER(Regressions!S115),ROUND(Regressions!S115, 1), NA())</f>
        <v>#N/A</v>
      </c>
      <c r="R105" s="532" t="e">
        <f>IF(ISNUMBER(Regressions!T115),ROUND(Regressions!T115, 1), NA())</f>
        <v>#N/A</v>
      </c>
      <c r="S105" s="533" t="e">
        <f>IF(ISNUMBER(Regressions!U115),ROUND(Regressions!U115, 1), NA())</f>
        <v>#N/A</v>
      </c>
    </row>
    <row r="106" spans="1:19" x14ac:dyDescent="0.25">
      <c r="A106" s="525" t="str">
        <f>+Introduction!$C$7</f>
        <v>San Marino</v>
      </c>
      <c r="B106" s="526">
        <f>IF(ISBLANK(Regressions!B116), " ", Regressions!B116)</f>
        <v>2009</v>
      </c>
      <c r="C106" s="525" t="str">
        <f>HLOOKUP(Introduction!$G$4,nametranslations,27,FALSE)</f>
        <v>Pre-primary</v>
      </c>
      <c r="D106" s="528">
        <f>IF(ISBLANK(Regressions!D116), " ", Regressions!D116)</f>
        <v>994</v>
      </c>
      <c r="E106" s="529" t="e">
        <f>IF(ISNUMBER(Regressions!E116),ROUND(Regressions!E116, 1), NA())</f>
        <v>#N/A</v>
      </c>
      <c r="F106" s="530" t="e">
        <f>IF(ISNUMBER(Regressions!F116),ROUND(Regressions!F116, 1), NA())</f>
        <v>#N/A</v>
      </c>
      <c r="G106" s="531" t="e">
        <f>IF(ISNUMBER(Regressions!G116),ROUND(Regressions!G116, 1), NA())</f>
        <v>#N/A</v>
      </c>
      <c r="H106" s="532" t="e">
        <f>IF(ISNUMBER(Regressions!H116),ROUND(Regressions!H116, 1), NA())</f>
        <v>#N/A</v>
      </c>
      <c r="I106" s="533" t="e">
        <f>IF(ISNUMBER(Regressions!I116),ROUND(Regressions!I116, 1), NA())</f>
        <v>#N/A</v>
      </c>
      <c r="J106" s="534" t="e">
        <f>IF(ISNUMBER(Regressions!K116),ROUND(Regressions!K116, 1), NA())</f>
        <v>#N/A</v>
      </c>
      <c r="K106" s="530" t="e">
        <f>IF(ISNUMBER(Regressions!L116),ROUND(Regressions!L116, 1), NA())</f>
        <v>#N/A</v>
      </c>
      <c r="L106" s="535" t="e">
        <f>IF(ISNUMBER(Regressions!M116),ROUND(Regressions!M116, 1), NA())</f>
        <v>#N/A</v>
      </c>
      <c r="M106" s="532" t="e">
        <f>IF(ISNUMBER(Regressions!N116),ROUND(Regressions!N116, 1), NA())</f>
        <v>#N/A</v>
      </c>
      <c r="N106" s="533" t="e">
        <f>IF(ISNUMBER(Regressions!O116),ROUND(Regressions!O116, 1), NA())</f>
        <v>#N/A</v>
      </c>
      <c r="O106" s="534" t="e">
        <f>IF(ISNUMBER(Regressions!Q116),ROUND(Regressions!Q116, 1), NA())</f>
        <v>#N/A</v>
      </c>
      <c r="P106" s="530" t="e">
        <f>IF(ISNUMBER(Regressions!R116),ROUND(Regressions!R116, 1), NA())</f>
        <v>#N/A</v>
      </c>
      <c r="Q106" s="536" t="e">
        <f>IF(ISNUMBER(Regressions!S116),ROUND(Regressions!S116, 1), NA())</f>
        <v>#N/A</v>
      </c>
      <c r="R106" s="532" t="e">
        <f>IF(ISNUMBER(Regressions!T116),ROUND(Regressions!T116, 1), NA())</f>
        <v>#N/A</v>
      </c>
      <c r="S106" s="533" t="e">
        <f>IF(ISNUMBER(Regressions!U116),ROUND(Regressions!U116, 1), NA())</f>
        <v>#N/A</v>
      </c>
    </row>
    <row r="107" spans="1:19" x14ac:dyDescent="0.25">
      <c r="A107" s="525" t="str">
        <f>+Introduction!$C$7</f>
        <v>San Marino</v>
      </c>
      <c r="B107" s="526">
        <f>IF(ISBLANK(Regressions!B117), " ", Regressions!B117)</f>
        <v>2010</v>
      </c>
      <c r="C107" s="525" t="str">
        <f>HLOOKUP(Introduction!$G$4,nametranslations,27,FALSE)</f>
        <v>Pre-primary</v>
      </c>
      <c r="D107" s="528">
        <f>IF(ISBLANK(Regressions!D117), " ", Regressions!D117)</f>
        <v>986</v>
      </c>
      <c r="E107" s="529" t="e">
        <f>IF(ISNUMBER(Regressions!E117),ROUND(Regressions!E117, 1), NA())</f>
        <v>#N/A</v>
      </c>
      <c r="F107" s="530" t="e">
        <f>IF(ISNUMBER(Regressions!F117),ROUND(Regressions!F117, 1), NA())</f>
        <v>#N/A</v>
      </c>
      <c r="G107" s="531" t="e">
        <f>IF(ISNUMBER(Regressions!G117),ROUND(Regressions!G117, 1), NA())</f>
        <v>#N/A</v>
      </c>
      <c r="H107" s="532" t="e">
        <f>IF(ISNUMBER(Regressions!H117),ROUND(Regressions!H117, 1), NA())</f>
        <v>#N/A</v>
      </c>
      <c r="I107" s="533" t="e">
        <f>IF(ISNUMBER(Regressions!I117),ROUND(Regressions!I117, 1), NA())</f>
        <v>#N/A</v>
      </c>
      <c r="J107" s="534" t="e">
        <f>IF(ISNUMBER(Regressions!K117),ROUND(Regressions!K117, 1), NA())</f>
        <v>#N/A</v>
      </c>
      <c r="K107" s="530" t="e">
        <f>IF(ISNUMBER(Regressions!L117),ROUND(Regressions!L117, 1), NA())</f>
        <v>#N/A</v>
      </c>
      <c r="L107" s="535" t="e">
        <f>IF(ISNUMBER(Regressions!M117),ROUND(Regressions!M117, 1), NA())</f>
        <v>#N/A</v>
      </c>
      <c r="M107" s="532" t="e">
        <f>IF(ISNUMBER(Regressions!N117),ROUND(Regressions!N117, 1), NA())</f>
        <v>#N/A</v>
      </c>
      <c r="N107" s="533" t="e">
        <f>IF(ISNUMBER(Regressions!O117),ROUND(Regressions!O117, 1), NA())</f>
        <v>#N/A</v>
      </c>
      <c r="O107" s="534" t="e">
        <f>IF(ISNUMBER(Regressions!Q117),ROUND(Regressions!Q117, 1), NA())</f>
        <v>#N/A</v>
      </c>
      <c r="P107" s="530" t="e">
        <f>IF(ISNUMBER(Regressions!R117),ROUND(Regressions!R117, 1), NA())</f>
        <v>#N/A</v>
      </c>
      <c r="Q107" s="536" t="e">
        <f>IF(ISNUMBER(Regressions!S117),ROUND(Regressions!S117, 1), NA())</f>
        <v>#N/A</v>
      </c>
      <c r="R107" s="532" t="e">
        <f>IF(ISNUMBER(Regressions!T117),ROUND(Regressions!T117, 1), NA())</f>
        <v>#N/A</v>
      </c>
      <c r="S107" s="533" t="e">
        <f>IF(ISNUMBER(Regressions!U117),ROUND(Regressions!U117, 1), NA())</f>
        <v>#N/A</v>
      </c>
    </row>
    <row r="108" spans="1:19" x14ac:dyDescent="0.25">
      <c r="A108" s="525" t="str">
        <f>+Introduction!$C$7</f>
        <v>San Marino</v>
      </c>
      <c r="B108" s="526">
        <f>IF(ISBLANK(Regressions!B118), " ", Regressions!B118)</f>
        <v>2011</v>
      </c>
      <c r="C108" s="525" t="str">
        <f>HLOOKUP(Introduction!$G$4,nametranslations,27,FALSE)</f>
        <v>Pre-primary</v>
      </c>
      <c r="D108" s="528">
        <f>IF(ISBLANK(Regressions!D118), " ", Regressions!D118)</f>
        <v>981</v>
      </c>
      <c r="E108" s="529" t="e">
        <f>IF(ISNUMBER(Regressions!E118),ROUND(Regressions!E118, 1), NA())</f>
        <v>#N/A</v>
      </c>
      <c r="F108" s="530" t="e">
        <f>IF(ISNUMBER(Regressions!F118),ROUND(Regressions!F118, 1), NA())</f>
        <v>#N/A</v>
      </c>
      <c r="G108" s="531" t="e">
        <f>IF(ISNUMBER(Regressions!G118),ROUND(Regressions!G118, 1), NA())</f>
        <v>#N/A</v>
      </c>
      <c r="H108" s="532" t="e">
        <f>IF(ISNUMBER(Regressions!H118),ROUND(Regressions!H118, 1), NA())</f>
        <v>#N/A</v>
      </c>
      <c r="I108" s="533" t="e">
        <f>IF(ISNUMBER(Regressions!I118),ROUND(Regressions!I118, 1), NA())</f>
        <v>#N/A</v>
      </c>
      <c r="J108" s="534" t="e">
        <f>IF(ISNUMBER(Regressions!K118),ROUND(Regressions!K118, 1), NA())</f>
        <v>#N/A</v>
      </c>
      <c r="K108" s="530" t="e">
        <f>IF(ISNUMBER(Regressions!L118),ROUND(Regressions!L118, 1), NA())</f>
        <v>#N/A</v>
      </c>
      <c r="L108" s="535" t="e">
        <f>IF(ISNUMBER(Regressions!M118),ROUND(Regressions!M118, 1), NA())</f>
        <v>#N/A</v>
      </c>
      <c r="M108" s="532" t="e">
        <f>IF(ISNUMBER(Regressions!N118),ROUND(Regressions!N118, 1), NA())</f>
        <v>#N/A</v>
      </c>
      <c r="N108" s="533" t="e">
        <f>IF(ISNUMBER(Regressions!O118),ROUND(Regressions!O118, 1), NA())</f>
        <v>#N/A</v>
      </c>
      <c r="O108" s="534" t="e">
        <f>IF(ISNUMBER(Regressions!Q118),ROUND(Regressions!Q118, 1), NA())</f>
        <v>#N/A</v>
      </c>
      <c r="P108" s="530" t="e">
        <f>IF(ISNUMBER(Regressions!R118),ROUND(Regressions!R118, 1), NA())</f>
        <v>#N/A</v>
      </c>
      <c r="Q108" s="536" t="e">
        <f>IF(ISNUMBER(Regressions!S118),ROUND(Regressions!S118, 1), NA())</f>
        <v>#N/A</v>
      </c>
      <c r="R108" s="532" t="e">
        <f>IF(ISNUMBER(Regressions!T118),ROUND(Regressions!T118, 1), NA())</f>
        <v>#N/A</v>
      </c>
      <c r="S108" s="533" t="e">
        <f>IF(ISNUMBER(Regressions!U118),ROUND(Regressions!U118, 1), NA())</f>
        <v>#N/A</v>
      </c>
    </row>
    <row r="109" spans="1:19" x14ac:dyDescent="0.25">
      <c r="A109" s="525" t="str">
        <f>+Introduction!$C$7</f>
        <v>San Marino</v>
      </c>
      <c r="B109" s="526">
        <f>IF(ISBLANK(Regressions!B119), " ", Regressions!B119)</f>
        <v>2012</v>
      </c>
      <c r="C109" s="525" t="str">
        <f>HLOOKUP(Introduction!$G$4,nametranslations,27,FALSE)</f>
        <v>Pre-primary</v>
      </c>
      <c r="D109" s="528">
        <f>IF(ISBLANK(Regressions!D119), " ", Regressions!D119)</f>
        <v>1032</v>
      </c>
      <c r="E109" s="529" t="e">
        <f>IF(ISNUMBER(Regressions!E119),ROUND(Regressions!E119, 1), NA())</f>
        <v>#N/A</v>
      </c>
      <c r="F109" s="530" t="e">
        <f>IF(ISNUMBER(Regressions!F119),ROUND(Regressions!F119, 1), NA())</f>
        <v>#N/A</v>
      </c>
      <c r="G109" s="531" t="e">
        <f>IF(ISNUMBER(Regressions!G119),ROUND(Regressions!G119, 1), NA())</f>
        <v>#N/A</v>
      </c>
      <c r="H109" s="532" t="e">
        <f>IF(ISNUMBER(Regressions!H119),ROUND(Regressions!H119, 1), NA())</f>
        <v>#N/A</v>
      </c>
      <c r="I109" s="533" t="e">
        <f>IF(ISNUMBER(Regressions!I119),ROUND(Regressions!I119, 1), NA())</f>
        <v>#N/A</v>
      </c>
      <c r="J109" s="534" t="e">
        <f>IF(ISNUMBER(Regressions!K119),ROUND(Regressions!K119, 1), NA())</f>
        <v>#N/A</v>
      </c>
      <c r="K109" s="530" t="e">
        <f>IF(ISNUMBER(Regressions!L119),ROUND(Regressions!L119, 1), NA())</f>
        <v>#N/A</v>
      </c>
      <c r="L109" s="535" t="e">
        <f>IF(ISNUMBER(Regressions!M119),ROUND(Regressions!M119, 1), NA())</f>
        <v>#N/A</v>
      </c>
      <c r="M109" s="532" t="e">
        <f>IF(ISNUMBER(Regressions!N119),ROUND(Regressions!N119, 1), NA())</f>
        <v>#N/A</v>
      </c>
      <c r="N109" s="533" t="e">
        <f>IF(ISNUMBER(Regressions!O119),ROUND(Regressions!O119, 1), NA())</f>
        <v>#N/A</v>
      </c>
      <c r="O109" s="534" t="e">
        <f>IF(ISNUMBER(Regressions!Q119),ROUND(Regressions!Q119, 1), NA())</f>
        <v>#N/A</v>
      </c>
      <c r="P109" s="530" t="e">
        <f>IF(ISNUMBER(Regressions!R119),ROUND(Regressions!R119, 1), NA())</f>
        <v>#N/A</v>
      </c>
      <c r="Q109" s="536" t="e">
        <f>IF(ISNUMBER(Regressions!S119),ROUND(Regressions!S119, 1), NA())</f>
        <v>#N/A</v>
      </c>
      <c r="R109" s="532" t="e">
        <f>IF(ISNUMBER(Regressions!T119),ROUND(Regressions!T119, 1), NA())</f>
        <v>#N/A</v>
      </c>
      <c r="S109" s="533" t="e">
        <f>IF(ISNUMBER(Regressions!U119),ROUND(Regressions!U119, 1), NA())</f>
        <v>#N/A</v>
      </c>
    </row>
    <row r="110" spans="1:19" x14ac:dyDescent="0.25">
      <c r="A110" s="525" t="str">
        <f>+Introduction!$C$7</f>
        <v>San Marino</v>
      </c>
      <c r="B110" s="526">
        <f>IF(ISBLANK(Regressions!B120), " ", Regressions!B120)</f>
        <v>2013</v>
      </c>
      <c r="C110" s="525" t="str">
        <f>HLOOKUP(Introduction!$G$4,nametranslations,27,FALSE)</f>
        <v>Pre-primary</v>
      </c>
      <c r="D110" s="528">
        <f>IF(ISBLANK(Regressions!D120), " ", Regressions!D120)</f>
        <v>1046</v>
      </c>
      <c r="E110" s="529" t="e">
        <f>IF(ISNUMBER(Regressions!E120),ROUND(Regressions!E120, 1), NA())</f>
        <v>#N/A</v>
      </c>
      <c r="F110" s="530" t="e">
        <f>IF(ISNUMBER(Regressions!F120),ROUND(Regressions!F120, 1), NA())</f>
        <v>#N/A</v>
      </c>
      <c r="G110" s="531" t="e">
        <f>IF(ISNUMBER(Regressions!G120),ROUND(Regressions!G120, 1), NA())</f>
        <v>#N/A</v>
      </c>
      <c r="H110" s="532" t="e">
        <f>IF(ISNUMBER(Regressions!H120),ROUND(Regressions!H120, 1), NA())</f>
        <v>#N/A</v>
      </c>
      <c r="I110" s="533" t="e">
        <f>IF(ISNUMBER(Regressions!I120),ROUND(Regressions!I120, 1), NA())</f>
        <v>#N/A</v>
      </c>
      <c r="J110" s="534" t="e">
        <f>IF(ISNUMBER(Regressions!K120),ROUND(Regressions!K120, 1), NA())</f>
        <v>#N/A</v>
      </c>
      <c r="K110" s="530" t="e">
        <f>IF(ISNUMBER(Regressions!L120),ROUND(Regressions!L120, 1), NA())</f>
        <v>#N/A</v>
      </c>
      <c r="L110" s="535" t="e">
        <f>IF(ISNUMBER(Regressions!M120),ROUND(Regressions!M120, 1), NA())</f>
        <v>#N/A</v>
      </c>
      <c r="M110" s="532" t="e">
        <f>IF(ISNUMBER(Regressions!N120),ROUND(Regressions!N120, 1), NA())</f>
        <v>#N/A</v>
      </c>
      <c r="N110" s="533" t="e">
        <f>IF(ISNUMBER(Regressions!O120),ROUND(Regressions!O120, 1), NA())</f>
        <v>#N/A</v>
      </c>
      <c r="O110" s="534" t="e">
        <f>IF(ISNUMBER(Regressions!Q120),ROUND(Regressions!Q120, 1), NA())</f>
        <v>#N/A</v>
      </c>
      <c r="P110" s="530" t="e">
        <f>IF(ISNUMBER(Regressions!R120),ROUND(Regressions!R120, 1), NA())</f>
        <v>#N/A</v>
      </c>
      <c r="Q110" s="536" t="e">
        <f>IF(ISNUMBER(Regressions!S120),ROUND(Regressions!S120, 1), NA())</f>
        <v>#N/A</v>
      </c>
      <c r="R110" s="532" t="e">
        <f>IF(ISNUMBER(Regressions!T120),ROUND(Regressions!T120, 1), NA())</f>
        <v>#N/A</v>
      </c>
      <c r="S110" s="533" t="e">
        <f>IF(ISNUMBER(Regressions!U120),ROUND(Regressions!U120, 1), NA())</f>
        <v>#N/A</v>
      </c>
    </row>
    <row r="111" spans="1:19" x14ac:dyDescent="0.25">
      <c r="A111" s="525" t="str">
        <f>+Introduction!$C$7</f>
        <v>San Marino</v>
      </c>
      <c r="B111" s="526">
        <f>IF(ISBLANK(Regressions!B121), " ", Regressions!B121)</f>
        <v>2014</v>
      </c>
      <c r="C111" s="525" t="str">
        <f>HLOOKUP(Introduction!$G$4,nametranslations,27,FALSE)</f>
        <v>Pre-primary</v>
      </c>
      <c r="D111" s="528">
        <f>IF(ISBLANK(Regressions!D121), " ", Regressions!D121)</f>
        <v>1068</v>
      </c>
      <c r="E111" s="529" t="e">
        <f>IF(ISNUMBER(Regressions!E121),ROUND(Regressions!E121, 1), NA())</f>
        <v>#N/A</v>
      </c>
      <c r="F111" s="530" t="e">
        <f>IF(ISNUMBER(Regressions!F121),ROUND(Regressions!F121, 1), NA())</f>
        <v>#N/A</v>
      </c>
      <c r="G111" s="531" t="e">
        <f>IF(ISNUMBER(Regressions!G121),ROUND(Regressions!G121, 1), NA())</f>
        <v>#N/A</v>
      </c>
      <c r="H111" s="532" t="e">
        <f>IF(ISNUMBER(Regressions!H121),ROUND(Regressions!H121, 1), NA())</f>
        <v>#N/A</v>
      </c>
      <c r="I111" s="533" t="e">
        <f>IF(ISNUMBER(Regressions!I121),ROUND(Regressions!I121, 1), NA())</f>
        <v>#N/A</v>
      </c>
      <c r="J111" s="534" t="e">
        <f>IF(ISNUMBER(Regressions!K121),ROUND(Regressions!K121, 1), NA())</f>
        <v>#N/A</v>
      </c>
      <c r="K111" s="530" t="e">
        <f>IF(ISNUMBER(Regressions!L121),ROUND(Regressions!L121, 1), NA())</f>
        <v>#N/A</v>
      </c>
      <c r="L111" s="535" t="e">
        <f>IF(ISNUMBER(Regressions!M121),ROUND(Regressions!M121, 1), NA())</f>
        <v>#N/A</v>
      </c>
      <c r="M111" s="532" t="e">
        <f>IF(ISNUMBER(Regressions!N121),ROUND(Regressions!N121, 1), NA())</f>
        <v>#N/A</v>
      </c>
      <c r="N111" s="533" t="e">
        <f>IF(ISNUMBER(Regressions!O121),ROUND(Regressions!O121, 1), NA())</f>
        <v>#N/A</v>
      </c>
      <c r="O111" s="534" t="e">
        <f>IF(ISNUMBER(Regressions!Q121),ROUND(Regressions!Q121, 1), NA())</f>
        <v>#N/A</v>
      </c>
      <c r="P111" s="530" t="e">
        <f>IF(ISNUMBER(Regressions!R121),ROUND(Regressions!R121, 1), NA())</f>
        <v>#N/A</v>
      </c>
      <c r="Q111" s="536" t="e">
        <f>IF(ISNUMBER(Regressions!S121),ROUND(Regressions!S121, 1), NA())</f>
        <v>#N/A</v>
      </c>
      <c r="R111" s="532" t="e">
        <f>IF(ISNUMBER(Regressions!T121),ROUND(Regressions!T121, 1), NA())</f>
        <v>#N/A</v>
      </c>
      <c r="S111" s="533" t="e">
        <f>IF(ISNUMBER(Regressions!U121),ROUND(Regressions!U121, 1), NA())</f>
        <v>#N/A</v>
      </c>
    </row>
    <row r="112" spans="1:19" x14ac:dyDescent="0.25">
      <c r="A112" s="525" t="str">
        <f>+Introduction!$C$7</f>
        <v>San Marino</v>
      </c>
      <c r="B112" s="526">
        <f>IF(ISBLANK(Regressions!B122), " ", Regressions!B122)</f>
        <v>2015</v>
      </c>
      <c r="C112" s="525" t="str">
        <f>HLOOKUP(Introduction!$G$4,nametranslations,27,FALSE)</f>
        <v>Pre-primary</v>
      </c>
      <c r="D112" s="528">
        <f>IF(ISBLANK(Regressions!D122), " ", Regressions!D122)</f>
        <v>1050</v>
      </c>
      <c r="E112" s="529" t="e">
        <f>IF(ISNUMBER(Regressions!E122),ROUND(Regressions!E122, 1), NA())</f>
        <v>#N/A</v>
      </c>
      <c r="F112" s="530" t="e">
        <f>IF(ISNUMBER(Regressions!F122),ROUND(Regressions!F122, 1), NA())</f>
        <v>#N/A</v>
      </c>
      <c r="G112" s="531" t="e">
        <f>IF(ISNUMBER(Regressions!G122),ROUND(Regressions!G122, 1), NA())</f>
        <v>#N/A</v>
      </c>
      <c r="H112" s="532" t="e">
        <f>IF(ISNUMBER(Regressions!H122),ROUND(Regressions!H122, 1), NA())</f>
        <v>#N/A</v>
      </c>
      <c r="I112" s="533" t="e">
        <f>IF(ISNUMBER(Regressions!I122),ROUND(Regressions!I122, 1), NA())</f>
        <v>#N/A</v>
      </c>
      <c r="J112" s="534" t="e">
        <f>IF(ISNUMBER(Regressions!K122),ROUND(Regressions!K122, 1), NA())</f>
        <v>#N/A</v>
      </c>
      <c r="K112" s="530" t="e">
        <f>IF(ISNUMBER(Regressions!L122),ROUND(Regressions!L122, 1), NA())</f>
        <v>#N/A</v>
      </c>
      <c r="L112" s="535" t="e">
        <f>IF(ISNUMBER(Regressions!M122),ROUND(Regressions!M122, 1), NA())</f>
        <v>#N/A</v>
      </c>
      <c r="M112" s="532" t="e">
        <f>IF(ISNUMBER(Regressions!N122),ROUND(Regressions!N122, 1), NA())</f>
        <v>#N/A</v>
      </c>
      <c r="N112" s="533" t="e">
        <f>IF(ISNUMBER(Regressions!O122),ROUND(Regressions!O122, 1), NA())</f>
        <v>#N/A</v>
      </c>
      <c r="O112" s="534" t="e">
        <f>IF(ISNUMBER(Regressions!Q122),ROUND(Regressions!Q122, 1), NA())</f>
        <v>#N/A</v>
      </c>
      <c r="P112" s="530" t="e">
        <f>IF(ISNUMBER(Regressions!R122),ROUND(Regressions!R122, 1), NA())</f>
        <v>#N/A</v>
      </c>
      <c r="Q112" s="536" t="e">
        <f>IF(ISNUMBER(Regressions!S122),ROUND(Regressions!S122, 1), NA())</f>
        <v>#N/A</v>
      </c>
      <c r="R112" s="532" t="e">
        <f>IF(ISNUMBER(Regressions!T122),ROUND(Regressions!T122, 1), NA())</f>
        <v>#N/A</v>
      </c>
      <c r="S112" s="533" t="e">
        <f>IF(ISNUMBER(Regressions!U122),ROUND(Regressions!U122, 1), NA())</f>
        <v>#N/A</v>
      </c>
    </row>
    <row r="113" spans="1:19" x14ac:dyDescent="0.25">
      <c r="A113" s="525" t="str">
        <f>+Introduction!$C$7</f>
        <v>San Marino</v>
      </c>
      <c r="B113" s="526">
        <f>IF(ISBLANK(Regressions!B123), " ", Regressions!B123)</f>
        <v>2016</v>
      </c>
      <c r="C113" s="525" t="str">
        <f>HLOOKUP(Introduction!$G$4,nametranslations,27,FALSE)</f>
        <v>Pre-primary</v>
      </c>
      <c r="D113" s="528">
        <f>IF(ISBLANK(Regressions!D123), " ", Regressions!D123)</f>
        <v>1018</v>
      </c>
      <c r="E113" s="529" t="e">
        <f>IF(ISNUMBER(Regressions!E123),ROUND(Regressions!E123, 1), NA())</f>
        <v>#N/A</v>
      </c>
      <c r="F113" s="530" t="e">
        <f>IF(ISNUMBER(Regressions!F123),ROUND(Regressions!F123, 1), NA())</f>
        <v>#N/A</v>
      </c>
      <c r="G113" s="531" t="e">
        <f>IF(ISNUMBER(Regressions!G123),ROUND(Regressions!G123, 1), NA())</f>
        <v>#N/A</v>
      </c>
      <c r="H113" s="532" t="e">
        <f>IF(ISNUMBER(Regressions!H123),ROUND(Regressions!H123, 1), NA())</f>
        <v>#N/A</v>
      </c>
      <c r="I113" s="533" t="e">
        <f>IF(ISNUMBER(Regressions!I123),ROUND(Regressions!I123, 1), NA())</f>
        <v>#N/A</v>
      </c>
      <c r="J113" s="534" t="e">
        <f>IF(ISNUMBER(Regressions!K123),ROUND(Regressions!K123, 1), NA())</f>
        <v>#N/A</v>
      </c>
      <c r="K113" s="530" t="e">
        <f>IF(ISNUMBER(Regressions!L123),ROUND(Regressions!L123, 1), NA())</f>
        <v>#N/A</v>
      </c>
      <c r="L113" s="535" t="e">
        <f>IF(ISNUMBER(Regressions!M123),ROUND(Regressions!M123, 1), NA())</f>
        <v>#N/A</v>
      </c>
      <c r="M113" s="532" t="e">
        <f>IF(ISNUMBER(Regressions!N123),ROUND(Regressions!N123, 1), NA())</f>
        <v>#N/A</v>
      </c>
      <c r="N113" s="533" t="e">
        <f>IF(ISNUMBER(Regressions!O123),ROUND(Regressions!O123, 1), NA())</f>
        <v>#N/A</v>
      </c>
      <c r="O113" s="534" t="e">
        <f>IF(ISNUMBER(Regressions!Q123),ROUND(Regressions!Q123, 1), NA())</f>
        <v>#N/A</v>
      </c>
      <c r="P113" s="530" t="e">
        <f>IF(ISNUMBER(Regressions!R123),ROUND(Regressions!R123, 1), NA())</f>
        <v>#N/A</v>
      </c>
      <c r="Q113" s="536" t="e">
        <f>IF(ISNUMBER(Regressions!S123),ROUND(Regressions!S123, 1), NA())</f>
        <v>#N/A</v>
      </c>
      <c r="R113" s="532" t="e">
        <f>IF(ISNUMBER(Regressions!T123),ROUND(Regressions!T123, 1), NA())</f>
        <v>#N/A</v>
      </c>
      <c r="S113" s="533" t="e">
        <f>IF(ISNUMBER(Regressions!U123),ROUND(Regressions!U123, 1), NA())</f>
        <v>#N/A</v>
      </c>
    </row>
    <row r="114" spans="1:19" x14ac:dyDescent="0.25">
      <c r="A114" s="525" t="str">
        <f>+Introduction!$C$7</f>
        <v>San Marino</v>
      </c>
      <c r="B114" s="526">
        <f>IF(ISBLANK(Regressions!B124), " ", Regressions!B124)</f>
        <v>2017</v>
      </c>
      <c r="C114" s="525" t="str">
        <f>HLOOKUP(Introduction!$G$4,nametranslations,27,FALSE)</f>
        <v>Pre-primary</v>
      </c>
      <c r="D114" s="528">
        <f>IF(ISBLANK(Regressions!D124), " ", Regressions!D124)</f>
        <v>991</v>
      </c>
      <c r="E114" s="529" t="e">
        <f>IF(ISNUMBER(Regressions!E124),ROUND(Regressions!E124, 1), NA())</f>
        <v>#N/A</v>
      </c>
      <c r="F114" s="530" t="e">
        <f>IF(ISNUMBER(Regressions!F124),ROUND(Regressions!F124, 1), NA())</f>
        <v>#N/A</v>
      </c>
      <c r="G114" s="531" t="e">
        <f>IF(ISNUMBER(Regressions!G124),ROUND(Regressions!G124, 1), NA())</f>
        <v>#N/A</v>
      </c>
      <c r="H114" s="532" t="e">
        <f>IF(ISNUMBER(Regressions!H124),ROUND(Regressions!H124, 1), NA())</f>
        <v>#N/A</v>
      </c>
      <c r="I114" s="533" t="e">
        <f>IF(ISNUMBER(Regressions!I124),ROUND(Regressions!I124, 1), NA())</f>
        <v>#N/A</v>
      </c>
      <c r="J114" s="534" t="e">
        <f>IF(ISNUMBER(Regressions!K124),ROUND(Regressions!K124, 1), NA())</f>
        <v>#N/A</v>
      </c>
      <c r="K114" s="530" t="e">
        <f>IF(ISNUMBER(Regressions!L124),ROUND(Regressions!L124, 1), NA())</f>
        <v>#N/A</v>
      </c>
      <c r="L114" s="535" t="e">
        <f>IF(ISNUMBER(Regressions!M124),ROUND(Regressions!M124, 1), NA())</f>
        <v>#N/A</v>
      </c>
      <c r="M114" s="532" t="e">
        <f>IF(ISNUMBER(Regressions!N124),ROUND(Regressions!N124, 1), NA())</f>
        <v>#N/A</v>
      </c>
      <c r="N114" s="533" t="e">
        <f>IF(ISNUMBER(Regressions!O124),ROUND(Regressions!O124, 1), NA())</f>
        <v>#N/A</v>
      </c>
      <c r="O114" s="534" t="e">
        <f>IF(ISNUMBER(Regressions!Q124),ROUND(Regressions!Q124, 1), NA())</f>
        <v>#N/A</v>
      </c>
      <c r="P114" s="530" t="e">
        <f>IF(ISNUMBER(Regressions!R124),ROUND(Regressions!R124, 1), NA())</f>
        <v>#N/A</v>
      </c>
      <c r="Q114" s="536" t="e">
        <f>IF(ISNUMBER(Regressions!S124),ROUND(Regressions!S124, 1), NA())</f>
        <v>#N/A</v>
      </c>
      <c r="R114" s="532" t="e">
        <f>IF(ISNUMBER(Regressions!T124),ROUND(Regressions!T124, 1), NA())</f>
        <v>#N/A</v>
      </c>
      <c r="S114" s="533" t="e">
        <f>IF(ISNUMBER(Regressions!U124),ROUND(Regressions!U124, 1), NA())</f>
        <v>#N/A</v>
      </c>
    </row>
    <row r="115" spans="1:19" x14ac:dyDescent="0.25">
      <c r="A115" s="525" t="str">
        <f>+Introduction!$C$7</f>
        <v>San Marino</v>
      </c>
      <c r="B115" s="526">
        <f>IF(ISBLANK(Regressions!B125), " ", Regressions!B125)</f>
        <v>2018</v>
      </c>
      <c r="C115" s="525" t="str">
        <f>HLOOKUP(Introduction!$G$4,nametranslations,27,FALSE)</f>
        <v>Pre-primary</v>
      </c>
      <c r="D115" s="528">
        <f>IF(ISBLANK(Regressions!D125), " ", Regressions!D125)</f>
        <v>958</v>
      </c>
      <c r="E115" s="529" t="e">
        <f>IF(ISNUMBER(Regressions!E125),ROUND(Regressions!E125, 1), NA())</f>
        <v>#N/A</v>
      </c>
      <c r="F115" s="530" t="e">
        <f>IF(ISNUMBER(Regressions!F125),ROUND(Regressions!F125, 1), NA())</f>
        <v>#N/A</v>
      </c>
      <c r="G115" s="531" t="e">
        <f>IF(ISNUMBER(Regressions!G125),ROUND(Regressions!G125, 1), NA())</f>
        <v>#N/A</v>
      </c>
      <c r="H115" s="532" t="e">
        <f>IF(ISNUMBER(Regressions!H125),ROUND(Regressions!H125, 1), NA())</f>
        <v>#N/A</v>
      </c>
      <c r="I115" s="533" t="e">
        <f>IF(ISNUMBER(Regressions!I125),ROUND(Regressions!I125, 1), NA())</f>
        <v>#N/A</v>
      </c>
      <c r="J115" s="534" t="e">
        <f>IF(ISNUMBER(Regressions!K125),ROUND(Regressions!K125, 1), NA())</f>
        <v>#N/A</v>
      </c>
      <c r="K115" s="530" t="e">
        <f>IF(ISNUMBER(Regressions!L125),ROUND(Regressions!L125, 1), NA())</f>
        <v>#N/A</v>
      </c>
      <c r="L115" s="535" t="e">
        <f>IF(ISNUMBER(Regressions!M125),ROUND(Regressions!M125, 1), NA())</f>
        <v>#N/A</v>
      </c>
      <c r="M115" s="532" t="e">
        <f>IF(ISNUMBER(Regressions!N125),ROUND(Regressions!N125, 1), NA())</f>
        <v>#N/A</v>
      </c>
      <c r="N115" s="533" t="e">
        <f>IF(ISNUMBER(Regressions!O125),ROUND(Regressions!O125, 1), NA())</f>
        <v>#N/A</v>
      </c>
      <c r="O115" s="534" t="e">
        <f>IF(ISNUMBER(Regressions!Q125),ROUND(Regressions!Q125, 1), NA())</f>
        <v>#N/A</v>
      </c>
      <c r="P115" s="530" t="e">
        <f>IF(ISNUMBER(Regressions!R125),ROUND(Regressions!R125, 1), NA())</f>
        <v>#N/A</v>
      </c>
      <c r="Q115" s="536" t="e">
        <f>IF(ISNUMBER(Regressions!S125),ROUND(Regressions!S125, 1), NA())</f>
        <v>#N/A</v>
      </c>
      <c r="R115" s="532" t="e">
        <f>IF(ISNUMBER(Regressions!T125),ROUND(Regressions!T125, 1), NA())</f>
        <v>#N/A</v>
      </c>
      <c r="S115" s="533" t="e">
        <f>IF(ISNUMBER(Regressions!U125),ROUND(Regressions!U125, 1), NA())</f>
        <v>#N/A</v>
      </c>
    </row>
    <row r="116" spans="1:19" x14ac:dyDescent="0.25">
      <c r="A116" s="525" t="str">
        <f>+Introduction!$C$7</f>
        <v>San Marino</v>
      </c>
      <c r="B116" s="526">
        <f>IF(ISBLANK(Regressions!B126), " ", Regressions!B126)</f>
        <v>2019</v>
      </c>
      <c r="C116" s="525" t="str">
        <f>HLOOKUP(Introduction!$G$4,nametranslations,27,FALSE)</f>
        <v>Pre-primary</v>
      </c>
      <c r="D116" s="528">
        <f>IF(ISBLANK(Regressions!D126), " ", Regressions!D126)</f>
        <v>943</v>
      </c>
      <c r="E116" s="529" t="e">
        <f>IF(ISNUMBER(Regressions!E126),ROUND(Regressions!E126, 1), NA())</f>
        <v>#N/A</v>
      </c>
      <c r="F116" s="530" t="e">
        <f>IF(ISNUMBER(Regressions!F126),ROUND(Regressions!F126, 1), NA())</f>
        <v>#N/A</v>
      </c>
      <c r="G116" s="531" t="e">
        <f>IF(ISNUMBER(Regressions!G126),ROUND(Regressions!G126, 1), NA())</f>
        <v>#N/A</v>
      </c>
      <c r="H116" s="532" t="e">
        <f>IF(ISNUMBER(Regressions!H126),ROUND(Regressions!H126, 1), NA())</f>
        <v>#N/A</v>
      </c>
      <c r="I116" s="533" t="e">
        <f>IF(ISNUMBER(Regressions!I126),ROUND(Regressions!I126, 1), NA())</f>
        <v>#N/A</v>
      </c>
      <c r="J116" s="534" t="e">
        <f>IF(ISNUMBER(Regressions!K126),ROUND(Regressions!K126, 1), NA())</f>
        <v>#N/A</v>
      </c>
      <c r="K116" s="530" t="e">
        <f>IF(ISNUMBER(Regressions!L126),ROUND(Regressions!L126, 1), NA())</f>
        <v>#N/A</v>
      </c>
      <c r="L116" s="535" t="e">
        <f>IF(ISNUMBER(Regressions!M126),ROUND(Regressions!M126, 1), NA())</f>
        <v>#N/A</v>
      </c>
      <c r="M116" s="532" t="e">
        <f>IF(ISNUMBER(Regressions!N126),ROUND(Regressions!N126, 1), NA())</f>
        <v>#N/A</v>
      </c>
      <c r="N116" s="533" t="e">
        <f>IF(ISNUMBER(Regressions!O126),ROUND(Regressions!O126, 1), NA())</f>
        <v>#N/A</v>
      </c>
      <c r="O116" s="534" t="e">
        <f>IF(ISNUMBER(Regressions!Q126),ROUND(Regressions!Q126, 1), NA())</f>
        <v>#N/A</v>
      </c>
      <c r="P116" s="530" t="e">
        <f>IF(ISNUMBER(Regressions!R126),ROUND(Regressions!R126, 1), NA())</f>
        <v>#N/A</v>
      </c>
      <c r="Q116" s="536" t="e">
        <f>IF(ISNUMBER(Regressions!S126),ROUND(Regressions!S126, 1), NA())</f>
        <v>#N/A</v>
      </c>
      <c r="R116" s="532" t="e">
        <f>IF(ISNUMBER(Regressions!T126),ROUND(Regressions!T126, 1), NA())</f>
        <v>#N/A</v>
      </c>
      <c r="S116" s="533" t="e">
        <f>IF(ISNUMBER(Regressions!U126),ROUND(Regressions!U126, 1), NA())</f>
        <v>#N/A</v>
      </c>
    </row>
    <row r="117" spans="1:19" x14ac:dyDescent="0.25">
      <c r="A117" s="525" t="str">
        <f>+Introduction!$C$7</f>
        <v>San Marino</v>
      </c>
      <c r="B117" s="526">
        <f>IF(ISBLANK(Regressions!B127), " ", Regressions!B127)</f>
        <v>2020</v>
      </c>
      <c r="C117" s="525" t="str">
        <f>HLOOKUP(Introduction!$G$4,nametranslations,27,FALSE)</f>
        <v>Pre-primary</v>
      </c>
      <c r="D117" s="528">
        <f>IF(ISBLANK(Regressions!D127), " ", Regressions!D127)</f>
        <v>882</v>
      </c>
      <c r="E117" s="529" t="e">
        <f>IF(ISNUMBER(Regressions!E127),ROUND(Regressions!E127, 1), NA())</f>
        <v>#N/A</v>
      </c>
      <c r="F117" s="530" t="e">
        <f>IF(ISNUMBER(Regressions!F127),ROUND(Regressions!F127, 1), NA())</f>
        <v>#N/A</v>
      </c>
      <c r="G117" s="531" t="e">
        <f>IF(ISNUMBER(Regressions!G127),ROUND(Regressions!G127, 1), NA())</f>
        <v>#N/A</v>
      </c>
      <c r="H117" s="532" t="e">
        <f>IF(ISNUMBER(Regressions!H127),ROUND(Regressions!H127, 1), NA())</f>
        <v>#N/A</v>
      </c>
      <c r="I117" s="533" t="e">
        <f>IF(ISNUMBER(Regressions!I127),ROUND(Regressions!I127, 1), NA())</f>
        <v>#N/A</v>
      </c>
      <c r="J117" s="534" t="e">
        <f>IF(ISNUMBER(Regressions!K127),ROUND(Regressions!K127, 1), NA())</f>
        <v>#N/A</v>
      </c>
      <c r="K117" s="530" t="e">
        <f>IF(ISNUMBER(Regressions!L127),ROUND(Regressions!L127, 1), NA())</f>
        <v>#N/A</v>
      </c>
      <c r="L117" s="535" t="e">
        <f>IF(ISNUMBER(Regressions!M127),ROUND(Regressions!M127, 1), NA())</f>
        <v>#N/A</v>
      </c>
      <c r="M117" s="532" t="e">
        <f>IF(ISNUMBER(Regressions!N127),ROUND(Regressions!N127, 1), NA())</f>
        <v>#N/A</v>
      </c>
      <c r="N117" s="533" t="e">
        <f>IF(ISNUMBER(Regressions!O127),ROUND(Regressions!O127, 1), NA())</f>
        <v>#N/A</v>
      </c>
      <c r="O117" s="534" t="e">
        <f>IF(ISNUMBER(Regressions!Q127),ROUND(Regressions!Q127, 1), NA())</f>
        <v>#N/A</v>
      </c>
      <c r="P117" s="530" t="e">
        <f>IF(ISNUMBER(Regressions!R127),ROUND(Regressions!R127, 1), NA())</f>
        <v>#N/A</v>
      </c>
      <c r="Q117" s="536" t="e">
        <f>IF(ISNUMBER(Regressions!S127),ROUND(Regressions!S127, 1), NA())</f>
        <v>#N/A</v>
      </c>
      <c r="R117" s="532" t="e">
        <f>IF(ISNUMBER(Regressions!T127),ROUND(Regressions!T127, 1), NA())</f>
        <v>#N/A</v>
      </c>
      <c r="S117" s="533" t="e">
        <f>IF(ISNUMBER(Regressions!U127),ROUND(Regressions!U127, 1), NA())</f>
        <v>#N/A</v>
      </c>
    </row>
    <row r="118" spans="1:19" x14ac:dyDescent="0.25">
      <c r="A118" s="525" t="str">
        <f>+Introduction!$C$7</f>
        <v>San Marino</v>
      </c>
      <c r="B118" s="526">
        <f>IF(ISBLANK(Regressions!B128), " ", Regressions!B128)</f>
        <v>2021</v>
      </c>
      <c r="C118" s="525" t="str">
        <f>HLOOKUP(Introduction!$G$4,nametranslations,27,FALSE)</f>
        <v>Pre-primary</v>
      </c>
      <c r="D118" s="528">
        <f>IF(ISBLANK(Regressions!D128), " ", Regressions!D128)</f>
        <v>807</v>
      </c>
      <c r="E118" s="534" t="e">
        <f>IF(ISNUMBER(Regressions!E128),ROUND(Regressions!E128, 1), NA())</f>
        <v>#N/A</v>
      </c>
      <c r="F118" s="537" t="e">
        <f>IF(ISNUMBER(Regressions!F128),ROUND(Regressions!F128, 1), NA())</f>
        <v>#N/A</v>
      </c>
      <c r="G118" s="538" t="e">
        <f>IF(ISNUMBER(Regressions!G128),ROUND(Regressions!G128, 1), NA())</f>
        <v>#N/A</v>
      </c>
      <c r="H118" s="532" t="e">
        <f>IF(ISNUMBER(Regressions!H128),ROUND(Regressions!H128, 1), NA())</f>
        <v>#N/A</v>
      </c>
      <c r="I118" s="533" t="e">
        <f>IF(ISNUMBER(Regressions!I128),ROUND(Regressions!I128, 1), NA())</f>
        <v>#N/A</v>
      </c>
      <c r="J118" s="534" t="e">
        <f>IF(ISNUMBER(Regressions!K128),ROUND(Regressions!K128, 1), NA())</f>
        <v>#N/A</v>
      </c>
      <c r="K118" s="537" t="e">
        <f>IF(ISNUMBER(Regressions!L128),ROUND(Regressions!L128, 1), NA())</f>
        <v>#N/A</v>
      </c>
      <c r="L118" s="539" t="e">
        <f>IF(ISNUMBER(Regressions!M128),ROUND(Regressions!M128, 1), NA())</f>
        <v>#N/A</v>
      </c>
      <c r="M118" s="532" t="e">
        <f>IF(ISNUMBER(Regressions!N128),ROUND(Regressions!N128, 1), NA())</f>
        <v>#N/A</v>
      </c>
      <c r="N118" s="533" t="e">
        <f>IF(ISNUMBER(Regressions!O128),ROUND(Regressions!O128, 1), NA())</f>
        <v>#N/A</v>
      </c>
      <c r="O118" s="534" t="e">
        <f>IF(ISNUMBER(Regressions!Q128),ROUND(Regressions!Q128, 1), NA())</f>
        <v>#N/A</v>
      </c>
      <c r="P118" s="537" t="e">
        <f>IF(ISNUMBER(Regressions!R128),ROUND(Regressions!R128, 1), NA())</f>
        <v>#N/A</v>
      </c>
      <c r="Q118" s="540" t="e">
        <f>IF(ISNUMBER(Regressions!S128),ROUND(Regressions!S128, 1), NA())</f>
        <v>#N/A</v>
      </c>
      <c r="R118" s="532" t="e">
        <f>IF(ISNUMBER(Regressions!T128),ROUND(Regressions!T128, 1), NA())</f>
        <v>#N/A</v>
      </c>
      <c r="S118" s="533" t="e">
        <f>IF(ISNUMBER(Regressions!U128),ROUND(Regressions!U128, 1), NA())</f>
        <v>#N/A</v>
      </c>
    </row>
    <row r="119" spans="1:19" x14ac:dyDescent="0.25">
      <c r="A119" s="525" t="str">
        <f>+Introduction!$C$7</f>
        <v>San Marino</v>
      </c>
      <c r="B119" s="526">
        <f>IF(ISBLANK(Regressions!B129), " ", Regressions!B129)</f>
        <v>2022</v>
      </c>
      <c r="C119" s="525" t="str">
        <f>HLOOKUP(Introduction!$G$4,nametranslations,27,FALSE)</f>
        <v>Pre-primary</v>
      </c>
      <c r="D119" s="528">
        <f>IF(ISBLANK(Regressions!D129), " ", Regressions!D129)</f>
        <v>770</v>
      </c>
      <c r="E119" s="529" t="e">
        <f>IF(ISNUMBER(Regressions!E129),ROUND(Regressions!E129, 1), NA())</f>
        <v>#N/A</v>
      </c>
      <c r="F119" s="530" t="e">
        <f>IF(ISNUMBER(Regressions!F129),ROUND(Regressions!F129, 1), NA())</f>
        <v>#N/A</v>
      </c>
      <c r="G119" s="531" t="e">
        <f>IF(ISNUMBER(Regressions!G129),ROUND(Regressions!G129, 1), NA())</f>
        <v>#N/A</v>
      </c>
      <c r="H119" s="532" t="e">
        <f>IF(ISNUMBER(Regressions!H129),ROUND(Regressions!H129, 1), NA())</f>
        <v>#N/A</v>
      </c>
      <c r="I119" s="533" t="e">
        <f>IF(ISNUMBER(Regressions!I129),ROUND(Regressions!I129, 1), NA())</f>
        <v>#N/A</v>
      </c>
      <c r="J119" s="534" t="e">
        <f>IF(ISNUMBER(Regressions!K129),ROUND(Regressions!K129, 1), NA())</f>
        <v>#N/A</v>
      </c>
      <c r="K119" s="530" t="e">
        <f>IF(ISNUMBER(Regressions!L129),ROUND(Regressions!L129, 1), NA())</f>
        <v>#N/A</v>
      </c>
      <c r="L119" s="535" t="e">
        <f>IF(ISNUMBER(Regressions!M129),ROUND(Regressions!M129, 1), NA())</f>
        <v>#N/A</v>
      </c>
      <c r="M119" s="532" t="e">
        <f>IF(ISNUMBER(Regressions!N129),ROUND(Regressions!N129, 1), NA())</f>
        <v>#N/A</v>
      </c>
      <c r="N119" s="533" t="e">
        <f>IF(ISNUMBER(Regressions!O129),ROUND(Regressions!O129, 1), NA())</f>
        <v>#N/A</v>
      </c>
      <c r="O119" s="534" t="e">
        <f>IF(ISNUMBER(Regressions!Q129),ROUND(Regressions!Q129, 1), NA())</f>
        <v>#N/A</v>
      </c>
      <c r="P119" s="530" t="e">
        <f>IF(ISNUMBER(Regressions!R129),ROUND(Regressions!R129, 1), NA())</f>
        <v>#N/A</v>
      </c>
      <c r="Q119" s="536" t="e">
        <f>IF(ISNUMBER(Regressions!S129),ROUND(Regressions!S129, 1), NA())</f>
        <v>#N/A</v>
      </c>
      <c r="R119" s="532" t="e">
        <f>IF(ISNUMBER(Regressions!T129),ROUND(Regressions!T129, 1), NA())</f>
        <v>#N/A</v>
      </c>
      <c r="S119" s="533" t="e">
        <f>IF(ISNUMBER(Regressions!U129),ROUND(Regressions!U129, 1), NA())</f>
        <v>#N/A</v>
      </c>
    </row>
    <row r="120" spans="1:19" x14ac:dyDescent="0.25">
      <c r="A120" s="525" t="str">
        <f>+Introduction!$C$7</f>
        <v>San Marino</v>
      </c>
      <c r="B120" s="526">
        <f>IF(ISBLANK(Regressions!B130), " ", Regressions!B130)</f>
        <v>2023</v>
      </c>
      <c r="C120" s="525" t="str">
        <f>HLOOKUP(Introduction!$G$4,nametranslations,27,FALSE)</f>
        <v>Pre-primary</v>
      </c>
      <c r="D120" s="528">
        <f>IF(ISBLANK(Regressions!D130), " ", Regressions!D130)</f>
        <v>746</v>
      </c>
      <c r="E120" s="529" t="e">
        <f>IF(ISNUMBER(Regressions!E130),ROUND(Regressions!E130, 1), NA())</f>
        <v>#N/A</v>
      </c>
      <c r="F120" s="530" t="e">
        <f>IF(ISNUMBER(Regressions!F130),ROUND(Regressions!F130, 1), NA())</f>
        <v>#N/A</v>
      </c>
      <c r="G120" s="531" t="e">
        <f>IF(ISNUMBER(Regressions!G130),ROUND(Regressions!G130, 1), NA())</f>
        <v>#N/A</v>
      </c>
      <c r="H120" s="532" t="e">
        <f>IF(ISNUMBER(Regressions!H130),ROUND(Regressions!H130, 1), NA())</f>
        <v>#N/A</v>
      </c>
      <c r="I120" s="533" t="e">
        <f>IF(ISNUMBER(Regressions!I130),ROUND(Regressions!I130, 1), NA())</f>
        <v>#N/A</v>
      </c>
      <c r="J120" s="534" t="e">
        <f>IF(ISNUMBER(Regressions!K130),ROUND(Regressions!K130, 1), NA())</f>
        <v>#N/A</v>
      </c>
      <c r="K120" s="530" t="e">
        <f>IF(ISNUMBER(Regressions!L130),ROUND(Regressions!L130, 1), NA())</f>
        <v>#N/A</v>
      </c>
      <c r="L120" s="535" t="e">
        <f>IF(ISNUMBER(Regressions!M130),ROUND(Regressions!M130, 1), NA())</f>
        <v>#N/A</v>
      </c>
      <c r="M120" s="532" t="e">
        <f>IF(ISNUMBER(Regressions!N130),ROUND(Regressions!N130, 1), NA())</f>
        <v>#N/A</v>
      </c>
      <c r="N120" s="533" t="e">
        <f>IF(ISNUMBER(Regressions!O130),ROUND(Regressions!O130, 1), NA())</f>
        <v>#N/A</v>
      </c>
      <c r="O120" s="534" t="e">
        <f>IF(ISNUMBER(Regressions!Q130),ROUND(Regressions!Q130, 1), NA())</f>
        <v>#N/A</v>
      </c>
      <c r="P120" s="530" t="e">
        <f>IF(ISNUMBER(Regressions!R130),ROUND(Regressions!R130, 1), NA())</f>
        <v>#N/A</v>
      </c>
      <c r="Q120" s="536" t="e">
        <f>IF(ISNUMBER(Regressions!S130),ROUND(Regressions!S130, 1), NA())</f>
        <v>#N/A</v>
      </c>
      <c r="R120" s="532" t="e">
        <f>IF(ISNUMBER(Regressions!T130),ROUND(Regressions!T130, 1), NA())</f>
        <v>#N/A</v>
      </c>
      <c r="S120" s="533" t="e">
        <f>IF(ISNUMBER(Regressions!U130),ROUND(Regressions!U130, 1), NA())</f>
        <v>#N/A</v>
      </c>
    </row>
    <row r="121" spans="1:19" x14ac:dyDescent="0.25">
      <c r="A121" s="525" t="str">
        <f>+Introduction!$C$7</f>
        <v>San Marino</v>
      </c>
      <c r="B121" s="526">
        <f>IF(ISBLANK(Regressions!B131), " ", Regressions!B131)</f>
        <v>2024</v>
      </c>
      <c r="C121" s="525" t="str">
        <f>HLOOKUP(Introduction!$G$4,nametranslations,27,FALSE)</f>
        <v>Pre-primary</v>
      </c>
      <c r="D121" s="528">
        <f>IF(ISBLANK(Regressions!D131), " ", Regressions!D131)</f>
        <v>748</v>
      </c>
      <c r="E121" s="529" t="e">
        <f>IF(ISNUMBER(Regressions!E131),ROUND(Regressions!E131, 1), NA())</f>
        <v>#N/A</v>
      </c>
      <c r="F121" s="530" t="e">
        <f>IF(ISNUMBER(Regressions!F131),ROUND(Regressions!F131, 1), NA())</f>
        <v>#N/A</v>
      </c>
      <c r="G121" s="531" t="e">
        <f>IF(ISNUMBER(Regressions!G131),ROUND(Regressions!G131, 1), NA())</f>
        <v>#N/A</v>
      </c>
      <c r="H121" s="532" t="e">
        <f>IF(ISNUMBER(Regressions!H131),ROUND(Regressions!H131, 1), NA())</f>
        <v>#N/A</v>
      </c>
      <c r="I121" s="533" t="e">
        <f>IF(ISNUMBER(Regressions!I131),ROUND(Regressions!I131, 1), NA())</f>
        <v>#N/A</v>
      </c>
      <c r="J121" s="534" t="e">
        <f>IF(ISNUMBER(Regressions!K131),ROUND(Regressions!K131, 1), NA())</f>
        <v>#N/A</v>
      </c>
      <c r="K121" s="530" t="e">
        <f>IF(ISNUMBER(Regressions!L131),ROUND(Regressions!L131, 1), NA())</f>
        <v>#N/A</v>
      </c>
      <c r="L121" s="535" t="e">
        <f>IF(ISNUMBER(Regressions!M131),ROUND(Regressions!M131, 1), NA())</f>
        <v>#N/A</v>
      </c>
      <c r="M121" s="532" t="e">
        <f>IF(ISNUMBER(Regressions!N131),ROUND(Regressions!N131, 1), NA())</f>
        <v>#N/A</v>
      </c>
      <c r="N121" s="533" t="e">
        <f>IF(ISNUMBER(Regressions!O131),ROUND(Regressions!O131, 1), NA())</f>
        <v>#N/A</v>
      </c>
      <c r="O121" s="534" t="e">
        <f>IF(ISNUMBER(Regressions!Q131),ROUND(Regressions!Q131, 1), NA())</f>
        <v>#N/A</v>
      </c>
      <c r="P121" s="530" t="e">
        <f>IF(ISNUMBER(Regressions!R131),ROUND(Regressions!R131, 1), NA())</f>
        <v>#N/A</v>
      </c>
      <c r="Q121" s="536" t="e">
        <f>IF(ISNUMBER(Regressions!S131),ROUND(Regressions!S131, 1), NA())</f>
        <v>#N/A</v>
      </c>
      <c r="R121" s="532" t="e">
        <f>IF(ISNUMBER(Regressions!T131),ROUND(Regressions!T131, 1), NA())</f>
        <v>#N/A</v>
      </c>
      <c r="S121" s="533" t="e">
        <f>IF(ISNUMBER(Regressions!U131),ROUND(Regressions!U131, 1), NA())</f>
        <v>#N/A</v>
      </c>
    </row>
    <row r="122" spans="1:19" x14ac:dyDescent="0.25">
      <c r="A122" s="541" t="str">
        <f>+Introduction!$C$7</f>
        <v>San Marino</v>
      </c>
      <c r="B122" s="542">
        <f>IF(ISBLANK(Regressions!B132), " ", Regressions!B132)</f>
        <v>2025</v>
      </c>
      <c r="C122" s="541" t="str">
        <f>HLOOKUP(Introduction!$G$4,nametranslations,27,FALSE)</f>
        <v>Pre-primary</v>
      </c>
      <c r="D122" s="543">
        <f>IF(ISBLANK(Regressions!D132), " ", Regressions!D132)</f>
        <v>867</v>
      </c>
      <c r="E122" s="544" t="e">
        <f>IF(ISNUMBER(Regressions!E132),ROUND(Regressions!E132, 1), NA())</f>
        <v>#N/A</v>
      </c>
      <c r="F122" s="545" t="e">
        <f>IF(ISNUMBER(Regressions!F132),ROUND(Regressions!F132, 1), NA())</f>
        <v>#N/A</v>
      </c>
      <c r="G122" s="546" t="e">
        <f>IF(ISNUMBER(Regressions!G132),ROUND(Regressions!G132, 1), NA())</f>
        <v>#N/A</v>
      </c>
      <c r="H122" s="547" t="e">
        <f>IF(ISNUMBER(Regressions!H132),ROUND(Regressions!H132, 1), NA())</f>
        <v>#N/A</v>
      </c>
      <c r="I122" s="548" t="e">
        <f>IF(ISNUMBER(Regressions!I132),ROUND(Regressions!I132, 1), NA())</f>
        <v>#N/A</v>
      </c>
      <c r="J122" s="549" t="e">
        <f>IF(ISNUMBER(Regressions!K132),ROUND(Regressions!K132, 1), NA())</f>
        <v>#N/A</v>
      </c>
      <c r="K122" s="545" t="e">
        <f>IF(ISNUMBER(Regressions!L132),ROUND(Regressions!L132, 1), NA())</f>
        <v>#N/A</v>
      </c>
      <c r="L122" s="550" t="e">
        <f>IF(ISNUMBER(Regressions!M132),ROUND(Regressions!M132, 1), NA())</f>
        <v>#N/A</v>
      </c>
      <c r="M122" s="547" t="e">
        <f>IF(ISNUMBER(Regressions!N132),ROUND(Regressions!N132, 1), NA())</f>
        <v>#N/A</v>
      </c>
      <c r="N122" s="548" t="e">
        <f>IF(ISNUMBER(Regressions!O132),ROUND(Regressions!O132, 1), NA())</f>
        <v>#N/A</v>
      </c>
      <c r="O122" s="549" t="e">
        <f>IF(ISNUMBER(Regressions!Q132),ROUND(Regressions!Q132, 1), NA())</f>
        <v>#N/A</v>
      </c>
      <c r="P122" s="545" t="e">
        <f>IF(ISNUMBER(Regressions!R132),ROUND(Regressions!R132, 1), NA())</f>
        <v>#N/A</v>
      </c>
      <c r="Q122" s="551" t="e">
        <f>IF(ISNUMBER(Regressions!S132),ROUND(Regressions!S132, 1), NA())</f>
        <v>#N/A</v>
      </c>
      <c r="R122" s="547" t="e">
        <f>IF(ISNUMBER(Regressions!T132),ROUND(Regressions!T132, 1), NA())</f>
        <v>#N/A</v>
      </c>
      <c r="S122" s="548" t="e">
        <f>IF(ISNUMBER(Regressions!U132),ROUND(Regressions!U132, 1), NA())</f>
        <v>#N/A</v>
      </c>
    </row>
    <row r="123" spans="1:19" hidden="1" x14ac:dyDescent="0.25">
      <c r="A123" s="525" t="str">
        <f>+Introduction!$C$7</f>
        <v>San Marino</v>
      </c>
      <c r="B123" s="526">
        <f>IF(ISBLANK(Regressions!B133), " ", Regressions!B133)</f>
        <v>2026</v>
      </c>
      <c r="C123" s="525" t="str">
        <f>HLOOKUP(Introduction!$G$4,nametranslations,27,FALSE)</f>
        <v>Pre-primary</v>
      </c>
      <c r="D123" s="528" t="str">
        <f>IF(ISBLANK(Regressions!D133), " ", Regressions!D133)</f>
        <v xml:space="preserve"> </v>
      </c>
      <c r="E123" s="529" t="e">
        <f>IF(ISNUMBER(Regressions!E133),ROUND(Regressions!E133, 1), NA())</f>
        <v>#N/A</v>
      </c>
      <c r="F123" s="530" t="e">
        <f>IF(ISNUMBER(Regressions!F133),ROUND(Regressions!F133, 1), NA())</f>
        <v>#N/A</v>
      </c>
      <c r="G123" s="531" t="e">
        <f>IF(ISNUMBER(Regressions!G133),ROUND(Regressions!G133, 1), NA())</f>
        <v>#N/A</v>
      </c>
      <c r="H123" s="532" t="e">
        <f>IF(ISNUMBER(Regressions!H133),ROUND(Regressions!H133, 1), NA())</f>
        <v>#N/A</v>
      </c>
      <c r="I123" s="533" t="e">
        <f>IF(ISNUMBER(Regressions!I133),ROUND(Regressions!I133, 1), NA())</f>
        <v>#N/A</v>
      </c>
      <c r="J123" s="534" t="e">
        <f>IF(ISNUMBER(Regressions!K133),ROUND(Regressions!K133, 1), NA())</f>
        <v>#N/A</v>
      </c>
      <c r="K123" s="530" t="e">
        <f>IF(ISNUMBER(Regressions!L133),ROUND(Regressions!L133, 1), NA())</f>
        <v>#N/A</v>
      </c>
      <c r="L123" s="535" t="e">
        <f>IF(ISNUMBER(Regressions!M133),ROUND(Regressions!M133, 1), NA())</f>
        <v>#N/A</v>
      </c>
      <c r="M123" s="532" t="e">
        <f>IF(ISNUMBER(Regressions!N133),ROUND(Regressions!N133, 1), NA())</f>
        <v>#N/A</v>
      </c>
      <c r="N123" s="533" t="e">
        <f>IF(ISNUMBER(Regressions!O133),ROUND(Regressions!O133, 1), NA())</f>
        <v>#N/A</v>
      </c>
      <c r="O123" s="534" t="e">
        <f>IF(ISNUMBER(Regressions!Q133),ROUND(Regressions!Q133, 1), NA())</f>
        <v>#N/A</v>
      </c>
      <c r="P123" s="530" t="e">
        <f>IF(ISNUMBER(Regressions!R133),ROUND(Regressions!R133, 1), NA())</f>
        <v>#N/A</v>
      </c>
      <c r="Q123" s="536" t="e">
        <f>IF(ISNUMBER(Regressions!S133),ROUND(Regressions!S133, 1), NA())</f>
        <v>#N/A</v>
      </c>
      <c r="R123" s="532" t="e">
        <f>IF(ISNUMBER(Regressions!T133),ROUND(Regressions!T133, 1), NA())</f>
        <v>#N/A</v>
      </c>
      <c r="S123" s="533" t="e">
        <f>IF(ISNUMBER(Regressions!U133),ROUND(Regressions!U133, 1), NA())</f>
        <v>#N/A</v>
      </c>
    </row>
    <row r="124" spans="1:19" hidden="1" x14ac:dyDescent="0.25">
      <c r="A124" s="525" t="str">
        <f>+Introduction!$C$7</f>
        <v>San Marino</v>
      </c>
      <c r="B124" s="526">
        <f>IF(ISBLANK(Regressions!B134), " ", Regressions!B134)</f>
        <v>2027</v>
      </c>
      <c r="C124" s="525" t="str">
        <f>HLOOKUP(Introduction!$G$4,nametranslations,27,FALSE)</f>
        <v>Pre-primary</v>
      </c>
      <c r="D124" s="528" t="str">
        <f>IF(ISBLANK(Regressions!D134), " ", Regressions!D134)</f>
        <v xml:space="preserve"> </v>
      </c>
      <c r="E124" s="529" t="e">
        <f>IF(ISNUMBER(Regressions!E134),ROUND(Regressions!E134, 1), NA())</f>
        <v>#N/A</v>
      </c>
      <c r="F124" s="530" t="e">
        <f>IF(ISNUMBER(Regressions!F134),ROUND(Regressions!F134, 1), NA())</f>
        <v>#N/A</v>
      </c>
      <c r="G124" s="531" t="e">
        <f>IF(ISNUMBER(Regressions!G134),ROUND(Regressions!G134, 1), NA())</f>
        <v>#N/A</v>
      </c>
      <c r="H124" s="532" t="e">
        <f>IF(ISNUMBER(Regressions!H134),ROUND(Regressions!H134, 1), NA())</f>
        <v>#N/A</v>
      </c>
      <c r="I124" s="533" t="e">
        <f>IF(ISNUMBER(Regressions!I134),ROUND(Regressions!I134, 1), NA())</f>
        <v>#N/A</v>
      </c>
      <c r="J124" s="534" t="e">
        <f>IF(ISNUMBER(Regressions!K134),ROUND(Regressions!K134, 1), NA())</f>
        <v>#N/A</v>
      </c>
      <c r="K124" s="530" t="e">
        <f>IF(ISNUMBER(Regressions!L134),ROUND(Regressions!L134, 1), NA())</f>
        <v>#N/A</v>
      </c>
      <c r="L124" s="535" t="e">
        <f>IF(ISNUMBER(Regressions!M134),ROUND(Regressions!M134, 1), NA())</f>
        <v>#N/A</v>
      </c>
      <c r="M124" s="532" t="e">
        <f>IF(ISNUMBER(Regressions!N134),ROUND(Regressions!N134, 1), NA())</f>
        <v>#N/A</v>
      </c>
      <c r="N124" s="533" t="e">
        <f>IF(ISNUMBER(Regressions!O134),ROUND(Regressions!O134, 1), NA())</f>
        <v>#N/A</v>
      </c>
      <c r="O124" s="534" t="e">
        <f>IF(ISNUMBER(Regressions!Q134),ROUND(Regressions!Q134, 1), NA())</f>
        <v>#N/A</v>
      </c>
      <c r="P124" s="530" t="e">
        <f>IF(ISNUMBER(Regressions!R134),ROUND(Regressions!R134, 1), NA())</f>
        <v>#N/A</v>
      </c>
      <c r="Q124" s="536" t="e">
        <f>IF(ISNUMBER(Regressions!S134),ROUND(Regressions!S134, 1), NA())</f>
        <v>#N/A</v>
      </c>
      <c r="R124" s="532" t="e">
        <f>IF(ISNUMBER(Regressions!T134),ROUND(Regressions!T134, 1), NA())</f>
        <v>#N/A</v>
      </c>
      <c r="S124" s="533" t="e">
        <f>IF(ISNUMBER(Regressions!U134),ROUND(Regressions!U134, 1), NA())</f>
        <v>#N/A</v>
      </c>
    </row>
    <row r="125" spans="1:19" hidden="1" x14ac:dyDescent="0.25">
      <c r="A125" s="525" t="str">
        <f>+Introduction!$C$7</f>
        <v>San Marino</v>
      </c>
      <c r="B125" s="526">
        <f>IF(ISBLANK(Regressions!B135), " ", Regressions!B135)</f>
        <v>2028</v>
      </c>
      <c r="C125" s="525" t="str">
        <f>HLOOKUP(Introduction!$G$4,nametranslations,27,FALSE)</f>
        <v>Pre-primary</v>
      </c>
      <c r="D125" s="528" t="str">
        <f>IF(ISBLANK(Regressions!D135), " ", Regressions!D135)</f>
        <v xml:space="preserve"> </v>
      </c>
      <c r="E125" s="529" t="e">
        <f>IF(ISNUMBER(Regressions!E135),ROUND(Regressions!E135, 1), NA())</f>
        <v>#N/A</v>
      </c>
      <c r="F125" s="530" t="e">
        <f>IF(ISNUMBER(Regressions!F135),ROUND(Regressions!F135, 1), NA())</f>
        <v>#N/A</v>
      </c>
      <c r="G125" s="531" t="e">
        <f>IF(ISNUMBER(Regressions!G135),ROUND(Regressions!G135, 1), NA())</f>
        <v>#N/A</v>
      </c>
      <c r="H125" s="532" t="e">
        <f>IF(ISNUMBER(Regressions!H135),ROUND(Regressions!H135, 1), NA())</f>
        <v>#N/A</v>
      </c>
      <c r="I125" s="533" t="e">
        <f>IF(ISNUMBER(Regressions!I135),ROUND(Regressions!I135, 1), NA())</f>
        <v>#N/A</v>
      </c>
      <c r="J125" s="534" t="e">
        <f>IF(ISNUMBER(Regressions!K135),ROUND(Regressions!K135, 1), NA())</f>
        <v>#N/A</v>
      </c>
      <c r="K125" s="530" t="e">
        <f>IF(ISNUMBER(Regressions!L135),ROUND(Regressions!L135, 1), NA())</f>
        <v>#N/A</v>
      </c>
      <c r="L125" s="535" t="e">
        <f>IF(ISNUMBER(Regressions!M135),ROUND(Regressions!M135, 1), NA())</f>
        <v>#N/A</v>
      </c>
      <c r="M125" s="532" t="e">
        <f>IF(ISNUMBER(Regressions!N135),ROUND(Regressions!N135, 1), NA())</f>
        <v>#N/A</v>
      </c>
      <c r="N125" s="533" t="e">
        <f>IF(ISNUMBER(Regressions!O135),ROUND(Regressions!O135, 1), NA())</f>
        <v>#N/A</v>
      </c>
      <c r="O125" s="534" t="e">
        <f>IF(ISNUMBER(Regressions!Q135),ROUND(Regressions!Q135, 1), NA())</f>
        <v>#N/A</v>
      </c>
      <c r="P125" s="530" t="e">
        <f>IF(ISNUMBER(Regressions!R135),ROUND(Regressions!R135, 1), NA())</f>
        <v>#N/A</v>
      </c>
      <c r="Q125" s="536" t="e">
        <f>IF(ISNUMBER(Regressions!S135),ROUND(Regressions!S135, 1), NA())</f>
        <v>#N/A</v>
      </c>
      <c r="R125" s="532" t="e">
        <f>IF(ISNUMBER(Regressions!T135),ROUND(Regressions!T135, 1), NA())</f>
        <v>#N/A</v>
      </c>
      <c r="S125" s="533" t="e">
        <f>IF(ISNUMBER(Regressions!U135),ROUND(Regressions!U135, 1), NA())</f>
        <v>#N/A</v>
      </c>
    </row>
    <row r="126" spans="1:19" hidden="1" x14ac:dyDescent="0.25">
      <c r="A126" s="525" t="str">
        <f>+Introduction!$C$7</f>
        <v>San Marino</v>
      </c>
      <c r="B126" s="526">
        <f>IF(ISBLANK(Regressions!B136), " ", Regressions!B136)</f>
        <v>2029</v>
      </c>
      <c r="C126" s="525" t="str">
        <f>HLOOKUP(Introduction!$G$4,nametranslations,27,FALSE)</f>
        <v>Pre-primary</v>
      </c>
      <c r="D126" s="528" t="str">
        <f>IF(ISBLANK(Regressions!D136), " ", Regressions!D136)</f>
        <v xml:space="preserve"> </v>
      </c>
      <c r="E126" s="529" t="e">
        <f>IF(ISNUMBER(Regressions!E136),ROUND(Regressions!E136, 1), NA())</f>
        <v>#N/A</v>
      </c>
      <c r="F126" s="530" t="e">
        <f>IF(ISNUMBER(Regressions!F136),ROUND(Regressions!F136, 1), NA())</f>
        <v>#N/A</v>
      </c>
      <c r="G126" s="531" t="e">
        <f>IF(ISNUMBER(Regressions!G136),ROUND(Regressions!G136, 1), NA())</f>
        <v>#N/A</v>
      </c>
      <c r="H126" s="532" t="e">
        <f>IF(ISNUMBER(Regressions!H136),ROUND(Regressions!H136, 1), NA())</f>
        <v>#N/A</v>
      </c>
      <c r="I126" s="533" t="e">
        <f>IF(ISNUMBER(Regressions!I136),ROUND(Regressions!I136, 1), NA())</f>
        <v>#N/A</v>
      </c>
      <c r="J126" s="534" t="e">
        <f>IF(ISNUMBER(Regressions!K136),ROUND(Regressions!K136, 1), NA())</f>
        <v>#N/A</v>
      </c>
      <c r="K126" s="530" t="e">
        <f>IF(ISNUMBER(Regressions!L136),ROUND(Regressions!L136, 1), NA())</f>
        <v>#N/A</v>
      </c>
      <c r="L126" s="535" t="e">
        <f>IF(ISNUMBER(Regressions!M136),ROUND(Regressions!M136, 1), NA())</f>
        <v>#N/A</v>
      </c>
      <c r="M126" s="532" t="e">
        <f>IF(ISNUMBER(Regressions!N136),ROUND(Regressions!N136, 1), NA())</f>
        <v>#N/A</v>
      </c>
      <c r="N126" s="533" t="e">
        <f>IF(ISNUMBER(Regressions!O136),ROUND(Regressions!O136, 1), NA())</f>
        <v>#N/A</v>
      </c>
      <c r="O126" s="534" t="e">
        <f>IF(ISNUMBER(Regressions!Q136),ROUND(Regressions!Q136, 1), NA())</f>
        <v>#N/A</v>
      </c>
      <c r="P126" s="530" t="e">
        <f>IF(ISNUMBER(Regressions!R136),ROUND(Regressions!R136, 1), NA())</f>
        <v>#N/A</v>
      </c>
      <c r="Q126" s="536" t="e">
        <f>IF(ISNUMBER(Regressions!S136),ROUND(Regressions!S136, 1), NA())</f>
        <v>#N/A</v>
      </c>
      <c r="R126" s="532" t="e">
        <f>IF(ISNUMBER(Regressions!T136),ROUND(Regressions!T136, 1), NA())</f>
        <v>#N/A</v>
      </c>
      <c r="S126" s="533" t="e">
        <f>IF(ISNUMBER(Regressions!U136),ROUND(Regressions!U136, 1), NA())</f>
        <v>#N/A</v>
      </c>
    </row>
    <row r="127" spans="1:19" hidden="1" x14ac:dyDescent="0.25">
      <c r="A127" s="525" t="str">
        <f>+Introduction!$C$7</f>
        <v>San Marino</v>
      </c>
      <c r="B127" s="526">
        <f>IF(ISBLANK(Regressions!B137), " ", Regressions!B137)</f>
        <v>2030</v>
      </c>
      <c r="C127" s="525" t="str">
        <f>HLOOKUP(Introduction!$G$4,nametranslations,27,FALSE)</f>
        <v>Pre-primary</v>
      </c>
      <c r="D127" s="528" t="str">
        <f>IF(ISBLANK(Regressions!D137), " ", Regressions!D137)</f>
        <v xml:space="preserve"> </v>
      </c>
      <c r="E127" s="529" t="e">
        <f>IF(ISNUMBER(Regressions!E137),ROUND(Regressions!E137, 1), NA())</f>
        <v>#N/A</v>
      </c>
      <c r="F127" s="530" t="e">
        <f>IF(ISNUMBER(Regressions!F137),ROUND(Regressions!F137, 1), NA())</f>
        <v>#N/A</v>
      </c>
      <c r="G127" s="531" t="e">
        <f>IF(ISNUMBER(Regressions!G137),ROUND(Regressions!G137, 1), NA())</f>
        <v>#N/A</v>
      </c>
      <c r="H127" s="532" t="e">
        <f>IF(ISNUMBER(Regressions!H137),ROUND(Regressions!H137, 1), NA())</f>
        <v>#N/A</v>
      </c>
      <c r="I127" s="533" t="e">
        <f>IF(ISNUMBER(Regressions!I137),ROUND(Regressions!I137, 1), NA())</f>
        <v>#N/A</v>
      </c>
      <c r="J127" s="534" t="e">
        <f>IF(ISNUMBER(Regressions!K137),ROUND(Regressions!K137, 1), NA())</f>
        <v>#N/A</v>
      </c>
      <c r="K127" s="530" t="e">
        <f>IF(ISNUMBER(Regressions!L137),ROUND(Regressions!L137, 1), NA())</f>
        <v>#N/A</v>
      </c>
      <c r="L127" s="535" t="e">
        <f>IF(ISNUMBER(Regressions!M137),ROUND(Regressions!M137, 1), NA())</f>
        <v>#N/A</v>
      </c>
      <c r="M127" s="532" t="e">
        <f>IF(ISNUMBER(Regressions!N137),ROUND(Regressions!N137, 1), NA())</f>
        <v>#N/A</v>
      </c>
      <c r="N127" s="533" t="e">
        <f>IF(ISNUMBER(Regressions!O137),ROUND(Regressions!O137, 1), NA())</f>
        <v>#N/A</v>
      </c>
      <c r="O127" s="534" t="e">
        <f>IF(ISNUMBER(Regressions!Q137),ROUND(Regressions!Q137, 1), NA())</f>
        <v>#N/A</v>
      </c>
      <c r="P127" s="530" t="e">
        <f>IF(ISNUMBER(Regressions!R137),ROUND(Regressions!R137, 1), NA())</f>
        <v>#N/A</v>
      </c>
      <c r="Q127" s="536" t="e">
        <f>IF(ISNUMBER(Regressions!S137),ROUND(Regressions!S137, 1), NA())</f>
        <v>#N/A</v>
      </c>
      <c r="R127" s="532" t="e">
        <f>IF(ISNUMBER(Regressions!T137),ROUND(Regressions!T137, 1), NA())</f>
        <v>#N/A</v>
      </c>
      <c r="S127" s="533" t="e">
        <f>IF(ISNUMBER(Regressions!U137),ROUND(Regressions!U137, 1), NA())</f>
        <v>#N/A</v>
      </c>
    </row>
    <row r="128" spans="1:19" x14ac:dyDescent="0.25">
      <c r="A128" s="525" t="str">
        <f>+Introduction!$C$7</f>
        <v>San Marino</v>
      </c>
      <c r="B128" s="526">
        <f>IF(ISBLANK(Regressions!B138), " ", Regressions!B138)</f>
        <v>2000</v>
      </c>
      <c r="C128" s="525" t="str">
        <f>HLOOKUP(Introduction!$G$4,nametranslations,28,FALSE)</f>
        <v>Primary</v>
      </c>
      <c r="D128" s="528">
        <f>IF(ISBLANK(Regressions!D138), " ", Regressions!D138)</f>
        <v>1500</v>
      </c>
      <c r="E128" s="529">
        <f>IF(ISNUMBER(Regressions!E138),ROUND(Regressions!E138, 1), NA())</f>
        <v>100</v>
      </c>
      <c r="F128" s="530">
        <f>IF(ISNUMBER(Regressions!F138),ROUND(Regressions!F138, 1), NA())</f>
        <v>100</v>
      </c>
      <c r="G128" s="531">
        <f>IF(ISNUMBER(Regressions!G138),ROUND(Regressions!G138, 1), NA())</f>
        <v>100</v>
      </c>
      <c r="H128" s="532">
        <f>IF(ISNUMBER(Regressions!H138),ROUND(Regressions!H138, 1), NA())</f>
        <v>0</v>
      </c>
      <c r="I128" s="533">
        <f>IF(ISNUMBER(Regressions!I138),ROUND(Regressions!I138, 1), NA())</f>
        <v>0</v>
      </c>
      <c r="J128" s="534">
        <f>IF(ISNUMBER(Regressions!K138),ROUND(Regressions!K138, 1), NA())</f>
        <v>100</v>
      </c>
      <c r="K128" s="530">
        <f>IF(ISNUMBER(Regressions!L138),ROUND(Regressions!L138, 1), NA())</f>
        <v>100</v>
      </c>
      <c r="L128" s="535">
        <f>IF(ISNUMBER(Regressions!M138),ROUND(Regressions!M138, 1), NA())</f>
        <v>100</v>
      </c>
      <c r="M128" s="532">
        <f>IF(ISNUMBER(Regressions!N138),ROUND(Regressions!N138, 1), NA())</f>
        <v>0</v>
      </c>
      <c r="N128" s="533">
        <f>IF(ISNUMBER(Regressions!O138),ROUND(Regressions!O138, 1), NA())</f>
        <v>0</v>
      </c>
      <c r="O128" s="534">
        <f>IF(ISNUMBER(Regressions!Q138),ROUND(Regressions!Q138, 1), NA())</f>
        <v>100</v>
      </c>
      <c r="P128" s="530">
        <f>IF(ISNUMBER(Regressions!R138),ROUND(Regressions!R138, 1), NA())</f>
        <v>100</v>
      </c>
      <c r="Q128" s="536">
        <f>IF(ISNUMBER(Regressions!S138),ROUND(Regressions!S138, 1), NA())</f>
        <v>100</v>
      </c>
      <c r="R128" s="532">
        <f>IF(ISNUMBER(Regressions!T138),ROUND(Regressions!T138, 1), NA())</f>
        <v>0</v>
      </c>
      <c r="S128" s="533">
        <f>IF(ISNUMBER(Regressions!U138),ROUND(Regressions!U138, 1), NA())</f>
        <v>0</v>
      </c>
    </row>
    <row r="129" spans="1:19" x14ac:dyDescent="0.25">
      <c r="A129" s="525" t="str">
        <f>+Introduction!$C$7</f>
        <v>San Marino</v>
      </c>
      <c r="B129" s="526">
        <f>IF(ISBLANK(Regressions!B139), " ", Regressions!B139)</f>
        <v>2001</v>
      </c>
      <c r="C129" s="525" t="str">
        <f>HLOOKUP(Introduction!$G$4,nametranslations,28,FALSE)</f>
        <v>Primary</v>
      </c>
      <c r="D129" s="528">
        <f>IF(ISBLANK(Regressions!D139), " ", Regressions!D139)</f>
        <v>1353</v>
      </c>
      <c r="E129" s="529">
        <f>IF(ISNUMBER(Regressions!E139),ROUND(Regressions!E139, 1), NA())</f>
        <v>100</v>
      </c>
      <c r="F129" s="530">
        <f>IF(ISNUMBER(Regressions!F139),ROUND(Regressions!F139, 1), NA())</f>
        <v>100</v>
      </c>
      <c r="G129" s="531">
        <f>IF(ISNUMBER(Regressions!G139),ROUND(Regressions!G139, 1), NA())</f>
        <v>100</v>
      </c>
      <c r="H129" s="532">
        <f>IF(ISNUMBER(Regressions!H139),ROUND(Regressions!H139, 1), NA())</f>
        <v>0</v>
      </c>
      <c r="I129" s="533">
        <f>IF(ISNUMBER(Regressions!I139),ROUND(Regressions!I139, 1), NA())</f>
        <v>0</v>
      </c>
      <c r="J129" s="534">
        <f>IF(ISNUMBER(Regressions!K139),ROUND(Regressions!K139, 1), NA())</f>
        <v>100</v>
      </c>
      <c r="K129" s="530">
        <f>IF(ISNUMBER(Regressions!L139),ROUND(Regressions!L139, 1), NA())</f>
        <v>100</v>
      </c>
      <c r="L129" s="535">
        <f>IF(ISNUMBER(Regressions!M139),ROUND(Regressions!M139, 1), NA())</f>
        <v>100</v>
      </c>
      <c r="M129" s="532">
        <f>IF(ISNUMBER(Regressions!N139),ROUND(Regressions!N139, 1), NA())</f>
        <v>0</v>
      </c>
      <c r="N129" s="533">
        <f>IF(ISNUMBER(Regressions!O139),ROUND(Regressions!O139, 1), NA())</f>
        <v>0</v>
      </c>
      <c r="O129" s="534">
        <f>IF(ISNUMBER(Regressions!Q139),ROUND(Regressions!Q139, 1), NA())</f>
        <v>100</v>
      </c>
      <c r="P129" s="530">
        <f>IF(ISNUMBER(Regressions!R139),ROUND(Regressions!R139, 1), NA())</f>
        <v>100</v>
      </c>
      <c r="Q129" s="536">
        <f>IF(ISNUMBER(Regressions!S139),ROUND(Regressions!S139, 1), NA())</f>
        <v>100</v>
      </c>
      <c r="R129" s="532">
        <f>IF(ISNUMBER(Regressions!T139),ROUND(Regressions!T139, 1), NA())</f>
        <v>0</v>
      </c>
      <c r="S129" s="533">
        <f>IF(ISNUMBER(Regressions!U139),ROUND(Regressions!U139, 1), NA())</f>
        <v>0</v>
      </c>
    </row>
    <row r="130" spans="1:19" x14ac:dyDescent="0.25">
      <c r="A130" s="525" t="str">
        <f>+Introduction!$C$7</f>
        <v>San Marino</v>
      </c>
      <c r="B130" s="526">
        <f>IF(ISBLANK(Regressions!B140), " ", Regressions!B140)</f>
        <v>2002</v>
      </c>
      <c r="C130" s="525" t="str">
        <f>HLOOKUP(Introduction!$G$4,nametranslations,28,FALSE)</f>
        <v>Primary</v>
      </c>
      <c r="D130" s="528">
        <f>IF(ISBLANK(Regressions!D140), " ", Regressions!D140)</f>
        <v>1360</v>
      </c>
      <c r="E130" s="529">
        <f>IF(ISNUMBER(Regressions!E140),ROUND(Regressions!E140, 1), NA())</f>
        <v>100</v>
      </c>
      <c r="F130" s="530">
        <f>IF(ISNUMBER(Regressions!F140),ROUND(Regressions!F140, 1), NA())</f>
        <v>100</v>
      </c>
      <c r="G130" s="531">
        <f>IF(ISNUMBER(Regressions!G140),ROUND(Regressions!G140, 1), NA())</f>
        <v>100</v>
      </c>
      <c r="H130" s="532">
        <f>IF(ISNUMBER(Regressions!H140),ROUND(Regressions!H140, 1), NA())</f>
        <v>0</v>
      </c>
      <c r="I130" s="533">
        <f>IF(ISNUMBER(Regressions!I140),ROUND(Regressions!I140, 1), NA())</f>
        <v>0</v>
      </c>
      <c r="J130" s="534">
        <f>IF(ISNUMBER(Regressions!K140),ROUND(Regressions!K140, 1), NA())</f>
        <v>100</v>
      </c>
      <c r="K130" s="530">
        <f>IF(ISNUMBER(Regressions!L140),ROUND(Regressions!L140, 1), NA())</f>
        <v>100</v>
      </c>
      <c r="L130" s="535">
        <f>IF(ISNUMBER(Regressions!M140),ROUND(Regressions!M140, 1), NA())</f>
        <v>100</v>
      </c>
      <c r="M130" s="532">
        <f>IF(ISNUMBER(Regressions!N140),ROUND(Regressions!N140, 1), NA())</f>
        <v>0</v>
      </c>
      <c r="N130" s="533">
        <f>IF(ISNUMBER(Regressions!O140),ROUND(Regressions!O140, 1), NA())</f>
        <v>0</v>
      </c>
      <c r="O130" s="534">
        <f>IF(ISNUMBER(Regressions!Q140),ROUND(Regressions!Q140, 1), NA())</f>
        <v>100</v>
      </c>
      <c r="P130" s="530">
        <f>IF(ISNUMBER(Regressions!R140),ROUND(Regressions!R140, 1), NA())</f>
        <v>100</v>
      </c>
      <c r="Q130" s="536">
        <f>IF(ISNUMBER(Regressions!S140),ROUND(Regressions!S140, 1), NA())</f>
        <v>100</v>
      </c>
      <c r="R130" s="532">
        <f>IF(ISNUMBER(Regressions!T140),ROUND(Regressions!T140, 1), NA())</f>
        <v>0</v>
      </c>
      <c r="S130" s="533">
        <f>IF(ISNUMBER(Regressions!U140),ROUND(Regressions!U140, 1), NA())</f>
        <v>0</v>
      </c>
    </row>
    <row r="131" spans="1:19" x14ac:dyDescent="0.25">
      <c r="A131" s="525" t="str">
        <f>+Introduction!$C$7</f>
        <v>San Marino</v>
      </c>
      <c r="B131" s="526">
        <f>IF(ISBLANK(Regressions!B141), " ", Regressions!B141)</f>
        <v>2003</v>
      </c>
      <c r="C131" s="525" t="str">
        <f>HLOOKUP(Introduction!$G$4,nametranslations,28,FALSE)</f>
        <v>Primary</v>
      </c>
      <c r="D131" s="528">
        <f>IF(ISBLANK(Regressions!D141), " ", Regressions!D141)</f>
        <v>1410</v>
      </c>
      <c r="E131" s="529">
        <f>IF(ISNUMBER(Regressions!E141),ROUND(Regressions!E141, 1), NA())</f>
        <v>100</v>
      </c>
      <c r="F131" s="530">
        <f>IF(ISNUMBER(Regressions!F141),ROUND(Regressions!F141, 1), NA())</f>
        <v>100</v>
      </c>
      <c r="G131" s="531">
        <f>IF(ISNUMBER(Regressions!G141),ROUND(Regressions!G141, 1), NA())</f>
        <v>100</v>
      </c>
      <c r="H131" s="532">
        <f>IF(ISNUMBER(Regressions!H141),ROUND(Regressions!H141, 1), NA())</f>
        <v>0</v>
      </c>
      <c r="I131" s="533">
        <f>IF(ISNUMBER(Regressions!I141),ROUND(Regressions!I141, 1), NA())</f>
        <v>0</v>
      </c>
      <c r="J131" s="534">
        <f>IF(ISNUMBER(Regressions!K141),ROUND(Regressions!K141, 1), NA())</f>
        <v>100</v>
      </c>
      <c r="K131" s="530">
        <f>IF(ISNUMBER(Regressions!L141),ROUND(Regressions!L141, 1), NA())</f>
        <v>100</v>
      </c>
      <c r="L131" s="535">
        <f>IF(ISNUMBER(Regressions!M141),ROUND(Regressions!M141, 1), NA())</f>
        <v>100</v>
      </c>
      <c r="M131" s="532">
        <f>IF(ISNUMBER(Regressions!N141),ROUND(Regressions!N141, 1), NA())</f>
        <v>0</v>
      </c>
      <c r="N131" s="533">
        <f>IF(ISNUMBER(Regressions!O141),ROUND(Regressions!O141, 1), NA())</f>
        <v>0</v>
      </c>
      <c r="O131" s="534">
        <f>IF(ISNUMBER(Regressions!Q141),ROUND(Regressions!Q141, 1), NA())</f>
        <v>100</v>
      </c>
      <c r="P131" s="530">
        <f>IF(ISNUMBER(Regressions!R141),ROUND(Regressions!R141, 1), NA())</f>
        <v>100</v>
      </c>
      <c r="Q131" s="536">
        <f>IF(ISNUMBER(Regressions!S141),ROUND(Regressions!S141, 1), NA())</f>
        <v>100</v>
      </c>
      <c r="R131" s="532">
        <f>IF(ISNUMBER(Regressions!T141),ROUND(Regressions!T141, 1), NA())</f>
        <v>0</v>
      </c>
      <c r="S131" s="533">
        <f>IF(ISNUMBER(Regressions!U141),ROUND(Regressions!U141, 1), NA())</f>
        <v>0</v>
      </c>
    </row>
    <row r="132" spans="1:19" x14ac:dyDescent="0.25">
      <c r="A132" s="525" t="str">
        <f>+Introduction!$C$7</f>
        <v>San Marino</v>
      </c>
      <c r="B132" s="526">
        <f>IF(ISBLANK(Regressions!B142), " ", Regressions!B142)</f>
        <v>2004</v>
      </c>
      <c r="C132" s="525" t="str">
        <f>HLOOKUP(Introduction!$G$4,nametranslations,28,FALSE)</f>
        <v>Primary</v>
      </c>
      <c r="D132" s="528">
        <f>IF(ISBLANK(Regressions!D142), " ", Regressions!D142)</f>
        <v>1471</v>
      </c>
      <c r="E132" s="529">
        <f>IF(ISNUMBER(Regressions!E142),ROUND(Regressions!E142, 1), NA())</f>
        <v>100</v>
      </c>
      <c r="F132" s="530">
        <f>IF(ISNUMBER(Regressions!F142),ROUND(Regressions!F142, 1), NA())</f>
        <v>100</v>
      </c>
      <c r="G132" s="531">
        <f>IF(ISNUMBER(Regressions!G142),ROUND(Regressions!G142, 1), NA())</f>
        <v>100</v>
      </c>
      <c r="H132" s="532">
        <f>IF(ISNUMBER(Regressions!H142),ROUND(Regressions!H142, 1), NA())</f>
        <v>0</v>
      </c>
      <c r="I132" s="533">
        <f>IF(ISNUMBER(Regressions!I142),ROUND(Regressions!I142, 1), NA())</f>
        <v>0</v>
      </c>
      <c r="J132" s="534">
        <f>IF(ISNUMBER(Regressions!K142),ROUND(Regressions!K142, 1), NA())</f>
        <v>100</v>
      </c>
      <c r="K132" s="530">
        <f>IF(ISNUMBER(Regressions!L142),ROUND(Regressions!L142, 1), NA())</f>
        <v>100</v>
      </c>
      <c r="L132" s="535">
        <f>IF(ISNUMBER(Regressions!M142),ROUND(Regressions!M142, 1), NA())</f>
        <v>100</v>
      </c>
      <c r="M132" s="532">
        <f>IF(ISNUMBER(Regressions!N142),ROUND(Regressions!N142, 1), NA())</f>
        <v>0</v>
      </c>
      <c r="N132" s="533">
        <f>IF(ISNUMBER(Regressions!O142),ROUND(Regressions!O142, 1), NA())</f>
        <v>0</v>
      </c>
      <c r="O132" s="534">
        <f>IF(ISNUMBER(Regressions!Q142),ROUND(Regressions!Q142, 1), NA())</f>
        <v>100</v>
      </c>
      <c r="P132" s="530">
        <f>IF(ISNUMBER(Regressions!R142),ROUND(Regressions!R142, 1), NA())</f>
        <v>100</v>
      </c>
      <c r="Q132" s="536">
        <f>IF(ISNUMBER(Regressions!S142),ROUND(Regressions!S142, 1), NA())</f>
        <v>100</v>
      </c>
      <c r="R132" s="532">
        <f>IF(ISNUMBER(Regressions!T142),ROUND(Regressions!T142, 1), NA())</f>
        <v>0</v>
      </c>
      <c r="S132" s="533">
        <f>IF(ISNUMBER(Regressions!U142),ROUND(Regressions!U142, 1), NA())</f>
        <v>0</v>
      </c>
    </row>
    <row r="133" spans="1:19" x14ac:dyDescent="0.25">
      <c r="A133" s="525" t="str">
        <f>+Introduction!$C$7</f>
        <v>San Marino</v>
      </c>
      <c r="B133" s="526">
        <f>IF(ISBLANK(Regressions!B143), " ", Regressions!B143)</f>
        <v>2005</v>
      </c>
      <c r="C133" s="525" t="str">
        <f>HLOOKUP(Introduction!$G$4,nametranslations,28,FALSE)</f>
        <v>Primary</v>
      </c>
      <c r="D133" s="528">
        <f>IF(ISBLANK(Regressions!D143), " ", Regressions!D143)</f>
        <v>1520</v>
      </c>
      <c r="E133" s="529">
        <f>IF(ISNUMBER(Regressions!E143),ROUND(Regressions!E143, 1), NA())</f>
        <v>100</v>
      </c>
      <c r="F133" s="530">
        <f>IF(ISNUMBER(Regressions!F143),ROUND(Regressions!F143, 1), NA())</f>
        <v>100</v>
      </c>
      <c r="G133" s="531">
        <f>IF(ISNUMBER(Regressions!G143),ROUND(Regressions!G143, 1), NA())</f>
        <v>100</v>
      </c>
      <c r="H133" s="532">
        <f>IF(ISNUMBER(Regressions!H143),ROUND(Regressions!H143, 1), NA())</f>
        <v>0</v>
      </c>
      <c r="I133" s="533">
        <f>IF(ISNUMBER(Regressions!I143),ROUND(Regressions!I143, 1), NA())</f>
        <v>0</v>
      </c>
      <c r="J133" s="534">
        <f>IF(ISNUMBER(Regressions!K143),ROUND(Regressions!K143, 1), NA())</f>
        <v>100</v>
      </c>
      <c r="K133" s="530">
        <f>IF(ISNUMBER(Regressions!L143),ROUND(Regressions!L143, 1), NA())</f>
        <v>100</v>
      </c>
      <c r="L133" s="535">
        <f>IF(ISNUMBER(Regressions!M143),ROUND(Regressions!M143, 1), NA())</f>
        <v>100</v>
      </c>
      <c r="M133" s="532">
        <f>IF(ISNUMBER(Regressions!N143),ROUND(Regressions!N143, 1), NA())</f>
        <v>0</v>
      </c>
      <c r="N133" s="533">
        <f>IF(ISNUMBER(Regressions!O143),ROUND(Regressions!O143, 1), NA())</f>
        <v>0</v>
      </c>
      <c r="O133" s="534">
        <f>IF(ISNUMBER(Regressions!Q143),ROUND(Regressions!Q143, 1), NA())</f>
        <v>100</v>
      </c>
      <c r="P133" s="530">
        <f>IF(ISNUMBER(Regressions!R143),ROUND(Regressions!R143, 1), NA())</f>
        <v>100</v>
      </c>
      <c r="Q133" s="536">
        <f>IF(ISNUMBER(Regressions!S143),ROUND(Regressions!S143, 1), NA())</f>
        <v>100</v>
      </c>
      <c r="R133" s="532">
        <f>IF(ISNUMBER(Regressions!T143),ROUND(Regressions!T143, 1), NA())</f>
        <v>0</v>
      </c>
      <c r="S133" s="533">
        <f>IF(ISNUMBER(Regressions!U143),ROUND(Regressions!U143, 1), NA())</f>
        <v>0</v>
      </c>
    </row>
    <row r="134" spans="1:19" x14ac:dyDescent="0.25">
      <c r="A134" s="525" t="str">
        <f>+Introduction!$C$7</f>
        <v>San Marino</v>
      </c>
      <c r="B134" s="526">
        <f>IF(ISBLANK(Regressions!B144), " ", Regressions!B144)</f>
        <v>2006</v>
      </c>
      <c r="C134" s="525" t="str">
        <f>HLOOKUP(Introduction!$G$4,nametranslations,28,FALSE)</f>
        <v>Primary</v>
      </c>
      <c r="D134" s="528">
        <f>IF(ISBLANK(Regressions!D144), " ", Regressions!D144)</f>
        <v>1581</v>
      </c>
      <c r="E134" s="529">
        <f>IF(ISNUMBER(Regressions!E144),ROUND(Regressions!E144, 1), NA())</f>
        <v>100</v>
      </c>
      <c r="F134" s="530">
        <f>IF(ISNUMBER(Regressions!F144),ROUND(Regressions!F144, 1), NA())</f>
        <v>100</v>
      </c>
      <c r="G134" s="531">
        <f>IF(ISNUMBER(Regressions!G144),ROUND(Regressions!G144, 1), NA())</f>
        <v>100</v>
      </c>
      <c r="H134" s="532">
        <f>IF(ISNUMBER(Regressions!H144),ROUND(Regressions!H144, 1), NA())</f>
        <v>0</v>
      </c>
      <c r="I134" s="533">
        <f>IF(ISNUMBER(Regressions!I144),ROUND(Regressions!I144, 1), NA())</f>
        <v>0</v>
      </c>
      <c r="J134" s="534">
        <f>IF(ISNUMBER(Regressions!K144),ROUND(Regressions!K144, 1), NA())</f>
        <v>100</v>
      </c>
      <c r="K134" s="530">
        <f>IF(ISNUMBER(Regressions!L144),ROUND(Regressions!L144, 1), NA())</f>
        <v>100</v>
      </c>
      <c r="L134" s="535">
        <f>IF(ISNUMBER(Regressions!M144),ROUND(Regressions!M144, 1), NA())</f>
        <v>100</v>
      </c>
      <c r="M134" s="532">
        <f>IF(ISNUMBER(Regressions!N144),ROUND(Regressions!N144, 1), NA())</f>
        <v>0</v>
      </c>
      <c r="N134" s="533">
        <f>IF(ISNUMBER(Regressions!O144),ROUND(Regressions!O144, 1), NA())</f>
        <v>0</v>
      </c>
      <c r="O134" s="534">
        <f>IF(ISNUMBER(Regressions!Q144),ROUND(Regressions!Q144, 1), NA())</f>
        <v>100</v>
      </c>
      <c r="P134" s="530">
        <f>IF(ISNUMBER(Regressions!R144),ROUND(Regressions!R144, 1), NA())</f>
        <v>100</v>
      </c>
      <c r="Q134" s="536">
        <f>IF(ISNUMBER(Regressions!S144),ROUND(Regressions!S144, 1), NA())</f>
        <v>100</v>
      </c>
      <c r="R134" s="532">
        <f>IF(ISNUMBER(Regressions!T144),ROUND(Regressions!T144, 1), NA())</f>
        <v>0</v>
      </c>
      <c r="S134" s="533">
        <f>IF(ISNUMBER(Regressions!U144),ROUND(Regressions!U144, 1), NA())</f>
        <v>0</v>
      </c>
    </row>
    <row r="135" spans="1:19" x14ac:dyDescent="0.25">
      <c r="A135" s="525" t="str">
        <f>+Introduction!$C$7</f>
        <v>San Marino</v>
      </c>
      <c r="B135" s="526">
        <f>IF(ISBLANK(Regressions!B145), " ", Regressions!B145)</f>
        <v>2007</v>
      </c>
      <c r="C135" s="525" t="str">
        <f>HLOOKUP(Introduction!$G$4,nametranslations,28,FALSE)</f>
        <v>Primary</v>
      </c>
      <c r="D135" s="528">
        <f>IF(ISBLANK(Regressions!D145), " ", Regressions!D145)</f>
        <v>1614</v>
      </c>
      <c r="E135" s="529">
        <f>IF(ISNUMBER(Regressions!E145),ROUND(Regressions!E145, 1), NA())</f>
        <v>100</v>
      </c>
      <c r="F135" s="530">
        <f>IF(ISNUMBER(Regressions!F145),ROUND(Regressions!F145, 1), NA())</f>
        <v>100</v>
      </c>
      <c r="G135" s="531">
        <f>IF(ISNUMBER(Regressions!G145),ROUND(Regressions!G145, 1), NA())</f>
        <v>100</v>
      </c>
      <c r="H135" s="532">
        <f>IF(ISNUMBER(Regressions!H145),ROUND(Regressions!H145, 1), NA())</f>
        <v>0</v>
      </c>
      <c r="I135" s="533">
        <f>IF(ISNUMBER(Regressions!I145),ROUND(Regressions!I145, 1), NA())</f>
        <v>0</v>
      </c>
      <c r="J135" s="534">
        <f>IF(ISNUMBER(Regressions!K145),ROUND(Regressions!K145, 1), NA())</f>
        <v>100</v>
      </c>
      <c r="K135" s="530">
        <f>IF(ISNUMBER(Regressions!L145),ROUND(Regressions!L145, 1), NA())</f>
        <v>100</v>
      </c>
      <c r="L135" s="535">
        <f>IF(ISNUMBER(Regressions!M145),ROUND(Regressions!M145, 1), NA())</f>
        <v>100</v>
      </c>
      <c r="M135" s="532">
        <f>IF(ISNUMBER(Regressions!N145),ROUND(Regressions!N145, 1), NA())</f>
        <v>0</v>
      </c>
      <c r="N135" s="533">
        <f>IF(ISNUMBER(Regressions!O145),ROUND(Regressions!O145, 1), NA())</f>
        <v>0</v>
      </c>
      <c r="O135" s="534">
        <f>IF(ISNUMBER(Regressions!Q145),ROUND(Regressions!Q145, 1), NA())</f>
        <v>100</v>
      </c>
      <c r="P135" s="530">
        <f>IF(ISNUMBER(Regressions!R145),ROUND(Regressions!R145, 1), NA())</f>
        <v>100</v>
      </c>
      <c r="Q135" s="536">
        <f>IF(ISNUMBER(Regressions!S145),ROUND(Regressions!S145, 1), NA())</f>
        <v>100</v>
      </c>
      <c r="R135" s="532">
        <f>IF(ISNUMBER(Regressions!T145),ROUND(Regressions!T145, 1), NA())</f>
        <v>0</v>
      </c>
      <c r="S135" s="533">
        <f>IF(ISNUMBER(Regressions!U145),ROUND(Regressions!U145, 1), NA())</f>
        <v>0</v>
      </c>
    </row>
    <row r="136" spans="1:19" x14ac:dyDescent="0.25">
      <c r="A136" s="525" t="str">
        <f>+Introduction!$C$7</f>
        <v>San Marino</v>
      </c>
      <c r="B136" s="526">
        <f>IF(ISBLANK(Regressions!B146), " ", Regressions!B146)</f>
        <v>2008</v>
      </c>
      <c r="C136" s="525" t="str">
        <f>HLOOKUP(Introduction!$G$4,nametranslations,28,FALSE)</f>
        <v>Primary</v>
      </c>
      <c r="D136" s="528">
        <f>IF(ISBLANK(Regressions!D146), " ", Regressions!D146)</f>
        <v>1669</v>
      </c>
      <c r="E136" s="529">
        <f>IF(ISNUMBER(Regressions!E146),ROUND(Regressions!E146, 1), NA())</f>
        <v>100</v>
      </c>
      <c r="F136" s="530">
        <f>IF(ISNUMBER(Regressions!F146),ROUND(Regressions!F146, 1), NA())</f>
        <v>100</v>
      </c>
      <c r="G136" s="531">
        <f>IF(ISNUMBER(Regressions!G146),ROUND(Regressions!G146, 1), NA())</f>
        <v>100</v>
      </c>
      <c r="H136" s="532">
        <f>IF(ISNUMBER(Regressions!H146),ROUND(Regressions!H146, 1), NA())</f>
        <v>0</v>
      </c>
      <c r="I136" s="533">
        <f>IF(ISNUMBER(Regressions!I146),ROUND(Regressions!I146, 1), NA())</f>
        <v>0</v>
      </c>
      <c r="J136" s="534">
        <f>IF(ISNUMBER(Regressions!K146),ROUND(Regressions!K146, 1), NA())</f>
        <v>100</v>
      </c>
      <c r="K136" s="530">
        <f>IF(ISNUMBER(Regressions!L146),ROUND(Regressions!L146, 1), NA())</f>
        <v>100</v>
      </c>
      <c r="L136" s="535">
        <f>IF(ISNUMBER(Regressions!M146),ROUND(Regressions!M146, 1), NA())</f>
        <v>100</v>
      </c>
      <c r="M136" s="532">
        <f>IF(ISNUMBER(Regressions!N146),ROUND(Regressions!N146, 1), NA())</f>
        <v>0</v>
      </c>
      <c r="N136" s="533">
        <f>IF(ISNUMBER(Regressions!O146),ROUND(Regressions!O146, 1), NA())</f>
        <v>0</v>
      </c>
      <c r="O136" s="534">
        <f>IF(ISNUMBER(Regressions!Q146),ROUND(Regressions!Q146, 1), NA())</f>
        <v>100</v>
      </c>
      <c r="P136" s="530">
        <f>IF(ISNUMBER(Regressions!R146),ROUND(Regressions!R146, 1), NA())</f>
        <v>100</v>
      </c>
      <c r="Q136" s="536">
        <f>IF(ISNUMBER(Regressions!S146),ROUND(Regressions!S146, 1), NA())</f>
        <v>100</v>
      </c>
      <c r="R136" s="532">
        <f>IF(ISNUMBER(Regressions!T146),ROUND(Regressions!T146, 1), NA())</f>
        <v>0</v>
      </c>
      <c r="S136" s="533">
        <f>IF(ISNUMBER(Regressions!U146),ROUND(Regressions!U146, 1), NA())</f>
        <v>0</v>
      </c>
    </row>
    <row r="137" spans="1:19" x14ac:dyDescent="0.25">
      <c r="A137" s="525" t="str">
        <f>+Introduction!$C$7</f>
        <v>San Marino</v>
      </c>
      <c r="B137" s="526">
        <f>IF(ISBLANK(Regressions!B147), " ", Regressions!B147)</f>
        <v>2009</v>
      </c>
      <c r="C137" s="525" t="str">
        <f>HLOOKUP(Introduction!$G$4,nametranslations,28,FALSE)</f>
        <v>Primary</v>
      </c>
      <c r="D137" s="528">
        <f>IF(ISBLANK(Regressions!D147), " ", Regressions!D147)</f>
        <v>1687</v>
      </c>
      <c r="E137" s="529">
        <f>IF(ISNUMBER(Regressions!E147),ROUND(Regressions!E147, 1), NA())</f>
        <v>100</v>
      </c>
      <c r="F137" s="530">
        <f>IF(ISNUMBER(Regressions!F147),ROUND(Regressions!F147, 1), NA())</f>
        <v>100</v>
      </c>
      <c r="G137" s="531">
        <f>IF(ISNUMBER(Regressions!G147),ROUND(Regressions!G147, 1), NA())</f>
        <v>100</v>
      </c>
      <c r="H137" s="532">
        <f>IF(ISNUMBER(Regressions!H147),ROUND(Regressions!H147, 1), NA())</f>
        <v>0</v>
      </c>
      <c r="I137" s="533">
        <f>IF(ISNUMBER(Regressions!I147),ROUND(Regressions!I147, 1), NA())</f>
        <v>0</v>
      </c>
      <c r="J137" s="534">
        <f>IF(ISNUMBER(Regressions!K147),ROUND(Regressions!K147, 1), NA())</f>
        <v>100</v>
      </c>
      <c r="K137" s="530">
        <f>IF(ISNUMBER(Regressions!L147),ROUND(Regressions!L147, 1), NA())</f>
        <v>100</v>
      </c>
      <c r="L137" s="535">
        <f>IF(ISNUMBER(Regressions!M147),ROUND(Regressions!M147, 1), NA())</f>
        <v>100</v>
      </c>
      <c r="M137" s="532">
        <f>IF(ISNUMBER(Regressions!N147),ROUND(Regressions!N147, 1), NA())</f>
        <v>0</v>
      </c>
      <c r="N137" s="533">
        <f>IF(ISNUMBER(Regressions!O147),ROUND(Regressions!O147, 1), NA())</f>
        <v>0</v>
      </c>
      <c r="O137" s="534">
        <f>IF(ISNUMBER(Regressions!Q147),ROUND(Regressions!Q147, 1), NA())</f>
        <v>100</v>
      </c>
      <c r="P137" s="530">
        <f>IF(ISNUMBER(Regressions!R147),ROUND(Regressions!R147, 1), NA())</f>
        <v>100</v>
      </c>
      <c r="Q137" s="536">
        <f>IF(ISNUMBER(Regressions!S147),ROUND(Regressions!S147, 1), NA())</f>
        <v>100</v>
      </c>
      <c r="R137" s="532">
        <f>IF(ISNUMBER(Regressions!T147),ROUND(Regressions!T147, 1), NA())</f>
        <v>0</v>
      </c>
      <c r="S137" s="533">
        <f>IF(ISNUMBER(Regressions!U147),ROUND(Regressions!U147, 1), NA())</f>
        <v>0</v>
      </c>
    </row>
    <row r="138" spans="1:19" x14ac:dyDescent="0.25">
      <c r="A138" s="525" t="str">
        <f>+Introduction!$C$7</f>
        <v>San Marino</v>
      </c>
      <c r="B138" s="526">
        <f>IF(ISBLANK(Regressions!B148), " ", Regressions!B148)</f>
        <v>2010</v>
      </c>
      <c r="C138" s="525" t="str">
        <f>HLOOKUP(Introduction!$G$4,nametranslations,28,FALSE)</f>
        <v>Primary</v>
      </c>
      <c r="D138" s="528">
        <f>IF(ISBLANK(Regressions!D148), " ", Regressions!D148)</f>
        <v>1706</v>
      </c>
      <c r="E138" s="529">
        <f>IF(ISNUMBER(Regressions!E148),ROUND(Regressions!E148, 1), NA())</f>
        <v>100</v>
      </c>
      <c r="F138" s="530">
        <f>IF(ISNUMBER(Regressions!F148),ROUND(Regressions!F148, 1), NA())</f>
        <v>100</v>
      </c>
      <c r="G138" s="531">
        <f>IF(ISNUMBER(Regressions!G148),ROUND(Regressions!G148, 1), NA())</f>
        <v>100</v>
      </c>
      <c r="H138" s="532">
        <f>IF(ISNUMBER(Regressions!H148),ROUND(Regressions!H148, 1), NA())</f>
        <v>0</v>
      </c>
      <c r="I138" s="533">
        <f>IF(ISNUMBER(Regressions!I148),ROUND(Regressions!I148, 1), NA())</f>
        <v>0</v>
      </c>
      <c r="J138" s="534">
        <f>IF(ISNUMBER(Regressions!K148),ROUND(Regressions!K148, 1), NA())</f>
        <v>100</v>
      </c>
      <c r="K138" s="530">
        <f>IF(ISNUMBER(Regressions!L148),ROUND(Regressions!L148, 1), NA())</f>
        <v>100</v>
      </c>
      <c r="L138" s="535">
        <f>IF(ISNUMBER(Regressions!M148),ROUND(Regressions!M148, 1), NA())</f>
        <v>100</v>
      </c>
      <c r="M138" s="532">
        <f>IF(ISNUMBER(Regressions!N148),ROUND(Regressions!N148, 1), NA())</f>
        <v>0</v>
      </c>
      <c r="N138" s="533">
        <f>IF(ISNUMBER(Regressions!O148),ROUND(Regressions!O148, 1), NA())</f>
        <v>0</v>
      </c>
      <c r="O138" s="534">
        <f>IF(ISNUMBER(Regressions!Q148),ROUND(Regressions!Q148, 1), NA())</f>
        <v>100</v>
      </c>
      <c r="P138" s="530">
        <f>IF(ISNUMBER(Regressions!R148),ROUND(Regressions!R148, 1), NA())</f>
        <v>100</v>
      </c>
      <c r="Q138" s="536">
        <f>IF(ISNUMBER(Regressions!S148),ROUND(Regressions!S148, 1), NA())</f>
        <v>100</v>
      </c>
      <c r="R138" s="532">
        <f>IF(ISNUMBER(Regressions!T148),ROUND(Regressions!T148, 1), NA())</f>
        <v>0</v>
      </c>
      <c r="S138" s="533">
        <f>IF(ISNUMBER(Regressions!U148),ROUND(Regressions!U148, 1), NA())</f>
        <v>0</v>
      </c>
    </row>
    <row r="139" spans="1:19" x14ac:dyDescent="0.25">
      <c r="A139" s="525" t="str">
        <f>+Introduction!$C$7</f>
        <v>San Marino</v>
      </c>
      <c r="B139" s="526">
        <f>IF(ISBLANK(Regressions!B149), " ", Regressions!B149)</f>
        <v>2011</v>
      </c>
      <c r="C139" s="525" t="str">
        <f>HLOOKUP(Introduction!$G$4,nametranslations,28,FALSE)</f>
        <v>Primary</v>
      </c>
      <c r="D139" s="528">
        <f>IF(ISBLANK(Regressions!D149), " ", Regressions!D149)</f>
        <v>1698</v>
      </c>
      <c r="E139" s="529">
        <f>IF(ISNUMBER(Regressions!E149),ROUND(Regressions!E149, 1), NA())</f>
        <v>100</v>
      </c>
      <c r="F139" s="530">
        <f>IF(ISNUMBER(Regressions!F149),ROUND(Regressions!F149, 1), NA())</f>
        <v>100</v>
      </c>
      <c r="G139" s="531">
        <f>IF(ISNUMBER(Regressions!G149),ROUND(Regressions!G149, 1), NA())</f>
        <v>100</v>
      </c>
      <c r="H139" s="532">
        <f>IF(ISNUMBER(Regressions!H149),ROUND(Regressions!H149, 1), NA())</f>
        <v>0</v>
      </c>
      <c r="I139" s="533">
        <f>IF(ISNUMBER(Regressions!I149),ROUND(Regressions!I149, 1), NA())</f>
        <v>0</v>
      </c>
      <c r="J139" s="534">
        <f>IF(ISNUMBER(Regressions!K149),ROUND(Regressions!K149, 1), NA())</f>
        <v>100</v>
      </c>
      <c r="K139" s="530">
        <f>IF(ISNUMBER(Regressions!L149),ROUND(Regressions!L149, 1), NA())</f>
        <v>100</v>
      </c>
      <c r="L139" s="535">
        <f>IF(ISNUMBER(Regressions!M149),ROUND(Regressions!M149, 1), NA())</f>
        <v>100</v>
      </c>
      <c r="M139" s="532">
        <f>IF(ISNUMBER(Regressions!N149),ROUND(Regressions!N149, 1), NA())</f>
        <v>0</v>
      </c>
      <c r="N139" s="533">
        <f>IF(ISNUMBER(Regressions!O149),ROUND(Regressions!O149, 1), NA())</f>
        <v>0</v>
      </c>
      <c r="O139" s="534">
        <f>IF(ISNUMBER(Regressions!Q149),ROUND(Regressions!Q149, 1), NA())</f>
        <v>100</v>
      </c>
      <c r="P139" s="530">
        <f>IF(ISNUMBER(Regressions!R149),ROUND(Regressions!R149, 1), NA())</f>
        <v>100</v>
      </c>
      <c r="Q139" s="536">
        <f>IF(ISNUMBER(Regressions!S149),ROUND(Regressions!S149, 1), NA())</f>
        <v>100</v>
      </c>
      <c r="R139" s="532">
        <f>IF(ISNUMBER(Regressions!T149),ROUND(Regressions!T149, 1), NA())</f>
        <v>0</v>
      </c>
      <c r="S139" s="533">
        <f>IF(ISNUMBER(Regressions!U149),ROUND(Regressions!U149, 1), NA())</f>
        <v>0</v>
      </c>
    </row>
    <row r="140" spans="1:19" x14ac:dyDescent="0.25">
      <c r="A140" s="525" t="str">
        <f>+Introduction!$C$7</f>
        <v>San Marino</v>
      </c>
      <c r="B140" s="526">
        <f>IF(ISBLANK(Regressions!B150), " ", Regressions!B150)</f>
        <v>2012</v>
      </c>
      <c r="C140" s="525" t="str">
        <f>HLOOKUP(Introduction!$G$4,nametranslations,28,FALSE)</f>
        <v>Primary</v>
      </c>
      <c r="D140" s="528">
        <f>IF(ISBLANK(Regressions!D150), " ", Regressions!D150)</f>
        <v>1687</v>
      </c>
      <c r="E140" s="529">
        <f>IF(ISNUMBER(Regressions!E150),ROUND(Regressions!E150, 1), NA())</f>
        <v>100</v>
      </c>
      <c r="F140" s="530">
        <f>IF(ISNUMBER(Regressions!F150),ROUND(Regressions!F150, 1), NA())</f>
        <v>100</v>
      </c>
      <c r="G140" s="531">
        <f>IF(ISNUMBER(Regressions!G150),ROUND(Regressions!G150, 1), NA())</f>
        <v>100</v>
      </c>
      <c r="H140" s="532">
        <f>IF(ISNUMBER(Regressions!H150),ROUND(Regressions!H150, 1), NA())</f>
        <v>0</v>
      </c>
      <c r="I140" s="533">
        <f>IF(ISNUMBER(Regressions!I150),ROUND(Regressions!I150, 1), NA())</f>
        <v>0</v>
      </c>
      <c r="J140" s="534">
        <f>IF(ISNUMBER(Regressions!K150),ROUND(Regressions!K150, 1), NA())</f>
        <v>100</v>
      </c>
      <c r="K140" s="530">
        <f>IF(ISNUMBER(Regressions!L150),ROUND(Regressions!L150, 1), NA())</f>
        <v>100</v>
      </c>
      <c r="L140" s="535">
        <f>IF(ISNUMBER(Regressions!M150),ROUND(Regressions!M150, 1), NA())</f>
        <v>100</v>
      </c>
      <c r="M140" s="532">
        <f>IF(ISNUMBER(Regressions!N150),ROUND(Regressions!N150, 1), NA())</f>
        <v>0</v>
      </c>
      <c r="N140" s="533">
        <f>IF(ISNUMBER(Regressions!O150),ROUND(Regressions!O150, 1), NA())</f>
        <v>0</v>
      </c>
      <c r="O140" s="534">
        <f>IF(ISNUMBER(Regressions!Q150),ROUND(Regressions!Q150, 1), NA())</f>
        <v>100</v>
      </c>
      <c r="P140" s="530">
        <f>IF(ISNUMBER(Regressions!R150),ROUND(Regressions!R150, 1), NA())</f>
        <v>100</v>
      </c>
      <c r="Q140" s="536">
        <f>IF(ISNUMBER(Regressions!S150),ROUND(Regressions!S150, 1), NA())</f>
        <v>100</v>
      </c>
      <c r="R140" s="532">
        <f>IF(ISNUMBER(Regressions!T150),ROUND(Regressions!T150, 1), NA())</f>
        <v>0</v>
      </c>
      <c r="S140" s="533">
        <f>IF(ISNUMBER(Regressions!U150),ROUND(Regressions!U150, 1), NA())</f>
        <v>0</v>
      </c>
    </row>
    <row r="141" spans="1:19" x14ac:dyDescent="0.25">
      <c r="A141" s="525" t="str">
        <f>+Introduction!$C$7</f>
        <v>San Marino</v>
      </c>
      <c r="B141" s="526">
        <f>IF(ISBLANK(Regressions!B151), " ", Regressions!B151)</f>
        <v>2013</v>
      </c>
      <c r="C141" s="525" t="str">
        <f>HLOOKUP(Introduction!$G$4,nametranslations,28,FALSE)</f>
        <v>Primary</v>
      </c>
      <c r="D141" s="528">
        <f>IF(ISBLANK(Regressions!D151), " ", Regressions!D151)</f>
        <v>1649</v>
      </c>
      <c r="E141" s="529">
        <f>IF(ISNUMBER(Regressions!E151),ROUND(Regressions!E151, 1), NA())</f>
        <v>100</v>
      </c>
      <c r="F141" s="530">
        <f>IF(ISNUMBER(Regressions!F151),ROUND(Regressions!F151, 1), NA())</f>
        <v>100</v>
      </c>
      <c r="G141" s="531">
        <f>IF(ISNUMBER(Regressions!G151),ROUND(Regressions!G151, 1), NA())</f>
        <v>100</v>
      </c>
      <c r="H141" s="532">
        <f>IF(ISNUMBER(Regressions!H151),ROUND(Regressions!H151, 1), NA())</f>
        <v>0</v>
      </c>
      <c r="I141" s="533">
        <f>IF(ISNUMBER(Regressions!I151),ROUND(Regressions!I151, 1), NA())</f>
        <v>0</v>
      </c>
      <c r="J141" s="534">
        <f>IF(ISNUMBER(Regressions!K151),ROUND(Regressions!K151, 1), NA())</f>
        <v>100</v>
      </c>
      <c r="K141" s="530">
        <f>IF(ISNUMBER(Regressions!L151),ROUND(Regressions!L151, 1), NA())</f>
        <v>100</v>
      </c>
      <c r="L141" s="535">
        <f>IF(ISNUMBER(Regressions!M151),ROUND(Regressions!M151, 1), NA())</f>
        <v>100</v>
      </c>
      <c r="M141" s="532">
        <f>IF(ISNUMBER(Regressions!N151),ROUND(Regressions!N151, 1), NA())</f>
        <v>0</v>
      </c>
      <c r="N141" s="533">
        <f>IF(ISNUMBER(Regressions!O151),ROUND(Regressions!O151, 1), NA())</f>
        <v>0</v>
      </c>
      <c r="O141" s="534">
        <f>IF(ISNUMBER(Regressions!Q151),ROUND(Regressions!Q151, 1), NA())</f>
        <v>100</v>
      </c>
      <c r="P141" s="530">
        <f>IF(ISNUMBER(Regressions!R151),ROUND(Regressions!R151, 1), NA())</f>
        <v>100</v>
      </c>
      <c r="Q141" s="536">
        <f>IF(ISNUMBER(Regressions!S151),ROUND(Regressions!S151, 1), NA())</f>
        <v>100</v>
      </c>
      <c r="R141" s="532">
        <f>IF(ISNUMBER(Regressions!T151),ROUND(Regressions!T151, 1), NA())</f>
        <v>0</v>
      </c>
      <c r="S141" s="533">
        <f>IF(ISNUMBER(Regressions!U151),ROUND(Regressions!U151, 1), NA())</f>
        <v>0</v>
      </c>
    </row>
    <row r="142" spans="1:19" x14ac:dyDescent="0.25">
      <c r="A142" s="525" t="str">
        <f>+Introduction!$C$7</f>
        <v>San Marino</v>
      </c>
      <c r="B142" s="526">
        <f>IF(ISBLANK(Regressions!B152), " ", Regressions!B152)</f>
        <v>2014</v>
      </c>
      <c r="C142" s="525" t="str">
        <f>HLOOKUP(Introduction!$G$4,nametranslations,28,FALSE)</f>
        <v>Primary</v>
      </c>
      <c r="D142" s="528">
        <f>IF(ISBLANK(Regressions!D152), " ", Regressions!D152)</f>
        <v>1665</v>
      </c>
      <c r="E142" s="529">
        <f>IF(ISNUMBER(Regressions!E152),ROUND(Regressions!E152, 1), NA())</f>
        <v>100</v>
      </c>
      <c r="F142" s="530">
        <f>IF(ISNUMBER(Regressions!F152),ROUND(Regressions!F152, 1), NA())</f>
        <v>100</v>
      </c>
      <c r="G142" s="531">
        <f>IF(ISNUMBER(Regressions!G152),ROUND(Regressions!G152, 1), NA())</f>
        <v>100</v>
      </c>
      <c r="H142" s="532">
        <f>IF(ISNUMBER(Regressions!H152),ROUND(Regressions!H152, 1), NA())</f>
        <v>0</v>
      </c>
      <c r="I142" s="533">
        <f>IF(ISNUMBER(Regressions!I152),ROUND(Regressions!I152, 1), NA())</f>
        <v>0</v>
      </c>
      <c r="J142" s="534">
        <f>IF(ISNUMBER(Regressions!K152),ROUND(Regressions!K152, 1), NA())</f>
        <v>100</v>
      </c>
      <c r="K142" s="530">
        <f>IF(ISNUMBER(Regressions!L152),ROUND(Regressions!L152, 1), NA())</f>
        <v>100</v>
      </c>
      <c r="L142" s="535">
        <f>IF(ISNUMBER(Regressions!M152),ROUND(Regressions!M152, 1), NA())</f>
        <v>100</v>
      </c>
      <c r="M142" s="532">
        <f>IF(ISNUMBER(Regressions!N152),ROUND(Regressions!N152, 1), NA())</f>
        <v>0</v>
      </c>
      <c r="N142" s="533">
        <f>IF(ISNUMBER(Regressions!O152),ROUND(Regressions!O152, 1), NA())</f>
        <v>0</v>
      </c>
      <c r="O142" s="534">
        <f>IF(ISNUMBER(Regressions!Q152),ROUND(Regressions!Q152, 1), NA())</f>
        <v>100</v>
      </c>
      <c r="P142" s="530">
        <f>IF(ISNUMBER(Regressions!R152),ROUND(Regressions!R152, 1), NA())</f>
        <v>100</v>
      </c>
      <c r="Q142" s="536">
        <f>IF(ISNUMBER(Regressions!S152),ROUND(Regressions!S152, 1), NA())</f>
        <v>100</v>
      </c>
      <c r="R142" s="532">
        <f>IF(ISNUMBER(Regressions!T152),ROUND(Regressions!T152, 1), NA())</f>
        <v>0</v>
      </c>
      <c r="S142" s="533">
        <f>IF(ISNUMBER(Regressions!U152),ROUND(Regressions!U152, 1), NA())</f>
        <v>0</v>
      </c>
    </row>
    <row r="143" spans="1:19" x14ac:dyDescent="0.25">
      <c r="A143" s="525" t="str">
        <f>+Introduction!$C$7</f>
        <v>San Marino</v>
      </c>
      <c r="B143" s="526">
        <f>IF(ISBLANK(Regressions!B153), " ", Regressions!B153)</f>
        <v>2015</v>
      </c>
      <c r="C143" s="525" t="str">
        <f>HLOOKUP(Introduction!$G$4,nametranslations,28,FALSE)</f>
        <v>Primary</v>
      </c>
      <c r="D143" s="528">
        <f>IF(ISBLANK(Regressions!D153), " ", Regressions!D153)</f>
        <v>1699</v>
      </c>
      <c r="E143" s="529">
        <f>IF(ISNUMBER(Regressions!E153),ROUND(Regressions!E153, 1), NA())</f>
        <v>100</v>
      </c>
      <c r="F143" s="530">
        <f>IF(ISNUMBER(Regressions!F153),ROUND(Regressions!F153, 1), NA())</f>
        <v>100</v>
      </c>
      <c r="G143" s="531">
        <f>IF(ISNUMBER(Regressions!G153),ROUND(Regressions!G153, 1), NA())</f>
        <v>100</v>
      </c>
      <c r="H143" s="532">
        <f>IF(ISNUMBER(Regressions!H153),ROUND(Regressions!H153, 1), NA())</f>
        <v>0</v>
      </c>
      <c r="I143" s="533">
        <f>IF(ISNUMBER(Regressions!I153),ROUND(Regressions!I153, 1), NA())</f>
        <v>0</v>
      </c>
      <c r="J143" s="534">
        <f>IF(ISNUMBER(Regressions!K153),ROUND(Regressions!K153, 1), NA())</f>
        <v>100</v>
      </c>
      <c r="K143" s="530">
        <f>IF(ISNUMBER(Regressions!L153),ROUND(Regressions!L153, 1), NA())</f>
        <v>100</v>
      </c>
      <c r="L143" s="535">
        <f>IF(ISNUMBER(Regressions!M153),ROUND(Regressions!M153, 1), NA())</f>
        <v>100</v>
      </c>
      <c r="M143" s="532">
        <f>IF(ISNUMBER(Regressions!N153),ROUND(Regressions!N153, 1), NA())</f>
        <v>0</v>
      </c>
      <c r="N143" s="533">
        <f>IF(ISNUMBER(Regressions!O153),ROUND(Regressions!O153, 1), NA())</f>
        <v>0</v>
      </c>
      <c r="O143" s="534">
        <f>IF(ISNUMBER(Regressions!Q153),ROUND(Regressions!Q153, 1), NA())</f>
        <v>100</v>
      </c>
      <c r="P143" s="530">
        <f>IF(ISNUMBER(Regressions!R153),ROUND(Regressions!R153, 1), NA())</f>
        <v>100</v>
      </c>
      <c r="Q143" s="536">
        <f>IF(ISNUMBER(Regressions!S153),ROUND(Regressions!S153, 1), NA())</f>
        <v>100</v>
      </c>
      <c r="R143" s="532">
        <f>IF(ISNUMBER(Regressions!T153),ROUND(Regressions!T153, 1), NA())</f>
        <v>0</v>
      </c>
      <c r="S143" s="533">
        <f>IF(ISNUMBER(Regressions!U153),ROUND(Regressions!U153, 1), NA())</f>
        <v>0</v>
      </c>
    </row>
    <row r="144" spans="1:19" x14ac:dyDescent="0.25">
      <c r="A144" s="525" t="str">
        <f>+Introduction!$C$7</f>
        <v>San Marino</v>
      </c>
      <c r="B144" s="526">
        <f>IF(ISBLANK(Regressions!B154), " ", Regressions!B154)</f>
        <v>2016</v>
      </c>
      <c r="C144" s="525" t="str">
        <f>HLOOKUP(Introduction!$G$4,nametranslations,28,FALSE)</f>
        <v>Primary</v>
      </c>
      <c r="D144" s="528">
        <f>IF(ISBLANK(Regressions!D154), " ", Regressions!D154)</f>
        <v>1710</v>
      </c>
      <c r="E144" s="529">
        <f>IF(ISNUMBER(Regressions!E154),ROUND(Regressions!E154, 1), NA())</f>
        <v>100</v>
      </c>
      <c r="F144" s="530">
        <f>IF(ISNUMBER(Regressions!F154),ROUND(Regressions!F154, 1), NA())</f>
        <v>100</v>
      </c>
      <c r="G144" s="531">
        <f>IF(ISNUMBER(Regressions!G154),ROUND(Regressions!G154, 1), NA())</f>
        <v>100</v>
      </c>
      <c r="H144" s="532">
        <f>IF(ISNUMBER(Regressions!H154),ROUND(Regressions!H154, 1), NA())</f>
        <v>0</v>
      </c>
      <c r="I144" s="533">
        <f>IF(ISNUMBER(Regressions!I154),ROUND(Regressions!I154, 1), NA())</f>
        <v>0</v>
      </c>
      <c r="J144" s="534">
        <f>IF(ISNUMBER(Regressions!K154),ROUND(Regressions!K154, 1), NA())</f>
        <v>100</v>
      </c>
      <c r="K144" s="530">
        <f>IF(ISNUMBER(Regressions!L154),ROUND(Regressions!L154, 1), NA())</f>
        <v>100</v>
      </c>
      <c r="L144" s="535">
        <f>IF(ISNUMBER(Regressions!M154),ROUND(Regressions!M154, 1), NA())</f>
        <v>100</v>
      </c>
      <c r="M144" s="532">
        <f>IF(ISNUMBER(Regressions!N154),ROUND(Regressions!N154, 1), NA())</f>
        <v>0</v>
      </c>
      <c r="N144" s="533">
        <f>IF(ISNUMBER(Regressions!O154),ROUND(Regressions!O154, 1), NA())</f>
        <v>0</v>
      </c>
      <c r="O144" s="534">
        <f>IF(ISNUMBER(Regressions!Q154),ROUND(Regressions!Q154, 1), NA())</f>
        <v>100</v>
      </c>
      <c r="P144" s="530">
        <f>IF(ISNUMBER(Regressions!R154),ROUND(Regressions!R154, 1), NA())</f>
        <v>100</v>
      </c>
      <c r="Q144" s="536">
        <f>IF(ISNUMBER(Regressions!S154),ROUND(Regressions!S154, 1), NA())</f>
        <v>100</v>
      </c>
      <c r="R144" s="532">
        <f>IF(ISNUMBER(Regressions!T154),ROUND(Regressions!T154, 1), NA())</f>
        <v>0</v>
      </c>
      <c r="S144" s="533">
        <f>IF(ISNUMBER(Regressions!U154),ROUND(Regressions!U154, 1), NA())</f>
        <v>0</v>
      </c>
    </row>
    <row r="145" spans="1:19" x14ac:dyDescent="0.25">
      <c r="A145" s="525" t="str">
        <f>+Introduction!$C$7</f>
        <v>San Marino</v>
      </c>
      <c r="B145" s="526">
        <f>IF(ISBLANK(Regressions!B155), " ", Regressions!B155)</f>
        <v>2017</v>
      </c>
      <c r="C145" s="525" t="str">
        <f>HLOOKUP(Introduction!$G$4,nametranslations,28,FALSE)</f>
        <v>Primary</v>
      </c>
      <c r="D145" s="528">
        <f>IF(ISBLANK(Regressions!D155), " ", Regressions!D155)</f>
        <v>1760</v>
      </c>
      <c r="E145" s="529">
        <f>IF(ISNUMBER(Regressions!E155),ROUND(Regressions!E155, 1), NA())</f>
        <v>100</v>
      </c>
      <c r="F145" s="530">
        <f>IF(ISNUMBER(Regressions!F155),ROUND(Regressions!F155, 1), NA())</f>
        <v>100</v>
      </c>
      <c r="G145" s="531">
        <f>IF(ISNUMBER(Regressions!G155),ROUND(Regressions!G155, 1), NA())</f>
        <v>100</v>
      </c>
      <c r="H145" s="532">
        <f>IF(ISNUMBER(Regressions!H155),ROUND(Regressions!H155, 1), NA())</f>
        <v>0</v>
      </c>
      <c r="I145" s="533">
        <f>IF(ISNUMBER(Regressions!I155),ROUND(Regressions!I155, 1), NA())</f>
        <v>0</v>
      </c>
      <c r="J145" s="534">
        <f>IF(ISNUMBER(Regressions!K155),ROUND(Regressions!K155, 1), NA())</f>
        <v>100</v>
      </c>
      <c r="K145" s="530">
        <f>IF(ISNUMBER(Regressions!L155),ROUND(Regressions!L155, 1), NA())</f>
        <v>100</v>
      </c>
      <c r="L145" s="535">
        <f>IF(ISNUMBER(Regressions!M155),ROUND(Regressions!M155, 1), NA())</f>
        <v>100</v>
      </c>
      <c r="M145" s="532">
        <f>IF(ISNUMBER(Regressions!N155),ROUND(Regressions!N155, 1), NA())</f>
        <v>0</v>
      </c>
      <c r="N145" s="533">
        <f>IF(ISNUMBER(Regressions!O155),ROUND(Regressions!O155, 1), NA())</f>
        <v>0</v>
      </c>
      <c r="O145" s="534">
        <f>IF(ISNUMBER(Regressions!Q155),ROUND(Regressions!Q155, 1), NA())</f>
        <v>100</v>
      </c>
      <c r="P145" s="530">
        <f>IF(ISNUMBER(Regressions!R155),ROUND(Regressions!R155, 1), NA())</f>
        <v>100</v>
      </c>
      <c r="Q145" s="536">
        <f>IF(ISNUMBER(Regressions!S155),ROUND(Regressions!S155, 1), NA())</f>
        <v>100</v>
      </c>
      <c r="R145" s="532">
        <f>IF(ISNUMBER(Regressions!T155),ROUND(Regressions!T155, 1), NA())</f>
        <v>0</v>
      </c>
      <c r="S145" s="533">
        <f>IF(ISNUMBER(Regressions!U155),ROUND(Regressions!U155, 1), NA())</f>
        <v>0</v>
      </c>
    </row>
    <row r="146" spans="1:19" x14ac:dyDescent="0.25">
      <c r="A146" s="525" t="str">
        <f>+Introduction!$C$7</f>
        <v>San Marino</v>
      </c>
      <c r="B146" s="526">
        <f>IF(ISBLANK(Regressions!B156), " ", Regressions!B156)</f>
        <v>2018</v>
      </c>
      <c r="C146" s="525" t="str">
        <f>HLOOKUP(Introduction!$G$4,nametranslations,28,FALSE)</f>
        <v>Primary</v>
      </c>
      <c r="D146" s="528">
        <f>IF(ISBLANK(Regressions!D156), " ", Regressions!D156)</f>
        <v>1785</v>
      </c>
      <c r="E146" s="529">
        <f>IF(ISNUMBER(Regressions!E156),ROUND(Regressions!E156, 1), NA())</f>
        <v>100</v>
      </c>
      <c r="F146" s="530">
        <f>IF(ISNUMBER(Regressions!F156),ROUND(Regressions!F156, 1), NA())</f>
        <v>100</v>
      </c>
      <c r="G146" s="531">
        <f>IF(ISNUMBER(Regressions!G156),ROUND(Regressions!G156, 1), NA())</f>
        <v>100</v>
      </c>
      <c r="H146" s="532">
        <f>IF(ISNUMBER(Regressions!H156),ROUND(Regressions!H156, 1), NA())</f>
        <v>0</v>
      </c>
      <c r="I146" s="533">
        <f>IF(ISNUMBER(Regressions!I156),ROUND(Regressions!I156, 1), NA())</f>
        <v>0</v>
      </c>
      <c r="J146" s="534">
        <f>IF(ISNUMBER(Regressions!K156),ROUND(Regressions!K156, 1), NA())</f>
        <v>100</v>
      </c>
      <c r="K146" s="530">
        <f>IF(ISNUMBER(Regressions!L156),ROUND(Regressions!L156, 1), NA())</f>
        <v>100</v>
      </c>
      <c r="L146" s="535">
        <f>IF(ISNUMBER(Regressions!M156),ROUND(Regressions!M156, 1), NA())</f>
        <v>100</v>
      </c>
      <c r="M146" s="532">
        <f>IF(ISNUMBER(Regressions!N156),ROUND(Regressions!N156, 1), NA())</f>
        <v>0</v>
      </c>
      <c r="N146" s="533">
        <f>IF(ISNUMBER(Regressions!O156),ROUND(Regressions!O156, 1), NA())</f>
        <v>0</v>
      </c>
      <c r="O146" s="534">
        <f>IF(ISNUMBER(Regressions!Q156),ROUND(Regressions!Q156, 1), NA())</f>
        <v>100</v>
      </c>
      <c r="P146" s="530">
        <f>IF(ISNUMBER(Regressions!R156),ROUND(Regressions!R156, 1), NA())</f>
        <v>100</v>
      </c>
      <c r="Q146" s="536">
        <f>IF(ISNUMBER(Regressions!S156),ROUND(Regressions!S156, 1), NA())</f>
        <v>100</v>
      </c>
      <c r="R146" s="532">
        <f>IF(ISNUMBER(Regressions!T156),ROUND(Regressions!T156, 1), NA())</f>
        <v>0</v>
      </c>
      <c r="S146" s="533">
        <f>IF(ISNUMBER(Regressions!U156),ROUND(Regressions!U156, 1), NA())</f>
        <v>0</v>
      </c>
    </row>
    <row r="147" spans="1:19" x14ac:dyDescent="0.25">
      <c r="A147" s="525" t="str">
        <f>+Introduction!$C$7</f>
        <v>San Marino</v>
      </c>
      <c r="B147" s="526">
        <f>IF(ISBLANK(Regressions!B157), " ", Regressions!B157)</f>
        <v>2019</v>
      </c>
      <c r="C147" s="525" t="str">
        <f>HLOOKUP(Introduction!$G$4,nametranslations,28,FALSE)</f>
        <v>Primary</v>
      </c>
      <c r="D147" s="528">
        <f>IF(ISBLANK(Regressions!D157), " ", Regressions!D157)</f>
        <v>1747</v>
      </c>
      <c r="E147" s="529">
        <f>IF(ISNUMBER(Regressions!E157),ROUND(Regressions!E157, 1), NA())</f>
        <v>100</v>
      </c>
      <c r="F147" s="530">
        <f>IF(ISNUMBER(Regressions!F157),ROUND(Regressions!F157, 1), NA())</f>
        <v>100</v>
      </c>
      <c r="G147" s="531">
        <f>IF(ISNUMBER(Regressions!G157),ROUND(Regressions!G157, 1), NA())</f>
        <v>100</v>
      </c>
      <c r="H147" s="532">
        <f>IF(ISNUMBER(Regressions!H157),ROUND(Regressions!H157, 1), NA())</f>
        <v>0</v>
      </c>
      <c r="I147" s="533">
        <f>IF(ISNUMBER(Regressions!I157),ROUND(Regressions!I157, 1), NA())</f>
        <v>0</v>
      </c>
      <c r="J147" s="534">
        <f>IF(ISNUMBER(Regressions!K157),ROUND(Regressions!K157, 1), NA())</f>
        <v>100</v>
      </c>
      <c r="K147" s="530">
        <f>IF(ISNUMBER(Regressions!L157),ROUND(Regressions!L157, 1), NA())</f>
        <v>100</v>
      </c>
      <c r="L147" s="535">
        <f>IF(ISNUMBER(Regressions!M157),ROUND(Regressions!M157, 1), NA())</f>
        <v>100</v>
      </c>
      <c r="M147" s="532">
        <f>IF(ISNUMBER(Regressions!N157),ROUND(Regressions!N157, 1), NA())</f>
        <v>0</v>
      </c>
      <c r="N147" s="533">
        <f>IF(ISNUMBER(Regressions!O157),ROUND(Regressions!O157, 1), NA())</f>
        <v>0</v>
      </c>
      <c r="O147" s="534">
        <f>IF(ISNUMBER(Regressions!Q157),ROUND(Regressions!Q157, 1), NA())</f>
        <v>100</v>
      </c>
      <c r="P147" s="530">
        <f>IF(ISNUMBER(Regressions!R157),ROUND(Regressions!R157, 1), NA())</f>
        <v>100</v>
      </c>
      <c r="Q147" s="536">
        <f>IF(ISNUMBER(Regressions!S157),ROUND(Regressions!S157, 1), NA())</f>
        <v>100</v>
      </c>
      <c r="R147" s="532">
        <f>IF(ISNUMBER(Regressions!T157),ROUND(Regressions!T157, 1), NA())</f>
        <v>0</v>
      </c>
      <c r="S147" s="533">
        <f>IF(ISNUMBER(Regressions!U157),ROUND(Regressions!U157, 1), NA())</f>
        <v>0</v>
      </c>
    </row>
    <row r="148" spans="1:19" x14ac:dyDescent="0.25">
      <c r="A148" s="525" t="str">
        <f>+Introduction!$C$7</f>
        <v>San Marino</v>
      </c>
      <c r="B148" s="526">
        <f>IF(ISBLANK(Regressions!B158), " ", Regressions!B158)</f>
        <v>2020</v>
      </c>
      <c r="C148" s="525" t="str">
        <f>HLOOKUP(Introduction!$G$4,nametranslations,28,FALSE)</f>
        <v>Primary</v>
      </c>
      <c r="D148" s="528">
        <f>IF(ISBLANK(Regressions!D158), " ", Regressions!D158)</f>
        <v>1698</v>
      </c>
      <c r="E148" s="529">
        <f>IF(ISNUMBER(Regressions!E158),ROUND(Regressions!E158, 1), NA())</f>
        <v>100</v>
      </c>
      <c r="F148" s="530">
        <f>IF(ISNUMBER(Regressions!F158),ROUND(Regressions!F158, 1), NA())</f>
        <v>100</v>
      </c>
      <c r="G148" s="531">
        <f>IF(ISNUMBER(Regressions!G158),ROUND(Regressions!G158, 1), NA())</f>
        <v>100</v>
      </c>
      <c r="H148" s="532">
        <f>IF(ISNUMBER(Regressions!H158),ROUND(Regressions!H158, 1), NA())</f>
        <v>0</v>
      </c>
      <c r="I148" s="533">
        <f>IF(ISNUMBER(Regressions!I158),ROUND(Regressions!I158, 1), NA())</f>
        <v>0</v>
      </c>
      <c r="J148" s="534">
        <f>IF(ISNUMBER(Regressions!K158),ROUND(Regressions!K158, 1), NA())</f>
        <v>100</v>
      </c>
      <c r="K148" s="530">
        <f>IF(ISNUMBER(Regressions!L158),ROUND(Regressions!L158, 1), NA())</f>
        <v>100</v>
      </c>
      <c r="L148" s="535">
        <f>IF(ISNUMBER(Regressions!M158),ROUND(Regressions!M158, 1), NA())</f>
        <v>100</v>
      </c>
      <c r="M148" s="532">
        <f>IF(ISNUMBER(Regressions!N158),ROUND(Regressions!N158, 1), NA())</f>
        <v>0</v>
      </c>
      <c r="N148" s="533">
        <f>IF(ISNUMBER(Regressions!O158),ROUND(Regressions!O158, 1), NA())</f>
        <v>0</v>
      </c>
      <c r="O148" s="534">
        <f>IF(ISNUMBER(Regressions!Q158),ROUND(Regressions!Q158, 1), NA())</f>
        <v>100</v>
      </c>
      <c r="P148" s="530">
        <f>IF(ISNUMBER(Regressions!R158),ROUND(Regressions!R158, 1), NA())</f>
        <v>100</v>
      </c>
      <c r="Q148" s="536">
        <f>IF(ISNUMBER(Regressions!S158),ROUND(Regressions!S158, 1), NA())</f>
        <v>100</v>
      </c>
      <c r="R148" s="532">
        <f>IF(ISNUMBER(Regressions!T158),ROUND(Regressions!T158, 1), NA())</f>
        <v>0</v>
      </c>
      <c r="S148" s="533">
        <f>IF(ISNUMBER(Regressions!U158),ROUND(Regressions!U158, 1), NA())</f>
        <v>0</v>
      </c>
    </row>
    <row r="149" spans="1:19" x14ac:dyDescent="0.25">
      <c r="A149" s="525" t="str">
        <f>+Introduction!$C$7</f>
        <v>San Marino</v>
      </c>
      <c r="B149" s="526">
        <f>IF(ISBLANK(Regressions!B159), " ", Regressions!B159)</f>
        <v>2021</v>
      </c>
      <c r="C149" s="525" t="str">
        <f>HLOOKUP(Introduction!$G$4,nametranslations,28,FALSE)</f>
        <v>Primary</v>
      </c>
      <c r="D149" s="528">
        <f>IF(ISBLANK(Regressions!D159), " ", Regressions!D159)</f>
        <v>1665</v>
      </c>
      <c r="E149" s="534">
        <f>IF(ISNUMBER(Regressions!E159),ROUND(Regressions!E159, 1), NA())</f>
        <v>100</v>
      </c>
      <c r="F149" s="537">
        <f>IF(ISNUMBER(Regressions!F159),ROUND(Regressions!F159, 1), NA())</f>
        <v>100</v>
      </c>
      <c r="G149" s="538">
        <f>IF(ISNUMBER(Regressions!G159),ROUND(Regressions!G159, 1), NA())</f>
        <v>100</v>
      </c>
      <c r="H149" s="532">
        <f>IF(ISNUMBER(Regressions!H159),ROUND(Regressions!H159, 1), NA())</f>
        <v>0</v>
      </c>
      <c r="I149" s="533">
        <f>IF(ISNUMBER(Regressions!I159),ROUND(Regressions!I159, 1), NA())</f>
        <v>0</v>
      </c>
      <c r="J149" s="534">
        <f>IF(ISNUMBER(Regressions!K159),ROUND(Regressions!K159, 1), NA())</f>
        <v>100</v>
      </c>
      <c r="K149" s="537">
        <f>IF(ISNUMBER(Regressions!L159),ROUND(Regressions!L159, 1), NA())</f>
        <v>100</v>
      </c>
      <c r="L149" s="539">
        <f>IF(ISNUMBER(Regressions!M159),ROUND(Regressions!M159, 1), NA())</f>
        <v>100</v>
      </c>
      <c r="M149" s="532">
        <f>IF(ISNUMBER(Regressions!N159),ROUND(Regressions!N159, 1), NA())</f>
        <v>0</v>
      </c>
      <c r="N149" s="533">
        <f>IF(ISNUMBER(Regressions!O159),ROUND(Regressions!O159, 1), NA())</f>
        <v>0</v>
      </c>
      <c r="O149" s="534">
        <f>IF(ISNUMBER(Regressions!Q159),ROUND(Regressions!Q159, 1), NA())</f>
        <v>100</v>
      </c>
      <c r="P149" s="537">
        <f>IF(ISNUMBER(Regressions!R159),ROUND(Regressions!R159, 1), NA())</f>
        <v>100</v>
      </c>
      <c r="Q149" s="540">
        <f>IF(ISNUMBER(Regressions!S159),ROUND(Regressions!S159, 1), NA())</f>
        <v>100</v>
      </c>
      <c r="R149" s="532">
        <f>IF(ISNUMBER(Regressions!T159),ROUND(Regressions!T159, 1), NA())</f>
        <v>0</v>
      </c>
      <c r="S149" s="533">
        <f>IF(ISNUMBER(Regressions!U159),ROUND(Regressions!U159, 1), NA())</f>
        <v>0</v>
      </c>
    </row>
    <row r="150" spans="1:19" x14ac:dyDescent="0.25">
      <c r="A150" s="525" t="str">
        <f>+Introduction!$C$7</f>
        <v>San Marino</v>
      </c>
      <c r="B150" s="526">
        <f>IF(ISBLANK(Regressions!B160), " ", Regressions!B160)</f>
        <v>2022</v>
      </c>
      <c r="C150" s="525" t="str">
        <f>HLOOKUP(Introduction!$G$4,nametranslations,28,FALSE)</f>
        <v>Primary</v>
      </c>
      <c r="D150" s="528">
        <f>IF(ISBLANK(Regressions!D160), " ", Regressions!D160)</f>
        <v>1600</v>
      </c>
      <c r="E150" s="529">
        <f>IF(ISNUMBER(Regressions!E160),ROUND(Regressions!E160, 1), NA())</f>
        <v>100</v>
      </c>
      <c r="F150" s="530">
        <f>IF(ISNUMBER(Regressions!F160),ROUND(Regressions!F160, 1), NA())</f>
        <v>100</v>
      </c>
      <c r="G150" s="531">
        <f>IF(ISNUMBER(Regressions!G160),ROUND(Regressions!G160, 1), NA())</f>
        <v>100</v>
      </c>
      <c r="H150" s="532">
        <f>IF(ISNUMBER(Regressions!H160),ROUND(Regressions!H160, 1), NA())</f>
        <v>0</v>
      </c>
      <c r="I150" s="533">
        <f>IF(ISNUMBER(Regressions!I160),ROUND(Regressions!I160, 1), NA())</f>
        <v>0</v>
      </c>
      <c r="J150" s="534">
        <f>IF(ISNUMBER(Regressions!K160),ROUND(Regressions!K160, 1), NA())</f>
        <v>100</v>
      </c>
      <c r="K150" s="530">
        <f>IF(ISNUMBER(Regressions!L160),ROUND(Regressions!L160, 1), NA())</f>
        <v>100</v>
      </c>
      <c r="L150" s="535">
        <f>IF(ISNUMBER(Regressions!M160),ROUND(Regressions!M160, 1), NA())</f>
        <v>100</v>
      </c>
      <c r="M150" s="532">
        <f>IF(ISNUMBER(Regressions!N160),ROUND(Regressions!N160, 1), NA())</f>
        <v>0</v>
      </c>
      <c r="N150" s="533">
        <f>IF(ISNUMBER(Regressions!O160),ROUND(Regressions!O160, 1), NA())</f>
        <v>0</v>
      </c>
      <c r="O150" s="534">
        <f>IF(ISNUMBER(Regressions!Q160),ROUND(Regressions!Q160, 1), NA())</f>
        <v>100</v>
      </c>
      <c r="P150" s="530">
        <f>IF(ISNUMBER(Regressions!R160),ROUND(Regressions!R160, 1), NA())</f>
        <v>100</v>
      </c>
      <c r="Q150" s="536">
        <f>IF(ISNUMBER(Regressions!S160),ROUND(Regressions!S160, 1), NA())</f>
        <v>100</v>
      </c>
      <c r="R150" s="532">
        <f>IF(ISNUMBER(Regressions!T160),ROUND(Regressions!T160, 1), NA())</f>
        <v>0</v>
      </c>
      <c r="S150" s="533">
        <f>IF(ISNUMBER(Regressions!U160),ROUND(Regressions!U160, 1), NA())</f>
        <v>0</v>
      </c>
    </row>
    <row r="151" spans="1:19" x14ac:dyDescent="0.25">
      <c r="A151" s="525" t="str">
        <f>+Introduction!$C$7</f>
        <v>San Marino</v>
      </c>
      <c r="B151" s="526">
        <f>IF(ISBLANK(Regressions!B161), " ", Regressions!B161)</f>
        <v>2023</v>
      </c>
      <c r="C151" s="525" t="str">
        <f>HLOOKUP(Introduction!$G$4,nametranslations,28,FALSE)</f>
        <v>Primary</v>
      </c>
      <c r="D151" s="528">
        <f>IF(ISBLANK(Regressions!D161), " ", Regressions!D161)</f>
        <v>1537</v>
      </c>
      <c r="E151" s="529">
        <f>IF(ISNUMBER(Regressions!E161),ROUND(Regressions!E161, 1), NA())</f>
        <v>100</v>
      </c>
      <c r="F151" s="530">
        <f>IF(ISNUMBER(Regressions!F161),ROUND(Regressions!F161, 1), NA())</f>
        <v>100</v>
      </c>
      <c r="G151" s="531">
        <f>IF(ISNUMBER(Regressions!G161),ROUND(Regressions!G161, 1), NA())</f>
        <v>100</v>
      </c>
      <c r="H151" s="532">
        <f>IF(ISNUMBER(Regressions!H161),ROUND(Regressions!H161, 1), NA())</f>
        <v>0</v>
      </c>
      <c r="I151" s="533">
        <f>IF(ISNUMBER(Regressions!I161),ROUND(Regressions!I161, 1), NA())</f>
        <v>0</v>
      </c>
      <c r="J151" s="534">
        <f>IF(ISNUMBER(Regressions!K161),ROUND(Regressions!K161, 1), NA())</f>
        <v>100</v>
      </c>
      <c r="K151" s="530">
        <f>IF(ISNUMBER(Regressions!L161),ROUND(Regressions!L161, 1), NA())</f>
        <v>100</v>
      </c>
      <c r="L151" s="535">
        <f>IF(ISNUMBER(Regressions!M161),ROUND(Regressions!M161, 1), NA())</f>
        <v>100</v>
      </c>
      <c r="M151" s="532">
        <f>IF(ISNUMBER(Regressions!N161),ROUND(Regressions!N161, 1), NA())</f>
        <v>0</v>
      </c>
      <c r="N151" s="533">
        <f>IF(ISNUMBER(Regressions!O161),ROUND(Regressions!O161, 1), NA())</f>
        <v>0</v>
      </c>
      <c r="O151" s="534">
        <f>IF(ISNUMBER(Regressions!Q161),ROUND(Regressions!Q161, 1), NA())</f>
        <v>100</v>
      </c>
      <c r="P151" s="530">
        <f>IF(ISNUMBER(Regressions!R161),ROUND(Regressions!R161, 1), NA())</f>
        <v>100</v>
      </c>
      <c r="Q151" s="536">
        <f>IF(ISNUMBER(Regressions!S161),ROUND(Regressions!S161, 1), NA())</f>
        <v>100</v>
      </c>
      <c r="R151" s="532">
        <f>IF(ISNUMBER(Regressions!T161),ROUND(Regressions!T161, 1), NA())</f>
        <v>0</v>
      </c>
      <c r="S151" s="533">
        <f>IF(ISNUMBER(Regressions!U161),ROUND(Regressions!U161, 1), NA())</f>
        <v>0</v>
      </c>
    </row>
    <row r="152" spans="1:19" x14ac:dyDescent="0.25">
      <c r="A152" s="525" t="str">
        <f>+Introduction!$C$7</f>
        <v>San Marino</v>
      </c>
      <c r="B152" s="526">
        <f>IF(ISBLANK(Regressions!B162), " ", Regressions!B162)</f>
        <v>2024</v>
      </c>
      <c r="C152" s="525" t="str">
        <f>HLOOKUP(Introduction!$G$4,nametranslations,28,FALSE)</f>
        <v>Primary</v>
      </c>
      <c r="D152" s="528">
        <f>IF(ISBLANK(Regressions!D162), " ", Regressions!D162)</f>
        <v>1484</v>
      </c>
      <c r="E152" s="529">
        <f>IF(ISNUMBER(Regressions!E162),ROUND(Regressions!E162, 1), NA())</f>
        <v>100</v>
      </c>
      <c r="F152" s="530">
        <f>IF(ISNUMBER(Regressions!F162),ROUND(Regressions!F162, 1), NA())</f>
        <v>100</v>
      </c>
      <c r="G152" s="531">
        <f>IF(ISNUMBER(Regressions!G162),ROUND(Regressions!G162, 1), NA())</f>
        <v>100</v>
      </c>
      <c r="H152" s="532">
        <f>IF(ISNUMBER(Regressions!H162),ROUND(Regressions!H162, 1), NA())</f>
        <v>0</v>
      </c>
      <c r="I152" s="533">
        <f>IF(ISNUMBER(Regressions!I162),ROUND(Regressions!I162, 1), NA())</f>
        <v>0</v>
      </c>
      <c r="J152" s="534">
        <f>IF(ISNUMBER(Regressions!K162),ROUND(Regressions!K162, 1), NA())</f>
        <v>100</v>
      </c>
      <c r="K152" s="530">
        <f>IF(ISNUMBER(Regressions!L162),ROUND(Regressions!L162, 1), NA())</f>
        <v>100</v>
      </c>
      <c r="L152" s="535">
        <f>IF(ISNUMBER(Regressions!M162),ROUND(Regressions!M162, 1), NA())</f>
        <v>100</v>
      </c>
      <c r="M152" s="532">
        <f>IF(ISNUMBER(Regressions!N162),ROUND(Regressions!N162, 1), NA())</f>
        <v>0</v>
      </c>
      <c r="N152" s="533">
        <f>IF(ISNUMBER(Regressions!O162),ROUND(Regressions!O162, 1), NA())</f>
        <v>0</v>
      </c>
      <c r="O152" s="534">
        <f>IF(ISNUMBER(Regressions!Q162),ROUND(Regressions!Q162, 1), NA())</f>
        <v>100</v>
      </c>
      <c r="P152" s="530">
        <f>IF(ISNUMBER(Regressions!R162),ROUND(Regressions!R162, 1), NA())</f>
        <v>100</v>
      </c>
      <c r="Q152" s="536">
        <f>IF(ISNUMBER(Regressions!S162),ROUND(Regressions!S162, 1), NA())</f>
        <v>100</v>
      </c>
      <c r="R152" s="532">
        <f>IF(ISNUMBER(Regressions!T162),ROUND(Regressions!T162, 1), NA())</f>
        <v>0</v>
      </c>
      <c r="S152" s="533">
        <f>IF(ISNUMBER(Regressions!U162),ROUND(Regressions!U162, 1), NA())</f>
        <v>0</v>
      </c>
    </row>
    <row r="153" spans="1:19" x14ac:dyDescent="0.25">
      <c r="A153" s="541" t="str">
        <f>+Introduction!$C$7</f>
        <v>San Marino</v>
      </c>
      <c r="B153" s="542">
        <f>IF(ISBLANK(Regressions!B163), " ", Regressions!B163)</f>
        <v>2025</v>
      </c>
      <c r="C153" s="541" t="str">
        <f>HLOOKUP(Introduction!$G$4,nametranslations,28,FALSE)</f>
        <v>Primary</v>
      </c>
      <c r="D153" s="543">
        <f>IF(ISBLANK(Regressions!D163), " ", Regressions!D163)</f>
        <v>1730</v>
      </c>
      <c r="E153" s="544">
        <f>IF(ISNUMBER(Regressions!E163),ROUND(Regressions!E163, 1), NA())</f>
        <v>100</v>
      </c>
      <c r="F153" s="545">
        <f>IF(ISNUMBER(Regressions!F163),ROUND(Regressions!F163, 1), NA())</f>
        <v>100</v>
      </c>
      <c r="G153" s="546">
        <f>IF(ISNUMBER(Regressions!G163),ROUND(Regressions!G163, 1), NA())</f>
        <v>100</v>
      </c>
      <c r="H153" s="547">
        <f>IF(ISNUMBER(Regressions!H163),ROUND(Regressions!H163, 1), NA())</f>
        <v>0</v>
      </c>
      <c r="I153" s="548">
        <f>IF(ISNUMBER(Regressions!I163),ROUND(Regressions!I163, 1), NA())</f>
        <v>0</v>
      </c>
      <c r="J153" s="549">
        <f>IF(ISNUMBER(Regressions!K163),ROUND(Regressions!K163, 1), NA())</f>
        <v>100</v>
      </c>
      <c r="K153" s="545">
        <f>IF(ISNUMBER(Regressions!L163),ROUND(Regressions!L163, 1), NA())</f>
        <v>100</v>
      </c>
      <c r="L153" s="550">
        <f>IF(ISNUMBER(Regressions!M163),ROUND(Regressions!M163, 1), NA())</f>
        <v>100</v>
      </c>
      <c r="M153" s="547">
        <f>IF(ISNUMBER(Regressions!N163),ROUND(Regressions!N163, 1), NA())</f>
        <v>0</v>
      </c>
      <c r="N153" s="548">
        <f>IF(ISNUMBER(Regressions!O163),ROUND(Regressions!O163, 1), NA())</f>
        <v>0</v>
      </c>
      <c r="O153" s="549">
        <f>IF(ISNUMBER(Regressions!Q163),ROUND(Regressions!Q163, 1), NA())</f>
        <v>100</v>
      </c>
      <c r="P153" s="545">
        <f>IF(ISNUMBER(Regressions!R163),ROUND(Regressions!R163, 1), NA())</f>
        <v>100</v>
      </c>
      <c r="Q153" s="551">
        <f>IF(ISNUMBER(Regressions!S163),ROUND(Regressions!S163, 1), NA())</f>
        <v>100</v>
      </c>
      <c r="R153" s="547">
        <f>IF(ISNUMBER(Regressions!T163),ROUND(Regressions!T163, 1), NA())</f>
        <v>0</v>
      </c>
      <c r="S153" s="548">
        <f>IF(ISNUMBER(Regressions!U163),ROUND(Regressions!U163, 1), NA())</f>
        <v>0</v>
      </c>
    </row>
    <row r="154" spans="1:19" hidden="1" x14ac:dyDescent="0.25">
      <c r="A154" s="525" t="str">
        <f>+Introduction!$C$7</f>
        <v>San Marino</v>
      </c>
      <c r="B154" s="526">
        <f>IF(ISBLANK(Regressions!B164), " ", Regressions!B164)</f>
        <v>2026</v>
      </c>
      <c r="C154" s="525" t="str">
        <f>HLOOKUP(Introduction!$G$4,nametranslations,28,FALSE)</f>
        <v>Primary</v>
      </c>
      <c r="D154" s="528" t="str">
        <f>IF(ISBLANK(Regressions!D164), " ", Regressions!D164)</f>
        <v xml:space="preserve"> </v>
      </c>
      <c r="E154" s="529">
        <f>IF(ISNUMBER(Regressions!E164),ROUND(Regressions!E164, 1), NA())</f>
        <v>100</v>
      </c>
      <c r="F154" s="530">
        <f>IF(ISNUMBER(Regressions!F164),ROUND(Regressions!F164, 1), NA())</f>
        <v>100</v>
      </c>
      <c r="G154" s="531">
        <f>IF(ISNUMBER(Regressions!G164),ROUND(Regressions!G164, 1), NA())</f>
        <v>100</v>
      </c>
      <c r="H154" s="532">
        <f>IF(ISNUMBER(Regressions!H164),ROUND(Regressions!H164, 1), NA())</f>
        <v>0</v>
      </c>
      <c r="I154" s="533">
        <f>IF(ISNUMBER(Regressions!I164),ROUND(Regressions!I164, 1), NA())</f>
        <v>0</v>
      </c>
      <c r="J154" s="534">
        <f>IF(ISNUMBER(Regressions!K164),ROUND(Regressions!K164, 1), NA())</f>
        <v>100</v>
      </c>
      <c r="K154" s="530">
        <f>IF(ISNUMBER(Regressions!L164),ROUND(Regressions!L164, 1), NA())</f>
        <v>100</v>
      </c>
      <c r="L154" s="535">
        <f>IF(ISNUMBER(Regressions!M164),ROUND(Regressions!M164, 1), NA())</f>
        <v>100</v>
      </c>
      <c r="M154" s="532">
        <f>IF(ISNUMBER(Regressions!N164),ROUND(Regressions!N164, 1), NA())</f>
        <v>0</v>
      </c>
      <c r="N154" s="533">
        <f>IF(ISNUMBER(Regressions!O164),ROUND(Regressions!O164, 1), NA())</f>
        <v>0</v>
      </c>
      <c r="O154" s="534">
        <f>IF(ISNUMBER(Regressions!Q164),ROUND(Regressions!Q164, 1), NA())</f>
        <v>100</v>
      </c>
      <c r="P154" s="530">
        <f>IF(ISNUMBER(Regressions!R164),ROUND(Regressions!R164, 1), NA())</f>
        <v>100</v>
      </c>
      <c r="Q154" s="536">
        <f>IF(ISNUMBER(Regressions!S164),ROUND(Regressions!S164, 1), NA())</f>
        <v>100</v>
      </c>
      <c r="R154" s="532">
        <f>IF(ISNUMBER(Regressions!T164),ROUND(Regressions!T164, 1), NA())</f>
        <v>0</v>
      </c>
      <c r="S154" s="533">
        <f>IF(ISNUMBER(Regressions!U164),ROUND(Regressions!U164, 1), NA())</f>
        <v>0</v>
      </c>
    </row>
    <row r="155" spans="1:19" hidden="1" x14ac:dyDescent="0.25">
      <c r="A155" s="525" t="str">
        <f>+Introduction!$C$7</f>
        <v>San Marino</v>
      </c>
      <c r="B155" s="526">
        <f>IF(ISBLANK(Regressions!B165), " ", Regressions!B165)</f>
        <v>2027</v>
      </c>
      <c r="C155" s="525" t="str">
        <f>HLOOKUP(Introduction!$G$4,nametranslations,28,FALSE)</f>
        <v>Primary</v>
      </c>
      <c r="D155" s="528" t="str">
        <f>IF(ISBLANK(Regressions!D165), " ", Regressions!D165)</f>
        <v xml:space="preserve"> </v>
      </c>
      <c r="E155" s="529">
        <f>IF(ISNUMBER(Regressions!E165),ROUND(Regressions!E165, 1), NA())</f>
        <v>100</v>
      </c>
      <c r="F155" s="530">
        <f>IF(ISNUMBER(Regressions!F165),ROUND(Regressions!F165, 1), NA())</f>
        <v>100</v>
      </c>
      <c r="G155" s="531">
        <f>IF(ISNUMBER(Regressions!G165),ROUND(Regressions!G165, 1), NA())</f>
        <v>100</v>
      </c>
      <c r="H155" s="532">
        <f>IF(ISNUMBER(Regressions!H165),ROUND(Regressions!H165, 1), NA())</f>
        <v>0</v>
      </c>
      <c r="I155" s="533">
        <f>IF(ISNUMBER(Regressions!I165),ROUND(Regressions!I165, 1), NA())</f>
        <v>0</v>
      </c>
      <c r="J155" s="534">
        <f>IF(ISNUMBER(Regressions!K165),ROUND(Regressions!K165, 1), NA())</f>
        <v>100</v>
      </c>
      <c r="K155" s="530">
        <f>IF(ISNUMBER(Regressions!L165),ROUND(Regressions!L165, 1), NA())</f>
        <v>100</v>
      </c>
      <c r="L155" s="535">
        <f>IF(ISNUMBER(Regressions!M165),ROUND(Regressions!M165, 1), NA())</f>
        <v>100</v>
      </c>
      <c r="M155" s="532">
        <f>IF(ISNUMBER(Regressions!N165),ROUND(Regressions!N165, 1), NA())</f>
        <v>0</v>
      </c>
      <c r="N155" s="533">
        <f>IF(ISNUMBER(Regressions!O165),ROUND(Regressions!O165, 1), NA())</f>
        <v>0</v>
      </c>
      <c r="O155" s="534">
        <f>IF(ISNUMBER(Regressions!Q165),ROUND(Regressions!Q165, 1), NA())</f>
        <v>100</v>
      </c>
      <c r="P155" s="530">
        <f>IF(ISNUMBER(Regressions!R165),ROUND(Regressions!R165, 1), NA())</f>
        <v>100</v>
      </c>
      <c r="Q155" s="536">
        <f>IF(ISNUMBER(Regressions!S165),ROUND(Regressions!S165, 1), NA())</f>
        <v>100</v>
      </c>
      <c r="R155" s="532">
        <f>IF(ISNUMBER(Regressions!T165),ROUND(Regressions!T165, 1), NA())</f>
        <v>0</v>
      </c>
      <c r="S155" s="533">
        <f>IF(ISNUMBER(Regressions!U165),ROUND(Regressions!U165, 1), NA())</f>
        <v>0</v>
      </c>
    </row>
    <row r="156" spans="1:19" hidden="1" x14ac:dyDescent="0.25">
      <c r="A156" s="525" t="str">
        <f>+Introduction!$C$7</f>
        <v>San Marino</v>
      </c>
      <c r="B156" s="526">
        <f>IF(ISBLANK(Regressions!B166), " ", Regressions!B166)</f>
        <v>2028</v>
      </c>
      <c r="C156" s="525" t="str">
        <f>HLOOKUP(Introduction!$G$4,nametranslations,28,FALSE)</f>
        <v>Primary</v>
      </c>
      <c r="D156" s="528" t="str">
        <f>IF(ISBLANK(Regressions!D166), " ", Regressions!D166)</f>
        <v xml:space="preserve"> </v>
      </c>
      <c r="E156" s="529">
        <f>IF(ISNUMBER(Regressions!E166),ROUND(Regressions!E166, 1), NA())</f>
        <v>100</v>
      </c>
      <c r="F156" s="530">
        <f>IF(ISNUMBER(Regressions!F166),ROUND(Regressions!F166, 1), NA())</f>
        <v>100</v>
      </c>
      <c r="G156" s="531">
        <f>IF(ISNUMBER(Regressions!G166),ROUND(Regressions!G166, 1), NA())</f>
        <v>100</v>
      </c>
      <c r="H156" s="532">
        <f>IF(ISNUMBER(Regressions!H166),ROUND(Regressions!H166, 1), NA())</f>
        <v>0</v>
      </c>
      <c r="I156" s="533">
        <f>IF(ISNUMBER(Regressions!I166),ROUND(Regressions!I166, 1), NA())</f>
        <v>0</v>
      </c>
      <c r="J156" s="534">
        <f>IF(ISNUMBER(Regressions!K166),ROUND(Regressions!K166, 1), NA())</f>
        <v>100</v>
      </c>
      <c r="K156" s="530">
        <f>IF(ISNUMBER(Regressions!L166),ROUND(Regressions!L166, 1), NA())</f>
        <v>100</v>
      </c>
      <c r="L156" s="535">
        <f>IF(ISNUMBER(Regressions!M166),ROUND(Regressions!M166, 1), NA())</f>
        <v>100</v>
      </c>
      <c r="M156" s="532">
        <f>IF(ISNUMBER(Regressions!N166),ROUND(Regressions!N166, 1), NA())</f>
        <v>0</v>
      </c>
      <c r="N156" s="533">
        <f>IF(ISNUMBER(Regressions!O166),ROUND(Regressions!O166, 1), NA())</f>
        <v>0</v>
      </c>
      <c r="O156" s="534">
        <f>IF(ISNUMBER(Regressions!Q166),ROUND(Regressions!Q166, 1), NA())</f>
        <v>100</v>
      </c>
      <c r="P156" s="530">
        <f>IF(ISNUMBER(Regressions!R166),ROUND(Regressions!R166, 1), NA())</f>
        <v>100</v>
      </c>
      <c r="Q156" s="536">
        <f>IF(ISNUMBER(Regressions!S166),ROUND(Regressions!S166, 1), NA())</f>
        <v>100</v>
      </c>
      <c r="R156" s="532">
        <f>IF(ISNUMBER(Regressions!T166),ROUND(Regressions!T166, 1), NA())</f>
        <v>0</v>
      </c>
      <c r="S156" s="533">
        <f>IF(ISNUMBER(Regressions!U166),ROUND(Regressions!U166, 1), NA())</f>
        <v>0</v>
      </c>
    </row>
    <row r="157" spans="1:19" hidden="1" x14ac:dyDescent="0.25">
      <c r="A157" s="525" t="str">
        <f>+Introduction!$C$7</f>
        <v>San Marino</v>
      </c>
      <c r="B157" s="526">
        <f>IF(ISBLANK(Regressions!B167), " ", Regressions!B167)</f>
        <v>2029</v>
      </c>
      <c r="C157" s="525" t="str">
        <f>HLOOKUP(Introduction!$G$4,nametranslations,28,FALSE)</f>
        <v>Primary</v>
      </c>
      <c r="D157" s="528" t="str">
        <f>IF(ISBLANK(Regressions!D167), " ", Regressions!D167)</f>
        <v xml:space="preserve"> </v>
      </c>
      <c r="E157" s="529">
        <f>IF(ISNUMBER(Regressions!E167),ROUND(Regressions!E167, 1), NA())</f>
        <v>100</v>
      </c>
      <c r="F157" s="530">
        <f>IF(ISNUMBER(Regressions!F167),ROUND(Regressions!F167, 1), NA())</f>
        <v>100</v>
      </c>
      <c r="G157" s="531">
        <f>IF(ISNUMBER(Regressions!G167),ROUND(Regressions!G167, 1), NA())</f>
        <v>100</v>
      </c>
      <c r="H157" s="532">
        <f>IF(ISNUMBER(Regressions!H167),ROUND(Regressions!H167, 1), NA())</f>
        <v>0</v>
      </c>
      <c r="I157" s="533">
        <f>IF(ISNUMBER(Regressions!I167),ROUND(Regressions!I167, 1), NA())</f>
        <v>0</v>
      </c>
      <c r="J157" s="534">
        <f>IF(ISNUMBER(Regressions!K167),ROUND(Regressions!K167, 1), NA())</f>
        <v>100</v>
      </c>
      <c r="K157" s="530">
        <f>IF(ISNUMBER(Regressions!L167),ROUND(Regressions!L167, 1), NA())</f>
        <v>100</v>
      </c>
      <c r="L157" s="535">
        <f>IF(ISNUMBER(Regressions!M167),ROUND(Regressions!M167, 1), NA())</f>
        <v>100</v>
      </c>
      <c r="M157" s="532">
        <f>IF(ISNUMBER(Regressions!N167),ROUND(Regressions!N167, 1), NA())</f>
        <v>0</v>
      </c>
      <c r="N157" s="533">
        <f>IF(ISNUMBER(Regressions!O167),ROUND(Regressions!O167, 1), NA())</f>
        <v>0</v>
      </c>
      <c r="O157" s="534">
        <f>IF(ISNUMBER(Regressions!Q167),ROUND(Regressions!Q167, 1), NA())</f>
        <v>100</v>
      </c>
      <c r="P157" s="530">
        <f>IF(ISNUMBER(Regressions!R167),ROUND(Regressions!R167, 1), NA())</f>
        <v>100</v>
      </c>
      <c r="Q157" s="536">
        <f>IF(ISNUMBER(Regressions!S167),ROUND(Regressions!S167, 1), NA())</f>
        <v>100</v>
      </c>
      <c r="R157" s="532">
        <f>IF(ISNUMBER(Regressions!T167),ROUND(Regressions!T167, 1), NA())</f>
        <v>0</v>
      </c>
      <c r="S157" s="533">
        <f>IF(ISNUMBER(Regressions!U167),ROUND(Regressions!U167, 1), NA())</f>
        <v>0</v>
      </c>
    </row>
    <row r="158" spans="1:19" hidden="1" x14ac:dyDescent="0.25">
      <c r="A158" s="525" t="str">
        <f>+Introduction!$C$7</f>
        <v>San Marino</v>
      </c>
      <c r="B158" s="526">
        <f>IF(ISBLANK(Regressions!B168), " ", Regressions!B168)</f>
        <v>2030</v>
      </c>
      <c r="C158" s="525" t="str">
        <f>HLOOKUP(Introduction!$G$4,nametranslations,28,FALSE)</f>
        <v>Primary</v>
      </c>
      <c r="D158" s="528" t="str">
        <f>IF(ISBLANK(Regressions!D168), " ", Regressions!D168)</f>
        <v xml:space="preserve"> </v>
      </c>
      <c r="E158" s="529">
        <f>IF(ISNUMBER(Regressions!E168),ROUND(Regressions!E168, 1), NA())</f>
        <v>100</v>
      </c>
      <c r="F158" s="530">
        <f>IF(ISNUMBER(Regressions!F168),ROUND(Regressions!F168, 1), NA())</f>
        <v>100</v>
      </c>
      <c r="G158" s="531">
        <f>IF(ISNUMBER(Regressions!G168),ROUND(Regressions!G168, 1), NA())</f>
        <v>100</v>
      </c>
      <c r="H158" s="532">
        <f>IF(ISNUMBER(Regressions!H168),ROUND(Regressions!H168, 1), NA())</f>
        <v>0</v>
      </c>
      <c r="I158" s="533">
        <f>IF(ISNUMBER(Regressions!I168),ROUND(Regressions!I168, 1), NA())</f>
        <v>0</v>
      </c>
      <c r="J158" s="534">
        <f>IF(ISNUMBER(Regressions!K168),ROUND(Regressions!K168, 1), NA())</f>
        <v>100</v>
      </c>
      <c r="K158" s="530">
        <f>IF(ISNUMBER(Regressions!L168),ROUND(Regressions!L168, 1), NA())</f>
        <v>100</v>
      </c>
      <c r="L158" s="535">
        <f>IF(ISNUMBER(Regressions!M168),ROUND(Regressions!M168, 1), NA())</f>
        <v>100</v>
      </c>
      <c r="M158" s="532">
        <f>IF(ISNUMBER(Regressions!N168),ROUND(Regressions!N168, 1), NA())</f>
        <v>0</v>
      </c>
      <c r="N158" s="533">
        <f>IF(ISNUMBER(Regressions!O168),ROUND(Regressions!O168, 1), NA())</f>
        <v>0</v>
      </c>
      <c r="O158" s="534">
        <f>IF(ISNUMBER(Regressions!Q168),ROUND(Regressions!Q168, 1), NA())</f>
        <v>100</v>
      </c>
      <c r="P158" s="530">
        <f>IF(ISNUMBER(Regressions!R168),ROUND(Regressions!R168, 1), NA())</f>
        <v>100</v>
      </c>
      <c r="Q158" s="536">
        <f>IF(ISNUMBER(Regressions!S168),ROUND(Regressions!S168, 1), NA())</f>
        <v>100</v>
      </c>
      <c r="R158" s="532">
        <f>IF(ISNUMBER(Regressions!T168),ROUND(Regressions!T168, 1), NA())</f>
        <v>0</v>
      </c>
      <c r="S158" s="533">
        <f>IF(ISNUMBER(Regressions!U168),ROUND(Regressions!U168, 1), NA())</f>
        <v>0</v>
      </c>
    </row>
    <row r="159" spans="1:19" x14ac:dyDescent="0.25">
      <c r="A159" s="525" t="str">
        <f>+Introduction!$C$7</f>
        <v>San Marino</v>
      </c>
      <c r="B159" s="526">
        <f>IF(ISBLANK(Regressions!B169), " ", Regressions!B169)</f>
        <v>2000</v>
      </c>
      <c r="C159" s="525" t="str">
        <f>HLOOKUP(Introduction!$G$4,nametranslations,29,FALSE)</f>
        <v>Secondary</v>
      </c>
      <c r="D159" s="528">
        <f>IF(ISBLANK(Regressions!D169), " ", Regressions!D169)</f>
        <v>2051</v>
      </c>
      <c r="E159" s="529">
        <f>IF(ISNUMBER(Regressions!E169),ROUND(Regressions!E169, 1), NA())</f>
        <v>100</v>
      </c>
      <c r="F159" s="530">
        <f>IF(ISNUMBER(Regressions!F169),ROUND(Regressions!F169, 1), NA())</f>
        <v>100</v>
      </c>
      <c r="G159" s="531">
        <f>IF(ISNUMBER(Regressions!G169),ROUND(Regressions!G169, 1), NA())</f>
        <v>100</v>
      </c>
      <c r="H159" s="532">
        <f>IF(ISNUMBER(Regressions!H169),ROUND(Regressions!H169, 1), NA())</f>
        <v>0</v>
      </c>
      <c r="I159" s="533">
        <f>IF(ISNUMBER(Regressions!I169),ROUND(Regressions!I169, 1), NA())</f>
        <v>0</v>
      </c>
      <c r="J159" s="534">
        <f>IF(ISNUMBER(Regressions!K169),ROUND(Regressions!K169, 1), NA())</f>
        <v>100</v>
      </c>
      <c r="K159" s="530">
        <f>IF(ISNUMBER(Regressions!L169),ROUND(Regressions!L169, 1), NA())</f>
        <v>100</v>
      </c>
      <c r="L159" s="535">
        <f>IF(ISNUMBER(Regressions!M169),ROUND(Regressions!M169, 1), NA())</f>
        <v>100</v>
      </c>
      <c r="M159" s="532">
        <f>IF(ISNUMBER(Regressions!N169),ROUND(Regressions!N169, 1), NA())</f>
        <v>0</v>
      </c>
      <c r="N159" s="533">
        <f>IF(ISNUMBER(Regressions!O169),ROUND(Regressions!O169, 1), NA())</f>
        <v>0</v>
      </c>
      <c r="O159" s="534">
        <f>IF(ISNUMBER(Regressions!Q169),ROUND(Regressions!Q169, 1), NA())</f>
        <v>100</v>
      </c>
      <c r="P159" s="530">
        <f>IF(ISNUMBER(Regressions!R169),ROUND(Regressions!R169, 1), NA())</f>
        <v>100</v>
      </c>
      <c r="Q159" s="536">
        <f>IF(ISNUMBER(Regressions!S169),ROUND(Regressions!S169, 1), NA())</f>
        <v>100</v>
      </c>
      <c r="R159" s="532">
        <f>IF(ISNUMBER(Regressions!T169),ROUND(Regressions!T169, 1), NA())</f>
        <v>0</v>
      </c>
      <c r="S159" s="533">
        <f>IF(ISNUMBER(Regressions!U169),ROUND(Regressions!U169, 1), NA())</f>
        <v>0</v>
      </c>
    </row>
    <row r="160" spans="1:19" x14ac:dyDescent="0.25">
      <c r="A160" s="525" t="str">
        <f>+Introduction!$C$7</f>
        <v>San Marino</v>
      </c>
      <c r="B160" s="526">
        <f>IF(ISBLANK(Regressions!B170), " ", Regressions!B170)</f>
        <v>2001</v>
      </c>
      <c r="C160" s="525" t="str">
        <f>HLOOKUP(Introduction!$G$4,nametranslations,29,FALSE)</f>
        <v>Secondary</v>
      </c>
      <c r="D160" s="528">
        <f>IF(ISBLANK(Regressions!D170), " ", Regressions!D170)</f>
        <v>2073</v>
      </c>
      <c r="E160" s="529">
        <f>IF(ISNUMBER(Regressions!E170),ROUND(Regressions!E170, 1), NA())</f>
        <v>100</v>
      </c>
      <c r="F160" s="530">
        <f>IF(ISNUMBER(Regressions!F170),ROUND(Regressions!F170, 1), NA())</f>
        <v>100</v>
      </c>
      <c r="G160" s="531">
        <f>IF(ISNUMBER(Regressions!G170),ROUND(Regressions!G170, 1), NA())</f>
        <v>100</v>
      </c>
      <c r="H160" s="532">
        <f>IF(ISNUMBER(Regressions!H170),ROUND(Regressions!H170, 1), NA())</f>
        <v>0</v>
      </c>
      <c r="I160" s="533">
        <f>IF(ISNUMBER(Regressions!I170),ROUND(Regressions!I170, 1), NA())</f>
        <v>0</v>
      </c>
      <c r="J160" s="534">
        <f>IF(ISNUMBER(Regressions!K170),ROUND(Regressions!K170, 1), NA())</f>
        <v>100</v>
      </c>
      <c r="K160" s="530">
        <f>IF(ISNUMBER(Regressions!L170),ROUND(Regressions!L170, 1), NA())</f>
        <v>100</v>
      </c>
      <c r="L160" s="535">
        <f>IF(ISNUMBER(Regressions!M170),ROUND(Regressions!M170, 1), NA())</f>
        <v>100</v>
      </c>
      <c r="M160" s="532">
        <f>IF(ISNUMBER(Regressions!N170),ROUND(Regressions!N170, 1), NA())</f>
        <v>0</v>
      </c>
      <c r="N160" s="533">
        <f>IF(ISNUMBER(Regressions!O170),ROUND(Regressions!O170, 1), NA())</f>
        <v>0</v>
      </c>
      <c r="O160" s="534">
        <f>IF(ISNUMBER(Regressions!Q170),ROUND(Regressions!Q170, 1), NA())</f>
        <v>100</v>
      </c>
      <c r="P160" s="530">
        <f>IF(ISNUMBER(Regressions!R170),ROUND(Regressions!R170, 1), NA())</f>
        <v>100</v>
      </c>
      <c r="Q160" s="536">
        <f>IF(ISNUMBER(Regressions!S170),ROUND(Regressions!S170, 1), NA())</f>
        <v>100</v>
      </c>
      <c r="R160" s="532">
        <f>IF(ISNUMBER(Regressions!T170),ROUND(Regressions!T170, 1), NA())</f>
        <v>0</v>
      </c>
      <c r="S160" s="533">
        <f>IF(ISNUMBER(Regressions!U170),ROUND(Regressions!U170, 1), NA())</f>
        <v>0</v>
      </c>
    </row>
    <row r="161" spans="1:19" x14ac:dyDescent="0.25">
      <c r="A161" s="525" t="str">
        <f>+Introduction!$C$7</f>
        <v>San Marino</v>
      </c>
      <c r="B161" s="526">
        <f>IF(ISBLANK(Regressions!B171), " ", Regressions!B171)</f>
        <v>2002</v>
      </c>
      <c r="C161" s="525" t="str">
        <f>HLOOKUP(Introduction!$G$4,nametranslations,29,FALSE)</f>
        <v>Secondary</v>
      </c>
      <c r="D161" s="528">
        <f>IF(ISBLANK(Regressions!D171), " ", Regressions!D171)</f>
        <v>2122</v>
      </c>
      <c r="E161" s="529">
        <f>IF(ISNUMBER(Regressions!E171),ROUND(Regressions!E171, 1), NA())</f>
        <v>100</v>
      </c>
      <c r="F161" s="530">
        <f>IF(ISNUMBER(Regressions!F171),ROUND(Regressions!F171, 1), NA())</f>
        <v>100</v>
      </c>
      <c r="G161" s="531">
        <f>IF(ISNUMBER(Regressions!G171),ROUND(Regressions!G171, 1), NA())</f>
        <v>100</v>
      </c>
      <c r="H161" s="532">
        <f>IF(ISNUMBER(Regressions!H171),ROUND(Regressions!H171, 1), NA())</f>
        <v>0</v>
      </c>
      <c r="I161" s="533">
        <f>IF(ISNUMBER(Regressions!I171),ROUND(Regressions!I171, 1), NA())</f>
        <v>0</v>
      </c>
      <c r="J161" s="534">
        <f>IF(ISNUMBER(Regressions!K171),ROUND(Regressions!K171, 1), NA())</f>
        <v>100</v>
      </c>
      <c r="K161" s="530">
        <f>IF(ISNUMBER(Regressions!L171),ROUND(Regressions!L171, 1), NA())</f>
        <v>100</v>
      </c>
      <c r="L161" s="535">
        <f>IF(ISNUMBER(Regressions!M171),ROUND(Regressions!M171, 1), NA())</f>
        <v>100</v>
      </c>
      <c r="M161" s="532">
        <f>IF(ISNUMBER(Regressions!N171),ROUND(Regressions!N171, 1), NA())</f>
        <v>0</v>
      </c>
      <c r="N161" s="533">
        <f>IF(ISNUMBER(Regressions!O171),ROUND(Regressions!O171, 1), NA())</f>
        <v>0</v>
      </c>
      <c r="O161" s="534">
        <f>IF(ISNUMBER(Regressions!Q171),ROUND(Regressions!Q171, 1), NA())</f>
        <v>100</v>
      </c>
      <c r="P161" s="530">
        <f>IF(ISNUMBER(Regressions!R171),ROUND(Regressions!R171, 1), NA())</f>
        <v>100</v>
      </c>
      <c r="Q161" s="536">
        <f>IF(ISNUMBER(Regressions!S171),ROUND(Regressions!S171, 1), NA())</f>
        <v>100</v>
      </c>
      <c r="R161" s="532">
        <f>IF(ISNUMBER(Regressions!T171),ROUND(Regressions!T171, 1), NA())</f>
        <v>0</v>
      </c>
      <c r="S161" s="533">
        <f>IF(ISNUMBER(Regressions!U171),ROUND(Regressions!U171, 1), NA())</f>
        <v>0</v>
      </c>
    </row>
    <row r="162" spans="1:19" x14ac:dyDescent="0.25">
      <c r="A162" s="525" t="str">
        <f>+Introduction!$C$7</f>
        <v>San Marino</v>
      </c>
      <c r="B162" s="526">
        <f>IF(ISBLANK(Regressions!B172), " ", Regressions!B172)</f>
        <v>2003</v>
      </c>
      <c r="C162" s="525" t="str">
        <f>HLOOKUP(Introduction!$G$4,nametranslations,29,FALSE)</f>
        <v>Secondary</v>
      </c>
      <c r="D162" s="528">
        <f>IF(ISBLANK(Regressions!D172), " ", Regressions!D172)</f>
        <v>2130</v>
      </c>
      <c r="E162" s="529">
        <f>IF(ISNUMBER(Regressions!E172),ROUND(Regressions!E172, 1), NA())</f>
        <v>100</v>
      </c>
      <c r="F162" s="530">
        <f>IF(ISNUMBER(Regressions!F172),ROUND(Regressions!F172, 1), NA())</f>
        <v>100</v>
      </c>
      <c r="G162" s="531">
        <f>IF(ISNUMBER(Regressions!G172),ROUND(Regressions!G172, 1), NA())</f>
        <v>100</v>
      </c>
      <c r="H162" s="532">
        <f>IF(ISNUMBER(Regressions!H172),ROUND(Regressions!H172, 1), NA())</f>
        <v>0</v>
      </c>
      <c r="I162" s="533">
        <f>IF(ISNUMBER(Regressions!I172),ROUND(Regressions!I172, 1), NA())</f>
        <v>0</v>
      </c>
      <c r="J162" s="534">
        <f>IF(ISNUMBER(Regressions!K172),ROUND(Regressions!K172, 1), NA())</f>
        <v>100</v>
      </c>
      <c r="K162" s="530">
        <f>IF(ISNUMBER(Regressions!L172),ROUND(Regressions!L172, 1), NA())</f>
        <v>100</v>
      </c>
      <c r="L162" s="535">
        <f>IF(ISNUMBER(Regressions!M172),ROUND(Regressions!M172, 1), NA())</f>
        <v>100</v>
      </c>
      <c r="M162" s="532">
        <f>IF(ISNUMBER(Regressions!N172),ROUND(Regressions!N172, 1), NA())</f>
        <v>0</v>
      </c>
      <c r="N162" s="533">
        <f>IF(ISNUMBER(Regressions!O172),ROUND(Regressions!O172, 1), NA())</f>
        <v>0</v>
      </c>
      <c r="O162" s="534">
        <f>IF(ISNUMBER(Regressions!Q172),ROUND(Regressions!Q172, 1), NA())</f>
        <v>100</v>
      </c>
      <c r="P162" s="530">
        <f>IF(ISNUMBER(Regressions!R172),ROUND(Regressions!R172, 1), NA())</f>
        <v>100</v>
      </c>
      <c r="Q162" s="536">
        <f>IF(ISNUMBER(Regressions!S172),ROUND(Regressions!S172, 1), NA())</f>
        <v>100</v>
      </c>
      <c r="R162" s="532">
        <f>IF(ISNUMBER(Regressions!T172),ROUND(Regressions!T172, 1), NA())</f>
        <v>0</v>
      </c>
      <c r="S162" s="533">
        <f>IF(ISNUMBER(Regressions!U172),ROUND(Regressions!U172, 1), NA())</f>
        <v>0</v>
      </c>
    </row>
    <row r="163" spans="1:19" x14ac:dyDescent="0.25">
      <c r="A163" s="525" t="str">
        <f>+Introduction!$C$7</f>
        <v>San Marino</v>
      </c>
      <c r="B163" s="526">
        <f>IF(ISBLANK(Regressions!B173), " ", Regressions!B173)</f>
        <v>2004</v>
      </c>
      <c r="C163" s="525" t="str">
        <f>HLOOKUP(Introduction!$G$4,nametranslations,29,FALSE)</f>
        <v>Secondary</v>
      </c>
      <c r="D163" s="528">
        <f>IF(ISBLANK(Regressions!D173), " ", Regressions!D173)</f>
        <v>2143</v>
      </c>
      <c r="E163" s="529">
        <f>IF(ISNUMBER(Regressions!E173),ROUND(Regressions!E173, 1), NA())</f>
        <v>100</v>
      </c>
      <c r="F163" s="530">
        <f>IF(ISNUMBER(Regressions!F173),ROUND(Regressions!F173, 1), NA())</f>
        <v>100</v>
      </c>
      <c r="G163" s="531">
        <f>IF(ISNUMBER(Regressions!G173),ROUND(Regressions!G173, 1), NA())</f>
        <v>100</v>
      </c>
      <c r="H163" s="532">
        <f>IF(ISNUMBER(Regressions!H173),ROUND(Regressions!H173, 1), NA())</f>
        <v>0</v>
      </c>
      <c r="I163" s="533">
        <f>IF(ISNUMBER(Regressions!I173),ROUND(Regressions!I173, 1), NA())</f>
        <v>0</v>
      </c>
      <c r="J163" s="534">
        <f>IF(ISNUMBER(Regressions!K173),ROUND(Regressions!K173, 1), NA())</f>
        <v>100</v>
      </c>
      <c r="K163" s="530">
        <f>IF(ISNUMBER(Regressions!L173),ROUND(Regressions!L173, 1), NA())</f>
        <v>100</v>
      </c>
      <c r="L163" s="535">
        <f>IF(ISNUMBER(Regressions!M173),ROUND(Regressions!M173, 1), NA())</f>
        <v>100</v>
      </c>
      <c r="M163" s="532">
        <f>IF(ISNUMBER(Regressions!N173),ROUND(Regressions!N173, 1), NA())</f>
        <v>0</v>
      </c>
      <c r="N163" s="533">
        <f>IF(ISNUMBER(Regressions!O173),ROUND(Regressions!O173, 1), NA())</f>
        <v>0</v>
      </c>
      <c r="O163" s="534">
        <f>IF(ISNUMBER(Regressions!Q173),ROUND(Regressions!Q173, 1), NA())</f>
        <v>100</v>
      </c>
      <c r="P163" s="530">
        <f>IF(ISNUMBER(Regressions!R173),ROUND(Regressions!R173, 1), NA())</f>
        <v>100</v>
      </c>
      <c r="Q163" s="536">
        <f>IF(ISNUMBER(Regressions!S173),ROUND(Regressions!S173, 1), NA())</f>
        <v>100</v>
      </c>
      <c r="R163" s="532">
        <f>IF(ISNUMBER(Regressions!T173),ROUND(Regressions!T173, 1), NA())</f>
        <v>0</v>
      </c>
      <c r="S163" s="533">
        <f>IF(ISNUMBER(Regressions!U173),ROUND(Regressions!U173, 1), NA())</f>
        <v>0</v>
      </c>
    </row>
    <row r="164" spans="1:19" x14ac:dyDescent="0.25">
      <c r="A164" s="525" t="str">
        <f>+Introduction!$C$7</f>
        <v>San Marino</v>
      </c>
      <c r="B164" s="526">
        <f>IF(ISBLANK(Regressions!B174), " ", Regressions!B174)</f>
        <v>2005</v>
      </c>
      <c r="C164" s="525" t="str">
        <f>HLOOKUP(Introduction!$G$4,nametranslations,29,FALSE)</f>
        <v>Secondary</v>
      </c>
      <c r="D164" s="528">
        <f>IF(ISBLANK(Regressions!D174), " ", Regressions!D174)</f>
        <v>2156</v>
      </c>
      <c r="E164" s="529">
        <f>IF(ISNUMBER(Regressions!E174),ROUND(Regressions!E174, 1), NA())</f>
        <v>100</v>
      </c>
      <c r="F164" s="530">
        <f>IF(ISNUMBER(Regressions!F174),ROUND(Regressions!F174, 1), NA())</f>
        <v>100</v>
      </c>
      <c r="G164" s="531">
        <f>IF(ISNUMBER(Regressions!G174),ROUND(Regressions!G174, 1), NA())</f>
        <v>100</v>
      </c>
      <c r="H164" s="532">
        <f>IF(ISNUMBER(Regressions!H174),ROUND(Regressions!H174, 1), NA())</f>
        <v>0</v>
      </c>
      <c r="I164" s="533">
        <f>IF(ISNUMBER(Regressions!I174),ROUND(Regressions!I174, 1), NA())</f>
        <v>0</v>
      </c>
      <c r="J164" s="534">
        <f>IF(ISNUMBER(Regressions!K174),ROUND(Regressions!K174, 1), NA())</f>
        <v>100</v>
      </c>
      <c r="K164" s="530">
        <f>IF(ISNUMBER(Regressions!L174),ROUND(Regressions!L174, 1), NA())</f>
        <v>100</v>
      </c>
      <c r="L164" s="535">
        <f>IF(ISNUMBER(Regressions!M174),ROUND(Regressions!M174, 1), NA())</f>
        <v>100</v>
      </c>
      <c r="M164" s="532">
        <f>IF(ISNUMBER(Regressions!N174),ROUND(Regressions!N174, 1), NA())</f>
        <v>0</v>
      </c>
      <c r="N164" s="533">
        <f>IF(ISNUMBER(Regressions!O174),ROUND(Regressions!O174, 1), NA())</f>
        <v>0</v>
      </c>
      <c r="O164" s="534">
        <f>IF(ISNUMBER(Regressions!Q174),ROUND(Regressions!Q174, 1), NA())</f>
        <v>100</v>
      </c>
      <c r="P164" s="530">
        <f>IF(ISNUMBER(Regressions!R174),ROUND(Regressions!R174, 1), NA())</f>
        <v>100</v>
      </c>
      <c r="Q164" s="536">
        <f>IF(ISNUMBER(Regressions!S174),ROUND(Regressions!S174, 1), NA())</f>
        <v>100</v>
      </c>
      <c r="R164" s="532">
        <f>IF(ISNUMBER(Regressions!T174),ROUND(Regressions!T174, 1), NA())</f>
        <v>0</v>
      </c>
      <c r="S164" s="533">
        <f>IF(ISNUMBER(Regressions!U174),ROUND(Regressions!U174, 1), NA())</f>
        <v>0</v>
      </c>
    </row>
    <row r="165" spans="1:19" x14ac:dyDescent="0.25">
      <c r="A165" s="525" t="str">
        <f>+Introduction!$C$7</f>
        <v>San Marino</v>
      </c>
      <c r="B165" s="526">
        <f>IF(ISBLANK(Regressions!B175), " ", Regressions!B175)</f>
        <v>2006</v>
      </c>
      <c r="C165" s="525" t="str">
        <f>HLOOKUP(Introduction!$G$4,nametranslations,29,FALSE)</f>
        <v>Secondary</v>
      </c>
      <c r="D165" s="528">
        <f>IF(ISBLANK(Regressions!D175), " ", Regressions!D175)</f>
        <v>2231</v>
      </c>
      <c r="E165" s="529">
        <f>IF(ISNUMBER(Regressions!E175),ROUND(Regressions!E175, 1), NA())</f>
        <v>100</v>
      </c>
      <c r="F165" s="530">
        <f>IF(ISNUMBER(Regressions!F175),ROUND(Regressions!F175, 1), NA())</f>
        <v>100</v>
      </c>
      <c r="G165" s="531">
        <f>IF(ISNUMBER(Regressions!G175),ROUND(Regressions!G175, 1), NA())</f>
        <v>100</v>
      </c>
      <c r="H165" s="532">
        <f>IF(ISNUMBER(Regressions!H175),ROUND(Regressions!H175, 1), NA())</f>
        <v>0</v>
      </c>
      <c r="I165" s="533">
        <f>IF(ISNUMBER(Regressions!I175),ROUND(Regressions!I175, 1), NA())</f>
        <v>0</v>
      </c>
      <c r="J165" s="534">
        <f>IF(ISNUMBER(Regressions!K175),ROUND(Regressions!K175, 1), NA())</f>
        <v>100</v>
      </c>
      <c r="K165" s="530">
        <f>IF(ISNUMBER(Regressions!L175),ROUND(Regressions!L175, 1), NA())</f>
        <v>100</v>
      </c>
      <c r="L165" s="535">
        <f>IF(ISNUMBER(Regressions!M175),ROUND(Regressions!M175, 1), NA())</f>
        <v>100</v>
      </c>
      <c r="M165" s="532">
        <f>IF(ISNUMBER(Regressions!N175),ROUND(Regressions!N175, 1), NA())</f>
        <v>0</v>
      </c>
      <c r="N165" s="533">
        <f>IF(ISNUMBER(Regressions!O175),ROUND(Regressions!O175, 1), NA())</f>
        <v>0</v>
      </c>
      <c r="O165" s="534">
        <f>IF(ISNUMBER(Regressions!Q175),ROUND(Regressions!Q175, 1), NA())</f>
        <v>100</v>
      </c>
      <c r="P165" s="530">
        <f>IF(ISNUMBER(Regressions!R175),ROUND(Regressions!R175, 1), NA())</f>
        <v>100</v>
      </c>
      <c r="Q165" s="536">
        <f>IF(ISNUMBER(Regressions!S175),ROUND(Regressions!S175, 1), NA())</f>
        <v>100</v>
      </c>
      <c r="R165" s="532">
        <f>IF(ISNUMBER(Regressions!T175),ROUND(Regressions!T175, 1), NA())</f>
        <v>0</v>
      </c>
      <c r="S165" s="533">
        <f>IF(ISNUMBER(Regressions!U175),ROUND(Regressions!U175, 1), NA())</f>
        <v>0</v>
      </c>
    </row>
    <row r="166" spans="1:19" x14ac:dyDescent="0.25">
      <c r="A166" s="525" t="str">
        <f>+Introduction!$C$7</f>
        <v>San Marino</v>
      </c>
      <c r="B166" s="526">
        <f>IF(ISBLANK(Regressions!B176), " ", Regressions!B176)</f>
        <v>2007</v>
      </c>
      <c r="C166" s="525" t="str">
        <f>HLOOKUP(Introduction!$G$4,nametranslations,29,FALSE)</f>
        <v>Secondary</v>
      </c>
      <c r="D166" s="528">
        <f>IF(ISBLANK(Regressions!D176), " ", Regressions!D176)</f>
        <v>2268</v>
      </c>
      <c r="E166" s="529">
        <f>IF(ISNUMBER(Regressions!E176),ROUND(Regressions!E176, 1), NA())</f>
        <v>100</v>
      </c>
      <c r="F166" s="530">
        <f>IF(ISNUMBER(Regressions!F176),ROUND(Regressions!F176, 1), NA())</f>
        <v>100</v>
      </c>
      <c r="G166" s="531">
        <f>IF(ISNUMBER(Regressions!G176),ROUND(Regressions!G176, 1), NA())</f>
        <v>100</v>
      </c>
      <c r="H166" s="532">
        <f>IF(ISNUMBER(Regressions!H176),ROUND(Regressions!H176, 1), NA())</f>
        <v>0</v>
      </c>
      <c r="I166" s="533">
        <f>IF(ISNUMBER(Regressions!I176),ROUND(Regressions!I176, 1), NA())</f>
        <v>0</v>
      </c>
      <c r="J166" s="534">
        <f>IF(ISNUMBER(Regressions!K176),ROUND(Regressions!K176, 1), NA())</f>
        <v>100</v>
      </c>
      <c r="K166" s="530">
        <f>IF(ISNUMBER(Regressions!L176),ROUND(Regressions!L176, 1), NA())</f>
        <v>100</v>
      </c>
      <c r="L166" s="535">
        <f>IF(ISNUMBER(Regressions!M176),ROUND(Regressions!M176, 1), NA())</f>
        <v>100</v>
      </c>
      <c r="M166" s="532">
        <f>IF(ISNUMBER(Regressions!N176),ROUND(Regressions!N176, 1), NA())</f>
        <v>0</v>
      </c>
      <c r="N166" s="533">
        <f>IF(ISNUMBER(Regressions!O176),ROUND(Regressions!O176, 1), NA())</f>
        <v>0</v>
      </c>
      <c r="O166" s="534">
        <f>IF(ISNUMBER(Regressions!Q176),ROUND(Regressions!Q176, 1), NA())</f>
        <v>100</v>
      </c>
      <c r="P166" s="530">
        <f>IF(ISNUMBER(Regressions!R176),ROUND(Regressions!R176, 1), NA())</f>
        <v>100</v>
      </c>
      <c r="Q166" s="536">
        <f>IF(ISNUMBER(Regressions!S176),ROUND(Regressions!S176, 1), NA())</f>
        <v>100</v>
      </c>
      <c r="R166" s="532">
        <f>IF(ISNUMBER(Regressions!T176),ROUND(Regressions!T176, 1), NA())</f>
        <v>0</v>
      </c>
      <c r="S166" s="533">
        <f>IF(ISNUMBER(Regressions!U176),ROUND(Regressions!U176, 1), NA())</f>
        <v>0</v>
      </c>
    </row>
    <row r="167" spans="1:19" x14ac:dyDescent="0.25">
      <c r="A167" s="525" t="str">
        <f>+Introduction!$C$7</f>
        <v>San Marino</v>
      </c>
      <c r="B167" s="526">
        <f>IF(ISBLANK(Regressions!B177), " ", Regressions!B177)</f>
        <v>2008</v>
      </c>
      <c r="C167" s="525" t="str">
        <f>HLOOKUP(Introduction!$G$4,nametranslations,29,FALSE)</f>
        <v>Secondary</v>
      </c>
      <c r="D167" s="528">
        <f>IF(ISBLANK(Regressions!D177), " ", Regressions!D177)</f>
        <v>2322</v>
      </c>
      <c r="E167" s="529">
        <f>IF(ISNUMBER(Regressions!E177),ROUND(Regressions!E177, 1), NA())</f>
        <v>100</v>
      </c>
      <c r="F167" s="530">
        <f>IF(ISNUMBER(Regressions!F177),ROUND(Regressions!F177, 1), NA())</f>
        <v>100</v>
      </c>
      <c r="G167" s="531">
        <f>IF(ISNUMBER(Regressions!G177),ROUND(Regressions!G177, 1), NA())</f>
        <v>100</v>
      </c>
      <c r="H167" s="532">
        <f>IF(ISNUMBER(Regressions!H177),ROUND(Regressions!H177, 1), NA())</f>
        <v>0</v>
      </c>
      <c r="I167" s="533">
        <f>IF(ISNUMBER(Regressions!I177),ROUND(Regressions!I177, 1), NA())</f>
        <v>0</v>
      </c>
      <c r="J167" s="534">
        <f>IF(ISNUMBER(Regressions!K177),ROUND(Regressions!K177, 1), NA())</f>
        <v>100</v>
      </c>
      <c r="K167" s="530">
        <f>IF(ISNUMBER(Regressions!L177),ROUND(Regressions!L177, 1), NA())</f>
        <v>100</v>
      </c>
      <c r="L167" s="535">
        <f>IF(ISNUMBER(Regressions!M177),ROUND(Regressions!M177, 1), NA())</f>
        <v>100</v>
      </c>
      <c r="M167" s="532">
        <f>IF(ISNUMBER(Regressions!N177),ROUND(Regressions!N177, 1), NA())</f>
        <v>0</v>
      </c>
      <c r="N167" s="533">
        <f>IF(ISNUMBER(Regressions!O177),ROUND(Regressions!O177, 1), NA())</f>
        <v>0</v>
      </c>
      <c r="O167" s="534">
        <f>IF(ISNUMBER(Regressions!Q177),ROUND(Regressions!Q177, 1), NA())</f>
        <v>100</v>
      </c>
      <c r="P167" s="530">
        <f>IF(ISNUMBER(Regressions!R177),ROUND(Regressions!R177, 1), NA())</f>
        <v>100</v>
      </c>
      <c r="Q167" s="536">
        <f>IF(ISNUMBER(Regressions!S177),ROUND(Regressions!S177, 1), NA())</f>
        <v>100</v>
      </c>
      <c r="R167" s="532">
        <f>IF(ISNUMBER(Regressions!T177),ROUND(Regressions!T177, 1), NA())</f>
        <v>0</v>
      </c>
      <c r="S167" s="533">
        <f>IF(ISNUMBER(Regressions!U177),ROUND(Regressions!U177, 1), NA())</f>
        <v>0</v>
      </c>
    </row>
    <row r="168" spans="1:19" x14ac:dyDescent="0.25">
      <c r="A168" s="525" t="str">
        <f>+Introduction!$C$7</f>
        <v>San Marino</v>
      </c>
      <c r="B168" s="526">
        <f>IF(ISBLANK(Regressions!B178), " ", Regressions!B178)</f>
        <v>2009</v>
      </c>
      <c r="C168" s="525" t="str">
        <f>HLOOKUP(Introduction!$G$4,nametranslations,29,FALSE)</f>
        <v>Secondary</v>
      </c>
      <c r="D168" s="528">
        <f>IF(ISBLANK(Regressions!D178), " ", Regressions!D178)</f>
        <v>2392</v>
      </c>
      <c r="E168" s="529">
        <f>IF(ISNUMBER(Regressions!E178),ROUND(Regressions!E178, 1), NA())</f>
        <v>100</v>
      </c>
      <c r="F168" s="530">
        <f>IF(ISNUMBER(Regressions!F178),ROUND(Regressions!F178, 1), NA())</f>
        <v>100</v>
      </c>
      <c r="G168" s="531">
        <f>IF(ISNUMBER(Regressions!G178),ROUND(Regressions!G178, 1), NA())</f>
        <v>100</v>
      </c>
      <c r="H168" s="532">
        <f>IF(ISNUMBER(Regressions!H178),ROUND(Regressions!H178, 1), NA())</f>
        <v>0</v>
      </c>
      <c r="I168" s="533">
        <f>IF(ISNUMBER(Regressions!I178),ROUND(Regressions!I178, 1), NA())</f>
        <v>0</v>
      </c>
      <c r="J168" s="534">
        <f>IF(ISNUMBER(Regressions!K178),ROUND(Regressions!K178, 1), NA())</f>
        <v>100</v>
      </c>
      <c r="K168" s="530">
        <f>IF(ISNUMBER(Regressions!L178),ROUND(Regressions!L178, 1), NA())</f>
        <v>100</v>
      </c>
      <c r="L168" s="535">
        <f>IF(ISNUMBER(Regressions!M178),ROUND(Regressions!M178, 1), NA())</f>
        <v>100</v>
      </c>
      <c r="M168" s="532">
        <f>IF(ISNUMBER(Regressions!N178),ROUND(Regressions!N178, 1), NA())</f>
        <v>0</v>
      </c>
      <c r="N168" s="533">
        <f>IF(ISNUMBER(Regressions!O178),ROUND(Regressions!O178, 1), NA())</f>
        <v>0</v>
      </c>
      <c r="O168" s="534">
        <f>IF(ISNUMBER(Regressions!Q178),ROUND(Regressions!Q178, 1), NA())</f>
        <v>100</v>
      </c>
      <c r="P168" s="530">
        <f>IF(ISNUMBER(Regressions!R178),ROUND(Regressions!R178, 1), NA())</f>
        <v>100</v>
      </c>
      <c r="Q168" s="536">
        <f>IF(ISNUMBER(Regressions!S178),ROUND(Regressions!S178, 1), NA())</f>
        <v>100</v>
      </c>
      <c r="R168" s="532">
        <f>IF(ISNUMBER(Regressions!T178),ROUND(Regressions!T178, 1), NA())</f>
        <v>0</v>
      </c>
      <c r="S168" s="533">
        <f>IF(ISNUMBER(Regressions!U178),ROUND(Regressions!U178, 1), NA())</f>
        <v>0</v>
      </c>
    </row>
    <row r="169" spans="1:19" x14ac:dyDescent="0.25">
      <c r="A169" s="525" t="str">
        <f>+Introduction!$C$7</f>
        <v>San Marino</v>
      </c>
      <c r="B169" s="526">
        <f>IF(ISBLANK(Regressions!B179), " ", Regressions!B179)</f>
        <v>2010</v>
      </c>
      <c r="C169" s="525" t="str">
        <f>HLOOKUP(Introduction!$G$4,nametranslations,29,FALSE)</f>
        <v>Secondary</v>
      </c>
      <c r="D169" s="528">
        <f>IF(ISBLANK(Regressions!D179), " ", Regressions!D179)</f>
        <v>2438</v>
      </c>
      <c r="E169" s="529">
        <f>IF(ISNUMBER(Regressions!E179),ROUND(Regressions!E179, 1), NA())</f>
        <v>100</v>
      </c>
      <c r="F169" s="530">
        <f>IF(ISNUMBER(Regressions!F179),ROUND(Regressions!F179, 1), NA())</f>
        <v>100</v>
      </c>
      <c r="G169" s="531">
        <f>IF(ISNUMBER(Regressions!G179),ROUND(Regressions!G179, 1), NA())</f>
        <v>100</v>
      </c>
      <c r="H169" s="532">
        <f>IF(ISNUMBER(Regressions!H179),ROUND(Regressions!H179, 1), NA())</f>
        <v>0</v>
      </c>
      <c r="I169" s="533">
        <f>IF(ISNUMBER(Regressions!I179),ROUND(Regressions!I179, 1), NA())</f>
        <v>0</v>
      </c>
      <c r="J169" s="534">
        <f>IF(ISNUMBER(Regressions!K179),ROUND(Regressions!K179, 1), NA())</f>
        <v>100</v>
      </c>
      <c r="K169" s="530">
        <f>IF(ISNUMBER(Regressions!L179),ROUND(Regressions!L179, 1), NA())</f>
        <v>100</v>
      </c>
      <c r="L169" s="535">
        <f>IF(ISNUMBER(Regressions!M179),ROUND(Regressions!M179, 1), NA())</f>
        <v>100</v>
      </c>
      <c r="M169" s="532">
        <f>IF(ISNUMBER(Regressions!N179),ROUND(Regressions!N179, 1), NA())</f>
        <v>0</v>
      </c>
      <c r="N169" s="533">
        <f>IF(ISNUMBER(Regressions!O179),ROUND(Regressions!O179, 1), NA())</f>
        <v>0</v>
      </c>
      <c r="O169" s="534">
        <f>IF(ISNUMBER(Regressions!Q179),ROUND(Regressions!Q179, 1), NA())</f>
        <v>100</v>
      </c>
      <c r="P169" s="530">
        <f>IF(ISNUMBER(Regressions!R179),ROUND(Regressions!R179, 1), NA())</f>
        <v>100</v>
      </c>
      <c r="Q169" s="536">
        <f>IF(ISNUMBER(Regressions!S179),ROUND(Regressions!S179, 1), NA())</f>
        <v>100</v>
      </c>
      <c r="R169" s="532">
        <f>IF(ISNUMBER(Regressions!T179),ROUND(Regressions!T179, 1), NA())</f>
        <v>0</v>
      </c>
      <c r="S169" s="533">
        <f>IF(ISNUMBER(Regressions!U179),ROUND(Regressions!U179, 1), NA())</f>
        <v>0</v>
      </c>
    </row>
    <row r="170" spans="1:19" x14ac:dyDescent="0.25">
      <c r="A170" s="525" t="str">
        <f>+Introduction!$C$7</f>
        <v>San Marino</v>
      </c>
      <c r="B170" s="526">
        <f>IF(ISBLANK(Regressions!B180), " ", Regressions!B180)</f>
        <v>2011</v>
      </c>
      <c r="C170" s="525" t="str">
        <f>HLOOKUP(Introduction!$G$4,nametranslations,29,FALSE)</f>
        <v>Secondary</v>
      </c>
      <c r="D170" s="528">
        <f>IF(ISBLANK(Regressions!D180), " ", Regressions!D180)</f>
        <v>2494</v>
      </c>
      <c r="E170" s="529">
        <f>IF(ISNUMBER(Regressions!E180),ROUND(Regressions!E180, 1), NA())</f>
        <v>100</v>
      </c>
      <c r="F170" s="530">
        <f>IF(ISNUMBER(Regressions!F180),ROUND(Regressions!F180, 1), NA())</f>
        <v>100</v>
      </c>
      <c r="G170" s="531">
        <f>IF(ISNUMBER(Regressions!G180),ROUND(Regressions!G180, 1), NA())</f>
        <v>100</v>
      </c>
      <c r="H170" s="532">
        <f>IF(ISNUMBER(Regressions!H180),ROUND(Regressions!H180, 1), NA())</f>
        <v>0</v>
      </c>
      <c r="I170" s="533">
        <f>IF(ISNUMBER(Regressions!I180),ROUND(Regressions!I180, 1), NA())</f>
        <v>0</v>
      </c>
      <c r="J170" s="534">
        <f>IF(ISNUMBER(Regressions!K180),ROUND(Regressions!K180, 1), NA())</f>
        <v>100</v>
      </c>
      <c r="K170" s="530">
        <f>IF(ISNUMBER(Regressions!L180),ROUND(Regressions!L180, 1), NA())</f>
        <v>100</v>
      </c>
      <c r="L170" s="535">
        <f>IF(ISNUMBER(Regressions!M180),ROUND(Regressions!M180, 1), NA())</f>
        <v>100</v>
      </c>
      <c r="M170" s="532">
        <f>IF(ISNUMBER(Regressions!N180),ROUND(Regressions!N180, 1), NA())</f>
        <v>0</v>
      </c>
      <c r="N170" s="533">
        <f>IF(ISNUMBER(Regressions!O180),ROUND(Regressions!O180, 1), NA())</f>
        <v>0</v>
      </c>
      <c r="O170" s="534">
        <f>IF(ISNUMBER(Regressions!Q180),ROUND(Regressions!Q180, 1), NA())</f>
        <v>100</v>
      </c>
      <c r="P170" s="530">
        <f>IF(ISNUMBER(Regressions!R180),ROUND(Regressions!R180, 1), NA())</f>
        <v>100</v>
      </c>
      <c r="Q170" s="536">
        <f>IF(ISNUMBER(Regressions!S180),ROUND(Regressions!S180, 1), NA())</f>
        <v>100</v>
      </c>
      <c r="R170" s="532">
        <f>IF(ISNUMBER(Regressions!T180),ROUND(Regressions!T180, 1), NA())</f>
        <v>0</v>
      </c>
      <c r="S170" s="533">
        <f>IF(ISNUMBER(Regressions!U180),ROUND(Regressions!U180, 1), NA())</f>
        <v>0</v>
      </c>
    </row>
    <row r="171" spans="1:19" x14ac:dyDescent="0.25">
      <c r="A171" s="525" t="str">
        <f>+Introduction!$C$7</f>
        <v>San Marino</v>
      </c>
      <c r="B171" s="526">
        <f>IF(ISBLANK(Regressions!B181), " ", Regressions!B181)</f>
        <v>2012</v>
      </c>
      <c r="C171" s="525" t="str">
        <f>HLOOKUP(Introduction!$G$4,nametranslations,29,FALSE)</f>
        <v>Secondary</v>
      </c>
      <c r="D171" s="528">
        <f>IF(ISBLANK(Regressions!D181), " ", Regressions!D181)</f>
        <v>2543</v>
      </c>
      <c r="E171" s="529">
        <f>IF(ISNUMBER(Regressions!E181),ROUND(Regressions!E181, 1), NA())</f>
        <v>100</v>
      </c>
      <c r="F171" s="530">
        <f>IF(ISNUMBER(Regressions!F181),ROUND(Regressions!F181, 1), NA())</f>
        <v>100</v>
      </c>
      <c r="G171" s="531">
        <f>IF(ISNUMBER(Regressions!G181),ROUND(Regressions!G181, 1), NA())</f>
        <v>100</v>
      </c>
      <c r="H171" s="532">
        <f>IF(ISNUMBER(Regressions!H181),ROUND(Regressions!H181, 1), NA())</f>
        <v>0</v>
      </c>
      <c r="I171" s="533">
        <f>IF(ISNUMBER(Regressions!I181),ROUND(Regressions!I181, 1), NA())</f>
        <v>0</v>
      </c>
      <c r="J171" s="534">
        <f>IF(ISNUMBER(Regressions!K181),ROUND(Regressions!K181, 1), NA())</f>
        <v>100</v>
      </c>
      <c r="K171" s="530">
        <f>IF(ISNUMBER(Regressions!L181),ROUND(Regressions!L181, 1), NA())</f>
        <v>100</v>
      </c>
      <c r="L171" s="535">
        <f>IF(ISNUMBER(Regressions!M181),ROUND(Regressions!M181, 1), NA())</f>
        <v>100</v>
      </c>
      <c r="M171" s="532">
        <f>IF(ISNUMBER(Regressions!N181),ROUND(Regressions!N181, 1), NA())</f>
        <v>0</v>
      </c>
      <c r="N171" s="533">
        <f>IF(ISNUMBER(Regressions!O181),ROUND(Regressions!O181, 1), NA())</f>
        <v>0</v>
      </c>
      <c r="O171" s="534">
        <f>IF(ISNUMBER(Regressions!Q181),ROUND(Regressions!Q181, 1), NA())</f>
        <v>100</v>
      </c>
      <c r="P171" s="530">
        <f>IF(ISNUMBER(Regressions!R181),ROUND(Regressions!R181, 1), NA())</f>
        <v>100</v>
      </c>
      <c r="Q171" s="536">
        <f>IF(ISNUMBER(Regressions!S181),ROUND(Regressions!S181, 1), NA())</f>
        <v>100</v>
      </c>
      <c r="R171" s="532">
        <f>IF(ISNUMBER(Regressions!T181),ROUND(Regressions!T181, 1), NA())</f>
        <v>0</v>
      </c>
      <c r="S171" s="533">
        <f>IF(ISNUMBER(Regressions!U181),ROUND(Regressions!U181, 1), NA())</f>
        <v>0</v>
      </c>
    </row>
    <row r="172" spans="1:19" x14ac:dyDescent="0.25">
      <c r="A172" s="525" t="str">
        <f>+Introduction!$C$7</f>
        <v>San Marino</v>
      </c>
      <c r="B172" s="526">
        <f>IF(ISBLANK(Regressions!B182), " ", Regressions!B182)</f>
        <v>2013</v>
      </c>
      <c r="C172" s="525" t="str">
        <f>HLOOKUP(Introduction!$G$4,nametranslations,29,FALSE)</f>
        <v>Secondary</v>
      </c>
      <c r="D172" s="528">
        <f>IF(ISBLANK(Regressions!D182), " ", Regressions!D182)</f>
        <v>2609</v>
      </c>
      <c r="E172" s="529">
        <f>IF(ISNUMBER(Regressions!E182),ROUND(Regressions!E182, 1), NA())</f>
        <v>100</v>
      </c>
      <c r="F172" s="530">
        <f>IF(ISNUMBER(Regressions!F182),ROUND(Regressions!F182, 1), NA())</f>
        <v>100</v>
      </c>
      <c r="G172" s="531">
        <f>IF(ISNUMBER(Regressions!G182),ROUND(Regressions!G182, 1), NA())</f>
        <v>100</v>
      </c>
      <c r="H172" s="532">
        <f>IF(ISNUMBER(Regressions!H182),ROUND(Regressions!H182, 1), NA())</f>
        <v>0</v>
      </c>
      <c r="I172" s="533">
        <f>IF(ISNUMBER(Regressions!I182),ROUND(Regressions!I182, 1), NA())</f>
        <v>0</v>
      </c>
      <c r="J172" s="534">
        <f>IF(ISNUMBER(Regressions!K182),ROUND(Regressions!K182, 1), NA())</f>
        <v>100</v>
      </c>
      <c r="K172" s="530">
        <f>IF(ISNUMBER(Regressions!L182),ROUND(Regressions!L182, 1), NA())</f>
        <v>100</v>
      </c>
      <c r="L172" s="535">
        <f>IF(ISNUMBER(Regressions!M182),ROUND(Regressions!M182, 1), NA())</f>
        <v>100</v>
      </c>
      <c r="M172" s="532">
        <f>IF(ISNUMBER(Regressions!N182),ROUND(Regressions!N182, 1), NA())</f>
        <v>0</v>
      </c>
      <c r="N172" s="533">
        <f>IF(ISNUMBER(Regressions!O182),ROUND(Regressions!O182, 1), NA())</f>
        <v>0</v>
      </c>
      <c r="O172" s="534">
        <f>IF(ISNUMBER(Regressions!Q182),ROUND(Regressions!Q182, 1), NA())</f>
        <v>100</v>
      </c>
      <c r="P172" s="530">
        <f>IF(ISNUMBER(Regressions!R182),ROUND(Regressions!R182, 1), NA())</f>
        <v>100</v>
      </c>
      <c r="Q172" s="536">
        <f>IF(ISNUMBER(Regressions!S182),ROUND(Regressions!S182, 1), NA())</f>
        <v>100</v>
      </c>
      <c r="R172" s="532">
        <f>IF(ISNUMBER(Regressions!T182),ROUND(Regressions!T182, 1), NA())</f>
        <v>0</v>
      </c>
      <c r="S172" s="533">
        <f>IF(ISNUMBER(Regressions!U182),ROUND(Regressions!U182, 1), NA())</f>
        <v>0</v>
      </c>
    </row>
    <row r="173" spans="1:19" x14ac:dyDescent="0.25">
      <c r="A173" s="525" t="str">
        <f>+Introduction!$C$7</f>
        <v>San Marino</v>
      </c>
      <c r="B173" s="526">
        <f>IF(ISBLANK(Regressions!B183), " ", Regressions!B183)</f>
        <v>2014</v>
      </c>
      <c r="C173" s="525" t="str">
        <f>HLOOKUP(Introduction!$G$4,nametranslations,29,FALSE)</f>
        <v>Secondary</v>
      </c>
      <c r="D173" s="528">
        <f>IF(ISBLANK(Regressions!D183), " ", Regressions!D183)</f>
        <v>2642</v>
      </c>
      <c r="E173" s="529">
        <f>IF(ISNUMBER(Regressions!E183),ROUND(Regressions!E183, 1), NA())</f>
        <v>100</v>
      </c>
      <c r="F173" s="530">
        <f>IF(ISNUMBER(Regressions!F183),ROUND(Regressions!F183, 1), NA())</f>
        <v>100</v>
      </c>
      <c r="G173" s="531">
        <f>IF(ISNUMBER(Regressions!G183),ROUND(Regressions!G183, 1), NA())</f>
        <v>100</v>
      </c>
      <c r="H173" s="532">
        <f>IF(ISNUMBER(Regressions!H183),ROUND(Regressions!H183, 1), NA())</f>
        <v>0</v>
      </c>
      <c r="I173" s="533">
        <f>IF(ISNUMBER(Regressions!I183),ROUND(Regressions!I183, 1), NA())</f>
        <v>0</v>
      </c>
      <c r="J173" s="534">
        <f>IF(ISNUMBER(Regressions!K183),ROUND(Regressions!K183, 1), NA())</f>
        <v>100</v>
      </c>
      <c r="K173" s="530">
        <f>IF(ISNUMBER(Regressions!L183),ROUND(Regressions!L183, 1), NA())</f>
        <v>100</v>
      </c>
      <c r="L173" s="535">
        <f>IF(ISNUMBER(Regressions!M183),ROUND(Regressions!M183, 1), NA())</f>
        <v>100</v>
      </c>
      <c r="M173" s="532">
        <f>IF(ISNUMBER(Regressions!N183),ROUND(Regressions!N183, 1), NA())</f>
        <v>0</v>
      </c>
      <c r="N173" s="533">
        <f>IF(ISNUMBER(Regressions!O183),ROUND(Regressions!O183, 1), NA())</f>
        <v>0</v>
      </c>
      <c r="O173" s="534">
        <f>IF(ISNUMBER(Regressions!Q183),ROUND(Regressions!Q183, 1), NA())</f>
        <v>100</v>
      </c>
      <c r="P173" s="530">
        <f>IF(ISNUMBER(Regressions!R183),ROUND(Regressions!R183, 1), NA())</f>
        <v>100</v>
      </c>
      <c r="Q173" s="536">
        <f>IF(ISNUMBER(Regressions!S183),ROUND(Regressions!S183, 1), NA())</f>
        <v>100</v>
      </c>
      <c r="R173" s="532">
        <f>IF(ISNUMBER(Regressions!T183),ROUND(Regressions!T183, 1), NA())</f>
        <v>0</v>
      </c>
      <c r="S173" s="533">
        <f>IF(ISNUMBER(Regressions!U183),ROUND(Regressions!U183, 1), NA())</f>
        <v>0</v>
      </c>
    </row>
    <row r="174" spans="1:19" x14ac:dyDescent="0.25">
      <c r="A174" s="525" t="str">
        <f>+Introduction!$C$7</f>
        <v>San Marino</v>
      </c>
      <c r="B174" s="526">
        <f>IF(ISBLANK(Regressions!B184), " ", Regressions!B184)</f>
        <v>2015</v>
      </c>
      <c r="C174" s="525" t="str">
        <f>HLOOKUP(Introduction!$G$4,nametranslations,29,FALSE)</f>
        <v>Secondary</v>
      </c>
      <c r="D174" s="528">
        <f>IF(ISBLANK(Regressions!D184), " ", Regressions!D184)</f>
        <v>2682</v>
      </c>
      <c r="E174" s="529">
        <f>IF(ISNUMBER(Regressions!E184),ROUND(Regressions!E184, 1), NA())</f>
        <v>100</v>
      </c>
      <c r="F174" s="530">
        <f>IF(ISNUMBER(Regressions!F184),ROUND(Regressions!F184, 1), NA())</f>
        <v>100</v>
      </c>
      <c r="G174" s="531">
        <f>IF(ISNUMBER(Regressions!G184),ROUND(Regressions!G184, 1), NA())</f>
        <v>100</v>
      </c>
      <c r="H174" s="532">
        <f>IF(ISNUMBER(Regressions!H184),ROUND(Regressions!H184, 1), NA())</f>
        <v>0</v>
      </c>
      <c r="I174" s="533">
        <f>IF(ISNUMBER(Regressions!I184),ROUND(Regressions!I184, 1), NA())</f>
        <v>0</v>
      </c>
      <c r="J174" s="534">
        <f>IF(ISNUMBER(Regressions!K184),ROUND(Regressions!K184, 1), NA())</f>
        <v>100</v>
      </c>
      <c r="K174" s="530">
        <f>IF(ISNUMBER(Regressions!L184),ROUND(Regressions!L184, 1), NA())</f>
        <v>100</v>
      </c>
      <c r="L174" s="535">
        <f>IF(ISNUMBER(Regressions!M184),ROUND(Regressions!M184, 1), NA())</f>
        <v>100</v>
      </c>
      <c r="M174" s="532">
        <f>IF(ISNUMBER(Regressions!N184),ROUND(Regressions!N184, 1), NA())</f>
        <v>0</v>
      </c>
      <c r="N174" s="533">
        <f>IF(ISNUMBER(Regressions!O184),ROUND(Regressions!O184, 1), NA())</f>
        <v>0</v>
      </c>
      <c r="O174" s="534">
        <f>IF(ISNUMBER(Regressions!Q184),ROUND(Regressions!Q184, 1), NA())</f>
        <v>100</v>
      </c>
      <c r="P174" s="530">
        <f>IF(ISNUMBER(Regressions!R184),ROUND(Regressions!R184, 1), NA())</f>
        <v>100</v>
      </c>
      <c r="Q174" s="536">
        <f>IF(ISNUMBER(Regressions!S184),ROUND(Regressions!S184, 1), NA())</f>
        <v>100</v>
      </c>
      <c r="R174" s="532">
        <f>IF(ISNUMBER(Regressions!T184),ROUND(Regressions!T184, 1), NA())</f>
        <v>0</v>
      </c>
      <c r="S174" s="533">
        <f>IF(ISNUMBER(Regressions!U184),ROUND(Regressions!U184, 1), NA())</f>
        <v>0</v>
      </c>
    </row>
    <row r="175" spans="1:19" x14ac:dyDescent="0.25">
      <c r="A175" s="525" t="str">
        <f>+Introduction!$C$7</f>
        <v>San Marino</v>
      </c>
      <c r="B175" s="526">
        <f>IF(ISBLANK(Regressions!B185), " ", Regressions!B185)</f>
        <v>2016</v>
      </c>
      <c r="C175" s="525" t="str">
        <f>HLOOKUP(Introduction!$G$4,nametranslations,29,FALSE)</f>
        <v>Secondary</v>
      </c>
      <c r="D175" s="528">
        <f>IF(ISBLANK(Regressions!D185), " ", Regressions!D185)</f>
        <v>2720</v>
      </c>
      <c r="E175" s="529">
        <f>IF(ISNUMBER(Regressions!E185),ROUND(Regressions!E185, 1), NA())</f>
        <v>100</v>
      </c>
      <c r="F175" s="530">
        <f>IF(ISNUMBER(Regressions!F185),ROUND(Regressions!F185, 1), NA())</f>
        <v>100</v>
      </c>
      <c r="G175" s="531">
        <f>IF(ISNUMBER(Regressions!G185),ROUND(Regressions!G185, 1), NA())</f>
        <v>100</v>
      </c>
      <c r="H175" s="532">
        <f>IF(ISNUMBER(Regressions!H185),ROUND(Regressions!H185, 1), NA())</f>
        <v>0</v>
      </c>
      <c r="I175" s="533">
        <f>IF(ISNUMBER(Regressions!I185),ROUND(Regressions!I185, 1), NA())</f>
        <v>0</v>
      </c>
      <c r="J175" s="534">
        <f>IF(ISNUMBER(Regressions!K185),ROUND(Regressions!K185, 1), NA())</f>
        <v>100</v>
      </c>
      <c r="K175" s="530">
        <f>IF(ISNUMBER(Regressions!L185),ROUND(Regressions!L185, 1), NA())</f>
        <v>100</v>
      </c>
      <c r="L175" s="535">
        <f>IF(ISNUMBER(Regressions!M185),ROUND(Regressions!M185, 1), NA())</f>
        <v>100</v>
      </c>
      <c r="M175" s="532">
        <f>IF(ISNUMBER(Regressions!N185),ROUND(Regressions!N185, 1), NA())</f>
        <v>0</v>
      </c>
      <c r="N175" s="533">
        <f>IF(ISNUMBER(Regressions!O185),ROUND(Regressions!O185, 1), NA())</f>
        <v>0</v>
      </c>
      <c r="O175" s="534">
        <f>IF(ISNUMBER(Regressions!Q185),ROUND(Regressions!Q185, 1), NA())</f>
        <v>100</v>
      </c>
      <c r="P175" s="530">
        <f>IF(ISNUMBER(Regressions!R185),ROUND(Regressions!R185, 1), NA())</f>
        <v>100</v>
      </c>
      <c r="Q175" s="536">
        <f>IF(ISNUMBER(Regressions!S185),ROUND(Regressions!S185, 1), NA())</f>
        <v>100</v>
      </c>
      <c r="R175" s="532">
        <f>IF(ISNUMBER(Regressions!T185),ROUND(Regressions!T185, 1), NA())</f>
        <v>0</v>
      </c>
      <c r="S175" s="533">
        <f>IF(ISNUMBER(Regressions!U185),ROUND(Regressions!U185, 1), NA())</f>
        <v>0</v>
      </c>
    </row>
    <row r="176" spans="1:19" x14ac:dyDescent="0.25">
      <c r="A176" s="525" t="str">
        <f>+Introduction!$C$7</f>
        <v>San Marino</v>
      </c>
      <c r="B176" s="526">
        <f>IF(ISBLANK(Regressions!B186), " ", Regressions!B186)</f>
        <v>2017</v>
      </c>
      <c r="C176" s="525" t="str">
        <f>HLOOKUP(Introduction!$G$4,nametranslations,29,FALSE)</f>
        <v>Secondary</v>
      </c>
      <c r="D176" s="528">
        <f>IF(ISBLANK(Regressions!D186), " ", Regressions!D186)</f>
        <v>2738</v>
      </c>
      <c r="E176" s="529">
        <f>IF(ISNUMBER(Regressions!E186),ROUND(Regressions!E186, 1), NA())</f>
        <v>100</v>
      </c>
      <c r="F176" s="530">
        <f>IF(ISNUMBER(Regressions!F186),ROUND(Regressions!F186, 1), NA())</f>
        <v>100</v>
      </c>
      <c r="G176" s="531">
        <f>IF(ISNUMBER(Regressions!G186),ROUND(Regressions!G186, 1), NA())</f>
        <v>100</v>
      </c>
      <c r="H176" s="532">
        <f>IF(ISNUMBER(Regressions!H186),ROUND(Regressions!H186, 1), NA())</f>
        <v>0</v>
      </c>
      <c r="I176" s="533">
        <f>IF(ISNUMBER(Regressions!I186),ROUND(Regressions!I186, 1), NA())</f>
        <v>0</v>
      </c>
      <c r="J176" s="534">
        <f>IF(ISNUMBER(Regressions!K186),ROUND(Regressions!K186, 1), NA())</f>
        <v>100</v>
      </c>
      <c r="K176" s="530">
        <f>IF(ISNUMBER(Regressions!L186),ROUND(Regressions!L186, 1), NA())</f>
        <v>100</v>
      </c>
      <c r="L176" s="535">
        <f>IF(ISNUMBER(Regressions!M186),ROUND(Regressions!M186, 1), NA())</f>
        <v>100</v>
      </c>
      <c r="M176" s="532">
        <f>IF(ISNUMBER(Regressions!N186),ROUND(Regressions!N186, 1), NA())</f>
        <v>0</v>
      </c>
      <c r="N176" s="533">
        <f>IF(ISNUMBER(Regressions!O186),ROUND(Regressions!O186, 1), NA())</f>
        <v>0</v>
      </c>
      <c r="O176" s="534">
        <f>IF(ISNUMBER(Regressions!Q186),ROUND(Regressions!Q186, 1), NA())</f>
        <v>100</v>
      </c>
      <c r="P176" s="530">
        <f>IF(ISNUMBER(Regressions!R186),ROUND(Regressions!R186, 1), NA())</f>
        <v>100</v>
      </c>
      <c r="Q176" s="536">
        <f>IF(ISNUMBER(Regressions!S186),ROUND(Regressions!S186, 1), NA())</f>
        <v>100</v>
      </c>
      <c r="R176" s="532">
        <f>IF(ISNUMBER(Regressions!T186),ROUND(Regressions!T186, 1), NA())</f>
        <v>0</v>
      </c>
      <c r="S176" s="533">
        <f>IF(ISNUMBER(Regressions!U186),ROUND(Regressions!U186, 1), NA())</f>
        <v>0</v>
      </c>
    </row>
    <row r="177" spans="1:19" x14ac:dyDescent="0.25">
      <c r="A177" s="525" t="str">
        <f>+Introduction!$C$7</f>
        <v>San Marino</v>
      </c>
      <c r="B177" s="526">
        <f>IF(ISBLANK(Regressions!B187), " ", Regressions!B187)</f>
        <v>2018</v>
      </c>
      <c r="C177" s="525" t="str">
        <f>HLOOKUP(Introduction!$G$4,nametranslations,29,FALSE)</f>
        <v>Secondary</v>
      </c>
      <c r="D177" s="528">
        <f>IF(ISBLANK(Regressions!D187), " ", Regressions!D187)</f>
        <v>2740</v>
      </c>
      <c r="E177" s="529">
        <f>IF(ISNUMBER(Regressions!E187),ROUND(Regressions!E187, 1), NA())</f>
        <v>100</v>
      </c>
      <c r="F177" s="530">
        <f>IF(ISNUMBER(Regressions!F187),ROUND(Regressions!F187, 1), NA())</f>
        <v>100</v>
      </c>
      <c r="G177" s="531">
        <f>IF(ISNUMBER(Regressions!G187),ROUND(Regressions!G187, 1), NA())</f>
        <v>100</v>
      </c>
      <c r="H177" s="532">
        <f>IF(ISNUMBER(Regressions!H187),ROUND(Regressions!H187, 1), NA())</f>
        <v>0</v>
      </c>
      <c r="I177" s="533">
        <f>IF(ISNUMBER(Regressions!I187),ROUND(Regressions!I187, 1), NA())</f>
        <v>0</v>
      </c>
      <c r="J177" s="534">
        <f>IF(ISNUMBER(Regressions!K187),ROUND(Regressions!K187, 1), NA())</f>
        <v>100</v>
      </c>
      <c r="K177" s="530">
        <f>IF(ISNUMBER(Regressions!L187),ROUND(Regressions!L187, 1), NA())</f>
        <v>100</v>
      </c>
      <c r="L177" s="535">
        <f>IF(ISNUMBER(Regressions!M187),ROUND(Regressions!M187, 1), NA())</f>
        <v>100</v>
      </c>
      <c r="M177" s="532">
        <f>IF(ISNUMBER(Regressions!N187),ROUND(Regressions!N187, 1), NA())</f>
        <v>0</v>
      </c>
      <c r="N177" s="533">
        <f>IF(ISNUMBER(Regressions!O187),ROUND(Regressions!O187, 1), NA())</f>
        <v>0</v>
      </c>
      <c r="O177" s="534">
        <f>IF(ISNUMBER(Regressions!Q187),ROUND(Regressions!Q187, 1), NA())</f>
        <v>100</v>
      </c>
      <c r="P177" s="530">
        <f>IF(ISNUMBER(Regressions!R187),ROUND(Regressions!R187, 1), NA())</f>
        <v>100</v>
      </c>
      <c r="Q177" s="536">
        <f>IF(ISNUMBER(Regressions!S187),ROUND(Regressions!S187, 1), NA())</f>
        <v>100</v>
      </c>
      <c r="R177" s="532">
        <f>IF(ISNUMBER(Regressions!T187),ROUND(Regressions!T187, 1), NA())</f>
        <v>0</v>
      </c>
      <c r="S177" s="533">
        <f>IF(ISNUMBER(Regressions!U187),ROUND(Regressions!U187, 1), NA())</f>
        <v>0</v>
      </c>
    </row>
    <row r="178" spans="1:19" x14ac:dyDescent="0.25">
      <c r="A178" s="525" t="str">
        <f>+Introduction!$C$7</f>
        <v>San Marino</v>
      </c>
      <c r="B178" s="526">
        <f>IF(ISBLANK(Regressions!B188), " ", Regressions!B188)</f>
        <v>2019</v>
      </c>
      <c r="C178" s="525" t="str">
        <f>HLOOKUP(Introduction!$G$4,nametranslations,29,FALSE)</f>
        <v>Secondary</v>
      </c>
      <c r="D178" s="528">
        <f>IF(ISBLANK(Regressions!D188), " ", Regressions!D188)</f>
        <v>2744</v>
      </c>
      <c r="E178" s="529">
        <f>IF(ISNUMBER(Regressions!E188),ROUND(Regressions!E188, 1), NA())</f>
        <v>100</v>
      </c>
      <c r="F178" s="530">
        <f>IF(ISNUMBER(Regressions!F188),ROUND(Regressions!F188, 1), NA())</f>
        <v>100</v>
      </c>
      <c r="G178" s="531">
        <f>IF(ISNUMBER(Regressions!G188),ROUND(Regressions!G188, 1), NA())</f>
        <v>100</v>
      </c>
      <c r="H178" s="532">
        <f>IF(ISNUMBER(Regressions!H188),ROUND(Regressions!H188, 1), NA())</f>
        <v>0</v>
      </c>
      <c r="I178" s="533">
        <f>IF(ISNUMBER(Regressions!I188),ROUND(Regressions!I188, 1), NA())</f>
        <v>0</v>
      </c>
      <c r="J178" s="534">
        <f>IF(ISNUMBER(Regressions!K188),ROUND(Regressions!K188, 1), NA())</f>
        <v>100</v>
      </c>
      <c r="K178" s="530">
        <f>IF(ISNUMBER(Regressions!L188),ROUND(Regressions!L188, 1), NA())</f>
        <v>100</v>
      </c>
      <c r="L178" s="535">
        <f>IF(ISNUMBER(Regressions!M188),ROUND(Regressions!M188, 1), NA())</f>
        <v>100</v>
      </c>
      <c r="M178" s="532">
        <f>IF(ISNUMBER(Regressions!N188),ROUND(Regressions!N188, 1), NA())</f>
        <v>0</v>
      </c>
      <c r="N178" s="533">
        <f>IF(ISNUMBER(Regressions!O188),ROUND(Regressions!O188, 1), NA())</f>
        <v>0</v>
      </c>
      <c r="O178" s="534">
        <f>IF(ISNUMBER(Regressions!Q188),ROUND(Regressions!Q188, 1), NA())</f>
        <v>100</v>
      </c>
      <c r="P178" s="530">
        <f>IF(ISNUMBER(Regressions!R188),ROUND(Regressions!R188, 1), NA())</f>
        <v>100</v>
      </c>
      <c r="Q178" s="536">
        <f>IF(ISNUMBER(Regressions!S188),ROUND(Regressions!S188, 1), NA())</f>
        <v>100</v>
      </c>
      <c r="R178" s="532">
        <f>IF(ISNUMBER(Regressions!T188),ROUND(Regressions!T188, 1), NA())</f>
        <v>0</v>
      </c>
      <c r="S178" s="533">
        <f>IF(ISNUMBER(Regressions!U188),ROUND(Regressions!U188, 1), NA())</f>
        <v>0</v>
      </c>
    </row>
    <row r="179" spans="1:19" x14ac:dyDescent="0.25">
      <c r="A179" s="525" t="str">
        <f>+Introduction!$C$7</f>
        <v>San Marino</v>
      </c>
      <c r="B179" s="526">
        <f>IF(ISBLANK(Regressions!B189), " ", Regressions!B189)</f>
        <v>2020</v>
      </c>
      <c r="C179" s="525" t="str">
        <f>HLOOKUP(Introduction!$G$4,nametranslations,29,FALSE)</f>
        <v>Secondary</v>
      </c>
      <c r="D179" s="528">
        <f>IF(ISBLANK(Regressions!D189), " ", Regressions!D189)</f>
        <v>2795</v>
      </c>
      <c r="E179" s="529">
        <f>IF(ISNUMBER(Regressions!E189),ROUND(Regressions!E189, 1), NA())</f>
        <v>100</v>
      </c>
      <c r="F179" s="530">
        <f>IF(ISNUMBER(Regressions!F189),ROUND(Regressions!F189, 1), NA())</f>
        <v>100</v>
      </c>
      <c r="G179" s="531">
        <f>IF(ISNUMBER(Regressions!G189),ROUND(Regressions!G189, 1), NA())</f>
        <v>100</v>
      </c>
      <c r="H179" s="532">
        <f>IF(ISNUMBER(Regressions!H189),ROUND(Regressions!H189, 1), NA())</f>
        <v>0</v>
      </c>
      <c r="I179" s="533">
        <f>IF(ISNUMBER(Regressions!I189),ROUND(Regressions!I189, 1), NA())</f>
        <v>0</v>
      </c>
      <c r="J179" s="534">
        <f>IF(ISNUMBER(Regressions!K189),ROUND(Regressions!K189, 1), NA())</f>
        <v>100</v>
      </c>
      <c r="K179" s="530">
        <f>IF(ISNUMBER(Regressions!L189),ROUND(Regressions!L189, 1), NA())</f>
        <v>100</v>
      </c>
      <c r="L179" s="535">
        <f>IF(ISNUMBER(Regressions!M189),ROUND(Regressions!M189, 1), NA())</f>
        <v>100</v>
      </c>
      <c r="M179" s="532">
        <f>IF(ISNUMBER(Regressions!N189),ROUND(Regressions!N189, 1), NA())</f>
        <v>0</v>
      </c>
      <c r="N179" s="533">
        <f>IF(ISNUMBER(Regressions!O189),ROUND(Regressions!O189, 1), NA())</f>
        <v>0</v>
      </c>
      <c r="O179" s="534">
        <f>IF(ISNUMBER(Regressions!Q189),ROUND(Regressions!Q189, 1), NA())</f>
        <v>100</v>
      </c>
      <c r="P179" s="530">
        <f>IF(ISNUMBER(Regressions!R189),ROUND(Regressions!R189, 1), NA())</f>
        <v>100</v>
      </c>
      <c r="Q179" s="536">
        <f>IF(ISNUMBER(Regressions!S189),ROUND(Regressions!S189, 1), NA())</f>
        <v>100</v>
      </c>
      <c r="R179" s="532">
        <f>IF(ISNUMBER(Regressions!T189),ROUND(Regressions!T189, 1), NA())</f>
        <v>0</v>
      </c>
      <c r="S179" s="533">
        <f>IF(ISNUMBER(Regressions!U189),ROUND(Regressions!U189, 1), NA())</f>
        <v>0</v>
      </c>
    </row>
    <row r="180" spans="1:19" x14ac:dyDescent="0.25">
      <c r="A180" s="525" t="str">
        <f>+Introduction!$C$7</f>
        <v>San Marino</v>
      </c>
      <c r="B180" s="526">
        <f>IF(ISBLANK(Regressions!B190), " ", Regressions!B190)</f>
        <v>2021</v>
      </c>
      <c r="C180" s="525" t="str">
        <f>HLOOKUP(Introduction!$G$4,nametranslations,29,FALSE)</f>
        <v>Secondary</v>
      </c>
      <c r="D180" s="528">
        <f>IF(ISBLANK(Regressions!D190), " ", Regressions!D190)</f>
        <v>2780</v>
      </c>
      <c r="E180" s="534">
        <f>IF(ISNUMBER(Regressions!E190),ROUND(Regressions!E190, 1), NA())</f>
        <v>100</v>
      </c>
      <c r="F180" s="537">
        <f>IF(ISNUMBER(Regressions!F190),ROUND(Regressions!F190, 1), NA())</f>
        <v>100</v>
      </c>
      <c r="G180" s="538">
        <f>IF(ISNUMBER(Regressions!G190),ROUND(Regressions!G190, 1), NA())</f>
        <v>100</v>
      </c>
      <c r="H180" s="532">
        <f>IF(ISNUMBER(Regressions!H190),ROUND(Regressions!H190, 1), NA())</f>
        <v>0</v>
      </c>
      <c r="I180" s="533">
        <f>IF(ISNUMBER(Regressions!I190),ROUND(Regressions!I190, 1), NA())</f>
        <v>0</v>
      </c>
      <c r="J180" s="534">
        <f>IF(ISNUMBER(Regressions!K190),ROUND(Regressions!K190, 1), NA())</f>
        <v>100</v>
      </c>
      <c r="K180" s="537">
        <f>IF(ISNUMBER(Regressions!L190),ROUND(Regressions!L190, 1), NA())</f>
        <v>100</v>
      </c>
      <c r="L180" s="539">
        <f>IF(ISNUMBER(Regressions!M190),ROUND(Regressions!M190, 1), NA())</f>
        <v>100</v>
      </c>
      <c r="M180" s="532">
        <f>IF(ISNUMBER(Regressions!N190),ROUND(Regressions!N190, 1), NA())</f>
        <v>0</v>
      </c>
      <c r="N180" s="533">
        <f>IF(ISNUMBER(Regressions!O190),ROUND(Regressions!O190, 1), NA())</f>
        <v>0</v>
      </c>
      <c r="O180" s="534">
        <f>IF(ISNUMBER(Regressions!Q190),ROUND(Regressions!Q190, 1), NA())</f>
        <v>100</v>
      </c>
      <c r="P180" s="537">
        <f>IF(ISNUMBER(Regressions!R190),ROUND(Regressions!R190, 1), NA())</f>
        <v>100</v>
      </c>
      <c r="Q180" s="540">
        <f>IF(ISNUMBER(Regressions!S190),ROUND(Regressions!S190, 1), NA())</f>
        <v>100</v>
      </c>
      <c r="R180" s="532">
        <f>IF(ISNUMBER(Regressions!T190),ROUND(Regressions!T190, 1), NA())</f>
        <v>0</v>
      </c>
      <c r="S180" s="533">
        <f>IF(ISNUMBER(Regressions!U190),ROUND(Regressions!U190, 1), NA())</f>
        <v>0</v>
      </c>
    </row>
    <row r="181" spans="1:19" x14ac:dyDescent="0.25">
      <c r="A181" s="525" t="str">
        <f>+Introduction!$C$7</f>
        <v>San Marino</v>
      </c>
      <c r="B181" s="526">
        <f>IF(ISBLANK(Regressions!B191), " ", Regressions!B191)</f>
        <v>2022</v>
      </c>
      <c r="C181" s="525" t="str">
        <f>HLOOKUP(Introduction!$G$4,nametranslations,29,FALSE)</f>
        <v>Secondary</v>
      </c>
      <c r="D181" s="528">
        <f>IF(ISBLANK(Regressions!D191), " ", Regressions!D191)</f>
        <v>2813</v>
      </c>
      <c r="E181" s="529">
        <f>IF(ISNUMBER(Regressions!E191),ROUND(Regressions!E191, 1), NA())</f>
        <v>100</v>
      </c>
      <c r="F181" s="530">
        <f>IF(ISNUMBER(Regressions!F191),ROUND(Regressions!F191, 1), NA())</f>
        <v>100</v>
      </c>
      <c r="G181" s="531">
        <f>IF(ISNUMBER(Regressions!G191),ROUND(Regressions!G191, 1), NA())</f>
        <v>100</v>
      </c>
      <c r="H181" s="532">
        <f>IF(ISNUMBER(Regressions!H191),ROUND(Regressions!H191, 1), NA())</f>
        <v>0</v>
      </c>
      <c r="I181" s="533">
        <f>IF(ISNUMBER(Regressions!I191),ROUND(Regressions!I191, 1), NA())</f>
        <v>0</v>
      </c>
      <c r="J181" s="534">
        <f>IF(ISNUMBER(Regressions!K191),ROUND(Regressions!K191, 1), NA())</f>
        <v>100</v>
      </c>
      <c r="K181" s="530">
        <f>IF(ISNUMBER(Regressions!L191),ROUND(Regressions!L191, 1), NA())</f>
        <v>100</v>
      </c>
      <c r="L181" s="535">
        <f>IF(ISNUMBER(Regressions!M191),ROUND(Regressions!M191, 1), NA())</f>
        <v>100</v>
      </c>
      <c r="M181" s="532">
        <f>IF(ISNUMBER(Regressions!N191),ROUND(Regressions!N191, 1), NA())</f>
        <v>0</v>
      </c>
      <c r="N181" s="533">
        <f>IF(ISNUMBER(Regressions!O191),ROUND(Regressions!O191, 1), NA())</f>
        <v>0</v>
      </c>
      <c r="O181" s="534">
        <f>IF(ISNUMBER(Regressions!Q191),ROUND(Regressions!Q191, 1), NA())</f>
        <v>100</v>
      </c>
      <c r="P181" s="530">
        <f>IF(ISNUMBER(Regressions!R191),ROUND(Regressions!R191, 1), NA())</f>
        <v>100</v>
      </c>
      <c r="Q181" s="536">
        <f>IF(ISNUMBER(Regressions!S191),ROUND(Regressions!S191, 1), NA())</f>
        <v>100</v>
      </c>
      <c r="R181" s="532">
        <f>IF(ISNUMBER(Regressions!T191),ROUND(Regressions!T191, 1), NA())</f>
        <v>0</v>
      </c>
      <c r="S181" s="533">
        <f>IF(ISNUMBER(Regressions!U191),ROUND(Regressions!U191, 1), NA())</f>
        <v>0</v>
      </c>
    </row>
    <row r="182" spans="1:19" x14ac:dyDescent="0.25">
      <c r="A182" s="525" t="str">
        <f>+Introduction!$C$7</f>
        <v>San Marino</v>
      </c>
      <c r="B182" s="526">
        <f>IF(ISBLANK(Regressions!B192), " ", Regressions!B192)</f>
        <v>2023</v>
      </c>
      <c r="C182" s="525" t="str">
        <f>HLOOKUP(Introduction!$G$4,nametranslations,29,FALSE)</f>
        <v>Secondary</v>
      </c>
      <c r="D182" s="528">
        <f>IF(ISBLANK(Regressions!D192), " ", Regressions!D192)</f>
        <v>2821</v>
      </c>
      <c r="E182" s="529">
        <f>IF(ISNUMBER(Regressions!E192),ROUND(Regressions!E192, 1), NA())</f>
        <v>100</v>
      </c>
      <c r="F182" s="530">
        <f>IF(ISNUMBER(Regressions!F192),ROUND(Regressions!F192, 1), NA())</f>
        <v>100</v>
      </c>
      <c r="G182" s="531">
        <f>IF(ISNUMBER(Regressions!G192),ROUND(Regressions!G192, 1), NA())</f>
        <v>100</v>
      </c>
      <c r="H182" s="532">
        <f>IF(ISNUMBER(Regressions!H192),ROUND(Regressions!H192, 1), NA())</f>
        <v>0</v>
      </c>
      <c r="I182" s="533">
        <f>IF(ISNUMBER(Regressions!I192),ROUND(Regressions!I192, 1), NA())</f>
        <v>0</v>
      </c>
      <c r="J182" s="534">
        <f>IF(ISNUMBER(Regressions!K192),ROUND(Regressions!K192, 1), NA())</f>
        <v>100</v>
      </c>
      <c r="K182" s="530">
        <f>IF(ISNUMBER(Regressions!L192),ROUND(Regressions!L192, 1), NA())</f>
        <v>100</v>
      </c>
      <c r="L182" s="535">
        <f>IF(ISNUMBER(Regressions!M192),ROUND(Regressions!M192, 1), NA())</f>
        <v>100</v>
      </c>
      <c r="M182" s="532">
        <f>IF(ISNUMBER(Regressions!N192),ROUND(Regressions!N192, 1), NA())</f>
        <v>0</v>
      </c>
      <c r="N182" s="533">
        <f>IF(ISNUMBER(Regressions!O192),ROUND(Regressions!O192, 1), NA())</f>
        <v>0</v>
      </c>
      <c r="O182" s="534">
        <f>IF(ISNUMBER(Regressions!Q192),ROUND(Regressions!Q192, 1), NA())</f>
        <v>100</v>
      </c>
      <c r="P182" s="530">
        <f>IF(ISNUMBER(Regressions!R192),ROUND(Regressions!R192, 1), NA())</f>
        <v>100</v>
      </c>
      <c r="Q182" s="536">
        <f>IF(ISNUMBER(Regressions!S192),ROUND(Regressions!S192, 1), NA())</f>
        <v>100</v>
      </c>
      <c r="R182" s="532">
        <f>IF(ISNUMBER(Regressions!T192),ROUND(Regressions!T192, 1), NA())</f>
        <v>0</v>
      </c>
      <c r="S182" s="533">
        <f>IF(ISNUMBER(Regressions!U192),ROUND(Regressions!U192, 1), NA())</f>
        <v>0</v>
      </c>
    </row>
    <row r="183" spans="1:19" x14ac:dyDescent="0.25">
      <c r="A183" s="525" t="str">
        <f>+Introduction!$C$7</f>
        <v>San Marino</v>
      </c>
      <c r="B183" s="526">
        <f>IF(ISBLANK(Regressions!B193), " ", Regressions!B193)</f>
        <v>2024</v>
      </c>
      <c r="C183" s="525" t="str">
        <f>HLOOKUP(Introduction!$G$4,nametranslations,29,FALSE)</f>
        <v>Secondary</v>
      </c>
      <c r="D183" s="528">
        <f>IF(ISBLANK(Regressions!D193), " ", Regressions!D193)</f>
        <v>2776</v>
      </c>
      <c r="E183" s="529">
        <f>IF(ISNUMBER(Regressions!E193),ROUND(Regressions!E193, 1), NA())</f>
        <v>100</v>
      </c>
      <c r="F183" s="530">
        <f>IF(ISNUMBER(Regressions!F193),ROUND(Regressions!F193, 1), NA())</f>
        <v>100</v>
      </c>
      <c r="G183" s="531">
        <f>IF(ISNUMBER(Regressions!G193),ROUND(Regressions!G193, 1), NA())</f>
        <v>100</v>
      </c>
      <c r="H183" s="532">
        <f>IF(ISNUMBER(Regressions!H193),ROUND(Regressions!H193, 1), NA())</f>
        <v>0</v>
      </c>
      <c r="I183" s="533">
        <f>IF(ISNUMBER(Regressions!I193),ROUND(Regressions!I193, 1), NA())</f>
        <v>0</v>
      </c>
      <c r="J183" s="534">
        <f>IF(ISNUMBER(Regressions!K193),ROUND(Regressions!K193, 1), NA())</f>
        <v>100</v>
      </c>
      <c r="K183" s="530">
        <f>IF(ISNUMBER(Regressions!L193),ROUND(Regressions!L193, 1), NA())</f>
        <v>100</v>
      </c>
      <c r="L183" s="535">
        <f>IF(ISNUMBER(Regressions!M193),ROUND(Regressions!M193, 1), NA())</f>
        <v>100</v>
      </c>
      <c r="M183" s="532">
        <f>IF(ISNUMBER(Regressions!N193),ROUND(Regressions!N193, 1), NA())</f>
        <v>0</v>
      </c>
      <c r="N183" s="533">
        <f>IF(ISNUMBER(Regressions!O193),ROUND(Regressions!O193, 1), NA())</f>
        <v>0</v>
      </c>
      <c r="O183" s="534">
        <f>IF(ISNUMBER(Regressions!Q193),ROUND(Regressions!Q193, 1), NA())</f>
        <v>100</v>
      </c>
      <c r="P183" s="530">
        <f>IF(ISNUMBER(Regressions!R193),ROUND(Regressions!R193, 1), NA())</f>
        <v>100</v>
      </c>
      <c r="Q183" s="536">
        <f>IF(ISNUMBER(Regressions!S193),ROUND(Regressions!S193, 1), NA())</f>
        <v>100</v>
      </c>
      <c r="R183" s="532">
        <f>IF(ISNUMBER(Regressions!T193),ROUND(Regressions!T193, 1), NA())</f>
        <v>0</v>
      </c>
      <c r="S183" s="533">
        <f>IF(ISNUMBER(Regressions!U193),ROUND(Regressions!U193, 1), NA())</f>
        <v>0</v>
      </c>
    </row>
    <row r="184" spans="1:19" x14ac:dyDescent="0.25">
      <c r="A184" s="541" t="str">
        <f>+Introduction!$C$7</f>
        <v>San Marino</v>
      </c>
      <c r="B184" s="542">
        <f>IF(ISBLANK(Regressions!B194), " ", Regressions!B194)</f>
        <v>2025</v>
      </c>
      <c r="C184" s="541" t="str">
        <f>HLOOKUP(Introduction!$G$4,nametranslations,29,FALSE)</f>
        <v>Secondary</v>
      </c>
      <c r="D184" s="543">
        <f>IF(ISBLANK(Regressions!D194), " ", Regressions!D194)</f>
        <v>2963</v>
      </c>
      <c r="E184" s="544">
        <f>IF(ISNUMBER(Regressions!E194),ROUND(Regressions!E194, 1), NA())</f>
        <v>100</v>
      </c>
      <c r="F184" s="545">
        <f>IF(ISNUMBER(Regressions!F194),ROUND(Regressions!F194, 1), NA())</f>
        <v>100</v>
      </c>
      <c r="G184" s="546">
        <f>IF(ISNUMBER(Regressions!G194),ROUND(Regressions!G194, 1), NA())</f>
        <v>100</v>
      </c>
      <c r="H184" s="547">
        <f>IF(ISNUMBER(Regressions!H194),ROUND(Regressions!H194, 1), NA())</f>
        <v>0</v>
      </c>
      <c r="I184" s="548">
        <f>IF(ISNUMBER(Regressions!I194),ROUND(Regressions!I194, 1), NA())</f>
        <v>0</v>
      </c>
      <c r="J184" s="549">
        <f>IF(ISNUMBER(Regressions!K194),ROUND(Regressions!K194, 1), NA())</f>
        <v>100</v>
      </c>
      <c r="K184" s="545">
        <f>IF(ISNUMBER(Regressions!L194),ROUND(Regressions!L194, 1), NA())</f>
        <v>100</v>
      </c>
      <c r="L184" s="550">
        <f>IF(ISNUMBER(Regressions!M194),ROUND(Regressions!M194, 1), NA())</f>
        <v>100</v>
      </c>
      <c r="M184" s="547">
        <f>IF(ISNUMBER(Regressions!N194),ROUND(Regressions!N194, 1), NA())</f>
        <v>0</v>
      </c>
      <c r="N184" s="548">
        <f>IF(ISNUMBER(Regressions!O194),ROUND(Regressions!O194, 1), NA())</f>
        <v>0</v>
      </c>
      <c r="O184" s="549">
        <f>IF(ISNUMBER(Regressions!Q194),ROUND(Regressions!Q194, 1), NA())</f>
        <v>100</v>
      </c>
      <c r="P184" s="545">
        <f>IF(ISNUMBER(Regressions!R194),ROUND(Regressions!R194, 1), NA())</f>
        <v>100</v>
      </c>
      <c r="Q184" s="551">
        <f>IF(ISNUMBER(Regressions!S194),ROUND(Regressions!S194, 1), NA())</f>
        <v>100</v>
      </c>
      <c r="R184" s="547">
        <f>IF(ISNUMBER(Regressions!T194),ROUND(Regressions!T194, 1), NA())</f>
        <v>0</v>
      </c>
      <c r="S184" s="548">
        <f>IF(ISNUMBER(Regressions!U194),ROUND(Regressions!U194, 1), NA())</f>
        <v>0</v>
      </c>
    </row>
    <row r="185" spans="1:19" hidden="1" x14ac:dyDescent="0.25">
      <c r="A185" s="525" t="str">
        <f>+Introduction!$C$7</f>
        <v>San Marino</v>
      </c>
      <c r="B185" s="526">
        <f>IF(ISBLANK(Regressions!B195), " ", Regressions!B195)</f>
        <v>2026</v>
      </c>
      <c r="C185" s="525" t="str">
        <f>HLOOKUP(Introduction!$G$4,nametranslations,29,FALSE)</f>
        <v>Secondary</v>
      </c>
      <c r="D185" s="528" t="str">
        <f>IF(ISBLANK(Regressions!D195), " ", Regressions!D195)</f>
        <v xml:space="preserve"> </v>
      </c>
      <c r="E185" s="529">
        <f>IF(ISNUMBER(Regressions!E195),ROUND(Regressions!E195, 1), NA())</f>
        <v>100</v>
      </c>
      <c r="F185" s="530">
        <f>IF(ISNUMBER(Regressions!F195),ROUND(Regressions!F195, 1), NA())</f>
        <v>100</v>
      </c>
      <c r="G185" s="531">
        <f>IF(ISNUMBER(Regressions!G195),ROUND(Regressions!G195, 1), NA())</f>
        <v>100</v>
      </c>
      <c r="H185" s="532">
        <f>IF(ISNUMBER(Regressions!H195),ROUND(Regressions!H195, 1), NA())</f>
        <v>0</v>
      </c>
      <c r="I185" s="533">
        <f>IF(ISNUMBER(Regressions!I195),ROUND(Regressions!I195, 1), NA())</f>
        <v>0</v>
      </c>
      <c r="J185" s="534">
        <f>IF(ISNUMBER(Regressions!K195),ROUND(Regressions!K195, 1), NA())</f>
        <v>100</v>
      </c>
      <c r="K185" s="530">
        <f>IF(ISNUMBER(Regressions!L195),ROUND(Regressions!L195, 1), NA())</f>
        <v>100</v>
      </c>
      <c r="L185" s="535">
        <f>IF(ISNUMBER(Regressions!M195),ROUND(Regressions!M195, 1), NA())</f>
        <v>100</v>
      </c>
      <c r="M185" s="532">
        <f>IF(ISNUMBER(Regressions!N195),ROUND(Regressions!N195, 1), NA())</f>
        <v>0</v>
      </c>
      <c r="N185" s="533">
        <f>IF(ISNUMBER(Regressions!O195),ROUND(Regressions!O195, 1), NA())</f>
        <v>0</v>
      </c>
      <c r="O185" s="534">
        <f>IF(ISNUMBER(Regressions!Q195),ROUND(Regressions!Q195, 1), NA())</f>
        <v>100</v>
      </c>
      <c r="P185" s="530">
        <f>IF(ISNUMBER(Regressions!R195),ROUND(Regressions!R195, 1), NA())</f>
        <v>100</v>
      </c>
      <c r="Q185" s="536">
        <f>IF(ISNUMBER(Regressions!S195),ROUND(Regressions!S195, 1), NA())</f>
        <v>100</v>
      </c>
      <c r="R185" s="532">
        <f>IF(ISNUMBER(Regressions!T195),ROUND(Regressions!T195, 1), NA())</f>
        <v>0</v>
      </c>
      <c r="S185" s="533">
        <f>IF(ISNUMBER(Regressions!U195),ROUND(Regressions!U195, 1), NA())</f>
        <v>0</v>
      </c>
    </row>
    <row r="186" spans="1:19" hidden="1" x14ac:dyDescent="0.25">
      <c r="A186" s="525" t="str">
        <f>+Introduction!$C$7</f>
        <v>San Marino</v>
      </c>
      <c r="B186" s="526">
        <f>IF(ISBLANK(Regressions!B196), " ", Regressions!B196)</f>
        <v>2027</v>
      </c>
      <c r="C186" s="525" t="str">
        <f>HLOOKUP(Introduction!$G$4,nametranslations,29,FALSE)</f>
        <v>Secondary</v>
      </c>
      <c r="D186" s="528" t="str">
        <f>IF(ISBLANK(Regressions!D196), " ", Regressions!D196)</f>
        <v xml:space="preserve"> </v>
      </c>
      <c r="E186" s="529">
        <f>IF(ISNUMBER(Regressions!E196),ROUND(Regressions!E196, 1), NA())</f>
        <v>100</v>
      </c>
      <c r="F186" s="530">
        <f>IF(ISNUMBER(Regressions!F196),ROUND(Regressions!F196, 1), NA())</f>
        <v>100</v>
      </c>
      <c r="G186" s="531">
        <f>IF(ISNUMBER(Regressions!G196),ROUND(Regressions!G196, 1), NA())</f>
        <v>100</v>
      </c>
      <c r="H186" s="532">
        <f>IF(ISNUMBER(Regressions!H196),ROUND(Regressions!H196, 1), NA())</f>
        <v>0</v>
      </c>
      <c r="I186" s="533">
        <f>IF(ISNUMBER(Regressions!I196),ROUND(Regressions!I196, 1), NA())</f>
        <v>0</v>
      </c>
      <c r="J186" s="534">
        <f>IF(ISNUMBER(Regressions!K196),ROUND(Regressions!K196, 1), NA())</f>
        <v>100</v>
      </c>
      <c r="K186" s="530">
        <f>IF(ISNUMBER(Regressions!L196),ROUND(Regressions!L196, 1), NA())</f>
        <v>100</v>
      </c>
      <c r="L186" s="535">
        <f>IF(ISNUMBER(Regressions!M196),ROUND(Regressions!M196, 1), NA())</f>
        <v>100</v>
      </c>
      <c r="M186" s="532">
        <f>IF(ISNUMBER(Regressions!N196),ROUND(Regressions!N196, 1), NA())</f>
        <v>0</v>
      </c>
      <c r="N186" s="533">
        <f>IF(ISNUMBER(Regressions!O196),ROUND(Regressions!O196, 1), NA())</f>
        <v>0</v>
      </c>
      <c r="O186" s="534">
        <f>IF(ISNUMBER(Regressions!Q196),ROUND(Regressions!Q196, 1), NA())</f>
        <v>100</v>
      </c>
      <c r="P186" s="530">
        <f>IF(ISNUMBER(Regressions!R196),ROUND(Regressions!R196, 1), NA())</f>
        <v>100</v>
      </c>
      <c r="Q186" s="536">
        <f>IF(ISNUMBER(Regressions!S196),ROUND(Regressions!S196, 1), NA())</f>
        <v>100</v>
      </c>
      <c r="R186" s="532">
        <f>IF(ISNUMBER(Regressions!T196),ROUND(Regressions!T196, 1), NA())</f>
        <v>0</v>
      </c>
      <c r="S186" s="533">
        <f>IF(ISNUMBER(Regressions!U196),ROUND(Regressions!U196, 1), NA())</f>
        <v>0</v>
      </c>
    </row>
    <row r="187" spans="1:19" hidden="1" x14ac:dyDescent="0.25">
      <c r="A187" s="525" t="str">
        <f>+Introduction!$C$7</f>
        <v>San Marino</v>
      </c>
      <c r="B187" s="526">
        <f>IF(ISBLANK(Regressions!B197), " ", Regressions!B197)</f>
        <v>2028</v>
      </c>
      <c r="C187" s="525" t="str">
        <f>HLOOKUP(Introduction!$G$4,nametranslations,29,FALSE)</f>
        <v>Secondary</v>
      </c>
      <c r="D187" s="528" t="str">
        <f>IF(ISBLANK(Regressions!D197), " ", Regressions!D197)</f>
        <v xml:space="preserve"> </v>
      </c>
      <c r="E187" s="529">
        <f>IF(ISNUMBER(Regressions!E197),ROUND(Regressions!E197, 1), NA())</f>
        <v>100</v>
      </c>
      <c r="F187" s="530">
        <f>IF(ISNUMBER(Regressions!F197),ROUND(Regressions!F197, 1), NA())</f>
        <v>100</v>
      </c>
      <c r="G187" s="531">
        <f>IF(ISNUMBER(Regressions!G197),ROUND(Regressions!G197, 1), NA())</f>
        <v>100</v>
      </c>
      <c r="H187" s="532">
        <f>IF(ISNUMBER(Regressions!H197),ROUND(Regressions!H197, 1), NA())</f>
        <v>0</v>
      </c>
      <c r="I187" s="533">
        <f>IF(ISNUMBER(Regressions!I197),ROUND(Regressions!I197, 1), NA())</f>
        <v>0</v>
      </c>
      <c r="J187" s="534">
        <f>IF(ISNUMBER(Regressions!K197),ROUND(Regressions!K197, 1), NA())</f>
        <v>100</v>
      </c>
      <c r="K187" s="530">
        <f>IF(ISNUMBER(Regressions!L197),ROUND(Regressions!L197, 1), NA())</f>
        <v>100</v>
      </c>
      <c r="L187" s="535">
        <f>IF(ISNUMBER(Regressions!M197),ROUND(Regressions!M197, 1), NA())</f>
        <v>100</v>
      </c>
      <c r="M187" s="532">
        <f>IF(ISNUMBER(Regressions!N197),ROUND(Regressions!N197, 1), NA())</f>
        <v>0</v>
      </c>
      <c r="N187" s="533">
        <f>IF(ISNUMBER(Regressions!O197),ROUND(Regressions!O197, 1), NA())</f>
        <v>0</v>
      </c>
      <c r="O187" s="534">
        <f>IF(ISNUMBER(Regressions!Q197),ROUND(Regressions!Q197, 1), NA())</f>
        <v>100</v>
      </c>
      <c r="P187" s="530">
        <f>IF(ISNUMBER(Regressions!R197),ROUND(Regressions!R197, 1), NA())</f>
        <v>100</v>
      </c>
      <c r="Q187" s="536">
        <f>IF(ISNUMBER(Regressions!S197),ROUND(Regressions!S197, 1), NA())</f>
        <v>100</v>
      </c>
      <c r="R187" s="532">
        <f>IF(ISNUMBER(Regressions!T197),ROUND(Regressions!T197, 1), NA())</f>
        <v>0</v>
      </c>
      <c r="S187" s="533">
        <f>IF(ISNUMBER(Regressions!U197),ROUND(Regressions!U197, 1), NA())</f>
        <v>0</v>
      </c>
    </row>
    <row r="188" spans="1:19" hidden="1" x14ac:dyDescent="0.25">
      <c r="A188" s="525" t="str">
        <f>+Introduction!$C$7</f>
        <v>San Marino</v>
      </c>
      <c r="B188" s="526">
        <f>IF(ISBLANK(Regressions!B198), " ", Regressions!B198)</f>
        <v>2029</v>
      </c>
      <c r="C188" s="525" t="str">
        <f>HLOOKUP(Introduction!$G$4,nametranslations,29,FALSE)</f>
        <v>Secondary</v>
      </c>
      <c r="D188" s="528" t="str">
        <f>IF(ISBLANK(Regressions!D198), " ", Regressions!D198)</f>
        <v xml:space="preserve"> </v>
      </c>
      <c r="E188" s="529">
        <f>IF(ISNUMBER(Regressions!E198),ROUND(Regressions!E198, 1), NA())</f>
        <v>100</v>
      </c>
      <c r="F188" s="530">
        <f>IF(ISNUMBER(Regressions!F198),ROUND(Regressions!F198, 1), NA())</f>
        <v>100</v>
      </c>
      <c r="G188" s="531">
        <f>IF(ISNUMBER(Regressions!G198),ROUND(Regressions!G198, 1), NA())</f>
        <v>100</v>
      </c>
      <c r="H188" s="532">
        <f>IF(ISNUMBER(Regressions!H198),ROUND(Regressions!H198, 1), NA())</f>
        <v>0</v>
      </c>
      <c r="I188" s="533">
        <f>IF(ISNUMBER(Regressions!I198),ROUND(Regressions!I198, 1), NA())</f>
        <v>0</v>
      </c>
      <c r="J188" s="534">
        <f>IF(ISNUMBER(Regressions!K198),ROUND(Regressions!K198, 1), NA())</f>
        <v>100</v>
      </c>
      <c r="K188" s="530">
        <f>IF(ISNUMBER(Regressions!L198),ROUND(Regressions!L198, 1), NA())</f>
        <v>100</v>
      </c>
      <c r="L188" s="535">
        <f>IF(ISNUMBER(Regressions!M198),ROUND(Regressions!M198, 1), NA())</f>
        <v>100</v>
      </c>
      <c r="M188" s="532">
        <f>IF(ISNUMBER(Regressions!N198),ROUND(Regressions!N198, 1), NA())</f>
        <v>0</v>
      </c>
      <c r="N188" s="533">
        <f>IF(ISNUMBER(Regressions!O198),ROUND(Regressions!O198, 1), NA())</f>
        <v>0</v>
      </c>
      <c r="O188" s="534">
        <f>IF(ISNUMBER(Regressions!Q198),ROUND(Regressions!Q198, 1), NA())</f>
        <v>100</v>
      </c>
      <c r="P188" s="530">
        <f>IF(ISNUMBER(Regressions!R198),ROUND(Regressions!R198, 1), NA())</f>
        <v>100</v>
      </c>
      <c r="Q188" s="536">
        <f>IF(ISNUMBER(Regressions!S198),ROUND(Regressions!S198, 1), NA())</f>
        <v>100</v>
      </c>
      <c r="R188" s="532">
        <f>IF(ISNUMBER(Regressions!T198),ROUND(Regressions!T198, 1), NA())</f>
        <v>0</v>
      </c>
      <c r="S188" s="533">
        <f>IF(ISNUMBER(Regressions!U198),ROUND(Regressions!U198, 1), NA())</f>
        <v>0</v>
      </c>
    </row>
    <row r="189" spans="1:19" hidden="1" x14ac:dyDescent="0.25">
      <c r="A189" s="525" t="str">
        <f>+Introduction!$C$7</f>
        <v>San Marino</v>
      </c>
      <c r="B189" s="526">
        <f>IF(ISBLANK(Regressions!B199), " ", Regressions!B199)</f>
        <v>2030</v>
      </c>
      <c r="C189" s="525" t="str">
        <f>HLOOKUP(Introduction!$G$4,nametranslations,29,FALSE)</f>
        <v>Secondary</v>
      </c>
      <c r="D189" s="528" t="str">
        <f>IF(ISBLANK(Regressions!D199), " ", Regressions!D199)</f>
        <v xml:space="preserve"> </v>
      </c>
      <c r="E189" s="529">
        <f>IF(ISNUMBER(Regressions!E199),ROUND(Regressions!E199, 1), NA())</f>
        <v>100</v>
      </c>
      <c r="F189" s="530">
        <f>IF(ISNUMBER(Regressions!F199),ROUND(Regressions!F199, 1), NA())</f>
        <v>100</v>
      </c>
      <c r="G189" s="531">
        <f>IF(ISNUMBER(Regressions!G199),ROUND(Regressions!G199, 1), NA())</f>
        <v>100</v>
      </c>
      <c r="H189" s="532">
        <f>IF(ISNUMBER(Regressions!H199),ROUND(Regressions!H199, 1), NA())</f>
        <v>0</v>
      </c>
      <c r="I189" s="533">
        <f>IF(ISNUMBER(Regressions!I199),ROUND(Regressions!I199, 1), NA())</f>
        <v>0</v>
      </c>
      <c r="J189" s="534">
        <f>IF(ISNUMBER(Regressions!K199),ROUND(Regressions!K199, 1), NA())</f>
        <v>100</v>
      </c>
      <c r="K189" s="530">
        <f>IF(ISNUMBER(Regressions!L199),ROUND(Regressions!L199, 1), NA())</f>
        <v>100</v>
      </c>
      <c r="L189" s="535">
        <f>IF(ISNUMBER(Regressions!M199),ROUND(Regressions!M199, 1), NA())</f>
        <v>100</v>
      </c>
      <c r="M189" s="532">
        <f>IF(ISNUMBER(Regressions!N199),ROUND(Regressions!N199, 1), NA())</f>
        <v>0</v>
      </c>
      <c r="N189" s="533">
        <f>IF(ISNUMBER(Regressions!O199),ROUND(Regressions!O199, 1), NA())</f>
        <v>0</v>
      </c>
      <c r="O189" s="534">
        <f>IF(ISNUMBER(Regressions!Q199),ROUND(Regressions!Q199, 1), NA())</f>
        <v>100</v>
      </c>
      <c r="P189" s="530">
        <f>IF(ISNUMBER(Regressions!R199),ROUND(Regressions!R199, 1), NA())</f>
        <v>100</v>
      </c>
      <c r="Q189" s="536">
        <f>IF(ISNUMBER(Regressions!S199),ROUND(Regressions!S199, 1), NA())</f>
        <v>100</v>
      </c>
      <c r="R189" s="532">
        <f>IF(ISNUMBER(Regressions!T199),ROUND(Regressions!T199, 1), NA())</f>
        <v>0</v>
      </c>
      <c r="S189" s="533">
        <f>IF(ISNUMBER(Regressions!U199),ROUND(Regressions!U199, 1), NA())</f>
        <v>0</v>
      </c>
    </row>
    <row r="211" spans="5:13" x14ac:dyDescent="0.25">
      <c r="E211" s="555"/>
      <c r="G211" s="502"/>
      <c r="K211" s="556"/>
      <c r="M211" s="55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DEF21-3ED1-4DDE-A25E-9B4B86133DE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3" customWidth="1"/>
    <col min="2" max="2" width="13.59765625" style="353" customWidth="1"/>
    <col min="3" max="3" width="5" style="353" customWidth="1"/>
    <col min="4" max="21" width="3.8984375" style="353" customWidth="1"/>
    <col min="22" max="25" width="3.8984375" style="459" customWidth="1"/>
    <col min="26" max="26" width="6.5" style="459" customWidth="1"/>
    <col min="27" max="30" width="3.8984375" style="459" customWidth="1"/>
    <col min="31" max="31" width="6.5" style="459" customWidth="1"/>
    <col min="32" max="35" width="3.8984375" style="459" customWidth="1"/>
    <col min="36" max="36" width="6.5" style="459" customWidth="1"/>
    <col min="37" max="40" width="3.8984375" style="459" customWidth="1"/>
    <col min="41" max="41" width="6.5" style="459" customWidth="1"/>
    <col min="42" max="45" width="3.8984375" style="459" customWidth="1"/>
    <col min="46" max="46" width="6.5" style="459" customWidth="1"/>
    <col min="47" max="50" width="3.8984375" style="459" customWidth="1"/>
    <col min="51" max="51" width="6.5" style="459" customWidth="1"/>
    <col min="52" max="52" width="3.8984375" style="460" customWidth="1"/>
    <col min="53" max="53" width="6.5" style="569" customWidth="1"/>
    <col min="54" max="55" width="3.8984375" style="460" customWidth="1"/>
    <col min="56" max="56" width="6.5" style="460" customWidth="1"/>
    <col min="57" max="58" width="3.8984375" style="460" customWidth="1"/>
    <col min="59" max="59" width="6.5" style="460" customWidth="1"/>
    <col min="60" max="60" width="3.8984375" style="460" customWidth="1"/>
    <col min="61" max="61" width="6.09765625" style="460" customWidth="1"/>
    <col min="62" max="62" width="6.5" style="460" customWidth="1"/>
    <col min="63" max="63" width="8.8984375" style="460" customWidth="1"/>
    <col min="64" max="64" width="3.8984375" style="460" customWidth="1"/>
    <col min="65" max="65" width="6.5" style="460" customWidth="1"/>
    <col min="66" max="67" width="3.8984375" style="460" customWidth="1"/>
    <col min="68" max="68" width="6.5" style="460" customWidth="1"/>
    <col min="69" max="69" width="3.8984375" style="460" customWidth="1"/>
    <col min="70" max="70" width="9" style="353" customWidth="1"/>
    <col min="71" max="136" width="3.8984375" style="353" hidden="1" customWidth="1"/>
    <col min="137" max="137" width="9" style="353" customWidth="1"/>
    <col min="138" max="16384" width="9" style="353"/>
  </cols>
  <sheetData>
    <row r="1" spans="1:136" ht="17.399999999999999" x14ac:dyDescent="0.3">
      <c r="A1" s="461" t="str">
        <f>HLOOKUP(Introduction!$G$4,nametranslations,83,FALSE)</f>
        <v>Summary of data from national surveys and censuses</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74"/>
      <c r="BB1" s="462"/>
      <c r="BC1" s="462"/>
      <c r="BD1" s="462"/>
      <c r="BE1" s="462"/>
      <c r="BF1" s="462"/>
      <c r="BG1" s="462"/>
      <c r="BH1" s="462"/>
      <c r="BI1" s="462"/>
      <c r="BJ1" s="462"/>
      <c r="BK1" s="462"/>
      <c r="BL1" s="462"/>
      <c r="BM1" s="462"/>
      <c r="BN1" s="462"/>
      <c r="BO1" s="462"/>
      <c r="BP1" s="462"/>
      <c r="BQ1" s="462"/>
      <c r="BR1" s="462"/>
      <c r="BS1" s="462"/>
    </row>
    <row r="2" spans="1:136" ht="15.6" x14ac:dyDescent="0.3">
      <c r="A2" s="463" t="str">
        <f>HLOOKUP(Introduction!$G$4,nametranslations,84,FALSE)</f>
        <v>[values in square brackets not used]</v>
      </c>
      <c r="B2" s="463"/>
      <c r="C2" s="463"/>
      <c r="D2" s="464" t="str">
        <f>HLOOKUP(Introduction!$G$4,nametranslations,85,FALSE)</f>
        <v>Drinking Water</v>
      </c>
      <c r="E2" s="462"/>
      <c r="F2" s="462"/>
      <c r="G2" s="465"/>
      <c r="H2" s="462"/>
      <c r="I2" s="462"/>
      <c r="J2" s="465"/>
      <c r="K2" s="466"/>
      <c r="L2" s="466"/>
      <c r="M2" s="465"/>
      <c r="N2" s="466"/>
      <c r="O2" s="466"/>
      <c r="P2" s="465"/>
      <c r="Q2" s="466"/>
      <c r="R2" s="466"/>
      <c r="S2" s="465"/>
      <c r="T2" s="466"/>
      <c r="U2" s="466"/>
      <c r="V2" s="467" t="str">
        <f>HLOOKUP(Introduction!$G$4,nametranslations,86,FALSE)</f>
        <v>Sanitation</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Hygiene</v>
      </c>
      <c r="BA2" s="470"/>
      <c r="BB2" s="471"/>
      <c r="BC2" s="471"/>
      <c r="BD2" s="472"/>
      <c r="BE2" s="472"/>
      <c r="BF2" s="472"/>
      <c r="BG2" s="472"/>
      <c r="BH2" s="472"/>
      <c r="BI2" s="472"/>
      <c r="BJ2" s="472"/>
      <c r="BK2" s="472"/>
      <c r="BL2" s="472"/>
      <c r="BM2" s="472"/>
      <c r="BN2" s="472"/>
      <c r="BO2" s="472"/>
      <c r="BP2" s="472"/>
      <c r="BQ2" s="472"/>
      <c r="BS2" s="464" t="str">
        <f>HLOOKUP(Introduction!$G$4,nametranslations,85,FALSE)</f>
        <v>Drinking Water</v>
      </c>
      <c r="CK2" s="467" t="str">
        <f>HLOOKUP(Introduction!$G$4,nametranslations,86,FALSE)</f>
        <v>Sanitation</v>
      </c>
      <c r="DO2" s="469" t="str">
        <f>HLOOKUP(Introduction!$G$4,nametranslations,87,FALSE)</f>
        <v>Hygiene</v>
      </c>
    </row>
    <row r="3" spans="1:136" ht="13.8" x14ac:dyDescent="0.25">
      <c r="A3" s="473"/>
      <c r="B3" s="462"/>
      <c r="C3" s="462"/>
      <c r="D3" s="462" t="str">
        <f>+Key!$I$26</f>
        <v>Total</v>
      </c>
      <c r="E3" s="462"/>
      <c r="F3" s="462"/>
      <c r="G3" s="462" t="str">
        <f>+Key!$I$28</f>
        <v>Urban</v>
      </c>
      <c r="I3" s="462"/>
      <c r="J3" s="462" t="str">
        <f>+Key!$I$27</f>
        <v>Rural</v>
      </c>
      <c r="L3" s="462"/>
      <c r="M3" s="462" t="str">
        <f>+Key!$I$29</f>
        <v>Pre-primary</v>
      </c>
      <c r="O3" s="462"/>
      <c r="P3" s="462" t="str">
        <f>+Key!$I$30</f>
        <v>Primary</v>
      </c>
      <c r="Q3" s="462"/>
      <c r="R3" s="462"/>
      <c r="S3" s="462" t="str">
        <f>+Key!$I$31</f>
        <v>Secondary</v>
      </c>
      <c r="U3" s="462"/>
      <c r="V3" s="462" t="str">
        <f>+Key!$I$26</f>
        <v>Total</v>
      </c>
      <c r="W3" s="462"/>
      <c r="X3" s="462"/>
      <c r="Y3" s="462"/>
      <c r="Z3" s="353"/>
      <c r="AA3" s="462" t="str">
        <f>+Key!$I$28</f>
        <v>Urban</v>
      </c>
      <c r="AB3" s="462"/>
      <c r="AC3" s="353"/>
      <c r="AD3" s="462"/>
      <c r="AE3" s="462"/>
      <c r="AF3" s="462" t="str">
        <f>+Key!$I$27</f>
        <v>Rural</v>
      </c>
      <c r="AG3" s="462"/>
      <c r="AH3" s="462"/>
      <c r="AI3" s="462"/>
      <c r="AJ3" s="462"/>
      <c r="AK3" s="462" t="str">
        <f>+Key!$I$29</f>
        <v>Pre-primary</v>
      </c>
      <c r="AL3" s="462"/>
      <c r="AM3" s="462"/>
      <c r="AN3" s="462"/>
      <c r="AO3" s="462"/>
      <c r="AP3" s="462" t="str">
        <f>+Key!$I$30</f>
        <v>Primary</v>
      </c>
      <c r="AQ3" s="462"/>
      <c r="AR3" s="462"/>
      <c r="AS3" s="462"/>
      <c r="AT3" s="462"/>
      <c r="AU3" s="462" t="str">
        <f>+Key!$I$31</f>
        <v>Secondary</v>
      </c>
      <c r="AV3" s="462"/>
      <c r="AW3" s="462"/>
      <c r="AX3" s="462"/>
      <c r="AY3" s="462"/>
      <c r="AZ3" s="462" t="str">
        <f>+Key!$I$26</f>
        <v>Total</v>
      </c>
      <c r="BA3" s="474"/>
      <c r="BB3" s="462"/>
      <c r="BC3" s="462" t="str">
        <f>+Key!$I$28</f>
        <v>Urban</v>
      </c>
      <c r="BD3" s="353"/>
      <c r="BE3" s="462"/>
      <c r="BF3" s="462" t="str">
        <f>+Key!$I$27</f>
        <v>Rural</v>
      </c>
      <c r="BG3" s="353"/>
      <c r="BH3" s="462"/>
      <c r="BI3" s="462" t="str">
        <f>+Key!$I$29</f>
        <v>Pre-primary</v>
      </c>
      <c r="BJ3" s="353"/>
      <c r="BK3" s="462"/>
      <c r="BL3" s="462" t="str">
        <f>+Key!$I$30</f>
        <v>Primary</v>
      </c>
      <c r="BM3" s="462"/>
      <c r="BN3" s="462"/>
      <c r="BO3" s="462" t="str">
        <f>+Key!$I$31</f>
        <v>Secondary</v>
      </c>
      <c r="BP3" s="352"/>
      <c r="BQ3" s="462"/>
      <c r="BS3" s="462" t="str">
        <f>+Key!$I$26</f>
        <v>Total</v>
      </c>
      <c r="BT3" s="462"/>
      <c r="BU3" s="462"/>
      <c r="BV3" s="462" t="str">
        <f>+Key!$I$28</f>
        <v>Urban</v>
      </c>
      <c r="BX3" s="462"/>
      <c r="BY3" s="462" t="str">
        <f>+Key!$I$27</f>
        <v>Rural</v>
      </c>
      <c r="CA3" s="462"/>
      <c r="CB3" s="462" t="str">
        <f>+Key!$I$29</f>
        <v>Pre-primary</v>
      </c>
      <c r="CD3" s="462"/>
      <c r="CE3" s="462" t="str">
        <f>+Key!$I$30</f>
        <v>Primary</v>
      </c>
      <c r="CF3" s="462"/>
      <c r="CG3" s="462"/>
      <c r="CH3" s="462" t="str">
        <f>+Key!$I$31</f>
        <v>Secondary</v>
      </c>
      <c r="CJ3" s="462"/>
      <c r="CK3" s="462" t="str">
        <f>+Key!$I$26</f>
        <v>Total</v>
      </c>
      <c r="CL3" s="462"/>
      <c r="CM3" s="462"/>
      <c r="CN3" s="462"/>
      <c r="CP3" s="462" t="str">
        <f>+Key!$I$28</f>
        <v>Urban</v>
      </c>
      <c r="CQ3" s="462"/>
      <c r="CS3" s="462"/>
      <c r="CT3" s="462"/>
      <c r="CU3" s="462" t="str">
        <f>+Key!$I$27</f>
        <v>Rural</v>
      </c>
      <c r="CV3" s="462"/>
      <c r="CW3" s="462"/>
      <c r="CX3" s="462"/>
      <c r="CY3" s="462"/>
      <c r="CZ3" s="462" t="str">
        <f>+Key!$I$29</f>
        <v>Pre-primary</v>
      </c>
      <c r="DA3" s="462"/>
      <c r="DB3" s="462"/>
      <c r="DC3" s="462"/>
      <c r="DD3" s="462"/>
      <c r="DE3" s="462" t="str">
        <f>+Key!$I$30</f>
        <v>Primary</v>
      </c>
      <c r="DF3" s="462"/>
      <c r="DG3" s="462"/>
      <c r="DH3" s="462"/>
      <c r="DI3" s="462"/>
      <c r="DJ3" s="462" t="s">
        <v>18</v>
      </c>
      <c r="DK3" s="462"/>
      <c r="DL3" s="462"/>
      <c r="DM3" s="462"/>
      <c r="DN3" s="462"/>
      <c r="DO3" s="462" t="str">
        <f>+Key!$I$26</f>
        <v>Total</v>
      </c>
      <c r="DP3" s="474"/>
      <c r="DQ3" s="462"/>
      <c r="DR3" s="462" t="str">
        <f>+Key!$I$28</f>
        <v>Urban</v>
      </c>
      <c r="DT3" s="462"/>
      <c r="DU3" s="462" t="str">
        <f>+Key!$I$27</f>
        <v>Rural</v>
      </c>
      <c r="DW3" s="462"/>
      <c r="DX3" s="462" t="str">
        <f>+Key!$I$29</f>
        <v>Pre-primary</v>
      </c>
      <c r="DZ3" s="462"/>
      <c r="EA3" s="462" t="str">
        <f>+Key!$I$30</f>
        <v>Primary</v>
      </c>
      <c r="EB3" s="462"/>
      <c r="EC3" s="462"/>
      <c r="ED3" s="462" t="str">
        <f>+Key!$I$31</f>
        <v>Secondary</v>
      </c>
      <c r="EE3" s="352"/>
      <c r="EF3" s="462"/>
    </row>
    <row r="4" spans="1:136" s="566" customFormat="1" ht="160.5" customHeight="1" x14ac:dyDescent="0.25">
      <c r="A4" s="475" t="str">
        <f>HLOOKUP(Introduction!$G$4,nametranslations,89,FALSE)</f>
        <v>Source</v>
      </c>
      <c r="B4" s="475" t="str">
        <f>HLOOKUP(Introduction!$G$4,nametranslations,88,FALSE)</f>
        <v>Type</v>
      </c>
      <c r="C4" s="475" t="str">
        <f>HLOOKUP(Introduction!$G$4,nametranslations,72,FALSE)</f>
        <v>Year</v>
      </c>
      <c r="D4" s="476" t="str">
        <f>HLOOKUP(Introduction!$G$4,nametranslations,74,FALSE)</f>
        <v>Facility</v>
      </c>
      <c r="E4" s="561" t="str">
        <f>HLOOKUP(Introduction!$G$4,nametranslations,75,FALSE)</f>
        <v>Improved</v>
      </c>
      <c r="F4" s="562" t="str">
        <f>HLOOKUP(Introduction!$G$4,nametranslations,76,FALSE)</f>
        <v>Basic (improved &amp; available)</v>
      </c>
      <c r="G4" s="476" t="str">
        <f>HLOOKUP(Introduction!$G$4,nametranslations,74,FALSE)</f>
        <v>Facility</v>
      </c>
      <c r="H4" s="561" t="str">
        <f>HLOOKUP(Introduction!$G$4,nametranslations,75,FALSE)</f>
        <v>Improved</v>
      </c>
      <c r="I4" s="562" t="str">
        <f>HLOOKUP(Introduction!$G$4,nametranslations,76,FALSE)</f>
        <v>Basic (improved &amp; available)</v>
      </c>
      <c r="J4" s="476" t="str">
        <f>HLOOKUP(Introduction!$G$4,nametranslations,74,FALSE)</f>
        <v>Facility</v>
      </c>
      <c r="K4" s="561" t="str">
        <f>HLOOKUP(Introduction!$G$4,nametranslations,75,FALSE)</f>
        <v>Improved</v>
      </c>
      <c r="L4" s="562" t="str">
        <f>HLOOKUP(Introduction!$G$4,nametranslations,76,FALSE)</f>
        <v>Basic (improved &amp; available)</v>
      </c>
      <c r="M4" s="476" t="str">
        <f>HLOOKUP(Introduction!$G$4,nametranslations,74,FALSE)</f>
        <v>Facility</v>
      </c>
      <c r="N4" s="561" t="str">
        <f>HLOOKUP(Introduction!$G$4,nametranslations,75,FALSE)</f>
        <v>Improved</v>
      </c>
      <c r="O4" s="562" t="str">
        <f>HLOOKUP(Introduction!$G$4,nametranslations,76,FALSE)</f>
        <v>Basic (improved &amp; available)</v>
      </c>
      <c r="P4" s="476" t="str">
        <f>HLOOKUP(Introduction!$G$4,nametranslations,74,FALSE)</f>
        <v>Facility</v>
      </c>
      <c r="Q4" s="561" t="str">
        <f>HLOOKUP(Introduction!$G$4,nametranslations,75,FALSE)</f>
        <v>Improved</v>
      </c>
      <c r="R4" s="562" t="str">
        <f>HLOOKUP(Introduction!$G$4,nametranslations,76,FALSE)</f>
        <v>Basic (improved &amp; available)</v>
      </c>
      <c r="S4" s="476" t="str">
        <f>HLOOKUP(Introduction!$G$4,nametranslations,74,FALSE)</f>
        <v>Facility</v>
      </c>
      <c r="T4" s="561" t="str">
        <f>HLOOKUP(Introduction!$G$4,nametranslations,75,FALSE)</f>
        <v>Improved</v>
      </c>
      <c r="U4" s="562" t="str">
        <f>HLOOKUP(Introduction!$G$4,nametranslations,76,FALSE)</f>
        <v>Basic (improved &amp; available)</v>
      </c>
      <c r="V4" s="480" t="str">
        <f>HLOOKUP(Introduction!$G$4,nametranslations,74,FALSE)</f>
        <v>Facility</v>
      </c>
      <c r="W4" s="481" t="str">
        <f>HLOOKUP(Introduction!$G$4,nametranslations,75,FALSE)</f>
        <v>Improved</v>
      </c>
      <c r="X4" s="563" t="str">
        <f>HLOOKUP(Introduction!$G$4,nametranslations,90,FALSE)</f>
        <v>Improved &amp; usable</v>
      </c>
      <c r="Y4" s="563" t="str">
        <f>HLOOKUP(Introduction!$G$4,nametranslations,91,FALSE)</f>
        <v>Improved &amp; single-sex</v>
      </c>
      <c r="Z4" s="564" t="str">
        <f>HLOOKUP(Introduction!$G$4,nametranslations,79,FALSE)</f>
        <v>Basic
(improved, usable &amp; single-sex)</v>
      </c>
      <c r="AA4" s="480" t="str">
        <f>HLOOKUP(Introduction!$G$4,nametranslations,74,FALSE)</f>
        <v>Facility</v>
      </c>
      <c r="AB4" s="481" t="str">
        <f>HLOOKUP(Introduction!$G$4,nametranslations,75,FALSE)</f>
        <v>Improved</v>
      </c>
      <c r="AC4" s="563" t="str">
        <f>HLOOKUP(Introduction!$G$4,nametranslations,90,FALSE)</f>
        <v>Improved &amp; usable</v>
      </c>
      <c r="AD4" s="563" t="str">
        <f>HLOOKUP(Introduction!$G$4,nametranslations,91,FALSE)</f>
        <v>Improved &amp; single-sex</v>
      </c>
      <c r="AE4" s="564" t="str">
        <f>HLOOKUP(Introduction!$G$4,nametranslations,79,FALSE)</f>
        <v>Basic
(improved, usable &amp; single-sex)</v>
      </c>
      <c r="AF4" s="480" t="str">
        <f>HLOOKUP(Introduction!$G$4,nametranslations,74,FALSE)</f>
        <v>Facility</v>
      </c>
      <c r="AG4" s="481" t="str">
        <f>HLOOKUP(Introduction!$G$4,nametranslations,75,FALSE)</f>
        <v>Improved</v>
      </c>
      <c r="AH4" s="563" t="str">
        <f>HLOOKUP(Introduction!$G$4,nametranslations,90,FALSE)</f>
        <v>Improved &amp; usable</v>
      </c>
      <c r="AI4" s="563" t="str">
        <f>HLOOKUP(Introduction!$G$4,nametranslations,91,FALSE)</f>
        <v>Improved &amp; single-sex</v>
      </c>
      <c r="AJ4" s="564" t="str">
        <f>HLOOKUP(Introduction!$G$4,nametranslations,79,FALSE)</f>
        <v>Basic
(improved, usable &amp; single-sex)</v>
      </c>
      <c r="AK4" s="480" t="str">
        <f>HLOOKUP(Introduction!$G$4,nametranslations,74,FALSE)</f>
        <v>Facility</v>
      </c>
      <c r="AL4" s="481" t="str">
        <f>HLOOKUP(Introduction!$G$4,nametranslations,75,FALSE)</f>
        <v>Improved</v>
      </c>
      <c r="AM4" s="563" t="str">
        <f>HLOOKUP(Introduction!$G$4,nametranslations,90,FALSE)</f>
        <v>Improved &amp; usable</v>
      </c>
      <c r="AN4" s="563" t="str">
        <f>HLOOKUP(Introduction!$G$4,nametranslations,91,FALSE)</f>
        <v>Improved &amp; single-sex</v>
      </c>
      <c r="AO4" s="564" t="str">
        <f>HLOOKUP(Introduction!$G$4,nametranslations,79,FALSE)</f>
        <v>Basic
(improved, usable &amp; single-sex)</v>
      </c>
      <c r="AP4" s="480" t="str">
        <f>HLOOKUP(Introduction!$G$4,nametranslations,74,FALSE)</f>
        <v>Facility</v>
      </c>
      <c r="AQ4" s="481" t="str">
        <f>HLOOKUP(Introduction!$G$4,nametranslations,75,FALSE)</f>
        <v>Improved</v>
      </c>
      <c r="AR4" s="563" t="str">
        <f>HLOOKUP(Introduction!$G$4,nametranslations,90,FALSE)</f>
        <v>Improved &amp; usable</v>
      </c>
      <c r="AS4" s="563" t="str">
        <f>HLOOKUP(Introduction!$G$4,nametranslations,91,FALSE)</f>
        <v>Improved &amp; single-sex</v>
      </c>
      <c r="AT4" s="564" t="str">
        <f>HLOOKUP(Introduction!$G$4,nametranslations,79,FALSE)</f>
        <v>Basic
(improved, usable &amp; single-sex)</v>
      </c>
      <c r="AU4" s="480" t="str">
        <f>HLOOKUP(Introduction!$G$4,nametranslations,74,FALSE)</f>
        <v>Facility</v>
      </c>
      <c r="AV4" s="481" t="str">
        <f>HLOOKUP(Introduction!$G$4,nametranslations,75,FALSE)</f>
        <v>Improved</v>
      </c>
      <c r="AW4" s="563" t="str">
        <f>HLOOKUP(Introduction!$G$4,nametranslations,90,FALSE)</f>
        <v>Improved &amp; usable</v>
      </c>
      <c r="AX4" s="563" t="str">
        <f>HLOOKUP(Introduction!$G$4,nametranslations,91,FALSE)</f>
        <v>Improved &amp; single-sex</v>
      </c>
      <c r="AY4" s="564" t="str">
        <f>HLOOKUP(Introduction!$G$4,nametranslations,79,FALSE)</f>
        <v>Basic
(improved, usable &amp; single-sex)</v>
      </c>
      <c r="AZ4" s="484" t="str">
        <f>HLOOKUP(Introduction!$G$4,nametranslations,92,FALSE)</f>
        <v>Handwashing facility</v>
      </c>
      <c r="BA4" s="565" t="str">
        <f>HLOOKUP(Introduction!$G$4,nametranslations,93,FALSE)</f>
        <v>Handwashing facility with water</v>
      </c>
      <c r="BB4" s="565" t="str">
        <f>HLOOKUP(Introduction!$G$4,nametranslations,81,FALSE)</f>
        <v>Basic  
(facility with water &amp; soap)</v>
      </c>
      <c r="BC4" s="484" t="str">
        <f>HLOOKUP(Introduction!$G$4,nametranslations,92,FALSE)</f>
        <v>Handwashing facility</v>
      </c>
      <c r="BD4" s="565" t="str">
        <f>HLOOKUP(Introduction!$G$4,nametranslations,93,FALSE)</f>
        <v>Handwashing facility with water</v>
      </c>
      <c r="BE4" s="565" t="str">
        <f>HLOOKUP(Introduction!$G$4,nametranslations,81,FALSE)</f>
        <v>Basic  
(facility with water &amp; soap)</v>
      </c>
      <c r="BF4" s="484" t="str">
        <f>HLOOKUP(Introduction!$G$4,nametranslations,92,FALSE)</f>
        <v>Handwashing facility</v>
      </c>
      <c r="BG4" s="565" t="str">
        <f>HLOOKUP(Introduction!$G$4,nametranslations,93,FALSE)</f>
        <v>Handwashing facility with water</v>
      </c>
      <c r="BH4" s="565" t="str">
        <f>HLOOKUP(Introduction!$G$4,nametranslations,81,FALSE)</f>
        <v>Basic  
(facility with water &amp; soap)</v>
      </c>
      <c r="BI4" s="484" t="str">
        <f>HLOOKUP(Introduction!$G$4,nametranslations,92,FALSE)</f>
        <v>Handwashing facility</v>
      </c>
      <c r="BJ4" s="565" t="str">
        <f>HLOOKUP(Introduction!$G$4,nametranslations,93,FALSE)</f>
        <v>Handwashing facility with water</v>
      </c>
      <c r="BK4" s="565" t="str">
        <f>HLOOKUP(Introduction!$G$4,nametranslations,81,FALSE)</f>
        <v>Basic  
(facility with water &amp; soap)</v>
      </c>
      <c r="BL4" s="484" t="str">
        <f>HLOOKUP(Introduction!$G$4,nametranslations,92,FALSE)</f>
        <v>Handwashing facility</v>
      </c>
      <c r="BM4" s="565" t="str">
        <f>HLOOKUP(Introduction!$G$4,nametranslations,93,FALSE)</f>
        <v>Handwashing facility with water</v>
      </c>
      <c r="BN4" s="565" t="str">
        <f>HLOOKUP(Introduction!$G$4,nametranslations,81,FALSE)</f>
        <v>Basic  
(facility with water &amp; soap)</v>
      </c>
      <c r="BO4" s="484" t="str">
        <f>HLOOKUP(Introduction!$G$4,nametranslations,92,FALSE)</f>
        <v>Handwashing facility</v>
      </c>
      <c r="BP4" s="565" t="str">
        <f>HLOOKUP(Introduction!$G$4,nametranslations,93,FALSE)</f>
        <v>Handwashing facility with water</v>
      </c>
      <c r="BQ4" s="565" t="str">
        <f>HLOOKUP(Introduction!$G$4,nametranslations,81,FALSE)</f>
        <v>Basic  
(facility with water &amp; soap)</v>
      </c>
      <c r="BS4" s="476" t="str">
        <f>HLOOKUP(Introduction!$G$4,nametranslations,74,FALSE)</f>
        <v>Facility</v>
      </c>
      <c r="BT4" s="561" t="str">
        <f>HLOOKUP(Introduction!$G$4,nametranslations,75,FALSE)</f>
        <v>Improved</v>
      </c>
      <c r="BU4" s="567" t="str">
        <f>HLOOKUP(Introduction!$G$4,nametranslations,76,FALSE)</f>
        <v>Basic (improved &amp; available)</v>
      </c>
      <c r="BV4" s="476" t="str">
        <f>HLOOKUP(Introduction!$G$4,nametranslations,74,FALSE)</f>
        <v>Facility</v>
      </c>
      <c r="BW4" s="561" t="str">
        <f>HLOOKUP(Introduction!$G$4,nametranslations,75,FALSE)</f>
        <v>Improved</v>
      </c>
      <c r="BX4" s="567" t="str">
        <f>HLOOKUP(Introduction!$G$4,nametranslations,76,FALSE)</f>
        <v>Basic (improved &amp; available)</v>
      </c>
      <c r="BY4" s="476" t="str">
        <f>HLOOKUP(Introduction!$G$4,nametranslations,74,FALSE)</f>
        <v>Facility</v>
      </c>
      <c r="BZ4" s="561" t="str">
        <f>HLOOKUP(Introduction!$G$4,nametranslations,75,FALSE)</f>
        <v>Improved</v>
      </c>
      <c r="CA4" s="567" t="str">
        <f>HLOOKUP(Introduction!$G$4,nametranslations,76,FALSE)</f>
        <v>Basic (improved &amp; available)</v>
      </c>
      <c r="CB4" s="476" t="str">
        <f>HLOOKUP(Introduction!$G$4,nametranslations,74,FALSE)</f>
        <v>Facility</v>
      </c>
      <c r="CC4" s="561" t="str">
        <f>HLOOKUP(Introduction!$G$4,nametranslations,75,FALSE)</f>
        <v>Improved</v>
      </c>
      <c r="CD4" s="567" t="str">
        <f>HLOOKUP(Introduction!$G$4,nametranslations,76,FALSE)</f>
        <v>Basic (improved &amp; available)</v>
      </c>
      <c r="CE4" s="476" t="str">
        <f>HLOOKUP(Introduction!$G$4,nametranslations,74,FALSE)</f>
        <v>Facility</v>
      </c>
      <c r="CF4" s="561" t="str">
        <f>HLOOKUP(Introduction!$G$4,nametranslations,75,FALSE)</f>
        <v>Improved</v>
      </c>
      <c r="CG4" s="567" t="str">
        <f>HLOOKUP(Introduction!$G$4,nametranslations,76,FALSE)</f>
        <v>Basic (improved &amp; available)</v>
      </c>
      <c r="CH4" s="476" t="str">
        <f>HLOOKUP(Introduction!$G$4,nametranslations,74,FALSE)</f>
        <v>Facility</v>
      </c>
      <c r="CI4" s="561" t="str">
        <f>HLOOKUP(Introduction!$G$4,nametranslations,75,FALSE)</f>
        <v>Improved</v>
      </c>
      <c r="CJ4" s="567" t="str">
        <f>HLOOKUP(Introduction!$G$4,nametranslations,76,FALSE)</f>
        <v>Basic (improved &amp; available)</v>
      </c>
      <c r="CK4" s="480" t="str">
        <f>HLOOKUP(Introduction!$G$4,nametranslations,74,FALSE)</f>
        <v>Facility</v>
      </c>
      <c r="CL4" s="481" t="str">
        <f>HLOOKUP(Introduction!$G$4,nametranslations,75,FALSE)</f>
        <v>Improved</v>
      </c>
      <c r="CM4" s="481" t="str">
        <f>HLOOKUP(Introduction!$G$4,nametranslations,90,FALSE)</f>
        <v>Improved &amp; usable</v>
      </c>
      <c r="CN4" s="481" t="str">
        <f>HLOOKUP(Introduction!$G$4,nametranslations,91,FALSE)</f>
        <v>Improved &amp; single-sex</v>
      </c>
      <c r="CO4" s="564" t="str">
        <f>HLOOKUP(Introduction!$G$4,nametranslations,79,FALSE)</f>
        <v>Basic
(improved, usable &amp; single-sex)</v>
      </c>
      <c r="CP4" s="480" t="str">
        <f>HLOOKUP(Introduction!$G$4,nametranslations,74,FALSE)</f>
        <v>Facility</v>
      </c>
      <c r="CQ4" s="481" t="str">
        <f>HLOOKUP(Introduction!$G$4,nametranslations,75,FALSE)</f>
        <v>Improved</v>
      </c>
      <c r="CR4" s="481" t="str">
        <f>HLOOKUP(Introduction!$G$4,nametranslations,90,FALSE)</f>
        <v>Improved &amp; usable</v>
      </c>
      <c r="CS4" s="481" t="str">
        <f>HLOOKUP(Introduction!$G$4,nametranslations,91,FALSE)</f>
        <v>Improved &amp; single-sex</v>
      </c>
      <c r="CT4" s="564" t="str">
        <f>HLOOKUP(Introduction!$G$4,nametranslations,79,FALSE)</f>
        <v>Basic
(improved, usable &amp; single-sex)</v>
      </c>
      <c r="CU4" s="480" t="str">
        <f>HLOOKUP(Introduction!$G$4,nametranslations,74,FALSE)</f>
        <v>Facility</v>
      </c>
      <c r="CV4" s="481" t="str">
        <f>HLOOKUP(Introduction!$G$4,nametranslations,75,FALSE)</f>
        <v>Improved</v>
      </c>
      <c r="CW4" s="481" t="str">
        <f>HLOOKUP(Introduction!$G$4,nametranslations,90,FALSE)</f>
        <v>Improved &amp; usable</v>
      </c>
      <c r="CX4" s="481" t="str">
        <f>HLOOKUP(Introduction!$G$4,nametranslations,91,FALSE)</f>
        <v>Improved &amp; single-sex</v>
      </c>
      <c r="CY4" s="564" t="str">
        <f>HLOOKUP(Introduction!$G$4,nametranslations,79,FALSE)</f>
        <v>Basic
(improved, usable &amp; single-sex)</v>
      </c>
      <c r="CZ4" s="480" t="str">
        <f>HLOOKUP(Introduction!$G$4,nametranslations,74,FALSE)</f>
        <v>Facility</v>
      </c>
      <c r="DA4" s="481" t="str">
        <f>HLOOKUP(Introduction!$G$4,nametranslations,75,FALSE)</f>
        <v>Improved</v>
      </c>
      <c r="DB4" s="481" t="str">
        <f>HLOOKUP(Introduction!$G$4,nametranslations,90,FALSE)</f>
        <v>Improved &amp; usable</v>
      </c>
      <c r="DC4" s="481" t="str">
        <f>HLOOKUP(Introduction!$G$4,nametranslations,91,FALSE)</f>
        <v>Improved &amp; single-sex</v>
      </c>
      <c r="DD4" s="564" t="str">
        <f>HLOOKUP(Introduction!$G$4,nametranslations,79,FALSE)</f>
        <v>Basic
(improved, usable &amp; single-sex)</v>
      </c>
      <c r="DE4" s="480" t="str">
        <f>HLOOKUP(Introduction!$G$4,nametranslations,74,FALSE)</f>
        <v>Facility</v>
      </c>
      <c r="DF4" s="481" t="str">
        <f>HLOOKUP(Introduction!$G$4,nametranslations,75,FALSE)</f>
        <v>Improved</v>
      </c>
      <c r="DG4" s="481" t="str">
        <f>HLOOKUP(Introduction!$G$4,nametranslations,90,FALSE)</f>
        <v>Improved &amp; usable</v>
      </c>
      <c r="DH4" s="481" t="str">
        <f>HLOOKUP(Introduction!$G$4,nametranslations,91,FALSE)</f>
        <v>Improved &amp; single-sex</v>
      </c>
      <c r="DI4" s="564" t="str">
        <f>HLOOKUP(Introduction!$G$4,nametranslations,79,FALSE)</f>
        <v>Basic
(improved, usable &amp; single-sex)</v>
      </c>
      <c r="DJ4" s="480" t="str">
        <f>HLOOKUP(Introduction!$G$4,nametranslations,74,FALSE)</f>
        <v>Facility</v>
      </c>
      <c r="DK4" s="481" t="str">
        <f>HLOOKUP(Introduction!$G$4,nametranslations,75,FALSE)</f>
        <v>Improved</v>
      </c>
      <c r="DL4" s="481" t="str">
        <f>HLOOKUP(Introduction!$G$4,nametranslations,90,FALSE)</f>
        <v>Improved &amp; usable</v>
      </c>
      <c r="DM4" s="481" t="str">
        <f>HLOOKUP(Introduction!$G$4,nametranslations,91,FALSE)</f>
        <v>Improved &amp; single-sex</v>
      </c>
      <c r="DN4" s="564" t="str">
        <f>HLOOKUP(Introduction!$G$4,nametranslations,79,FALSE)</f>
        <v>Basic
(improved, usable &amp; single-sex)</v>
      </c>
      <c r="DO4" s="484" t="str">
        <f>HLOOKUP(Introduction!$G$4,nametranslations,92,FALSE)</f>
        <v>Handwashing facility</v>
      </c>
      <c r="DP4" s="565" t="str">
        <f>HLOOKUP(Introduction!$G$4,nametranslations,93,FALSE)</f>
        <v>Handwashing facility with water</v>
      </c>
      <c r="DQ4" s="565" t="str">
        <f>HLOOKUP(Introduction!$G$4,nametranslations,81,FALSE)</f>
        <v>Basic  
(facility with water &amp; soap)</v>
      </c>
      <c r="DR4" s="484" t="str">
        <f>HLOOKUP(Introduction!$G$4,nametranslations,92,FALSE)</f>
        <v>Handwashing facility</v>
      </c>
      <c r="DS4" s="565" t="str">
        <f>HLOOKUP(Introduction!$G$4,nametranslations,93,FALSE)</f>
        <v>Handwashing facility with water</v>
      </c>
      <c r="DT4" s="565" t="str">
        <f>HLOOKUP(Introduction!$G$4,nametranslations,81,FALSE)</f>
        <v>Basic  
(facility with water &amp; soap)</v>
      </c>
      <c r="DU4" s="484" t="str">
        <f>HLOOKUP(Introduction!$G$4,nametranslations,92,FALSE)</f>
        <v>Handwashing facility</v>
      </c>
      <c r="DV4" s="565" t="str">
        <f>HLOOKUP(Introduction!$G$4,nametranslations,93,FALSE)</f>
        <v>Handwashing facility with water</v>
      </c>
      <c r="DW4" s="565" t="str">
        <f>HLOOKUP(Introduction!$G$4,nametranslations,81,FALSE)</f>
        <v>Basic  
(facility with water &amp; soap)</v>
      </c>
      <c r="DX4" s="484" t="str">
        <f>HLOOKUP(Introduction!$G$4,nametranslations,92,FALSE)</f>
        <v>Handwashing facility</v>
      </c>
      <c r="DY4" s="565" t="str">
        <f>HLOOKUP(Introduction!$G$4,nametranslations,93,FALSE)</f>
        <v>Handwashing facility with water</v>
      </c>
      <c r="DZ4" s="565" t="str">
        <f>HLOOKUP(Introduction!$G$4,nametranslations,81,FALSE)</f>
        <v>Basic  
(facility with water &amp; soap)</v>
      </c>
      <c r="EA4" s="484" t="str">
        <f>HLOOKUP(Introduction!$G$4,nametranslations,92,FALSE)</f>
        <v>Handwashing facility</v>
      </c>
      <c r="EB4" s="565" t="str">
        <f>HLOOKUP(Introduction!$G$4,nametranslations,93,FALSE)</f>
        <v>Handwashing facility with water</v>
      </c>
      <c r="EC4" s="565" t="str">
        <f>HLOOKUP(Introduction!$G$4,nametranslations,81,FALSE)</f>
        <v>Basic  
(facility with water &amp; soap)</v>
      </c>
      <c r="ED4" s="484" t="str">
        <f>HLOOKUP(Introduction!$G$4,nametranslations,92,FALSE)</f>
        <v>Handwashing facility</v>
      </c>
      <c r="EE4" s="565" t="str">
        <f>HLOOKUP(Introduction!$G$4,nametranslations,93,FALSE)</f>
        <v>Handwashing facility with water</v>
      </c>
      <c r="EF4" s="565" t="str">
        <f>HLOOKUP(Introduction!$G$4,nametranslations,81,FALSE)</f>
        <v>Basic  
(facility with water &amp; soap)</v>
      </c>
    </row>
    <row r="5" spans="1:136"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56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136" x14ac:dyDescent="0.25">
      <c r="A6" s="462" t="str">
        <f>IF('Water Data'!$B$2="","",'Water Data'!$B$2)</f>
        <v>SMR_2018_UIS</v>
      </c>
      <c r="B6" s="462" t="str">
        <f>IF('Water Data'!C2="Census",Key!I111,IF('Water Data'!C2="Survey with microdata",Key!I113,IF('Water Data'!C2="Survey",Key!I110,IF('Water Data'!C2="Admin",Key!I114,IF('Water Data'!C2="EMIS",Key!I109,IF('Water Data'!C2="Other",Key!I112))))))</f>
        <v>Other</v>
      </c>
      <c r="C6" s="489">
        <f>+IF(ISNUMBER(VALUE(MID(A6,5,4))), VALUE(MID(A6, 5,4)),"")</f>
        <v>2018</v>
      </c>
      <c r="D6" s="490">
        <f>+IF(AND(ISTEXT('Water Data'!B2),BS6="Yes"),100-'Water Data'!D4,IF(AND(ISTEXT('Water Data'!B2),BS6="No",ISNUMBER('Water Data'!D4)),CONCATENATE("[",ROUND(100-'Water Data'!D4,0),"]"),NA()))</f>
        <v>100</v>
      </c>
      <c r="E6" s="490">
        <f>+IF(AND(ISTEXT('Water Data'!B2),BT6="Yes"),'Water Data'!D6,IF(AND(ISTEXT('Water Data'!B2),BT6="No",ISNUMBER('Water Data'!D6)),CONCATENATE("[",ROUND('Water Data'!D6,0),"]"),NA()))</f>
        <v>100</v>
      </c>
      <c r="F6" s="490">
        <f>+IF(AND(ISTEXT('Water Data'!B2),BU6="Yes"),'Water Data'!D9,IF(AND(ISTEXT('Water Data'!B2),BU6="No",ISNUMBER('Water Data'!D9)),CONCATENATE("[",ROUND('Water Data'!D9,0),"]"),NA()))</f>
        <v>100</v>
      </c>
      <c r="G6" s="490" t="e">
        <f>+IF(AND(ISTEXT('Water Data'!B2),BV6="Yes"),100-'Water Data'!E4,IF(AND(ISTEXT('Water Data'!B2),BV6="No",ISNUMBER('Water Data'!E4)),CONCATENATE("[",ROUND(100-'Water Data'!E4,0),"]"),NA()))</f>
        <v>#N/A</v>
      </c>
      <c r="H6" s="490" t="e">
        <f>+IF(AND(ISTEXT('Water Data'!B2),BW6="Yes"),'Water Data'!E6,IF(AND(ISTEXT('Water Data'!B2),BW6="No",ISNUMBER('Water Data'!E6)),CONCATENATE("[",ROUND('Water Data'!E6,0),"]"),NA()))</f>
        <v>#N/A</v>
      </c>
      <c r="I6" s="490" t="e">
        <f>+IF(AND(ISTEXT('Water Data'!B2),BX6="Yes"),'Water Data'!E9,IF(AND(ISTEXT('Water Data'!B2),BX6="No",ISNUMBER('Water Data'!E9)),CONCATENATE("[",ROUND('Water Data'!E9,0),"]"),NA()))</f>
        <v>#N/A</v>
      </c>
      <c r="J6" s="490" t="e">
        <f>+IF(AND(ISTEXT('Water Data'!B2),BY6="Yes"),100-'Water Data'!F4,IF(AND(ISTEXT('Water Data'!B2),BY6="No",ISNUMBER('Water Data'!F4)),CONCATENATE("[",ROUND(100-'Water Data'!F4,0),"]"),NA()))</f>
        <v>#N/A</v>
      </c>
      <c r="K6" s="490" t="e">
        <f>+IF(AND(ISTEXT('Water Data'!B2),BZ6="Yes"),'Water Data'!F6,IF(AND(ISTEXT('Water Data'!B2),BZ6="No",ISNUMBER('Water Data'!F6)),CONCATENATE("[",ROUND('Water Data'!F6,0),"]"),NA()))</f>
        <v>#N/A</v>
      </c>
      <c r="L6" s="490" t="e">
        <f>+IF(AND(ISTEXT('Water Data'!B2),CA6="Yes"),'Water Data'!F9,IF(AND(ISTEXT('Water Data'!B2),CA6="No",ISNUMBER('Water Data'!F9)),CONCATENATE("[",ROUND('Water Data'!F9,0),"]"),NA()))</f>
        <v>#N/A</v>
      </c>
      <c r="M6" s="490" t="e">
        <f>+IF(AND(ISTEXT('Water Data'!B2),CB6="Yes"),100-'Water Data'!G4,IF(AND(ISTEXT('Water Data'!B2),CB6="No",ISNUMBER('Water Data'!G4)),CONCATENATE("[",ROUND(100-'Water Data'!G4,0),"]"),NA()))</f>
        <v>#N/A</v>
      </c>
      <c r="N6" s="490" t="e">
        <f>+IF(AND(ISTEXT('Water Data'!B2),CC6="Yes"),'Water Data'!G6,IF(AND(ISTEXT('Water Data'!B2),CC6="No",ISNUMBER('Water Data'!G6)),CONCATENATE("[",ROUND('Water Data'!G6,0),"]"),NA()))</f>
        <v>#N/A</v>
      </c>
      <c r="O6" s="490" t="e">
        <f>+IF(AND(ISTEXT('Water Data'!B2),CD6="Yes"),'Water Data'!G9,IF(AND(ISTEXT('Water Data'!B2),CD6="No",ISNUMBER('Water Data'!G9)),CONCATENATE("[",ROUND('Water Data'!G9,0),"]"),NA()))</f>
        <v>#N/A</v>
      </c>
      <c r="P6" s="490">
        <f>+IF(AND(ISTEXT('Water Data'!B2),CE6="Yes"),100-'Water Data'!H4,IF(AND(ISTEXT('Water Data'!B2),CE6="No",ISNUMBER('Water Data'!H4)),CONCATENATE("[",ROUND(100-'Water Data'!H4,0),"]"),NA()))</f>
        <v>100</v>
      </c>
      <c r="Q6" s="490">
        <f>+IF(AND(ISTEXT('Water Data'!B2),CF6="Yes"),'Water Data'!H6,IF(AND(ISTEXT('Water Data'!B2),CF6="No",ISNUMBER('Water Data'!H6)),CONCATENATE("[",ROUND('Water Data'!H6,0),"]"),NA()))</f>
        <v>100</v>
      </c>
      <c r="R6" s="490">
        <f>+IF(AND(ISTEXT('Water Data'!B2),CG6="Yes"),'Water Data'!H9,IF(AND(ISTEXT('Water Data'!B2),CG6="No",ISNUMBER('Water Data'!H9)),CONCATENATE("[",ROUND('Water Data'!H9,0),"]"),NA()))</f>
        <v>100</v>
      </c>
      <c r="S6" s="490">
        <f>+IF(AND(ISTEXT('Water Data'!B2),CH6="Yes"),100-'Water Data'!I4,IF(AND(ISTEXT('Water Data'!B2),CH6="No",ISNUMBER('Water Data'!I4)),CONCATENATE("[",ROUND(100-'Water Data'!I4,0),"]"),NA()))</f>
        <v>100</v>
      </c>
      <c r="T6" s="490">
        <f>+IF(AND(ISTEXT('Water Data'!B2),CI6="Yes"),'Water Data'!I6,IF(AND(ISTEXT('Water Data'!B2),CI6="No",ISNUMBER('Water Data'!I6)),CONCATENATE("[",ROUND('Water Data'!I6,0),"]"),NA()))</f>
        <v>100</v>
      </c>
      <c r="U6" s="490">
        <f>+IF(AND(ISTEXT('Water Data'!B2),CJ6="Yes"),'Water Data'!I9,IF(AND(ISTEXT('Water Data'!B2),CJ6="No",ISNUMBER('Water Data'!I9)),CONCATENATE("[",ROUND('Water Data'!I9,0),"]"),NA()))</f>
        <v>100</v>
      </c>
      <c r="V6" s="491">
        <f>+IF(AND(ISTEXT('Sanitation Data'!B2),CK6="Yes"),100-'Sanitation Data'!D4,IF(AND(ISTEXT('Sanitation Data'!B2),CK6="No",ISNUMBER('Sanitation Data'!D4)),CONCATENATE("[",ROUND(100-'Sanitation Data'!D4,0),"]"),NA()))</f>
        <v>100</v>
      </c>
      <c r="W6" s="491">
        <f>+IF(AND(ISTEXT('Sanitation Data'!B2),CL6="Yes"),'Sanitation Data'!D6,IF(AND(ISTEXT('Sanitation Data'!B2),CL6="No",ISNUMBER('Sanitation Data'!D6)),CONCATENATE("[",ROUND('Sanitation Data'!D6,0),"]"),NA()))</f>
        <v>100</v>
      </c>
      <c r="X6" s="491" t="e">
        <f>+IF(AND(ISTEXT('Sanitation Data'!B2),CM6="Yes"),'Sanitation Data'!D10,IF(AND(ISTEXT('Sanitation Data'!B2),CM6="No",ISNUMBER('Sanitation Data'!D10)),CONCATENATE("[",ROUND('Sanitation Data'!D10,0),"]"),NA()))</f>
        <v>#N/A</v>
      </c>
      <c r="Y6" s="491" t="e">
        <f>+IF(AND(ISTEXT('Sanitation Data'!B2),CN6="Yes"),'Sanitation Data'!D11,IF(AND(ISTEXT('Sanitation Data'!B2),CN6="No",ISNUMBER('Sanitation Data'!D11)),CONCATENATE("[",ROUND('Sanitation Data'!D11,0),"]"),NA()))</f>
        <v>#N/A</v>
      </c>
      <c r="Z6" s="491">
        <f>+IF(AND(ISTEXT('Sanitation Data'!B2),CO6="Yes"),'Sanitation Data'!D12,IF(AND(ISTEXT('Sanitation Data'!B2),CO6="No",ISNUMBER('Sanitation Data'!D12)),CONCATENATE("[",ROUND('Sanitation Data'!D12,0),"]"),NA()))</f>
        <v>100</v>
      </c>
      <c r="AA6" s="491" t="e">
        <f>+IF(AND(ISTEXT('Sanitation Data'!B2),CP6="Yes"),100-'Sanitation Data'!E4,IF(AND(ISTEXT('Sanitation Data'!B2),CP6="No",ISNUMBER('Sanitation Data'!E4)),CONCATENATE("[",ROUND(100-'Sanitation Data'!E4,0),"]"),NA()))</f>
        <v>#N/A</v>
      </c>
      <c r="AB6" s="491" t="e">
        <f>+IF(AND(ISTEXT('Sanitation Data'!B2),CQ6="Yes"),'Sanitation Data'!E6,IF(AND(ISTEXT('Sanitation Data'!B2),CQ6="No",ISNUMBER('Sanitation Data'!E6)),CONCATENATE("[",ROUND('Sanitation Data'!E6,0),"]"),NA()))</f>
        <v>#N/A</v>
      </c>
      <c r="AC6" s="491" t="e">
        <f>+IF(AND(ISTEXT('Sanitation Data'!B2),CR6="Yes"),'Sanitation Data'!E10,IF(AND(ISTEXT('Sanitation Data'!B2),CR6="No",ISNUMBER('Sanitation Data'!E10)),CONCATENATE("[",ROUND('Sanitation Data'!E10,0),"]"),NA()))</f>
        <v>#N/A</v>
      </c>
      <c r="AD6" s="491" t="e">
        <f>+IF(AND(ISTEXT('Sanitation Data'!B2),CS6="Yes"),'Sanitation Data'!E11,IF(AND(ISTEXT('Sanitation Data'!B2),CS6="No",ISNUMBER('Sanitation Data'!E11)),CONCATENATE("[",ROUND('Sanitation Data'!E11,0),"]"),NA()))</f>
        <v>#N/A</v>
      </c>
      <c r="AE6" s="491" t="e">
        <f>+IF(AND(ISTEXT('Sanitation Data'!B2),CT6="Yes"),'Sanitation Data'!E12,IF(AND(ISTEXT('Sanitation Data'!B2),CT6="No",ISNUMBER('Sanitation Data'!E12)),CONCATENATE("[",ROUND('Sanitation Data'!E12,0),"]"),NA()))</f>
        <v>#N/A</v>
      </c>
      <c r="AF6" s="491" t="e">
        <f>+IF(AND(ISTEXT('Sanitation Data'!B2),CU6="Yes"),100-'Sanitation Data'!F4,IF(AND(ISTEXT('Sanitation Data'!B2),CU6="No",ISNUMBER('Sanitation Data'!F4)),CONCATENATE("[",ROUND(100-'Sanitation Data'!F4,0),"]"),NA()))</f>
        <v>#N/A</v>
      </c>
      <c r="AG6" s="491" t="e">
        <f>+IF(AND(ISTEXT('Sanitation Data'!B2),CV6="Yes"),'Sanitation Data'!F6,IF(AND(ISTEXT('Sanitation Data'!B2),CV6="No",ISNUMBER('Sanitation Data'!F6)),CONCATENATE("[",ROUND('Sanitation Data'!F6,0),"]"),NA()))</f>
        <v>#N/A</v>
      </c>
      <c r="AH6" s="491" t="e">
        <f>+IF(AND(ISTEXT('Sanitation Data'!B2),CW6="Yes"),'Sanitation Data'!F10,IF(AND(ISTEXT('Sanitation Data'!B2),CW6="No",ISNUMBER('Sanitation Data'!F10)),CONCATENATE("[",ROUND('Sanitation Data'!F10,0),"]"),NA()))</f>
        <v>#N/A</v>
      </c>
      <c r="AI6" s="491" t="e">
        <f>+IF(AND(ISTEXT('Sanitation Data'!B2),CX6="Yes"),'Sanitation Data'!F11,IF(AND(ISTEXT('Sanitation Data'!B2),CX6="No",ISNUMBER('Sanitation Data'!F11)),CONCATENATE("[",ROUND('Sanitation Data'!F11,0),"]"),NA()))</f>
        <v>#N/A</v>
      </c>
      <c r="AJ6" s="491" t="e">
        <f>+IF(AND(ISTEXT('Sanitation Data'!B2),CY6="Yes"),'Sanitation Data'!F12,IF(AND(ISTEXT('Sanitation Data'!B2),CY6="No",ISNUMBER('Sanitation Data'!F12)),CONCATENATE("[",ROUND('Sanitation Data'!F12,0),"]"),NA()))</f>
        <v>#N/A</v>
      </c>
      <c r="AK6" s="491" t="e">
        <f>+IF(AND(ISTEXT('Sanitation Data'!B2),CZ6="Yes"),100-'Sanitation Data'!G4,IF(AND(ISTEXT('Sanitation Data'!B2),CZ6="No",ISNUMBER('Sanitation Data'!G4)),CONCATENATE("[",ROUND(100-'Sanitation Data'!G4,0),"]"),NA()))</f>
        <v>#N/A</v>
      </c>
      <c r="AL6" s="491" t="e">
        <f>+IF(AND(ISTEXT('Sanitation Data'!B2),DA6="Yes"),'Sanitation Data'!G6,IF(AND(ISTEXT('Sanitation Data'!B2),DA6="No",ISNUMBER('Sanitation Data'!G6)),CONCATENATE("[",ROUND('Sanitation Data'!G6,0),"]"),NA()))</f>
        <v>#N/A</v>
      </c>
      <c r="AM6" s="491" t="e">
        <f>+IF(AND(ISTEXT('Sanitation Data'!B2),DB6="Yes"),'Sanitation Data'!G10,IF(AND(ISTEXT('Sanitation Data'!B2),DB6="No",ISNUMBER('Sanitation Data'!G10)),CONCATENATE("[",ROUND('Sanitation Data'!G10,0),"]"),NA()))</f>
        <v>#N/A</v>
      </c>
      <c r="AN6" s="491" t="e">
        <f>+IF(AND(ISTEXT('Sanitation Data'!B2),DC6="Yes"),'Sanitation Data'!G11,IF(AND(ISTEXT('Sanitation Data'!B2),DC6="No",ISNUMBER('Sanitation Data'!G11)),CONCATENATE("[",ROUND('Sanitation Data'!G11,0),"]"),NA()))</f>
        <v>#N/A</v>
      </c>
      <c r="AO6" s="491" t="e">
        <f>+IF(AND(ISTEXT('Sanitation Data'!B2),DD6="Yes"),'Sanitation Data'!G12,IF(AND(ISTEXT('Sanitation Data'!B2),DD6="No",ISNUMBER('Sanitation Data'!G12)),CONCATENATE("[",ROUND('Sanitation Data'!G12,0),"]"),NA()))</f>
        <v>#N/A</v>
      </c>
      <c r="AP6" s="491">
        <f>+IF(AND(ISTEXT('Sanitation Data'!B2),DE6="Yes"),100-'Sanitation Data'!H4,IF(AND(ISTEXT('Sanitation Data'!B2),DE6="No",ISNUMBER('Sanitation Data'!H4)),CONCATENATE("[",ROUND(100-'Sanitation Data'!H4,0),"]"),NA()))</f>
        <v>100</v>
      </c>
      <c r="AQ6" s="491">
        <f>+IF(AND(ISTEXT('Sanitation Data'!B2),DF6="Yes"),'Sanitation Data'!H6,IF(AND(ISTEXT('Sanitation Data'!B2),DF6="No",ISTEXT('Sanitation Data'!H6)),CONCATENATE("[",ROUND('Sanitation Data'!H6,0),"]"),NA()))</f>
        <v>100</v>
      </c>
      <c r="AR6" s="491" t="e">
        <f>+IF(AND(ISTEXT('Sanitation Data'!B2),DG6="Yes"),'Sanitation Data'!H10,IF(AND(ISTEXT('Sanitation Data'!B2),DG6="No",ISNUMBER('Sanitation Data'!H10)),CONCATENATE("[",ROUND('Sanitation Data'!H10,0),"]"),NA()))</f>
        <v>#N/A</v>
      </c>
      <c r="AS6" s="491" t="e">
        <f>+IF(AND(ISTEXT('Sanitation Data'!B2),DH6="Yes"),'Sanitation Data'!H11,IF(AND(ISTEXT('Sanitation Data'!B2),DH6="No",ISNUMBER('Sanitation Data'!H11)),CONCATENATE("[",ROUND('Sanitation Data'!H11,0),"]"),NA()))</f>
        <v>#N/A</v>
      </c>
      <c r="AT6" s="491">
        <f>+IF(AND(ISTEXT('Sanitation Data'!B2),DI6="Yes"),'Sanitation Data'!H12,IF(AND(ISTEXT('Sanitation Data'!B2),DI6="No",ISNUMBER('Sanitation Data'!H12)),CONCATENATE("[",ROUND('Sanitation Data'!H12,0),"]"),NA()))</f>
        <v>100</v>
      </c>
      <c r="AU6" s="491">
        <f>+IF(AND(ISTEXT('Sanitation Data'!B2),DJ6="Yes"),100-'Sanitation Data'!I4,IF(AND(ISTEXT('Sanitation Data'!B2),DJ6="No",ISNUMBER('Sanitation Data'!I4)),CONCATENATE("[",ROUND(100-'Sanitation Data'!I4,0),"]"),NA()))</f>
        <v>100</v>
      </c>
      <c r="AV6" s="491">
        <f>+IF(AND(ISTEXT('Sanitation Data'!B2),DK6="Yes"),'Sanitation Data'!I6,IF(AND(ISTEXT('Sanitation Data'!B2),DK6="No",ISNUMBER('Sanitation Data'!I6)),CONCATENATE("[",ROUND('Sanitation Data'!I6,0),"]"),NA()))</f>
        <v>100</v>
      </c>
      <c r="AW6" s="491" t="e">
        <f>+IF(AND(ISTEXT('Sanitation Data'!B2),DL6="Yes"),'Sanitation Data'!I10,IF(AND(ISTEXT('Sanitation Data'!B2),DL6="No",ISNUMBER('Sanitation Data'!I10)),CONCATENATE("[",ROUND('Sanitation Data'!I10,0),"]"),NA()))</f>
        <v>#N/A</v>
      </c>
      <c r="AX6" s="491" t="e">
        <f>+IF(AND(ISTEXT('Sanitation Data'!B2),DM6="Yes"),'Sanitation Data'!I11,IF(AND(ISTEXT('Sanitation Data'!B2),DM6="No",ISNUMBER('Sanitation Data'!I11)),CONCATENATE("[",ROUND('Sanitation Data'!I11,0),"]"),NA()))</f>
        <v>#N/A</v>
      </c>
      <c r="AY6" s="491">
        <f>+IF(AND(ISTEXT('Sanitation Data'!B2),DN6="Yes"),'Sanitation Data'!I12,IF(AND(ISTEXT('Sanitation Data'!B2),DN6="No",ISNUMBER('Sanitation Data'!I12)),CONCATENATE("[",ROUND('Sanitation Data'!I12,0),"]"),NA()))</f>
        <v>100</v>
      </c>
      <c r="AZ6" s="492">
        <f>+IF(AND(ISTEXT('Hygiene Data'!B2),DO6="Yes"),'Hygiene Data'!D5,IF(AND(ISTEXT('Hygiene Data'!B2),DO6="No",ISNUMBER('Hygiene Data'!D5)),CONCATENATE("[",ROUND('Hygiene Data'!D5,0),"]"),NA()))</f>
        <v>100</v>
      </c>
      <c r="BA6" s="568">
        <f>+IF(AND(ISTEXT('Hygiene Data'!B2),DP6="Yes"),'Hygiene Data'!D7,IF(AND(ISTEXT('Hygiene Data'!B2),DP6="No",ISNUMBER('Hygiene Data'!D7)),CONCATENATE("[",ROUND('Hygiene Data'!D7,0),"]"),NA()))</f>
        <v>100</v>
      </c>
      <c r="BB6" s="492">
        <f>+IF(AND(ISTEXT('Hygiene Data'!B2),DQ6="Yes"),'Hygiene Data'!D9,IF(AND(ISTEXT('Hygiene Data'!B2),DQ6="No",ISNUMBER('Hygiene Data'!D9)),CONCATENATE("[",ROUND('Hygiene Data'!D9,0),"]"),NA()))</f>
        <v>100</v>
      </c>
      <c r="BC6" s="492" t="e">
        <f>+IF(AND(ISTEXT('Hygiene Data'!B2),DR6="Yes"),'Hygiene Data'!E5,IF(AND(ISTEXT('Hygiene Data'!B2),DR6="No",ISNUMBER('Hygiene Data'!E5)),CONCATENATE("[",ROUND('Hygiene Data'!E5,0),"]"),NA()))</f>
        <v>#N/A</v>
      </c>
      <c r="BD6" s="492" t="e">
        <f>+IF(AND(ISTEXT('Hygiene Data'!B2),DS6="Yes"),'Hygiene Data'!E7,IF(AND(ISTEXT('Hygiene Data'!B2),DS6="No",ISNUMBER('Hygiene Data'!E7)),CONCATENATE("[",ROUND('Hygiene Data'!E7,0),"]"),NA()))</f>
        <v>#N/A</v>
      </c>
      <c r="BE6" s="492" t="e">
        <f>+IF(AND(ISTEXT('Hygiene Data'!B2),DT6="Yes"),'Hygiene Data'!E9,IF(AND(ISTEXT('Hygiene Data'!B2),DT6="No",ISNUMBER('Hygiene Data'!E9)),CONCATENATE("[",ROUND('Hygiene Data'!E9,0),"]"),NA()))</f>
        <v>#N/A</v>
      </c>
      <c r="BF6" s="492" t="e">
        <f>+IF(AND(ISTEXT('Hygiene Data'!B2),DU6="Yes"),'Hygiene Data'!F5,IF(AND(ISTEXT('Hygiene Data'!B2),DU6="No",ISNUMBER('Hygiene Data'!F5)),CONCATENATE("[",ROUND('Hygiene Data'!F5,0),"]"),NA()))</f>
        <v>#N/A</v>
      </c>
      <c r="BG6" s="492" t="e">
        <f>+IF(AND(ISTEXT('Hygiene Data'!B2),DV6="Yes"),'Hygiene Data'!F7,IF(AND(ISTEXT('Hygiene Data'!B2),DV6="No",ISNUMBER('Hygiene Data'!F7)),CONCATENATE("[",ROUND('Hygiene Data'!F7,0),"]"),NA()))</f>
        <v>#N/A</v>
      </c>
      <c r="BH6" s="492" t="e">
        <f>+IF(AND(ISTEXT('Hygiene Data'!B2),DW6="Yes"),'Hygiene Data'!F9,IF(AND(ISTEXT('Hygiene Data'!B2),DW6="No",ISNUMBER('Hygiene Data'!F9)),CONCATENATE("[",ROUND('Hygiene Data'!F9,0),"]"),NA()))</f>
        <v>#N/A</v>
      </c>
      <c r="BI6" s="492" t="e">
        <f>+IF(AND(ISTEXT('Hygiene Data'!B2),DX6="Yes"),'Hygiene Data'!G5,IF(AND(ISTEXT('Hygiene Data'!B2),DX6="No",ISNUMBER('Hygiene Data'!G5)),CONCATENATE("[",ROUND('Hygiene Data'!G5,0),"]"),NA()))</f>
        <v>#N/A</v>
      </c>
      <c r="BJ6" s="492" t="e">
        <f>+IF(AND(ISTEXT('Hygiene Data'!B2),DY6="Yes"),'Hygiene Data'!G7,IF(AND(ISTEXT('Hygiene Data'!B2),DY6="No",ISNUMBER('Hygiene Data'!G7)),CONCATENATE("[",ROUND('Hygiene Data'!G7,0),"]"),NA()))</f>
        <v>#N/A</v>
      </c>
      <c r="BK6" s="492" t="e">
        <f>+IF(AND(ISTEXT('Hygiene Data'!B2),DZ6="Yes"),'Hygiene Data'!G9,IF(AND(ISTEXT('Hygiene Data'!B2),DZ6="No",ISNUMBER('Hygiene Data'!G9)),CONCATENATE("[",ROUND('Hygiene Data'!G9,0),"]"),NA()))</f>
        <v>#N/A</v>
      </c>
      <c r="BL6" s="492">
        <f>+IF(AND(ISTEXT('Hygiene Data'!B2),EA6="Yes"),'Hygiene Data'!H5,IF(AND(ISTEXT('Hygiene Data'!B2),EA6="No",ISNUMBER('Hygiene Data'!H5)),CONCATENATE("[",ROUND('Hygiene Data'!H5,0),"]"),NA()))</f>
        <v>100</v>
      </c>
      <c r="BM6" s="492">
        <f>+IF(AND(ISTEXT('Hygiene Data'!B2),EB6="Yes"),'Hygiene Data'!H7,IF(AND(ISTEXT('Hygiene Data'!B2),EB6="No",ISNUMBER('Hygiene Data'!H7)),CONCATENATE("[",ROUND('Hygiene Data'!H7,0),"]"),NA()))</f>
        <v>100</v>
      </c>
      <c r="BN6" s="492">
        <f>+IF(AND(ISTEXT('Hygiene Data'!B2),EC6="Yes"),'Hygiene Data'!H9,IF(AND(ISTEXT('Hygiene Data'!B2),EC6="No",ISNUMBER('Hygiene Data'!H9)),CONCATENATE("[",ROUND('Hygiene Data'!H9,0),"]"),NA()))</f>
        <v>100</v>
      </c>
      <c r="BO6" s="492">
        <f>+IF(AND(ISTEXT('Hygiene Data'!B2),ED6="Yes"),'Hygiene Data'!I5,IF(AND(ISTEXT('Hygiene Data'!B2),ED6="No",ISNUMBER('Hygiene Data'!I5)),CONCATENATE("[",ROUND('Hygiene Data'!I5,0),"]"),NA()))</f>
        <v>100</v>
      </c>
      <c r="BP6" s="492">
        <f>+IF(AND(ISTEXT('Hygiene Data'!B2),EE6="Yes"),'Hygiene Data'!I7,IF(AND(ISTEXT('Hygiene Data'!B2),EE6="No",ISNUMBER('Hygiene Data'!I7)),CONCATENATE("[",ROUND('Hygiene Data'!I7,0),"]"),NA()))</f>
        <v>100</v>
      </c>
      <c r="BQ6" s="492">
        <f>+IF(AND(ISTEXT('Hygiene Data'!B2),EF6="Yes"),'Hygiene Data'!I9,IF(AND(ISTEXT('Hygiene Data'!B2),EF6="No",ISNUMBER('Hygiene Data'!I9)),CONCATENATE("[",ROUND('Hygiene Data'!I9,0),"]"),NA()))</f>
        <v>100</v>
      </c>
      <c r="BS6" s="353" t="str">
        <f>+'Water Data'!D27</f>
        <v>Yes</v>
      </c>
      <c r="BT6" s="353" t="str">
        <f>+'Water Data'!D28</f>
        <v>Yes</v>
      </c>
      <c r="BU6" s="353" t="str">
        <f>+'Water Data'!D29</f>
        <v>Yes</v>
      </c>
      <c r="BV6" s="353">
        <f>+'Water Data'!E27</f>
        <v>0</v>
      </c>
      <c r="BW6" s="353">
        <f>+'Water Data'!E28</f>
        <v>0</v>
      </c>
      <c r="BX6" s="353">
        <f>+'Water Data'!E29</f>
        <v>0</v>
      </c>
      <c r="BY6" s="353">
        <f>+'Water Data'!F27</f>
        <v>0</v>
      </c>
      <c r="BZ6" s="353">
        <f>+'Water Data'!F28</f>
        <v>0</v>
      </c>
      <c r="CA6" s="353">
        <f>+'Water Data'!F29</f>
        <v>0</v>
      </c>
      <c r="CB6" s="353">
        <f>+'Water Data'!G27</f>
        <v>0</v>
      </c>
      <c r="CC6" s="353">
        <f>+'Water Data'!G28</f>
        <v>0</v>
      </c>
      <c r="CD6" s="353">
        <f>+'Water Data'!G29</f>
        <v>0</v>
      </c>
      <c r="CE6" s="353" t="str">
        <f>+'Water Data'!H27</f>
        <v>Yes</v>
      </c>
      <c r="CF6" s="353" t="str">
        <f>+'Water Data'!H28</f>
        <v>Yes</v>
      </c>
      <c r="CG6" s="353" t="str">
        <f>+'Water Data'!H29</f>
        <v>Yes</v>
      </c>
      <c r="CH6" s="353" t="str">
        <f>+'Water Data'!I27</f>
        <v>Yes</v>
      </c>
      <c r="CI6" s="353" t="str">
        <f>+'Water Data'!I28</f>
        <v>Yes</v>
      </c>
      <c r="CJ6" s="353" t="str">
        <f>+'Water Data'!I29</f>
        <v>Yes</v>
      </c>
      <c r="CK6" s="353" t="str">
        <f>+'Sanitation Data'!D28</f>
        <v>Yes</v>
      </c>
      <c r="CL6" s="353" t="str">
        <f>+'Sanitation Data'!D29</f>
        <v>Yes</v>
      </c>
      <c r="CM6" s="353">
        <f>+'Sanitation Data'!D30</f>
        <v>0</v>
      </c>
      <c r="CN6" s="353">
        <f>+'Sanitation Data'!D31</f>
        <v>0</v>
      </c>
      <c r="CO6" s="353" t="str">
        <f>+'Sanitation Data'!D32</f>
        <v>Yes</v>
      </c>
      <c r="CP6" s="353">
        <f>+'Sanitation Data'!E28</f>
        <v>0</v>
      </c>
      <c r="CQ6" s="353">
        <f>+'Sanitation Data'!E29</f>
        <v>0</v>
      </c>
      <c r="CR6" s="353">
        <f>+'Sanitation Data'!E30</f>
        <v>0</v>
      </c>
      <c r="CS6" s="353">
        <f>+'Sanitation Data'!E31</f>
        <v>0</v>
      </c>
      <c r="CT6" s="353">
        <f>+'Sanitation Data'!E32</f>
        <v>0</v>
      </c>
      <c r="CU6" s="353">
        <f>+'Sanitation Data'!F28</f>
        <v>0</v>
      </c>
      <c r="CV6" s="353">
        <f>+'Sanitation Data'!F29</f>
        <v>0</v>
      </c>
      <c r="CW6" s="353">
        <f>+'Sanitation Data'!F30</f>
        <v>0</v>
      </c>
      <c r="CX6" s="353">
        <f>+'Sanitation Data'!F31</f>
        <v>0</v>
      </c>
      <c r="CY6" s="353">
        <f>+'Sanitation Data'!F32</f>
        <v>0</v>
      </c>
      <c r="CZ6" s="353">
        <f>+'Sanitation Data'!G28</f>
        <v>0</v>
      </c>
      <c r="DA6" s="353">
        <f>+'Sanitation Data'!G29</f>
        <v>0</v>
      </c>
      <c r="DB6" s="353">
        <f>+'Sanitation Data'!G30</f>
        <v>0</v>
      </c>
      <c r="DC6" s="353">
        <f>+'Sanitation Data'!G31</f>
        <v>0</v>
      </c>
      <c r="DD6" s="353">
        <f>+'Sanitation Data'!G32</f>
        <v>0</v>
      </c>
      <c r="DE6" s="353" t="str">
        <f>+'Sanitation Data'!H28</f>
        <v>Yes</v>
      </c>
      <c r="DF6" s="353" t="str">
        <f>+'Sanitation Data'!H29</f>
        <v>Yes</v>
      </c>
      <c r="DG6" s="353">
        <f>+'Sanitation Data'!H30</f>
        <v>0</v>
      </c>
      <c r="DH6" s="353">
        <f>+'Sanitation Data'!H31</f>
        <v>0</v>
      </c>
      <c r="DI6" s="353" t="str">
        <f>+'Sanitation Data'!H32</f>
        <v>Yes</v>
      </c>
      <c r="DJ6" s="353" t="str">
        <f>+'Sanitation Data'!I28</f>
        <v>Yes</v>
      </c>
      <c r="DK6" s="353" t="str">
        <f>+'Sanitation Data'!I29</f>
        <v>Yes</v>
      </c>
      <c r="DL6" s="353">
        <f>+'Sanitation Data'!I30</f>
        <v>0</v>
      </c>
      <c r="DM6" s="353">
        <f>+'Sanitation Data'!I31</f>
        <v>0</v>
      </c>
      <c r="DN6" s="353" t="str">
        <f>+'Sanitation Data'!I32</f>
        <v>Yes</v>
      </c>
      <c r="DO6" s="353" t="str">
        <f>+'Hygiene Data'!D11</f>
        <v>Yes</v>
      </c>
      <c r="DP6" s="353" t="str">
        <f>+'Hygiene Data'!D12</f>
        <v>Yes</v>
      </c>
      <c r="DQ6" s="353" t="str">
        <f>+'Hygiene Data'!D13</f>
        <v>Yes</v>
      </c>
      <c r="DR6" s="353">
        <f>+'Hygiene Data'!E11</f>
        <v>0</v>
      </c>
      <c r="DS6" s="353">
        <f>+'Hygiene Data'!E12</f>
        <v>0</v>
      </c>
      <c r="DT6" s="353">
        <f>+'Hygiene Data'!E13</f>
        <v>0</v>
      </c>
      <c r="DU6" s="353">
        <f>+'Hygiene Data'!F11</f>
        <v>0</v>
      </c>
      <c r="DV6" s="353">
        <f>+'Hygiene Data'!F12</f>
        <v>0</v>
      </c>
      <c r="DW6" s="353">
        <f>+'Hygiene Data'!F13</f>
        <v>0</v>
      </c>
      <c r="DX6" s="353">
        <f>+'Hygiene Data'!G11</f>
        <v>0</v>
      </c>
      <c r="DY6" s="353">
        <f>+'Hygiene Data'!G12</f>
        <v>0</v>
      </c>
      <c r="DZ6" s="353">
        <f>+'Hygiene Data'!G13</f>
        <v>0</v>
      </c>
      <c r="EA6" s="353" t="str">
        <f>+'Hygiene Data'!H11</f>
        <v>Yes</v>
      </c>
      <c r="EB6" s="353" t="str">
        <f>+'Hygiene Data'!H12</f>
        <v>Yes</v>
      </c>
      <c r="EC6" s="353" t="str">
        <f>+'Hygiene Data'!H13</f>
        <v>Yes</v>
      </c>
      <c r="ED6" s="353" t="str">
        <f>+'Hygiene Data'!I11</f>
        <v>Yes</v>
      </c>
      <c r="EE6" s="353" t="str">
        <f>+'Hygiene Data'!I12</f>
        <v>Yes</v>
      </c>
      <c r="EF6" s="353" t="str">
        <f>+'Hygiene Data'!I13</f>
        <v>Yes</v>
      </c>
    </row>
    <row r="7" spans="1:136" x14ac:dyDescent="0.25">
      <c r="A7" s="462" t="str">
        <f ca="1">+IF(OFFSET('Water Data'!$B$2,0,10*ROW('Water Data'!E1))="","",OFFSET('Water Data'!$B$2,0,10*ROW('Water Data'!E1)))</f>
        <v>SMR_2019_UIS</v>
      </c>
      <c r="B7" s="46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89">
        <f t="shared" ref="C7:C70" ca="1" si="0">+IF(ISNUMBER(VALUE(MID(A7,5,4))), VALUE(MID(A7, 5,4)),"")</f>
        <v>2019</v>
      </c>
      <c r="D7" s="49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3" t="str">
        <f ca="1">+IF(OFFSET('Water Data'!$D$27,0,10*ROW('Water Data'!D1))="","",OFFSET('Water Data'!$D$27,0,10*ROW('Water Data'!D1)))</f>
        <v>Yes</v>
      </c>
      <c r="BT7" s="353" t="str">
        <f ca="1">+IF(OFFSET('Water Data'!$D$28,0,10*ROW('Water Data'!D1))="","",OFFSET('Water Data'!$D$28,0,10*ROW('Water Data'!D1)))</f>
        <v>Yes</v>
      </c>
      <c r="BU7" s="353" t="str">
        <f ca="1">+IF(OFFSET('Water Data'!$D$29,0,10*ROW('Water Data'!D1))="","",OFFSET('Water Data'!$D$29,0,10*ROW('Water Data'!D1)))</f>
        <v>Yes</v>
      </c>
      <c r="BV7" s="353" t="str">
        <f ca="1">+IF(OFFSET('Water Data'!$E$27,0,10*ROW('Water Data'!E1))="","",OFFSET('Water Data'!$E$27,0,10*ROW('Water Data'!E1)))</f>
        <v/>
      </c>
      <c r="BW7" s="353" t="str">
        <f ca="1">+IF(OFFSET('Water Data'!$E$28,0,10*ROW('Water Data'!E1))="","",OFFSET('Water Data'!$E$28,0,10*ROW('Water Data'!E1)))</f>
        <v/>
      </c>
      <c r="BX7" s="353" t="str">
        <f ca="1">+IF(OFFSET('Water Data'!$E$29,0,10*ROW('Water Data'!E1))="","",OFFSET('Water Data'!$E$29,0,10*ROW('Water Data'!E1)))</f>
        <v/>
      </c>
      <c r="BY7" s="353" t="str">
        <f ca="1">+IF(OFFSET('Water Data'!$F$27,0,10*ROW('Water Data'!F1))="","",OFFSET('Water Data'!$F$27,0,10*ROW('Water Data'!F1)))</f>
        <v/>
      </c>
      <c r="BZ7" s="353" t="str">
        <f ca="1">+IF(OFFSET('Water Data'!$F$28,0,10*ROW('Water Data'!F1))="","",OFFSET('Water Data'!$F$28,0,10*ROW('Water Data'!F1)))</f>
        <v/>
      </c>
      <c r="CA7" s="353" t="str">
        <f ca="1">+IF(OFFSET('Water Data'!$F$29,0,10*ROW('Water Data'!F1))="","",OFFSET('Water Data'!$F$29,0,10*ROW('Water Data'!F1)))</f>
        <v/>
      </c>
      <c r="CB7" s="353" t="str">
        <f ca="1">+IF(OFFSET('Water Data'!$G$27,0,10*ROW('Water Data'!G1))="","",OFFSET('Water Data'!$G$27,0,10*ROW('Water Data'!G1)))</f>
        <v/>
      </c>
      <c r="CC7" s="353" t="str">
        <f ca="1">+IF(OFFSET('Water Data'!$G$28,0,10*ROW('Water Data'!G1))="","",OFFSET('Water Data'!$G$28,0,10*ROW('Water Data'!G1)))</f>
        <v/>
      </c>
      <c r="CD7" s="353" t="str">
        <f ca="1">+IF(OFFSET('Water Data'!$G$29,0,10*ROW('Water Data'!G1))="","",OFFSET('Water Data'!$G$29,0,10*ROW('Water Data'!G1)))</f>
        <v/>
      </c>
      <c r="CE7" s="353" t="str">
        <f ca="1">+IF(OFFSET('Water Data'!$H$27,0,10*ROW('Water Data'!H1))="","",OFFSET('Water Data'!$H$27,0,10*ROW('Water Data'!H1)))</f>
        <v>Yes</v>
      </c>
      <c r="CF7" s="353" t="str">
        <f ca="1">+IF(OFFSET('Water Data'!$H$28,0,10*ROW('Water Data'!H1))="","",OFFSET('Water Data'!$H$28,0,10*ROW('Water Data'!H1)))</f>
        <v>Yes</v>
      </c>
      <c r="CG7" s="353" t="str">
        <f ca="1">+IF(OFFSET('Water Data'!$H$29,0,10*ROW('Water Data'!H1))="","",OFFSET('Water Data'!$H$29,0,10*ROW('Water Data'!H1)))</f>
        <v>Yes</v>
      </c>
      <c r="CH7" s="353" t="str">
        <f ca="1">+IF(OFFSET('Water Data'!$I$27,0,10*ROW('Water Data'!I1))="","",OFFSET('Water Data'!$I$27,0,10*ROW('Water Data'!I1)))</f>
        <v>Yes</v>
      </c>
      <c r="CI7" s="353" t="str">
        <f ca="1">+IF(OFFSET('Water Data'!$I$28,0,10*ROW('Water Data'!I1))="","",OFFSET('Water Data'!$I$28,0,10*ROW('Water Data'!I1)))</f>
        <v>Yes</v>
      </c>
      <c r="CJ7" s="353" t="str">
        <f ca="1">+IF(OFFSET('Water Data'!$I$29,0,10*ROW('Water Data'!I1))="","",OFFSET('Water Data'!$I$29,0,10*ROW('Water Data'!I1)))</f>
        <v>Yes</v>
      </c>
      <c r="CK7" s="353" t="str">
        <f ca="1">+IF(OFFSET('Sanitation Data'!$D$28,0,10*ROW('Sanitation Data'!D1))="","",OFFSET('Sanitation Data'!$D$28,0,10*ROW('Sanitation Data'!D1)))</f>
        <v>Yes</v>
      </c>
      <c r="CL7" s="353" t="str">
        <f ca="1">+IF(OFFSET('Sanitation Data'!$D$29,0,10*ROW('Sanitation Data'!D1))="","",OFFSET('Sanitation Data'!$D$29,0,10*ROW('Sanitation Data'!D1)))</f>
        <v>Yes</v>
      </c>
      <c r="CM7" s="353" t="str">
        <f ca="1">+IF(OFFSET('Sanitation Data'!$D$30,0,10*ROW('Sanitation Data'!D1))="","",OFFSET('Sanitation Data'!$D$30,0,10*ROW('Sanitation Data'!D1)))</f>
        <v/>
      </c>
      <c r="CN7" s="353" t="str">
        <f ca="1">+IF(OFFSET('Sanitation Data'!$D$31,0,10*ROW('Sanitation Data'!D1))="","",OFFSET('Sanitation Data'!$D$31,0,10*ROW('Sanitation Data'!D1)))</f>
        <v/>
      </c>
      <c r="CO7" s="353" t="str">
        <f ca="1">+IF(OFFSET('Sanitation Data'!$D$32,0,10*ROW('Sanitation Data'!D1))="","",OFFSET('Sanitation Data'!$D$32,0,10*ROW('Sanitation Data'!D1)))</f>
        <v>Yes</v>
      </c>
      <c r="CP7" s="353" t="str">
        <f ca="1">+IF(OFFSET('Sanitation Data'!$E$28,0,10*ROW('Sanitation Data'!E1))="","",OFFSET('Sanitation Data'!$E$28,0,10*ROW('Sanitation Data'!E1)))</f>
        <v/>
      </c>
      <c r="CQ7" s="353" t="str">
        <f ca="1">+IF(OFFSET('Sanitation Data'!$E$29,0,10*ROW('Sanitation Data'!E1))="","",OFFSET('Sanitation Data'!$E$29,0,10*ROW('Sanitation Data'!E1)))</f>
        <v/>
      </c>
      <c r="CR7" s="353" t="str">
        <f ca="1">+IF(OFFSET('Sanitation Data'!$E$30,0,10*ROW('Sanitation Data'!E1))="","",OFFSET('Sanitation Data'!$E$30,0,10*ROW('Sanitation Data'!E1)))</f>
        <v/>
      </c>
      <c r="CS7" s="353" t="str">
        <f ca="1">+IF(OFFSET('Sanitation Data'!$E$31,0,10*ROW('Sanitation Data'!E1))="","",OFFSET('Sanitation Data'!$E$31,0,10*ROW('Sanitation Data'!E1)))</f>
        <v/>
      </c>
      <c r="CT7" s="353" t="str">
        <f ca="1">+IF(OFFSET('Sanitation Data'!$E$32,0,10*ROW('Sanitation Data'!E1))="","",OFFSET('Sanitation Data'!$E$32,0,10*ROW('Sanitation Data'!E1)))</f>
        <v/>
      </c>
      <c r="CU7" s="353" t="str">
        <f ca="1">+IF(OFFSET('Sanitation Data'!$F$28,0,10*ROW('Sanitation Data'!F1))="","",OFFSET('Sanitation Data'!$F$28,0,10*ROW('Sanitation Data'!F1)))</f>
        <v/>
      </c>
      <c r="CV7" s="353" t="str">
        <f ca="1">+IF(OFFSET('Sanitation Data'!$F$29,0,10*ROW('Sanitation Data'!F1))="","",OFFSET('Sanitation Data'!$F$29,0,10*ROW('Sanitation Data'!F1)))</f>
        <v/>
      </c>
      <c r="CW7" s="353" t="str">
        <f ca="1">+IF(OFFSET('Sanitation Data'!$F$30,0,10*ROW('Sanitation Data'!F1))="","",OFFSET('Sanitation Data'!$F$30,0,10*ROW('Sanitation Data'!F1)))</f>
        <v/>
      </c>
      <c r="CX7" s="353" t="str">
        <f ca="1">+IF(OFFSET('Sanitation Data'!$F$31,0,10*ROW('Sanitation Data'!F1))="","",OFFSET('Sanitation Data'!$F$31,0,10*ROW('Sanitation Data'!F1)))</f>
        <v/>
      </c>
      <c r="CY7" s="353" t="str">
        <f ca="1">+IF(OFFSET('Sanitation Data'!$F$32,0,10*ROW('Sanitation Data'!F1))="","",OFFSET('Sanitation Data'!$F$32,0,10*ROW('Sanitation Data'!F1)))</f>
        <v/>
      </c>
      <c r="CZ7" s="353" t="str">
        <f ca="1">+IF(OFFSET('Sanitation Data'!$G$28,0,10*ROW('Sanitation Data'!G1))="","",OFFSET('Sanitation Data'!$G$28,0,10*ROW('Sanitation Data'!G1)))</f>
        <v/>
      </c>
      <c r="DA7" s="353" t="str">
        <f ca="1">+IF(OFFSET('Sanitation Data'!$G$29,0,10*ROW('Sanitation Data'!G1))="","",OFFSET('Sanitation Data'!$G$29,0,10*ROW('Sanitation Data'!G1)))</f>
        <v/>
      </c>
      <c r="DB7" s="353" t="str">
        <f ca="1">+IF(OFFSET('Sanitation Data'!$G$30,0,10*ROW('Sanitation Data'!G1))="","",OFFSET('Sanitation Data'!$G$30,0,10*ROW('Sanitation Data'!G1)))</f>
        <v/>
      </c>
      <c r="DC7" s="353" t="str">
        <f ca="1">+IF(OFFSET('Sanitation Data'!$G$31,0,10*ROW('Sanitation Data'!G1))="","",OFFSET('Sanitation Data'!$G$31,0,10*ROW('Sanitation Data'!G1)))</f>
        <v/>
      </c>
      <c r="DD7" s="353" t="str">
        <f ca="1">+IF(OFFSET('Sanitation Data'!$G$32,0,10*ROW('Sanitation Data'!G1))="","",OFFSET('Sanitation Data'!$G$32,0,10*ROW('Sanitation Data'!G1)))</f>
        <v/>
      </c>
      <c r="DE7" s="353" t="str">
        <f ca="1">+IF(OFFSET('Sanitation Data'!$H$28,0,10*ROW('Sanitation Data'!H1))="","",OFFSET('Sanitation Data'!$H$28,0,10*ROW('Sanitation Data'!H1)))</f>
        <v>Yes</v>
      </c>
      <c r="DF7" s="353" t="str">
        <f ca="1">+IF(OFFSET('Sanitation Data'!$H$29,0,10*ROW('Sanitation Data'!H1))="","",OFFSET('Sanitation Data'!$H$29,0,10*ROW('Sanitation Data'!H1)))</f>
        <v>Yes</v>
      </c>
      <c r="DG7" s="353" t="str">
        <f ca="1">+IF(OFFSET('Sanitation Data'!$H$30,0,10*ROW('Sanitation Data'!H1))="","",OFFSET('Sanitation Data'!$H$30,0,10*ROW('Sanitation Data'!H1)))</f>
        <v/>
      </c>
      <c r="DH7" s="353" t="str">
        <f ca="1">+IF(OFFSET('Sanitation Data'!$H$31,0,10*ROW('Sanitation Data'!H1))="","",OFFSET('Sanitation Data'!$H$31,0,10*ROW('Sanitation Data'!H1)))</f>
        <v/>
      </c>
      <c r="DI7" s="353" t="str">
        <f ca="1">+IF(OFFSET('Sanitation Data'!$H$32,0,10*ROW('Sanitation Data'!H1))="","",OFFSET('Sanitation Data'!$H$32,0,10*ROW('Sanitation Data'!H1)))</f>
        <v>Yes</v>
      </c>
      <c r="DJ7" s="353" t="str">
        <f ca="1">+IF(OFFSET('Sanitation Data'!$I$28,0,10*ROW('Sanitation Data'!I1))="","",OFFSET('Sanitation Data'!$I$28,0,10*ROW('Sanitation Data'!I1)))</f>
        <v>Yes</v>
      </c>
      <c r="DK7" s="353" t="str">
        <f ca="1">+IF(OFFSET('Sanitation Data'!$I$29,0,10*ROW('Sanitation Data'!I1))="","",OFFSET('Sanitation Data'!$I$29,0,10*ROW('Sanitation Data'!I1)))</f>
        <v>Yes</v>
      </c>
      <c r="DL7" s="353" t="str">
        <f ca="1">+IF(OFFSET('Sanitation Data'!$I$30,0,10*ROW('Sanitation Data'!I1))="","",OFFSET('Sanitation Data'!$I$30,0,10*ROW('Sanitation Data'!I1)))</f>
        <v/>
      </c>
      <c r="DM7" s="353" t="str">
        <f ca="1">+IF(OFFSET('Sanitation Data'!$I$31,0,10*ROW('Sanitation Data'!I1))="","",OFFSET('Sanitation Data'!$I$31,0,10*ROW('Sanitation Data'!I1)))</f>
        <v/>
      </c>
      <c r="DN7" s="353" t="str">
        <f ca="1">+IF(OFFSET('Sanitation Data'!$I$32,0,10*ROW('Sanitation Data'!I1))="","",OFFSET('Sanitation Data'!$I$32,0,10*ROW('Sanitation Data'!I1)))</f>
        <v>Yes</v>
      </c>
      <c r="DO7" s="353" t="str">
        <f ca="1">+IF(OFFSET('Hygiene Data'!$D$11,0,10*ROW('Hygiene Data'!D1))="","",OFFSET('Hygiene Data'!$D$11,0,10*ROW('Hygiene Data'!D1)))</f>
        <v>Yes</v>
      </c>
      <c r="DP7" s="353" t="str">
        <f ca="1">+IF(OFFSET('Hygiene Data'!$D$12,0,10*ROW('Hygiene Data'!D1))="","",OFFSET('Hygiene Data'!$D$12,0,10*ROW('Hygiene Data'!D1)))</f>
        <v>Yes</v>
      </c>
      <c r="DQ7" s="353" t="str">
        <f ca="1">+IF(OFFSET('Hygiene Data'!$D$13,0,10*ROW('Hygiene Data'!D1))="","",OFFSET('Hygiene Data'!$D$13,0,10*ROW('Hygiene Data'!D1)))</f>
        <v>Yes</v>
      </c>
      <c r="DR7" s="353" t="str">
        <f ca="1">+IF(OFFSET('Hygiene Data'!$E$11,0,10*ROW('Hygiene Data'!E1))="","",OFFSET('Hygiene Data'!$E$11,0,10*ROW('Hygiene Data'!E1)))</f>
        <v/>
      </c>
      <c r="DS7" s="353" t="str">
        <f ca="1">+IF(OFFSET('Hygiene Data'!$E$12,0,10*ROW('Hygiene Data'!E1))="","",OFFSET('Hygiene Data'!$E$12,0,10*ROW('Hygiene Data'!E1)))</f>
        <v/>
      </c>
      <c r="DT7" s="353" t="str">
        <f ca="1">+IF(OFFSET('Hygiene Data'!$E$13,0,10*ROW('Hygiene Data'!E1))="","",OFFSET('Hygiene Data'!$E$13,0,10*ROW('Hygiene Data'!E1)))</f>
        <v/>
      </c>
      <c r="DU7" s="353" t="str">
        <f ca="1">+IF(OFFSET('Hygiene Data'!$F$11,0,10*ROW('Hygiene Data'!F1))="","",OFFSET('Hygiene Data'!$F$11,0,10*ROW('Hygiene Data'!F1)))</f>
        <v/>
      </c>
      <c r="DV7" s="353" t="str">
        <f ca="1">+IF(OFFSET('Hygiene Data'!$F$12,0,10*ROW('Hygiene Data'!F1))="","",OFFSET('Hygiene Data'!$F$12,0,10*ROW('Hygiene Data'!F1)))</f>
        <v/>
      </c>
      <c r="DW7" s="353" t="str">
        <f ca="1">+IF(OFFSET('Hygiene Data'!$F$13,0,10*ROW('Hygiene Data'!F1))="","",OFFSET('Hygiene Data'!$F$13,0,10*ROW('Hygiene Data'!F1)))</f>
        <v/>
      </c>
      <c r="DX7" s="353" t="str">
        <f ca="1">+IF(OFFSET('Hygiene Data'!$G$11,0,10*ROW('Hygiene Data'!G1))="","",OFFSET('Hygiene Data'!$G$11,0,10*ROW('Hygiene Data'!G1)))</f>
        <v/>
      </c>
      <c r="DY7" s="353" t="str">
        <f ca="1">+IF(OFFSET('Hygiene Data'!$G$12,0,10*ROW('Hygiene Data'!G1))="","",OFFSET('Hygiene Data'!$G$12,0,10*ROW('Hygiene Data'!G1)))</f>
        <v/>
      </c>
      <c r="DZ7" s="353" t="str">
        <f ca="1">+IF(OFFSET('Hygiene Data'!$G$13,0,10*ROW('Hygiene Data'!G1))="","",OFFSET('Hygiene Data'!$G$13,0,10*ROW('Hygiene Data'!G1)))</f>
        <v/>
      </c>
      <c r="EA7" s="353" t="str">
        <f ca="1">+IF(OFFSET('Hygiene Data'!$H$11,0,10*ROW('Hygiene Data'!H1))="","",OFFSET('Hygiene Data'!$H$11,0,10*ROW('Hygiene Data'!H1)))</f>
        <v>Yes</v>
      </c>
      <c r="EB7" s="353" t="str">
        <f ca="1">+IF(OFFSET('Hygiene Data'!$H$12,0,10*ROW('Hygiene Data'!H1))="","",OFFSET('Hygiene Data'!$H$12,0,10*ROW('Hygiene Data'!H1)))</f>
        <v>Yes</v>
      </c>
      <c r="EC7" s="353" t="str">
        <f ca="1">+IF(OFFSET('Hygiene Data'!$H$13,0,10*ROW('Hygiene Data'!H1))="","",OFFSET('Hygiene Data'!$H$13,0,10*ROW('Hygiene Data'!H1)))</f>
        <v>Yes</v>
      </c>
      <c r="ED7" s="353" t="str">
        <f ca="1">+IF(OFFSET('Hygiene Data'!$I$11,0,10*ROW('Hygiene Data'!I1))="","",OFFSET('Hygiene Data'!$I$11,0,10*ROW('Hygiene Data'!I1)))</f>
        <v>Yes</v>
      </c>
      <c r="EE7" s="353" t="str">
        <f ca="1">+IF(OFFSET('Hygiene Data'!$I$12,0,10*ROW('Hygiene Data'!I1))="","",OFFSET('Hygiene Data'!$I$12,0,10*ROW('Hygiene Data'!I1)))</f>
        <v>Yes</v>
      </c>
      <c r="EF7" s="353" t="str">
        <f ca="1">+IF(OFFSET('Hygiene Data'!$I$13,0,10*ROW('Hygiene Data'!I1))="","",OFFSET('Hygiene Data'!$I$13,0,10*ROW('Hygiene Data'!I1)))</f>
        <v>Yes</v>
      </c>
    </row>
    <row r="8" spans="1:136" x14ac:dyDescent="0.25">
      <c r="A8" s="462" t="str">
        <f ca="1">+IF(OFFSET('Water Data'!$B$2,0,10*ROW('Water Data'!E2))="","",OFFSET('Water Data'!$B$2,0,10*ROW('Water Data'!E2)))</f>
        <v>SMR_2020_UIS</v>
      </c>
      <c r="B8" s="46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89">
        <f t="shared" ca="1" si="0"/>
        <v>2020</v>
      </c>
      <c r="D8" s="49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3" t="str">
        <f ca="1">+IF(OFFSET('Water Data'!$D$27,0,10*ROW('Water Data'!D2))="","",OFFSET('Water Data'!$D$27,0,10*ROW('Water Data'!D2)))</f>
        <v>Yes</v>
      </c>
      <c r="BT8" s="353" t="str">
        <f ca="1">+IF(OFFSET('Water Data'!$D$28,0,10*ROW('Water Data'!D2))="","",OFFSET('Water Data'!$D$28,0,10*ROW('Water Data'!D2)))</f>
        <v>Yes</v>
      </c>
      <c r="BU8" s="353" t="str">
        <f ca="1">+IF(OFFSET('Water Data'!$D$29,0,10*ROW('Water Data'!D2))="","",OFFSET('Water Data'!$D$29,0,10*ROW('Water Data'!D2)))</f>
        <v>Yes</v>
      </c>
      <c r="BV8" s="353" t="str">
        <f ca="1">+IF(OFFSET('Water Data'!$E$27,0,10*ROW('Water Data'!E2))="","",OFFSET('Water Data'!$E$27,0,10*ROW('Water Data'!E2)))</f>
        <v/>
      </c>
      <c r="BW8" s="353" t="str">
        <f ca="1">+IF(OFFSET('Water Data'!$E$28,0,10*ROW('Water Data'!E2))="","",OFFSET('Water Data'!$E$28,0,10*ROW('Water Data'!E2)))</f>
        <v/>
      </c>
      <c r="BX8" s="353" t="str">
        <f ca="1">+IF(OFFSET('Water Data'!$E$29,0,10*ROW('Water Data'!E2))="","",OFFSET('Water Data'!$E$29,0,10*ROW('Water Data'!E2)))</f>
        <v/>
      </c>
      <c r="BY8" s="353" t="str">
        <f ca="1">+IF(OFFSET('Water Data'!$F$27,0,10*ROW('Water Data'!F2))="","",OFFSET('Water Data'!$F$27,0,10*ROW('Water Data'!F2)))</f>
        <v/>
      </c>
      <c r="BZ8" s="353" t="str">
        <f ca="1">+IF(OFFSET('Water Data'!$F$28,0,10*ROW('Water Data'!F2))="","",OFFSET('Water Data'!$F$28,0,10*ROW('Water Data'!F2)))</f>
        <v/>
      </c>
      <c r="CA8" s="353" t="str">
        <f ca="1">+IF(OFFSET('Water Data'!$F$29,0,10*ROW('Water Data'!F2))="","",OFFSET('Water Data'!$F$29,0,10*ROW('Water Data'!F2)))</f>
        <v/>
      </c>
      <c r="CB8" s="353" t="str">
        <f ca="1">+IF(OFFSET('Water Data'!$G$27,0,10*ROW('Water Data'!G2))="","",OFFSET('Water Data'!$G$27,0,10*ROW('Water Data'!G2)))</f>
        <v/>
      </c>
      <c r="CC8" s="353" t="str">
        <f ca="1">+IF(OFFSET('Water Data'!$G$28,0,10*ROW('Water Data'!G2))="","",OFFSET('Water Data'!$G$28,0,10*ROW('Water Data'!G2)))</f>
        <v/>
      </c>
      <c r="CD8" s="353" t="str">
        <f ca="1">+IF(OFFSET('Water Data'!$G$29,0,10*ROW('Water Data'!G2))="","",OFFSET('Water Data'!$G$29,0,10*ROW('Water Data'!G2)))</f>
        <v/>
      </c>
      <c r="CE8" s="353" t="str">
        <f ca="1">+IF(OFFSET('Water Data'!$H$27,0,10*ROW('Water Data'!H2))="","",OFFSET('Water Data'!$H$27,0,10*ROW('Water Data'!H2)))</f>
        <v>Yes</v>
      </c>
      <c r="CF8" s="353" t="str">
        <f ca="1">+IF(OFFSET('Water Data'!$H$28,0,10*ROW('Water Data'!H2))="","",OFFSET('Water Data'!$H$28,0,10*ROW('Water Data'!H2)))</f>
        <v>Yes</v>
      </c>
      <c r="CG8" s="353" t="str">
        <f ca="1">+IF(OFFSET('Water Data'!$H$29,0,10*ROW('Water Data'!H2))="","",OFFSET('Water Data'!$H$29,0,10*ROW('Water Data'!H2)))</f>
        <v>Yes</v>
      </c>
      <c r="CH8" s="353" t="str">
        <f ca="1">+IF(OFFSET('Water Data'!$I$27,0,10*ROW('Water Data'!I2))="","",OFFSET('Water Data'!$I$27,0,10*ROW('Water Data'!I2)))</f>
        <v>Yes</v>
      </c>
      <c r="CI8" s="353" t="str">
        <f ca="1">+IF(OFFSET('Water Data'!$I$28,0,10*ROW('Water Data'!I2))="","",OFFSET('Water Data'!$I$28,0,10*ROW('Water Data'!I2)))</f>
        <v>Yes</v>
      </c>
      <c r="CJ8" s="353" t="str">
        <f ca="1">+IF(OFFSET('Water Data'!$I$29,0,10*ROW('Water Data'!I2))="","",OFFSET('Water Data'!$I$29,0,10*ROW('Water Data'!I2)))</f>
        <v>Yes</v>
      </c>
      <c r="CK8" s="353" t="str">
        <f ca="1">+IF(OFFSET('Sanitation Data'!$D$28,0,10*ROW('Sanitation Data'!D2))="","",OFFSET('Sanitation Data'!$D$28,0,10*ROW('Sanitation Data'!D2)))</f>
        <v>Yes</v>
      </c>
      <c r="CL8" s="353" t="str">
        <f ca="1">+IF(OFFSET('Sanitation Data'!$D$29,0,10*ROW('Sanitation Data'!D2))="","",OFFSET('Sanitation Data'!$D$29,0,10*ROW('Sanitation Data'!D2)))</f>
        <v>Yes</v>
      </c>
      <c r="CM8" s="353" t="str">
        <f ca="1">+IF(OFFSET('Sanitation Data'!$D$30,0,10*ROW('Sanitation Data'!D2))="","",OFFSET('Sanitation Data'!$D$30,0,10*ROW('Sanitation Data'!D2)))</f>
        <v/>
      </c>
      <c r="CN8" s="353" t="str">
        <f ca="1">+IF(OFFSET('Sanitation Data'!$D$31,0,10*ROW('Sanitation Data'!D2))="","",OFFSET('Sanitation Data'!$D$31,0,10*ROW('Sanitation Data'!D2)))</f>
        <v/>
      </c>
      <c r="CO8" s="353" t="str">
        <f ca="1">+IF(OFFSET('Sanitation Data'!$D$32,0,10*ROW('Sanitation Data'!D2))="","",OFFSET('Sanitation Data'!$D$32,0,10*ROW('Sanitation Data'!D2)))</f>
        <v>Yes</v>
      </c>
      <c r="CP8" s="353" t="str">
        <f ca="1">+IF(OFFSET('Sanitation Data'!$E$28,0,10*ROW('Sanitation Data'!E2))="","",OFFSET('Sanitation Data'!$E$28,0,10*ROW('Sanitation Data'!E2)))</f>
        <v/>
      </c>
      <c r="CQ8" s="353" t="str">
        <f ca="1">+IF(OFFSET('Sanitation Data'!$E$29,0,10*ROW('Sanitation Data'!E2))="","",OFFSET('Sanitation Data'!$E$29,0,10*ROW('Sanitation Data'!E2)))</f>
        <v/>
      </c>
      <c r="CR8" s="353" t="str">
        <f ca="1">+IF(OFFSET('Sanitation Data'!$E$30,0,10*ROW('Sanitation Data'!E2))="","",OFFSET('Sanitation Data'!$E$30,0,10*ROW('Sanitation Data'!E2)))</f>
        <v/>
      </c>
      <c r="CS8" s="353" t="str">
        <f ca="1">+IF(OFFSET('Sanitation Data'!$E$31,0,10*ROW('Sanitation Data'!E2))="","",OFFSET('Sanitation Data'!$E$31,0,10*ROW('Sanitation Data'!E2)))</f>
        <v/>
      </c>
      <c r="CT8" s="353" t="str">
        <f ca="1">+IF(OFFSET('Sanitation Data'!$E$32,0,10*ROW('Sanitation Data'!E2))="","",OFFSET('Sanitation Data'!$E$32,0,10*ROW('Sanitation Data'!E2)))</f>
        <v/>
      </c>
      <c r="CU8" s="353" t="str">
        <f ca="1">+IF(OFFSET('Sanitation Data'!$F$28,0,10*ROW('Sanitation Data'!F2))="","",OFFSET('Sanitation Data'!$F$28,0,10*ROW('Sanitation Data'!F2)))</f>
        <v/>
      </c>
      <c r="CV8" s="353" t="str">
        <f ca="1">+IF(OFFSET('Sanitation Data'!$F$29,0,10*ROW('Sanitation Data'!F2))="","",OFFSET('Sanitation Data'!$F$29,0,10*ROW('Sanitation Data'!F2)))</f>
        <v/>
      </c>
      <c r="CW8" s="353" t="str">
        <f ca="1">+IF(OFFSET('Sanitation Data'!$F$30,0,10*ROW('Sanitation Data'!F2))="","",OFFSET('Sanitation Data'!$F$30,0,10*ROW('Sanitation Data'!F2)))</f>
        <v/>
      </c>
      <c r="CX8" s="353" t="str">
        <f ca="1">+IF(OFFSET('Sanitation Data'!$F$31,0,10*ROW('Sanitation Data'!F2))="","",OFFSET('Sanitation Data'!$F$31,0,10*ROW('Sanitation Data'!F2)))</f>
        <v/>
      </c>
      <c r="CY8" s="353" t="str">
        <f ca="1">+IF(OFFSET('Sanitation Data'!$F$32,0,10*ROW('Sanitation Data'!F2))="","",OFFSET('Sanitation Data'!$F$32,0,10*ROW('Sanitation Data'!F2)))</f>
        <v/>
      </c>
      <c r="CZ8" s="353" t="str">
        <f ca="1">+IF(OFFSET('Sanitation Data'!$G$28,0,10*ROW('Sanitation Data'!G2))="","",OFFSET('Sanitation Data'!$G$28,0,10*ROW('Sanitation Data'!G2)))</f>
        <v/>
      </c>
      <c r="DA8" s="353" t="str">
        <f ca="1">+IF(OFFSET('Sanitation Data'!$G$29,0,10*ROW('Sanitation Data'!G2))="","",OFFSET('Sanitation Data'!$G$29,0,10*ROW('Sanitation Data'!G2)))</f>
        <v/>
      </c>
      <c r="DB8" s="353" t="str">
        <f ca="1">+IF(OFFSET('Sanitation Data'!$G$30,0,10*ROW('Sanitation Data'!G2))="","",OFFSET('Sanitation Data'!$G$30,0,10*ROW('Sanitation Data'!G2)))</f>
        <v/>
      </c>
      <c r="DC8" s="353" t="str">
        <f ca="1">+IF(OFFSET('Sanitation Data'!$G$31,0,10*ROW('Sanitation Data'!G2))="","",OFFSET('Sanitation Data'!$G$31,0,10*ROW('Sanitation Data'!G2)))</f>
        <v/>
      </c>
      <c r="DD8" s="353" t="str">
        <f ca="1">+IF(OFFSET('Sanitation Data'!$G$32,0,10*ROW('Sanitation Data'!G2))="","",OFFSET('Sanitation Data'!$G$32,0,10*ROW('Sanitation Data'!G2)))</f>
        <v/>
      </c>
      <c r="DE8" s="353" t="str">
        <f ca="1">+IF(OFFSET('Sanitation Data'!$H$28,0,10*ROW('Sanitation Data'!H2))="","",OFFSET('Sanitation Data'!$H$28,0,10*ROW('Sanitation Data'!H2)))</f>
        <v>Yes</v>
      </c>
      <c r="DF8" s="353" t="str">
        <f ca="1">+IF(OFFSET('Sanitation Data'!$H$29,0,10*ROW('Sanitation Data'!H2))="","",OFFSET('Sanitation Data'!$H$29,0,10*ROW('Sanitation Data'!H2)))</f>
        <v>Yes</v>
      </c>
      <c r="DG8" s="353" t="str">
        <f ca="1">+IF(OFFSET('Sanitation Data'!$H$30,0,10*ROW('Sanitation Data'!H2))="","",OFFSET('Sanitation Data'!$H$30,0,10*ROW('Sanitation Data'!H2)))</f>
        <v/>
      </c>
      <c r="DH8" s="353" t="str">
        <f ca="1">+IF(OFFSET('Sanitation Data'!$H$31,0,10*ROW('Sanitation Data'!H2))="","",OFFSET('Sanitation Data'!$H$31,0,10*ROW('Sanitation Data'!H2)))</f>
        <v/>
      </c>
      <c r="DI8" s="353" t="str">
        <f ca="1">+IF(OFFSET('Sanitation Data'!$H$32,0,10*ROW('Sanitation Data'!H2))="","",OFFSET('Sanitation Data'!$H$32,0,10*ROW('Sanitation Data'!H2)))</f>
        <v>Yes</v>
      </c>
      <c r="DJ8" s="353" t="str">
        <f ca="1">+IF(OFFSET('Sanitation Data'!$I$28,0,10*ROW('Sanitation Data'!I2))="","",OFFSET('Sanitation Data'!$I$28,0,10*ROW('Sanitation Data'!I2)))</f>
        <v>Yes</v>
      </c>
      <c r="DK8" s="353" t="str">
        <f ca="1">+IF(OFFSET('Sanitation Data'!$I$29,0,10*ROW('Sanitation Data'!I2))="","",OFFSET('Sanitation Data'!$I$29,0,10*ROW('Sanitation Data'!I2)))</f>
        <v>Yes</v>
      </c>
      <c r="DL8" s="353" t="str">
        <f ca="1">+IF(OFFSET('Sanitation Data'!$I$30,0,10*ROW('Sanitation Data'!I2))="","",OFFSET('Sanitation Data'!$I$30,0,10*ROW('Sanitation Data'!I2)))</f>
        <v/>
      </c>
      <c r="DM8" s="353" t="str">
        <f ca="1">+IF(OFFSET('Sanitation Data'!$I$31,0,10*ROW('Sanitation Data'!I2))="","",OFFSET('Sanitation Data'!$I$31,0,10*ROW('Sanitation Data'!I2)))</f>
        <v/>
      </c>
      <c r="DN8" s="353" t="str">
        <f ca="1">+IF(OFFSET('Sanitation Data'!$I$32,0,10*ROW('Sanitation Data'!I2))="","",OFFSET('Sanitation Data'!$I$32,0,10*ROW('Sanitation Data'!I2)))</f>
        <v>Yes</v>
      </c>
      <c r="DO8" s="353" t="str">
        <f ca="1">+IF(OFFSET('Hygiene Data'!$D$11,0,10*ROW('Hygiene Data'!D2))="","",OFFSET('Hygiene Data'!$D$11,0,10*ROW('Hygiene Data'!D2)))</f>
        <v>Yes</v>
      </c>
      <c r="DP8" s="353" t="str">
        <f ca="1">+IF(OFFSET('Hygiene Data'!$D$12,0,10*ROW('Hygiene Data'!D2))="","",OFFSET('Hygiene Data'!$D$12,0,10*ROW('Hygiene Data'!D2)))</f>
        <v>Yes</v>
      </c>
      <c r="DQ8" s="353" t="str">
        <f ca="1">+IF(OFFSET('Hygiene Data'!$D$13,0,10*ROW('Hygiene Data'!D2))="","",OFFSET('Hygiene Data'!$D$13,0,10*ROW('Hygiene Data'!D2)))</f>
        <v>Yes</v>
      </c>
      <c r="DR8" s="353" t="str">
        <f ca="1">+IF(OFFSET('Hygiene Data'!$E$11,0,10*ROW('Hygiene Data'!E2))="","",OFFSET('Hygiene Data'!$E$11,0,10*ROW('Hygiene Data'!E2)))</f>
        <v/>
      </c>
      <c r="DS8" s="353" t="str">
        <f ca="1">+IF(OFFSET('Hygiene Data'!$E$12,0,10*ROW('Hygiene Data'!E2))="","",OFFSET('Hygiene Data'!$E$12,0,10*ROW('Hygiene Data'!E2)))</f>
        <v/>
      </c>
      <c r="DT8" s="353" t="str">
        <f ca="1">+IF(OFFSET('Hygiene Data'!$E$13,0,10*ROW('Hygiene Data'!E2))="","",OFFSET('Hygiene Data'!$E$13,0,10*ROW('Hygiene Data'!E2)))</f>
        <v/>
      </c>
      <c r="DU8" s="353" t="str">
        <f ca="1">+IF(OFFSET('Hygiene Data'!$F$11,0,10*ROW('Hygiene Data'!F2))="","",OFFSET('Hygiene Data'!$F$11,0,10*ROW('Hygiene Data'!F2)))</f>
        <v/>
      </c>
      <c r="DV8" s="353" t="str">
        <f ca="1">+IF(OFFSET('Hygiene Data'!$F$12,0,10*ROW('Hygiene Data'!F2))="","",OFFSET('Hygiene Data'!$F$12,0,10*ROW('Hygiene Data'!F2)))</f>
        <v/>
      </c>
      <c r="DW8" s="353" t="str">
        <f ca="1">+IF(OFFSET('Hygiene Data'!$F$13,0,10*ROW('Hygiene Data'!F2))="","",OFFSET('Hygiene Data'!$F$13,0,10*ROW('Hygiene Data'!F2)))</f>
        <v/>
      </c>
      <c r="DX8" s="353" t="str">
        <f ca="1">+IF(OFFSET('Hygiene Data'!$G$11,0,10*ROW('Hygiene Data'!G2))="","",OFFSET('Hygiene Data'!$G$11,0,10*ROW('Hygiene Data'!G2)))</f>
        <v/>
      </c>
      <c r="DY8" s="353" t="str">
        <f ca="1">+IF(OFFSET('Hygiene Data'!$G$12,0,10*ROW('Hygiene Data'!G2))="","",OFFSET('Hygiene Data'!$G$12,0,10*ROW('Hygiene Data'!G2)))</f>
        <v/>
      </c>
      <c r="DZ8" s="353" t="str">
        <f ca="1">+IF(OFFSET('Hygiene Data'!$G$13,0,10*ROW('Hygiene Data'!G2))="","",OFFSET('Hygiene Data'!$G$13,0,10*ROW('Hygiene Data'!G2)))</f>
        <v/>
      </c>
      <c r="EA8" s="353" t="str">
        <f ca="1">+IF(OFFSET('Hygiene Data'!$H$11,0,10*ROW('Hygiene Data'!H2))="","",OFFSET('Hygiene Data'!$H$11,0,10*ROW('Hygiene Data'!H2)))</f>
        <v>Yes</v>
      </c>
      <c r="EB8" s="353" t="str">
        <f ca="1">+IF(OFFSET('Hygiene Data'!$H$12,0,10*ROW('Hygiene Data'!H2))="","",OFFSET('Hygiene Data'!$H$12,0,10*ROW('Hygiene Data'!H2)))</f>
        <v>Yes</v>
      </c>
      <c r="EC8" s="353" t="str">
        <f ca="1">+IF(OFFSET('Hygiene Data'!$H$13,0,10*ROW('Hygiene Data'!H2))="","",OFFSET('Hygiene Data'!$H$13,0,10*ROW('Hygiene Data'!H2)))</f>
        <v>Yes</v>
      </c>
      <c r="ED8" s="353" t="str">
        <f ca="1">+IF(OFFSET('Hygiene Data'!$I$11,0,10*ROW('Hygiene Data'!I2))="","",OFFSET('Hygiene Data'!$I$11,0,10*ROW('Hygiene Data'!I2)))</f>
        <v>Yes</v>
      </c>
      <c r="EE8" s="353" t="str">
        <f ca="1">+IF(OFFSET('Hygiene Data'!$I$12,0,10*ROW('Hygiene Data'!I2))="","",OFFSET('Hygiene Data'!$I$12,0,10*ROW('Hygiene Data'!I2)))</f>
        <v>Yes</v>
      </c>
      <c r="EF8" s="353" t="str">
        <f ca="1">+IF(OFFSET('Hygiene Data'!$I$13,0,10*ROW('Hygiene Data'!I2))="","",OFFSET('Hygiene Data'!$I$13,0,10*ROW('Hygiene Data'!I2)))</f>
        <v>Yes</v>
      </c>
    </row>
    <row r="9" spans="1:136" x14ac:dyDescent="0.25">
      <c r="A9" s="462" t="str">
        <f ca="1">+IF(OFFSET('Water Data'!$B$2,0,10*ROW('Water Data'!E3))="","",OFFSET('Water Data'!$B$2,0,10*ROW('Water Data'!E3)))</f>
        <v>SMR_2021_PWH</v>
      </c>
      <c r="B9" s="46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89">
        <f t="shared" ca="1" si="0"/>
        <v>2021</v>
      </c>
      <c r="D9" s="49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6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3" t="str">
        <f ca="1">+IF(OFFSET('Water Data'!$D$27,0,10*ROW('Water Data'!D3))="","",OFFSET('Water Data'!$D$27,0,10*ROW('Water Data'!D3)))</f>
        <v>Yes</v>
      </c>
      <c r="BT9" s="353" t="str">
        <f ca="1">+IF(OFFSET('Water Data'!$D$28,0,10*ROW('Water Data'!D3))="","",OFFSET('Water Data'!$D$28,0,10*ROW('Water Data'!D3)))</f>
        <v>Yes</v>
      </c>
      <c r="BU9" s="353" t="str">
        <f ca="1">+IF(OFFSET('Water Data'!$D$29,0,10*ROW('Water Data'!D3))="","",OFFSET('Water Data'!$D$29,0,10*ROW('Water Data'!D3)))</f>
        <v>Yes</v>
      </c>
      <c r="BV9" s="353" t="str">
        <f ca="1">+IF(OFFSET('Water Data'!$E$27,0,10*ROW('Water Data'!E3))="","",OFFSET('Water Data'!$E$27,0,10*ROW('Water Data'!E3)))</f>
        <v/>
      </c>
      <c r="BW9" s="353" t="str">
        <f ca="1">+IF(OFFSET('Water Data'!$E$28,0,10*ROW('Water Data'!E3))="","",OFFSET('Water Data'!$E$28,0,10*ROW('Water Data'!E3)))</f>
        <v/>
      </c>
      <c r="BX9" s="353" t="str">
        <f ca="1">+IF(OFFSET('Water Data'!$E$29,0,10*ROW('Water Data'!E3))="","",OFFSET('Water Data'!$E$29,0,10*ROW('Water Data'!E3)))</f>
        <v/>
      </c>
      <c r="BY9" s="353" t="str">
        <f ca="1">+IF(OFFSET('Water Data'!$F$27,0,10*ROW('Water Data'!F3))="","",OFFSET('Water Data'!$F$27,0,10*ROW('Water Data'!F3)))</f>
        <v/>
      </c>
      <c r="BZ9" s="353" t="str">
        <f ca="1">+IF(OFFSET('Water Data'!$F$28,0,10*ROW('Water Data'!F3))="","",OFFSET('Water Data'!$F$28,0,10*ROW('Water Data'!F3)))</f>
        <v/>
      </c>
      <c r="CA9" s="353" t="str">
        <f ca="1">+IF(OFFSET('Water Data'!$F$29,0,10*ROW('Water Data'!F3))="","",OFFSET('Water Data'!$F$29,0,10*ROW('Water Data'!F3)))</f>
        <v/>
      </c>
      <c r="CB9" s="353" t="str">
        <f ca="1">+IF(OFFSET('Water Data'!$G$27,0,10*ROW('Water Data'!G3))="","",OFFSET('Water Data'!$G$27,0,10*ROW('Water Data'!G3)))</f>
        <v/>
      </c>
      <c r="CC9" s="353" t="str">
        <f ca="1">+IF(OFFSET('Water Data'!$G$28,0,10*ROW('Water Data'!G3))="","",OFFSET('Water Data'!$G$28,0,10*ROW('Water Data'!G3)))</f>
        <v/>
      </c>
      <c r="CD9" s="353" t="str">
        <f ca="1">+IF(OFFSET('Water Data'!$G$29,0,10*ROW('Water Data'!G3))="","",OFFSET('Water Data'!$G$29,0,10*ROW('Water Data'!G3)))</f>
        <v/>
      </c>
      <c r="CE9" s="353" t="str">
        <f ca="1">+IF(OFFSET('Water Data'!$H$27,0,10*ROW('Water Data'!H3))="","",OFFSET('Water Data'!$H$27,0,10*ROW('Water Data'!H3)))</f>
        <v/>
      </c>
      <c r="CF9" s="353" t="str">
        <f ca="1">+IF(OFFSET('Water Data'!$H$28,0,10*ROW('Water Data'!H3))="","",OFFSET('Water Data'!$H$28,0,10*ROW('Water Data'!H3)))</f>
        <v/>
      </c>
      <c r="CG9" s="353" t="str">
        <f ca="1">+IF(OFFSET('Water Data'!$H$29,0,10*ROW('Water Data'!H3))="","",OFFSET('Water Data'!$H$29,0,10*ROW('Water Data'!H3)))</f>
        <v/>
      </c>
      <c r="CH9" s="353" t="str">
        <f ca="1">+IF(OFFSET('Water Data'!$I$27,0,10*ROW('Water Data'!I3))="","",OFFSET('Water Data'!$I$27,0,10*ROW('Water Data'!I3)))</f>
        <v/>
      </c>
      <c r="CI9" s="353" t="str">
        <f ca="1">+IF(OFFSET('Water Data'!$I$28,0,10*ROW('Water Data'!I3))="","",OFFSET('Water Data'!$I$28,0,10*ROW('Water Data'!I3)))</f>
        <v/>
      </c>
      <c r="CJ9" s="353" t="str">
        <f ca="1">+IF(OFFSET('Water Data'!$I$29,0,10*ROW('Water Data'!I3))="","",OFFSET('Water Data'!$I$29,0,10*ROW('Water Data'!I3)))</f>
        <v/>
      </c>
      <c r="CK9" s="353" t="str">
        <f ca="1">+IF(OFFSET('Sanitation Data'!$D$28,0,10*ROW('Sanitation Data'!D3))="","",OFFSET('Sanitation Data'!$D$28,0,10*ROW('Sanitation Data'!D3)))</f>
        <v>Yes</v>
      </c>
      <c r="CL9" s="353" t="str">
        <f ca="1">+IF(OFFSET('Sanitation Data'!$D$29,0,10*ROW('Sanitation Data'!D3))="","",OFFSET('Sanitation Data'!$D$29,0,10*ROW('Sanitation Data'!D3)))</f>
        <v>Yes</v>
      </c>
      <c r="CM9" s="353" t="str">
        <f ca="1">+IF(OFFSET('Sanitation Data'!$D$30,0,10*ROW('Sanitation Data'!D3))="","",OFFSET('Sanitation Data'!$D$30,0,10*ROW('Sanitation Data'!D3)))</f>
        <v/>
      </c>
      <c r="CN9" s="353" t="str">
        <f ca="1">+IF(OFFSET('Sanitation Data'!$D$31,0,10*ROW('Sanitation Data'!D3))="","",OFFSET('Sanitation Data'!$D$31,0,10*ROW('Sanitation Data'!D3)))</f>
        <v/>
      </c>
      <c r="CO9" s="353" t="str">
        <f ca="1">+IF(OFFSET('Sanitation Data'!$D$32,0,10*ROW('Sanitation Data'!D3))="","",OFFSET('Sanitation Data'!$D$32,0,10*ROW('Sanitation Data'!D3)))</f>
        <v>Yes</v>
      </c>
      <c r="CP9" s="353" t="str">
        <f ca="1">+IF(OFFSET('Sanitation Data'!$E$28,0,10*ROW('Sanitation Data'!E3))="","",OFFSET('Sanitation Data'!$E$28,0,10*ROW('Sanitation Data'!E3)))</f>
        <v/>
      </c>
      <c r="CQ9" s="353" t="str">
        <f ca="1">+IF(OFFSET('Sanitation Data'!$E$29,0,10*ROW('Sanitation Data'!E3))="","",OFFSET('Sanitation Data'!$E$29,0,10*ROW('Sanitation Data'!E3)))</f>
        <v/>
      </c>
      <c r="CR9" s="353" t="str">
        <f ca="1">+IF(OFFSET('Sanitation Data'!$E$30,0,10*ROW('Sanitation Data'!E3))="","",OFFSET('Sanitation Data'!$E$30,0,10*ROW('Sanitation Data'!E3)))</f>
        <v/>
      </c>
      <c r="CS9" s="353" t="str">
        <f ca="1">+IF(OFFSET('Sanitation Data'!$E$31,0,10*ROW('Sanitation Data'!E3))="","",OFFSET('Sanitation Data'!$E$31,0,10*ROW('Sanitation Data'!E3)))</f>
        <v/>
      </c>
      <c r="CT9" s="353" t="str">
        <f ca="1">+IF(OFFSET('Sanitation Data'!$E$32,0,10*ROW('Sanitation Data'!E3))="","",OFFSET('Sanitation Data'!$E$32,0,10*ROW('Sanitation Data'!E3)))</f>
        <v/>
      </c>
      <c r="CU9" s="353" t="str">
        <f ca="1">+IF(OFFSET('Sanitation Data'!$F$28,0,10*ROW('Sanitation Data'!F3))="","",OFFSET('Sanitation Data'!$F$28,0,10*ROW('Sanitation Data'!F3)))</f>
        <v/>
      </c>
      <c r="CV9" s="353" t="str">
        <f ca="1">+IF(OFFSET('Sanitation Data'!$F$29,0,10*ROW('Sanitation Data'!F3))="","",OFFSET('Sanitation Data'!$F$29,0,10*ROW('Sanitation Data'!F3)))</f>
        <v/>
      </c>
      <c r="CW9" s="353" t="str">
        <f ca="1">+IF(OFFSET('Sanitation Data'!$F$30,0,10*ROW('Sanitation Data'!F3))="","",OFFSET('Sanitation Data'!$F$30,0,10*ROW('Sanitation Data'!F3)))</f>
        <v/>
      </c>
      <c r="CX9" s="353" t="str">
        <f ca="1">+IF(OFFSET('Sanitation Data'!$F$31,0,10*ROW('Sanitation Data'!F3))="","",OFFSET('Sanitation Data'!$F$31,0,10*ROW('Sanitation Data'!F3)))</f>
        <v/>
      </c>
      <c r="CY9" s="353" t="str">
        <f ca="1">+IF(OFFSET('Sanitation Data'!$F$32,0,10*ROW('Sanitation Data'!F3))="","",OFFSET('Sanitation Data'!$F$32,0,10*ROW('Sanitation Data'!F3)))</f>
        <v/>
      </c>
      <c r="CZ9" s="353" t="str">
        <f ca="1">+IF(OFFSET('Sanitation Data'!$G$28,0,10*ROW('Sanitation Data'!G3))="","",OFFSET('Sanitation Data'!$G$28,0,10*ROW('Sanitation Data'!G3)))</f>
        <v/>
      </c>
      <c r="DA9" s="353" t="str">
        <f ca="1">+IF(OFFSET('Sanitation Data'!$G$29,0,10*ROW('Sanitation Data'!G3))="","",OFFSET('Sanitation Data'!$G$29,0,10*ROW('Sanitation Data'!G3)))</f>
        <v/>
      </c>
      <c r="DB9" s="353" t="str">
        <f ca="1">+IF(OFFSET('Sanitation Data'!$G$30,0,10*ROW('Sanitation Data'!G3))="","",OFFSET('Sanitation Data'!$G$30,0,10*ROW('Sanitation Data'!G3)))</f>
        <v/>
      </c>
      <c r="DC9" s="353" t="str">
        <f ca="1">+IF(OFFSET('Sanitation Data'!$G$31,0,10*ROW('Sanitation Data'!G3))="","",OFFSET('Sanitation Data'!$G$31,0,10*ROW('Sanitation Data'!G3)))</f>
        <v/>
      </c>
      <c r="DD9" s="353" t="str">
        <f ca="1">+IF(OFFSET('Sanitation Data'!$G$32,0,10*ROW('Sanitation Data'!G3))="","",OFFSET('Sanitation Data'!$G$32,0,10*ROW('Sanitation Data'!G3)))</f>
        <v/>
      </c>
      <c r="DE9" s="353" t="str">
        <f ca="1">+IF(OFFSET('Sanitation Data'!$H$28,0,10*ROW('Sanitation Data'!H3))="","",OFFSET('Sanitation Data'!$H$28,0,10*ROW('Sanitation Data'!H3)))</f>
        <v/>
      </c>
      <c r="DF9" s="353" t="str">
        <f ca="1">+IF(OFFSET('Sanitation Data'!$H$29,0,10*ROW('Sanitation Data'!H3))="","",OFFSET('Sanitation Data'!$H$29,0,10*ROW('Sanitation Data'!H3)))</f>
        <v/>
      </c>
      <c r="DG9" s="353" t="str">
        <f ca="1">+IF(OFFSET('Sanitation Data'!$H$30,0,10*ROW('Sanitation Data'!H3))="","",OFFSET('Sanitation Data'!$H$30,0,10*ROW('Sanitation Data'!H3)))</f>
        <v/>
      </c>
      <c r="DH9" s="353" t="str">
        <f ca="1">+IF(OFFSET('Sanitation Data'!$H$31,0,10*ROW('Sanitation Data'!H3))="","",OFFSET('Sanitation Data'!$H$31,0,10*ROW('Sanitation Data'!H3)))</f>
        <v/>
      </c>
      <c r="DI9" s="353" t="str">
        <f ca="1">+IF(OFFSET('Sanitation Data'!$H$32,0,10*ROW('Sanitation Data'!H3))="","",OFFSET('Sanitation Data'!$H$32,0,10*ROW('Sanitation Data'!H3)))</f>
        <v/>
      </c>
      <c r="DJ9" s="353" t="str">
        <f ca="1">+IF(OFFSET('Sanitation Data'!$I$28,0,10*ROW('Sanitation Data'!I3))="","",OFFSET('Sanitation Data'!$I$28,0,10*ROW('Sanitation Data'!I3)))</f>
        <v/>
      </c>
      <c r="DK9" s="353" t="str">
        <f ca="1">+IF(OFFSET('Sanitation Data'!$I$29,0,10*ROW('Sanitation Data'!I3))="","",OFFSET('Sanitation Data'!$I$29,0,10*ROW('Sanitation Data'!I3)))</f>
        <v/>
      </c>
      <c r="DL9" s="353" t="str">
        <f ca="1">+IF(OFFSET('Sanitation Data'!$I$30,0,10*ROW('Sanitation Data'!I3))="","",OFFSET('Sanitation Data'!$I$30,0,10*ROW('Sanitation Data'!I3)))</f>
        <v/>
      </c>
      <c r="DM9" s="353" t="str">
        <f ca="1">+IF(OFFSET('Sanitation Data'!$I$31,0,10*ROW('Sanitation Data'!I3))="","",OFFSET('Sanitation Data'!$I$31,0,10*ROW('Sanitation Data'!I3)))</f>
        <v/>
      </c>
      <c r="DN9" s="353" t="str">
        <f ca="1">+IF(OFFSET('Sanitation Data'!$I$32,0,10*ROW('Sanitation Data'!I3))="","",OFFSET('Sanitation Data'!$I$32,0,10*ROW('Sanitation Data'!I3)))</f>
        <v/>
      </c>
      <c r="DO9" s="353" t="str">
        <f ca="1">+IF(OFFSET('Hygiene Data'!$D$11,0,10*ROW('Hygiene Data'!D3))="","",OFFSET('Hygiene Data'!$D$11,0,10*ROW('Hygiene Data'!D3)))</f>
        <v>Yes</v>
      </c>
      <c r="DP9" s="353" t="str">
        <f ca="1">+IF(OFFSET('Hygiene Data'!$D$12,0,10*ROW('Hygiene Data'!D3))="","",OFFSET('Hygiene Data'!$D$12,0,10*ROW('Hygiene Data'!D3)))</f>
        <v>Yes</v>
      </c>
      <c r="DQ9" s="353" t="str">
        <f ca="1">+IF(OFFSET('Hygiene Data'!$D$13,0,10*ROW('Hygiene Data'!D3))="","",OFFSET('Hygiene Data'!$D$13,0,10*ROW('Hygiene Data'!D3)))</f>
        <v>Yes</v>
      </c>
      <c r="DR9" s="353" t="str">
        <f ca="1">+IF(OFFSET('Hygiene Data'!$E$11,0,10*ROW('Hygiene Data'!E3))="","",OFFSET('Hygiene Data'!$E$11,0,10*ROW('Hygiene Data'!E3)))</f>
        <v/>
      </c>
      <c r="DS9" s="353" t="str">
        <f ca="1">+IF(OFFSET('Hygiene Data'!$E$12,0,10*ROW('Hygiene Data'!E3))="","",OFFSET('Hygiene Data'!$E$12,0,10*ROW('Hygiene Data'!E3)))</f>
        <v/>
      </c>
      <c r="DT9" s="353" t="str">
        <f ca="1">+IF(OFFSET('Hygiene Data'!$E$13,0,10*ROW('Hygiene Data'!E3))="","",OFFSET('Hygiene Data'!$E$13,0,10*ROW('Hygiene Data'!E3)))</f>
        <v/>
      </c>
      <c r="DU9" s="353" t="str">
        <f ca="1">+IF(OFFSET('Hygiene Data'!$F$11,0,10*ROW('Hygiene Data'!F3))="","",OFFSET('Hygiene Data'!$F$11,0,10*ROW('Hygiene Data'!F3)))</f>
        <v/>
      </c>
      <c r="DV9" s="353" t="str">
        <f ca="1">+IF(OFFSET('Hygiene Data'!$F$12,0,10*ROW('Hygiene Data'!F3))="","",OFFSET('Hygiene Data'!$F$12,0,10*ROW('Hygiene Data'!F3)))</f>
        <v/>
      </c>
      <c r="DW9" s="353" t="str">
        <f ca="1">+IF(OFFSET('Hygiene Data'!$F$13,0,10*ROW('Hygiene Data'!F3))="","",OFFSET('Hygiene Data'!$F$13,0,10*ROW('Hygiene Data'!F3)))</f>
        <v/>
      </c>
      <c r="DX9" s="353" t="str">
        <f ca="1">+IF(OFFSET('Hygiene Data'!$G$11,0,10*ROW('Hygiene Data'!G3))="","",OFFSET('Hygiene Data'!$G$11,0,10*ROW('Hygiene Data'!G3)))</f>
        <v/>
      </c>
      <c r="DY9" s="353" t="str">
        <f ca="1">+IF(OFFSET('Hygiene Data'!$G$12,0,10*ROW('Hygiene Data'!G3))="","",OFFSET('Hygiene Data'!$G$12,0,10*ROW('Hygiene Data'!G3)))</f>
        <v/>
      </c>
      <c r="DZ9" s="353" t="str">
        <f ca="1">+IF(OFFSET('Hygiene Data'!$G$13,0,10*ROW('Hygiene Data'!G3))="","",OFFSET('Hygiene Data'!$G$13,0,10*ROW('Hygiene Data'!G3)))</f>
        <v/>
      </c>
      <c r="EA9" s="353" t="str">
        <f ca="1">+IF(OFFSET('Hygiene Data'!$H$11,0,10*ROW('Hygiene Data'!H3))="","",OFFSET('Hygiene Data'!$H$11,0,10*ROW('Hygiene Data'!H3)))</f>
        <v/>
      </c>
      <c r="EB9" s="353" t="str">
        <f ca="1">+IF(OFFSET('Hygiene Data'!$H$12,0,10*ROW('Hygiene Data'!H3))="","",OFFSET('Hygiene Data'!$H$12,0,10*ROW('Hygiene Data'!H3)))</f>
        <v/>
      </c>
      <c r="EC9" s="353" t="str">
        <f ca="1">+IF(OFFSET('Hygiene Data'!$H$13,0,10*ROW('Hygiene Data'!H3))="","",OFFSET('Hygiene Data'!$H$13,0,10*ROW('Hygiene Data'!H3)))</f>
        <v/>
      </c>
      <c r="ED9" s="353" t="str">
        <f ca="1">+IF(OFFSET('Hygiene Data'!$I$11,0,10*ROW('Hygiene Data'!I3))="","",OFFSET('Hygiene Data'!$I$11,0,10*ROW('Hygiene Data'!I3)))</f>
        <v/>
      </c>
      <c r="EE9" s="353" t="str">
        <f ca="1">+IF(OFFSET('Hygiene Data'!$I$12,0,10*ROW('Hygiene Data'!I3))="","",OFFSET('Hygiene Data'!$I$12,0,10*ROW('Hygiene Data'!I3)))</f>
        <v/>
      </c>
      <c r="EF9" s="353" t="str">
        <f ca="1">+IF(OFFSET('Hygiene Data'!$I$13,0,10*ROW('Hygiene Data'!I3))="","",OFFSET('Hygiene Data'!$I$13,0,10*ROW('Hygiene Data'!I3)))</f>
        <v/>
      </c>
    </row>
    <row r="10" spans="1:136" x14ac:dyDescent="0.25">
      <c r="A10" s="462" t="str">
        <f ca="1">+IF(OFFSET('Water Data'!$B$2,0,10*ROW('Water Data'!E4))="","",OFFSET('Water Data'!$B$2,0,10*ROW('Water Data'!E4)))</f>
        <v>SMR_2021_UIS</v>
      </c>
      <c r="B10" s="46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89">
        <f t="shared" ca="1" si="0"/>
        <v>2021</v>
      </c>
      <c r="D10" s="490">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0">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0">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0">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0">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1">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1">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1">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1">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1">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1">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1">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1">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2">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68">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2">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2">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2">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2">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2">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2">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3" t="str">
        <f ca="1">+IF(OFFSET('Water Data'!$D$27,0,10*ROW('Water Data'!D4))="","",OFFSET('Water Data'!$D$27,0,10*ROW('Water Data'!D4)))</f>
        <v>Yes</v>
      </c>
      <c r="BT10" s="353" t="str">
        <f ca="1">+IF(OFFSET('Water Data'!$D$28,0,10*ROW('Water Data'!D4))="","",OFFSET('Water Data'!$D$28,0,10*ROW('Water Data'!D4)))</f>
        <v>Yes</v>
      </c>
      <c r="BU10" s="353" t="str">
        <f ca="1">+IF(OFFSET('Water Data'!$D$29,0,10*ROW('Water Data'!D4))="","",OFFSET('Water Data'!$D$29,0,10*ROW('Water Data'!D4)))</f>
        <v>Yes</v>
      </c>
      <c r="BV10" s="353" t="str">
        <f ca="1">+IF(OFFSET('Water Data'!$E$27,0,10*ROW('Water Data'!E4))="","",OFFSET('Water Data'!$E$27,0,10*ROW('Water Data'!E4)))</f>
        <v/>
      </c>
      <c r="BW10" s="353" t="str">
        <f ca="1">+IF(OFFSET('Water Data'!$E$28,0,10*ROW('Water Data'!E4))="","",OFFSET('Water Data'!$E$28,0,10*ROW('Water Data'!E4)))</f>
        <v/>
      </c>
      <c r="BX10" s="353" t="str">
        <f ca="1">+IF(OFFSET('Water Data'!$E$29,0,10*ROW('Water Data'!E4))="","",OFFSET('Water Data'!$E$29,0,10*ROW('Water Data'!E4)))</f>
        <v/>
      </c>
      <c r="BY10" s="353" t="str">
        <f ca="1">+IF(OFFSET('Water Data'!$F$27,0,10*ROW('Water Data'!F4))="","",OFFSET('Water Data'!$F$27,0,10*ROW('Water Data'!F4)))</f>
        <v/>
      </c>
      <c r="BZ10" s="353" t="str">
        <f ca="1">+IF(OFFSET('Water Data'!$F$28,0,10*ROW('Water Data'!F4))="","",OFFSET('Water Data'!$F$28,0,10*ROW('Water Data'!F4)))</f>
        <v/>
      </c>
      <c r="CA10" s="353" t="str">
        <f ca="1">+IF(OFFSET('Water Data'!$F$29,0,10*ROW('Water Data'!F4))="","",OFFSET('Water Data'!$F$29,0,10*ROW('Water Data'!F4)))</f>
        <v/>
      </c>
      <c r="CB10" s="353" t="str">
        <f ca="1">+IF(OFFSET('Water Data'!$G$27,0,10*ROW('Water Data'!G4))="","",OFFSET('Water Data'!$G$27,0,10*ROW('Water Data'!G4)))</f>
        <v/>
      </c>
      <c r="CC10" s="353" t="str">
        <f ca="1">+IF(OFFSET('Water Data'!$G$28,0,10*ROW('Water Data'!G4))="","",OFFSET('Water Data'!$G$28,0,10*ROW('Water Data'!G4)))</f>
        <v/>
      </c>
      <c r="CD10" s="353" t="str">
        <f ca="1">+IF(OFFSET('Water Data'!$G$29,0,10*ROW('Water Data'!G4))="","",OFFSET('Water Data'!$G$29,0,10*ROW('Water Data'!G4)))</f>
        <v/>
      </c>
      <c r="CE10" s="353" t="str">
        <f ca="1">+IF(OFFSET('Water Data'!$H$27,0,10*ROW('Water Data'!H4))="","",OFFSET('Water Data'!$H$27,0,10*ROW('Water Data'!H4)))</f>
        <v>Yes</v>
      </c>
      <c r="CF10" s="353" t="str">
        <f ca="1">+IF(OFFSET('Water Data'!$H$28,0,10*ROW('Water Data'!H4))="","",OFFSET('Water Data'!$H$28,0,10*ROW('Water Data'!H4)))</f>
        <v>Yes</v>
      </c>
      <c r="CG10" s="353" t="str">
        <f ca="1">+IF(OFFSET('Water Data'!$H$29,0,10*ROW('Water Data'!H4))="","",OFFSET('Water Data'!$H$29,0,10*ROW('Water Data'!H4)))</f>
        <v>Yes</v>
      </c>
      <c r="CH10" s="353" t="str">
        <f ca="1">+IF(OFFSET('Water Data'!$I$27,0,10*ROW('Water Data'!I4))="","",OFFSET('Water Data'!$I$27,0,10*ROW('Water Data'!I4)))</f>
        <v>Yes</v>
      </c>
      <c r="CI10" s="353" t="str">
        <f ca="1">+IF(OFFSET('Water Data'!$I$28,0,10*ROW('Water Data'!I4))="","",OFFSET('Water Data'!$I$28,0,10*ROW('Water Data'!I4)))</f>
        <v>Yes</v>
      </c>
      <c r="CJ10" s="353" t="str">
        <f ca="1">+IF(OFFSET('Water Data'!$I$29,0,10*ROW('Water Data'!I4))="","",OFFSET('Water Data'!$I$29,0,10*ROW('Water Data'!I4)))</f>
        <v>Yes</v>
      </c>
      <c r="CK10" s="353" t="str">
        <f ca="1">+IF(OFFSET('Sanitation Data'!$D$28,0,10*ROW('Sanitation Data'!D4))="","",OFFSET('Sanitation Data'!$D$28,0,10*ROW('Sanitation Data'!D4)))</f>
        <v>Yes</v>
      </c>
      <c r="CL10" s="353" t="str">
        <f ca="1">+IF(OFFSET('Sanitation Data'!$D$29,0,10*ROW('Sanitation Data'!D4))="","",OFFSET('Sanitation Data'!$D$29,0,10*ROW('Sanitation Data'!D4)))</f>
        <v>Yes</v>
      </c>
      <c r="CM10" s="353" t="str">
        <f ca="1">+IF(OFFSET('Sanitation Data'!$D$30,0,10*ROW('Sanitation Data'!D4))="","",OFFSET('Sanitation Data'!$D$30,0,10*ROW('Sanitation Data'!D4)))</f>
        <v/>
      </c>
      <c r="CN10" s="353" t="str">
        <f ca="1">+IF(OFFSET('Sanitation Data'!$D$31,0,10*ROW('Sanitation Data'!D4))="","",OFFSET('Sanitation Data'!$D$31,0,10*ROW('Sanitation Data'!D4)))</f>
        <v/>
      </c>
      <c r="CO10" s="353" t="str">
        <f ca="1">+IF(OFFSET('Sanitation Data'!$D$32,0,10*ROW('Sanitation Data'!D4))="","",OFFSET('Sanitation Data'!$D$32,0,10*ROW('Sanitation Data'!D4)))</f>
        <v>Yes</v>
      </c>
      <c r="CP10" s="353" t="str">
        <f ca="1">+IF(OFFSET('Sanitation Data'!$E$28,0,10*ROW('Sanitation Data'!E4))="","",OFFSET('Sanitation Data'!$E$28,0,10*ROW('Sanitation Data'!E4)))</f>
        <v/>
      </c>
      <c r="CQ10" s="353" t="str">
        <f ca="1">+IF(OFFSET('Sanitation Data'!$E$29,0,10*ROW('Sanitation Data'!E4))="","",OFFSET('Sanitation Data'!$E$29,0,10*ROW('Sanitation Data'!E4)))</f>
        <v/>
      </c>
      <c r="CR10" s="353" t="str">
        <f ca="1">+IF(OFFSET('Sanitation Data'!$E$30,0,10*ROW('Sanitation Data'!E4))="","",OFFSET('Sanitation Data'!$E$30,0,10*ROW('Sanitation Data'!E4)))</f>
        <v/>
      </c>
      <c r="CS10" s="353" t="str">
        <f ca="1">+IF(OFFSET('Sanitation Data'!$E$31,0,10*ROW('Sanitation Data'!E4))="","",OFFSET('Sanitation Data'!$E$31,0,10*ROW('Sanitation Data'!E4)))</f>
        <v/>
      </c>
      <c r="CT10" s="353" t="str">
        <f ca="1">+IF(OFFSET('Sanitation Data'!$E$32,0,10*ROW('Sanitation Data'!E4))="","",OFFSET('Sanitation Data'!$E$32,0,10*ROW('Sanitation Data'!E4)))</f>
        <v/>
      </c>
      <c r="CU10" s="353" t="str">
        <f ca="1">+IF(OFFSET('Sanitation Data'!$F$28,0,10*ROW('Sanitation Data'!F4))="","",OFFSET('Sanitation Data'!$F$28,0,10*ROW('Sanitation Data'!F4)))</f>
        <v/>
      </c>
      <c r="CV10" s="353" t="str">
        <f ca="1">+IF(OFFSET('Sanitation Data'!$F$29,0,10*ROW('Sanitation Data'!F4))="","",OFFSET('Sanitation Data'!$F$29,0,10*ROW('Sanitation Data'!F4)))</f>
        <v/>
      </c>
      <c r="CW10" s="353" t="str">
        <f ca="1">+IF(OFFSET('Sanitation Data'!$F$30,0,10*ROW('Sanitation Data'!F4))="","",OFFSET('Sanitation Data'!$F$30,0,10*ROW('Sanitation Data'!F4)))</f>
        <v/>
      </c>
      <c r="CX10" s="353" t="str">
        <f ca="1">+IF(OFFSET('Sanitation Data'!$F$31,0,10*ROW('Sanitation Data'!F4))="","",OFFSET('Sanitation Data'!$F$31,0,10*ROW('Sanitation Data'!F4)))</f>
        <v/>
      </c>
      <c r="CY10" s="353" t="str">
        <f ca="1">+IF(OFFSET('Sanitation Data'!$F$32,0,10*ROW('Sanitation Data'!F4))="","",OFFSET('Sanitation Data'!$F$32,0,10*ROW('Sanitation Data'!F4)))</f>
        <v/>
      </c>
      <c r="CZ10" s="353" t="str">
        <f ca="1">+IF(OFFSET('Sanitation Data'!$G$28,0,10*ROW('Sanitation Data'!G4))="","",OFFSET('Sanitation Data'!$G$28,0,10*ROW('Sanitation Data'!G4)))</f>
        <v/>
      </c>
      <c r="DA10" s="353" t="str">
        <f ca="1">+IF(OFFSET('Sanitation Data'!$G$29,0,10*ROW('Sanitation Data'!G4))="","",OFFSET('Sanitation Data'!$G$29,0,10*ROW('Sanitation Data'!G4)))</f>
        <v/>
      </c>
      <c r="DB10" s="353" t="str">
        <f ca="1">+IF(OFFSET('Sanitation Data'!$G$30,0,10*ROW('Sanitation Data'!G4))="","",OFFSET('Sanitation Data'!$G$30,0,10*ROW('Sanitation Data'!G4)))</f>
        <v/>
      </c>
      <c r="DC10" s="353" t="str">
        <f ca="1">+IF(OFFSET('Sanitation Data'!$G$31,0,10*ROW('Sanitation Data'!G4))="","",OFFSET('Sanitation Data'!$G$31,0,10*ROW('Sanitation Data'!G4)))</f>
        <v/>
      </c>
      <c r="DD10" s="353" t="str">
        <f ca="1">+IF(OFFSET('Sanitation Data'!$G$32,0,10*ROW('Sanitation Data'!G4))="","",OFFSET('Sanitation Data'!$G$32,0,10*ROW('Sanitation Data'!G4)))</f>
        <v/>
      </c>
      <c r="DE10" s="353" t="str">
        <f ca="1">+IF(OFFSET('Sanitation Data'!$H$28,0,10*ROW('Sanitation Data'!H4))="","",OFFSET('Sanitation Data'!$H$28,0,10*ROW('Sanitation Data'!H4)))</f>
        <v>Yes</v>
      </c>
      <c r="DF10" s="353" t="str">
        <f ca="1">+IF(OFFSET('Sanitation Data'!$H$29,0,10*ROW('Sanitation Data'!H4))="","",OFFSET('Sanitation Data'!$H$29,0,10*ROW('Sanitation Data'!H4)))</f>
        <v>Yes</v>
      </c>
      <c r="DG10" s="353" t="str">
        <f ca="1">+IF(OFFSET('Sanitation Data'!$H$30,0,10*ROW('Sanitation Data'!H4))="","",OFFSET('Sanitation Data'!$H$30,0,10*ROW('Sanitation Data'!H4)))</f>
        <v/>
      </c>
      <c r="DH10" s="353" t="str">
        <f ca="1">+IF(OFFSET('Sanitation Data'!$H$31,0,10*ROW('Sanitation Data'!H4))="","",OFFSET('Sanitation Data'!$H$31,0,10*ROW('Sanitation Data'!H4)))</f>
        <v/>
      </c>
      <c r="DI10" s="353" t="str">
        <f ca="1">+IF(OFFSET('Sanitation Data'!$H$32,0,10*ROW('Sanitation Data'!H4))="","",OFFSET('Sanitation Data'!$H$32,0,10*ROW('Sanitation Data'!H4)))</f>
        <v>Yes</v>
      </c>
      <c r="DJ10" s="353" t="str">
        <f ca="1">+IF(OFFSET('Sanitation Data'!$I$28,0,10*ROW('Sanitation Data'!I4))="","",OFFSET('Sanitation Data'!$I$28,0,10*ROW('Sanitation Data'!I4)))</f>
        <v>Yes</v>
      </c>
      <c r="DK10" s="353" t="str">
        <f ca="1">+IF(OFFSET('Sanitation Data'!$I$29,0,10*ROW('Sanitation Data'!I4))="","",OFFSET('Sanitation Data'!$I$29,0,10*ROW('Sanitation Data'!I4)))</f>
        <v>Yes</v>
      </c>
      <c r="DL10" s="353" t="str">
        <f ca="1">+IF(OFFSET('Sanitation Data'!$I$30,0,10*ROW('Sanitation Data'!I4))="","",OFFSET('Sanitation Data'!$I$30,0,10*ROW('Sanitation Data'!I4)))</f>
        <v/>
      </c>
      <c r="DM10" s="353" t="str">
        <f ca="1">+IF(OFFSET('Sanitation Data'!$I$31,0,10*ROW('Sanitation Data'!I4))="","",OFFSET('Sanitation Data'!$I$31,0,10*ROW('Sanitation Data'!I4)))</f>
        <v/>
      </c>
      <c r="DN10" s="353" t="str">
        <f ca="1">+IF(OFFSET('Sanitation Data'!$I$32,0,10*ROW('Sanitation Data'!I4))="","",OFFSET('Sanitation Data'!$I$32,0,10*ROW('Sanitation Data'!I4)))</f>
        <v>Yes</v>
      </c>
      <c r="DO10" s="353" t="str">
        <f ca="1">+IF(OFFSET('Hygiene Data'!$D$11,0,10*ROW('Hygiene Data'!D4))="","",OFFSET('Hygiene Data'!$D$11,0,10*ROW('Hygiene Data'!D4)))</f>
        <v>Yes</v>
      </c>
      <c r="DP10" s="353" t="str">
        <f ca="1">+IF(OFFSET('Hygiene Data'!$D$12,0,10*ROW('Hygiene Data'!D4))="","",OFFSET('Hygiene Data'!$D$12,0,10*ROW('Hygiene Data'!D4)))</f>
        <v>Yes</v>
      </c>
      <c r="DQ10" s="353" t="str">
        <f ca="1">+IF(OFFSET('Hygiene Data'!$D$13,0,10*ROW('Hygiene Data'!D4))="","",OFFSET('Hygiene Data'!$D$13,0,10*ROW('Hygiene Data'!D4)))</f>
        <v>Yes</v>
      </c>
      <c r="DR10" s="353" t="str">
        <f ca="1">+IF(OFFSET('Hygiene Data'!$E$11,0,10*ROW('Hygiene Data'!E4))="","",OFFSET('Hygiene Data'!$E$11,0,10*ROW('Hygiene Data'!E4)))</f>
        <v/>
      </c>
      <c r="DS10" s="353" t="str">
        <f ca="1">+IF(OFFSET('Hygiene Data'!$E$12,0,10*ROW('Hygiene Data'!E4))="","",OFFSET('Hygiene Data'!$E$12,0,10*ROW('Hygiene Data'!E4)))</f>
        <v/>
      </c>
      <c r="DT10" s="353" t="str">
        <f ca="1">+IF(OFFSET('Hygiene Data'!$E$13,0,10*ROW('Hygiene Data'!E4))="","",OFFSET('Hygiene Data'!$E$13,0,10*ROW('Hygiene Data'!E4)))</f>
        <v/>
      </c>
      <c r="DU10" s="353" t="str">
        <f ca="1">+IF(OFFSET('Hygiene Data'!$F$11,0,10*ROW('Hygiene Data'!F4))="","",OFFSET('Hygiene Data'!$F$11,0,10*ROW('Hygiene Data'!F4)))</f>
        <v/>
      </c>
      <c r="DV10" s="353" t="str">
        <f ca="1">+IF(OFFSET('Hygiene Data'!$F$12,0,10*ROW('Hygiene Data'!F4))="","",OFFSET('Hygiene Data'!$F$12,0,10*ROW('Hygiene Data'!F4)))</f>
        <v/>
      </c>
      <c r="DW10" s="353" t="str">
        <f ca="1">+IF(OFFSET('Hygiene Data'!$F$13,0,10*ROW('Hygiene Data'!F4))="","",OFFSET('Hygiene Data'!$F$13,0,10*ROW('Hygiene Data'!F4)))</f>
        <v/>
      </c>
      <c r="DX10" s="353" t="str">
        <f ca="1">+IF(OFFSET('Hygiene Data'!$G$11,0,10*ROW('Hygiene Data'!G4))="","",OFFSET('Hygiene Data'!$G$11,0,10*ROW('Hygiene Data'!G4)))</f>
        <v/>
      </c>
      <c r="DY10" s="353" t="str">
        <f ca="1">+IF(OFFSET('Hygiene Data'!$G$12,0,10*ROW('Hygiene Data'!G4))="","",OFFSET('Hygiene Data'!$G$12,0,10*ROW('Hygiene Data'!G4)))</f>
        <v/>
      </c>
      <c r="DZ10" s="353" t="str">
        <f ca="1">+IF(OFFSET('Hygiene Data'!$G$13,0,10*ROW('Hygiene Data'!G4))="","",OFFSET('Hygiene Data'!$G$13,0,10*ROW('Hygiene Data'!G4)))</f>
        <v/>
      </c>
      <c r="EA10" s="353" t="str">
        <f ca="1">+IF(OFFSET('Hygiene Data'!$H$11,0,10*ROW('Hygiene Data'!H4))="","",OFFSET('Hygiene Data'!$H$11,0,10*ROW('Hygiene Data'!H4)))</f>
        <v>Yes</v>
      </c>
      <c r="EB10" s="353" t="str">
        <f ca="1">+IF(OFFSET('Hygiene Data'!$H$12,0,10*ROW('Hygiene Data'!H4))="","",OFFSET('Hygiene Data'!$H$12,0,10*ROW('Hygiene Data'!H4)))</f>
        <v>Yes</v>
      </c>
      <c r="EC10" s="353" t="str">
        <f ca="1">+IF(OFFSET('Hygiene Data'!$H$13,0,10*ROW('Hygiene Data'!H4))="","",OFFSET('Hygiene Data'!$H$13,0,10*ROW('Hygiene Data'!H4)))</f>
        <v>Yes</v>
      </c>
      <c r="ED10" s="353" t="str">
        <f ca="1">+IF(OFFSET('Hygiene Data'!$I$11,0,10*ROW('Hygiene Data'!I4))="","",OFFSET('Hygiene Data'!$I$11,0,10*ROW('Hygiene Data'!I4)))</f>
        <v>Yes</v>
      </c>
      <c r="EE10" s="353" t="str">
        <f ca="1">+IF(OFFSET('Hygiene Data'!$I$12,0,10*ROW('Hygiene Data'!I4))="","",OFFSET('Hygiene Data'!$I$12,0,10*ROW('Hygiene Data'!I4)))</f>
        <v>Yes</v>
      </c>
      <c r="EF10" s="353" t="str">
        <f ca="1">+IF(OFFSET('Hygiene Data'!$I$13,0,10*ROW('Hygiene Data'!I4))="","",OFFSET('Hygiene Data'!$I$13,0,10*ROW('Hygiene Data'!I4)))</f>
        <v>Yes</v>
      </c>
    </row>
    <row r="11" spans="1:136" x14ac:dyDescent="0.25">
      <c r="A11" s="462" t="str">
        <f ca="1">+IF(OFFSET('Water Data'!$B$2,0,10*ROW('Water Data'!E5))="","",OFFSET('Water Data'!$B$2,0,10*ROW('Water Data'!E5)))</f>
        <v>SMR_2022_UIS</v>
      </c>
      <c r="B11" s="46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89">
        <f t="shared" ca="1" si="0"/>
        <v>2022</v>
      </c>
      <c r="D11" s="490">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0">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0">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0">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0">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0">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0">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1">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1">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1">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1">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1">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1">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2">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68">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2">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2">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2">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2">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2">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2">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2">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3" t="str">
        <f ca="1">+IF(OFFSET('Water Data'!$D$27,0,10*ROW('Water Data'!D5))="","",OFFSET('Water Data'!$D$27,0,10*ROW('Water Data'!D5)))</f>
        <v>Yes</v>
      </c>
      <c r="BT11" s="353" t="str">
        <f ca="1">+IF(OFFSET('Water Data'!$D$28,0,10*ROW('Water Data'!D5))="","",OFFSET('Water Data'!$D$28,0,10*ROW('Water Data'!D5)))</f>
        <v>Yes</v>
      </c>
      <c r="BU11" s="353" t="str">
        <f ca="1">+IF(OFFSET('Water Data'!$D$29,0,10*ROW('Water Data'!D5))="","",OFFSET('Water Data'!$D$29,0,10*ROW('Water Data'!D5)))</f>
        <v>Yes</v>
      </c>
      <c r="BV11" s="353" t="str">
        <f ca="1">+IF(OFFSET('Water Data'!$E$27,0,10*ROW('Water Data'!E5))="","",OFFSET('Water Data'!$E$27,0,10*ROW('Water Data'!E5)))</f>
        <v/>
      </c>
      <c r="BW11" s="353" t="str">
        <f ca="1">+IF(OFFSET('Water Data'!$E$28,0,10*ROW('Water Data'!E5))="","",OFFSET('Water Data'!$E$28,0,10*ROW('Water Data'!E5)))</f>
        <v/>
      </c>
      <c r="BX11" s="353" t="str">
        <f ca="1">+IF(OFFSET('Water Data'!$E$29,0,10*ROW('Water Data'!E5))="","",OFFSET('Water Data'!$E$29,0,10*ROW('Water Data'!E5)))</f>
        <v/>
      </c>
      <c r="BY11" s="353" t="str">
        <f ca="1">+IF(OFFSET('Water Data'!$F$27,0,10*ROW('Water Data'!F5))="","",OFFSET('Water Data'!$F$27,0,10*ROW('Water Data'!F5)))</f>
        <v/>
      </c>
      <c r="BZ11" s="353" t="str">
        <f ca="1">+IF(OFFSET('Water Data'!$F$28,0,10*ROW('Water Data'!F5))="","",OFFSET('Water Data'!$F$28,0,10*ROW('Water Data'!F5)))</f>
        <v/>
      </c>
      <c r="CA11" s="353" t="str">
        <f ca="1">+IF(OFFSET('Water Data'!$F$29,0,10*ROW('Water Data'!F5))="","",OFFSET('Water Data'!$F$29,0,10*ROW('Water Data'!F5)))</f>
        <v/>
      </c>
      <c r="CB11" s="353" t="str">
        <f ca="1">+IF(OFFSET('Water Data'!$G$27,0,10*ROW('Water Data'!G5))="","",OFFSET('Water Data'!$G$27,0,10*ROW('Water Data'!G5)))</f>
        <v/>
      </c>
      <c r="CC11" s="353" t="str">
        <f ca="1">+IF(OFFSET('Water Data'!$G$28,0,10*ROW('Water Data'!G5))="","",OFFSET('Water Data'!$G$28,0,10*ROW('Water Data'!G5)))</f>
        <v/>
      </c>
      <c r="CD11" s="353" t="str">
        <f ca="1">+IF(OFFSET('Water Data'!$G$29,0,10*ROW('Water Data'!G5))="","",OFFSET('Water Data'!$G$29,0,10*ROW('Water Data'!G5)))</f>
        <v/>
      </c>
      <c r="CE11" s="353" t="str">
        <f ca="1">+IF(OFFSET('Water Data'!$H$27,0,10*ROW('Water Data'!H5))="","",OFFSET('Water Data'!$H$27,0,10*ROW('Water Data'!H5)))</f>
        <v>Yes</v>
      </c>
      <c r="CF11" s="353" t="str">
        <f ca="1">+IF(OFFSET('Water Data'!$H$28,0,10*ROW('Water Data'!H5))="","",OFFSET('Water Data'!$H$28,0,10*ROW('Water Data'!H5)))</f>
        <v>Yes</v>
      </c>
      <c r="CG11" s="353" t="str">
        <f ca="1">+IF(OFFSET('Water Data'!$H$29,0,10*ROW('Water Data'!H5))="","",OFFSET('Water Data'!$H$29,0,10*ROW('Water Data'!H5)))</f>
        <v>Yes</v>
      </c>
      <c r="CH11" s="353" t="str">
        <f ca="1">+IF(OFFSET('Water Data'!$I$27,0,10*ROW('Water Data'!I5))="","",OFFSET('Water Data'!$I$27,0,10*ROW('Water Data'!I5)))</f>
        <v>Yes</v>
      </c>
      <c r="CI11" s="353" t="str">
        <f ca="1">+IF(OFFSET('Water Data'!$I$28,0,10*ROW('Water Data'!I5))="","",OFFSET('Water Data'!$I$28,0,10*ROW('Water Data'!I5)))</f>
        <v>Yes</v>
      </c>
      <c r="CJ11" s="353" t="str">
        <f ca="1">+IF(OFFSET('Water Data'!$I$29,0,10*ROW('Water Data'!I5))="","",OFFSET('Water Data'!$I$29,0,10*ROW('Water Data'!I5)))</f>
        <v>Yes</v>
      </c>
      <c r="CK11" s="353" t="str">
        <f ca="1">+IF(OFFSET('Sanitation Data'!$D$28,0,10*ROW('Sanitation Data'!D5))="","",OFFSET('Sanitation Data'!$D$28,0,10*ROW('Sanitation Data'!D5)))</f>
        <v>Yes</v>
      </c>
      <c r="CL11" s="353" t="str">
        <f ca="1">+IF(OFFSET('Sanitation Data'!$D$29,0,10*ROW('Sanitation Data'!D5))="","",OFFSET('Sanitation Data'!$D$29,0,10*ROW('Sanitation Data'!D5)))</f>
        <v>Yes</v>
      </c>
      <c r="CM11" s="353" t="str">
        <f ca="1">+IF(OFFSET('Sanitation Data'!$D$30,0,10*ROW('Sanitation Data'!D5))="","",OFFSET('Sanitation Data'!$D$30,0,10*ROW('Sanitation Data'!D5)))</f>
        <v/>
      </c>
      <c r="CN11" s="353" t="str">
        <f ca="1">+IF(OFFSET('Sanitation Data'!$D$31,0,10*ROW('Sanitation Data'!D5))="","",OFFSET('Sanitation Data'!$D$31,0,10*ROW('Sanitation Data'!D5)))</f>
        <v/>
      </c>
      <c r="CO11" s="353" t="str">
        <f ca="1">+IF(OFFSET('Sanitation Data'!$D$32,0,10*ROW('Sanitation Data'!D5))="","",OFFSET('Sanitation Data'!$D$32,0,10*ROW('Sanitation Data'!D5)))</f>
        <v>Yes</v>
      </c>
      <c r="CP11" s="353" t="str">
        <f ca="1">+IF(OFFSET('Sanitation Data'!$E$28,0,10*ROW('Sanitation Data'!E5))="","",OFFSET('Sanitation Data'!$E$28,0,10*ROW('Sanitation Data'!E5)))</f>
        <v/>
      </c>
      <c r="CQ11" s="353" t="str">
        <f ca="1">+IF(OFFSET('Sanitation Data'!$E$29,0,10*ROW('Sanitation Data'!E5))="","",OFFSET('Sanitation Data'!$E$29,0,10*ROW('Sanitation Data'!E5)))</f>
        <v/>
      </c>
      <c r="CR11" s="353" t="str">
        <f ca="1">+IF(OFFSET('Sanitation Data'!$E$30,0,10*ROW('Sanitation Data'!E5))="","",OFFSET('Sanitation Data'!$E$30,0,10*ROW('Sanitation Data'!E5)))</f>
        <v/>
      </c>
      <c r="CS11" s="353" t="str">
        <f ca="1">+IF(OFFSET('Sanitation Data'!$E$31,0,10*ROW('Sanitation Data'!E5))="","",OFFSET('Sanitation Data'!$E$31,0,10*ROW('Sanitation Data'!E5)))</f>
        <v/>
      </c>
      <c r="CT11" s="353" t="str">
        <f ca="1">+IF(OFFSET('Sanitation Data'!$E$32,0,10*ROW('Sanitation Data'!E5))="","",OFFSET('Sanitation Data'!$E$32,0,10*ROW('Sanitation Data'!E5)))</f>
        <v/>
      </c>
      <c r="CU11" s="353" t="str">
        <f ca="1">+IF(OFFSET('Sanitation Data'!$F$28,0,10*ROW('Sanitation Data'!F5))="","",OFFSET('Sanitation Data'!$F$28,0,10*ROW('Sanitation Data'!F5)))</f>
        <v/>
      </c>
      <c r="CV11" s="353" t="str">
        <f ca="1">+IF(OFFSET('Sanitation Data'!$F$29,0,10*ROW('Sanitation Data'!F5))="","",OFFSET('Sanitation Data'!$F$29,0,10*ROW('Sanitation Data'!F5)))</f>
        <v/>
      </c>
      <c r="CW11" s="353" t="str">
        <f ca="1">+IF(OFFSET('Sanitation Data'!$F$30,0,10*ROW('Sanitation Data'!F5))="","",OFFSET('Sanitation Data'!$F$30,0,10*ROW('Sanitation Data'!F5)))</f>
        <v/>
      </c>
      <c r="CX11" s="353" t="str">
        <f ca="1">+IF(OFFSET('Sanitation Data'!$F$31,0,10*ROW('Sanitation Data'!F5))="","",OFFSET('Sanitation Data'!$F$31,0,10*ROW('Sanitation Data'!F5)))</f>
        <v/>
      </c>
      <c r="CY11" s="353" t="str">
        <f ca="1">+IF(OFFSET('Sanitation Data'!$F$32,0,10*ROW('Sanitation Data'!F5))="","",OFFSET('Sanitation Data'!$F$32,0,10*ROW('Sanitation Data'!F5)))</f>
        <v/>
      </c>
      <c r="CZ11" s="353" t="str">
        <f ca="1">+IF(OFFSET('Sanitation Data'!$G$28,0,10*ROW('Sanitation Data'!G5))="","",OFFSET('Sanitation Data'!$G$28,0,10*ROW('Sanitation Data'!G5)))</f>
        <v/>
      </c>
      <c r="DA11" s="353" t="str">
        <f ca="1">+IF(OFFSET('Sanitation Data'!$G$29,0,10*ROW('Sanitation Data'!G5))="","",OFFSET('Sanitation Data'!$G$29,0,10*ROW('Sanitation Data'!G5)))</f>
        <v/>
      </c>
      <c r="DB11" s="353" t="str">
        <f ca="1">+IF(OFFSET('Sanitation Data'!$G$30,0,10*ROW('Sanitation Data'!G5))="","",OFFSET('Sanitation Data'!$G$30,0,10*ROW('Sanitation Data'!G5)))</f>
        <v/>
      </c>
      <c r="DC11" s="353" t="str">
        <f ca="1">+IF(OFFSET('Sanitation Data'!$G$31,0,10*ROW('Sanitation Data'!G5))="","",OFFSET('Sanitation Data'!$G$31,0,10*ROW('Sanitation Data'!G5)))</f>
        <v/>
      </c>
      <c r="DD11" s="353" t="str">
        <f ca="1">+IF(OFFSET('Sanitation Data'!$G$32,0,10*ROW('Sanitation Data'!G5))="","",OFFSET('Sanitation Data'!$G$32,0,10*ROW('Sanitation Data'!G5)))</f>
        <v/>
      </c>
      <c r="DE11" s="353" t="str">
        <f ca="1">+IF(OFFSET('Sanitation Data'!$H$28,0,10*ROW('Sanitation Data'!H5))="","",OFFSET('Sanitation Data'!$H$28,0,10*ROW('Sanitation Data'!H5)))</f>
        <v>Yes</v>
      </c>
      <c r="DF11" s="353" t="str">
        <f ca="1">+IF(OFFSET('Sanitation Data'!$H$29,0,10*ROW('Sanitation Data'!H5))="","",OFFSET('Sanitation Data'!$H$29,0,10*ROW('Sanitation Data'!H5)))</f>
        <v>Yes</v>
      </c>
      <c r="DG11" s="353" t="str">
        <f ca="1">+IF(OFFSET('Sanitation Data'!$H$30,0,10*ROW('Sanitation Data'!H5))="","",OFFSET('Sanitation Data'!$H$30,0,10*ROW('Sanitation Data'!H5)))</f>
        <v/>
      </c>
      <c r="DH11" s="353" t="str">
        <f ca="1">+IF(OFFSET('Sanitation Data'!$H$31,0,10*ROW('Sanitation Data'!H5))="","",OFFSET('Sanitation Data'!$H$31,0,10*ROW('Sanitation Data'!H5)))</f>
        <v/>
      </c>
      <c r="DI11" s="353" t="str">
        <f ca="1">+IF(OFFSET('Sanitation Data'!$H$32,0,10*ROW('Sanitation Data'!H5))="","",OFFSET('Sanitation Data'!$H$32,0,10*ROW('Sanitation Data'!H5)))</f>
        <v>Yes</v>
      </c>
      <c r="DJ11" s="353" t="str">
        <f ca="1">+IF(OFFSET('Sanitation Data'!$I$28,0,10*ROW('Sanitation Data'!I5))="","",OFFSET('Sanitation Data'!$I$28,0,10*ROW('Sanitation Data'!I5)))</f>
        <v>Yes</v>
      </c>
      <c r="DK11" s="353" t="str">
        <f ca="1">+IF(OFFSET('Sanitation Data'!$I$29,0,10*ROW('Sanitation Data'!I5))="","",OFFSET('Sanitation Data'!$I$29,0,10*ROW('Sanitation Data'!I5)))</f>
        <v>Yes</v>
      </c>
      <c r="DL11" s="353" t="str">
        <f ca="1">+IF(OFFSET('Sanitation Data'!$I$30,0,10*ROW('Sanitation Data'!I5))="","",OFFSET('Sanitation Data'!$I$30,0,10*ROW('Sanitation Data'!I5)))</f>
        <v/>
      </c>
      <c r="DM11" s="353" t="str">
        <f ca="1">+IF(OFFSET('Sanitation Data'!$I$31,0,10*ROW('Sanitation Data'!I5))="","",OFFSET('Sanitation Data'!$I$31,0,10*ROW('Sanitation Data'!I5)))</f>
        <v/>
      </c>
      <c r="DN11" s="353" t="str">
        <f ca="1">+IF(OFFSET('Sanitation Data'!$I$32,0,10*ROW('Sanitation Data'!I5))="","",OFFSET('Sanitation Data'!$I$32,0,10*ROW('Sanitation Data'!I5)))</f>
        <v>Yes</v>
      </c>
      <c r="DO11" s="353" t="str">
        <f ca="1">+IF(OFFSET('Hygiene Data'!$D$11,0,10*ROW('Hygiene Data'!D5))="","",OFFSET('Hygiene Data'!$D$11,0,10*ROW('Hygiene Data'!D5)))</f>
        <v>Yes</v>
      </c>
      <c r="DP11" s="353" t="str">
        <f ca="1">+IF(OFFSET('Hygiene Data'!$D$12,0,10*ROW('Hygiene Data'!D5))="","",OFFSET('Hygiene Data'!$D$12,0,10*ROW('Hygiene Data'!D5)))</f>
        <v>Yes</v>
      </c>
      <c r="DQ11" s="353" t="str">
        <f ca="1">+IF(OFFSET('Hygiene Data'!$D$13,0,10*ROW('Hygiene Data'!D5))="","",OFFSET('Hygiene Data'!$D$13,0,10*ROW('Hygiene Data'!D5)))</f>
        <v>Yes</v>
      </c>
      <c r="DR11" s="353" t="str">
        <f ca="1">+IF(OFFSET('Hygiene Data'!$E$11,0,10*ROW('Hygiene Data'!E5))="","",OFFSET('Hygiene Data'!$E$11,0,10*ROW('Hygiene Data'!E5)))</f>
        <v/>
      </c>
      <c r="DS11" s="353" t="str">
        <f ca="1">+IF(OFFSET('Hygiene Data'!$E$12,0,10*ROW('Hygiene Data'!E5))="","",OFFSET('Hygiene Data'!$E$12,0,10*ROW('Hygiene Data'!E5)))</f>
        <v/>
      </c>
      <c r="DT11" s="353" t="str">
        <f ca="1">+IF(OFFSET('Hygiene Data'!$E$13,0,10*ROW('Hygiene Data'!E5))="","",OFFSET('Hygiene Data'!$E$13,0,10*ROW('Hygiene Data'!E5)))</f>
        <v/>
      </c>
      <c r="DU11" s="353" t="str">
        <f ca="1">+IF(OFFSET('Hygiene Data'!$F$11,0,10*ROW('Hygiene Data'!F5))="","",OFFSET('Hygiene Data'!$F$11,0,10*ROW('Hygiene Data'!F5)))</f>
        <v/>
      </c>
      <c r="DV11" s="353" t="str">
        <f ca="1">+IF(OFFSET('Hygiene Data'!$F$12,0,10*ROW('Hygiene Data'!F5))="","",OFFSET('Hygiene Data'!$F$12,0,10*ROW('Hygiene Data'!F5)))</f>
        <v/>
      </c>
      <c r="DW11" s="353" t="str">
        <f ca="1">+IF(OFFSET('Hygiene Data'!$F$13,0,10*ROW('Hygiene Data'!F5))="","",OFFSET('Hygiene Data'!$F$13,0,10*ROW('Hygiene Data'!F5)))</f>
        <v/>
      </c>
      <c r="DX11" s="353" t="str">
        <f ca="1">+IF(OFFSET('Hygiene Data'!$G$11,0,10*ROW('Hygiene Data'!G5))="","",OFFSET('Hygiene Data'!$G$11,0,10*ROW('Hygiene Data'!G5)))</f>
        <v/>
      </c>
      <c r="DY11" s="353" t="str">
        <f ca="1">+IF(OFFSET('Hygiene Data'!$G$12,0,10*ROW('Hygiene Data'!G5))="","",OFFSET('Hygiene Data'!$G$12,0,10*ROW('Hygiene Data'!G5)))</f>
        <v/>
      </c>
      <c r="DZ11" s="353" t="str">
        <f ca="1">+IF(OFFSET('Hygiene Data'!$G$13,0,10*ROW('Hygiene Data'!G5))="","",OFFSET('Hygiene Data'!$G$13,0,10*ROW('Hygiene Data'!G5)))</f>
        <v/>
      </c>
      <c r="EA11" s="353" t="str">
        <f ca="1">+IF(OFFSET('Hygiene Data'!$H$11,0,10*ROW('Hygiene Data'!H5))="","",OFFSET('Hygiene Data'!$H$11,0,10*ROW('Hygiene Data'!H5)))</f>
        <v>Yes</v>
      </c>
      <c r="EB11" s="353" t="str">
        <f ca="1">+IF(OFFSET('Hygiene Data'!$H$12,0,10*ROW('Hygiene Data'!H5))="","",OFFSET('Hygiene Data'!$H$12,0,10*ROW('Hygiene Data'!H5)))</f>
        <v>Yes</v>
      </c>
      <c r="EC11" s="353" t="str">
        <f ca="1">+IF(OFFSET('Hygiene Data'!$H$13,0,10*ROW('Hygiene Data'!H5))="","",OFFSET('Hygiene Data'!$H$13,0,10*ROW('Hygiene Data'!H5)))</f>
        <v>Yes</v>
      </c>
      <c r="ED11" s="353" t="str">
        <f ca="1">+IF(OFFSET('Hygiene Data'!$I$11,0,10*ROW('Hygiene Data'!I5))="","",OFFSET('Hygiene Data'!$I$11,0,10*ROW('Hygiene Data'!I5)))</f>
        <v>Yes</v>
      </c>
      <c r="EE11" s="353" t="str">
        <f ca="1">+IF(OFFSET('Hygiene Data'!$I$12,0,10*ROW('Hygiene Data'!I5))="","",OFFSET('Hygiene Data'!$I$12,0,10*ROW('Hygiene Data'!I5)))</f>
        <v>Yes</v>
      </c>
      <c r="EF11" s="353" t="str">
        <f ca="1">+IF(OFFSET('Hygiene Data'!$I$13,0,10*ROW('Hygiene Data'!I5))="","",OFFSET('Hygiene Data'!$I$13,0,10*ROW('Hygiene Data'!I5)))</f>
        <v>Yes</v>
      </c>
    </row>
    <row r="12" spans="1:136" x14ac:dyDescent="0.25">
      <c r="A12" s="462" t="str">
        <f ca="1">+IF(OFFSET('Water Data'!$B$2,0,10*ROW('Water Data'!E6))="","",OFFSET('Water Data'!$B$2,0,10*ROW('Water Data'!E6)))</f>
        <v>SMR_2023_UIS</v>
      </c>
      <c r="B12" s="46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89">
        <f t="shared" ca="1" si="0"/>
        <v>2023</v>
      </c>
      <c r="D12" s="490">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0">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0">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0">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0">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0">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0">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0">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0">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1">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1">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1">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1">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1">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1">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1">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1">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1">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2">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68">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2">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2">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2">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2">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2">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2">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2">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3" t="str">
        <f ca="1">+IF(OFFSET('Water Data'!$D$27,0,10*ROW('Water Data'!D6))="","",OFFSET('Water Data'!$D$27,0,10*ROW('Water Data'!D6)))</f>
        <v>Yes</v>
      </c>
      <c r="BT12" s="353" t="str">
        <f ca="1">+IF(OFFSET('Water Data'!$D$28,0,10*ROW('Water Data'!D6))="","",OFFSET('Water Data'!$D$28,0,10*ROW('Water Data'!D6)))</f>
        <v>Yes</v>
      </c>
      <c r="BU12" s="353" t="str">
        <f ca="1">+IF(OFFSET('Water Data'!$D$29,0,10*ROW('Water Data'!D6))="","",OFFSET('Water Data'!$D$29,0,10*ROW('Water Data'!D6)))</f>
        <v>Yes</v>
      </c>
      <c r="BV12" s="353" t="str">
        <f ca="1">+IF(OFFSET('Water Data'!$E$27,0,10*ROW('Water Data'!E6))="","",OFFSET('Water Data'!$E$27,0,10*ROW('Water Data'!E6)))</f>
        <v/>
      </c>
      <c r="BW12" s="353" t="str">
        <f ca="1">+IF(OFFSET('Water Data'!$E$28,0,10*ROW('Water Data'!E6))="","",OFFSET('Water Data'!$E$28,0,10*ROW('Water Data'!E6)))</f>
        <v/>
      </c>
      <c r="BX12" s="353" t="str">
        <f ca="1">+IF(OFFSET('Water Data'!$E$29,0,10*ROW('Water Data'!E6))="","",OFFSET('Water Data'!$E$29,0,10*ROW('Water Data'!E6)))</f>
        <v/>
      </c>
      <c r="BY12" s="353" t="str">
        <f ca="1">+IF(OFFSET('Water Data'!$F$27,0,10*ROW('Water Data'!F6))="","",OFFSET('Water Data'!$F$27,0,10*ROW('Water Data'!F6)))</f>
        <v/>
      </c>
      <c r="BZ12" s="353" t="str">
        <f ca="1">+IF(OFFSET('Water Data'!$F$28,0,10*ROW('Water Data'!F6))="","",OFFSET('Water Data'!$F$28,0,10*ROW('Water Data'!F6)))</f>
        <v/>
      </c>
      <c r="CA12" s="353" t="str">
        <f ca="1">+IF(OFFSET('Water Data'!$F$29,0,10*ROW('Water Data'!F6))="","",OFFSET('Water Data'!$F$29,0,10*ROW('Water Data'!F6)))</f>
        <v/>
      </c>
      <c r="CB12" s="353" t="str">
        <f ca="1">+IF(OFFSET('Water Data'!$G$27,0,10*ROW('Water Data'!G6))="","",OFFSET('Water Data'!$G$27,0,10*ROW('Water Data'!G6)))</f>
        <v/>
      </c>
      <c r="CC12" s="353" t="str">
        <f ca="1">+IF(OFFSET('Water Data'!$G$28,0,10*ROW('Water Data'!G6))="","",OFFSET('Water Data'!$G$28,0,10*ROW('Water Data'!G6)))</f>
        <v/>
      </c>
      <c r="CD12" s="353" t="str">
        <f ca="1">+IF(OFFSET('Water Data'!$G$29,0,10*ROW('Water Data'!G6))="","",OFFSET('Water Data'!$G$29,0,10*ROW('Water Data'!G6)))</f>
        <v/>
      </c>
      <c r="CE12" s="353" t="str">
        <f ca="1">+IF(OFFSET('Water Data'!$H$27,0,10*ROW('Water Data'!H6))="","",OFFSET('Water Data'!$H$27,0,10*ROW('Water Data'!H6)))</f>
        <v>Yes</v>
      </c>
      <c r="CF12" s="353" t="str">
        <f ca="1">+IF(OFFSET('Water Data'!$H$28,0,10*ROW('Water Data'!H6))="","",OFFSET('Water Data'!$H$28,0,10*ROW('Water Data'!H6)))</f>
        <v>Yes</v>
      </c>
      <c r="CG12" s="353" t="str">
        <f ca="1">+IF(OFFSET('Water Data'!$H$29,0,10*ROW('Water Data'!H6))="","",OFFSET('Water Data'!$H$29,0,10*ROW('Water Data'!H6)))</f>
        <v>Yes</v>
      </c>
      <c r="CH12" s="353" t="str">
        <f ca="1">+IF(OFFSET('Water Data'!$I$27,0,10*ROW('Water Data'!I6))="","",OFFSET('Water Data'!$I$27,0,10*ROW('Water Data'!I6)))</f>
        <v>Yes</v>
      </c>
      <c r="CI12" s="353" t="str">
        <f ca="1">+IF(OFFSET('Water Data'!$I$28,0,10*ROW('Water Data'!I6))="","",OFFSET('Water Data'!$I$28,0,10*ROW('Water Data'!I6)))</f>
        <v>Yes</v>
      </c>
      <c r="CJ12" s="353" t="str">
        <f ca="1">+IF(OFFSET('Water Data'!$I$29,0,10*ROW('Water Data'!I6))="","",OFFSET('Water Data'!$I$29,0,10*ROW('Water Data'!I6)))</f>
        <v>Yes</v>
      </c>
      <c r="CK12" s="353" t="str">
        <f ca="1">+IF(OFFSET('Sanitation Data'!$D$28,0,10*ROW('Sanitation Data'!D6))="","",OFFSET('Sanitation Data'!$D$28,0,10*ROW('Sanitation Data'!D6)))</f>
        <v>Yes</v>
      </c>
      <c r="CL12" s="353" t="str">
        <f ca="1">+IF(OFFSET('Sanitation Data'!$D$29,0,10*ROW('Sanitation Data'!D6))="","",OFFSET('Sanitation Data'!$D$29,0,10*ROW('Sanitation Data'!D6)))</f>
        <v>Yes</v>
      </c>
      <c r="CM12" s="353" t="str">
        <f ca="1">+IF(OFFSET('Sanitation Data'!$D$30,0,10*ROW('Sanitation Data'!D6))="","",OFFSET('Sanitation Data'!$D$30,0,10*ROW('Sanitation Data'!D6)))</f>
        <v/>
      </c>
      <c r="CN12" s="353" t="str">
        <f ca="1">+IF(OFFSET('Sanitation Data'!$D$31,0,10*ROW('Sanitation Data'!D6))="","",OFFSET('Sanitation Data'!$D$31,0,10*ROW('Sanitation Data'!D6)))</f>
        <v/>
      </c>
      <c r="CO12" s="353" t="str">
        <f ca="1">+IF(OFFSET('Sanitation Data'!$D$32,0,10*ROW('Sanitation Data'!D6))="","",OFFSET('Sanitation Data'!$D$32,0,10*ROW('Sanitation Data'!D6)))</f>
        <v>Yes</v>
      </c>
      <c r="CP12" s="353" t="str">
        <f ca="1">+IF(OFFSET('Sanitation Data'!$E$28,0,10*ROW('Sanitation Data'!E6))="","",OFFSET('Sanitation Data'!$E$28,0,10*ROW('Sanitation Data'!E6)))</f>
        <v/>
      </c>
      <c r="CQ12" s="353" t="str">
        <f ca="1">+IF(OFFSET('Sanitation Data'!$E$29,0,10*ROW('Sanitation Data'!E6))="","",OFFSET('Sanitation Data'!$E$29,0,10*ROW('Sanitation Data'!E6)))</f>
        <v/>
      </c>
      <c r="CR12" s="353" t="str">
        <f ca="1">+IF(OFFSET('Sanitation Data'!$E$30,0,10*ROW('Sanitation Data'!E6))="","",OFFSET('Sanitation Data'!$E$30,0,10*ROW('Sanitation Data'!E6)))</f>
        <v/>
      </c>
      <c r="CS12" s="353" t="str">
        <f ca="1">+IF(OFFSET('Sanitation Data'!$E$31,0,10*ROW('Sanitation Data'!E6))="","",OFFSET('Sanitation Data'!$E$31,0,10*ROW('Sanitation Data'!E6)))</f>
        <v/>
      </c>
      <c r="CT12" s="353" t="str">
        <f ca="1">+IF(OFFSET('Sanitation Data'!$E$32,0,10*ROW('Sanitation Data'!E6))="","",OFFSET('Sanitation Data'!$E$32,0,10*ROW('Sanitation Data'!E6)))</f>
        <v/>
      </c>
      <c r="CU12" s="353" t="str">
        <f ca="1">+IF(OFFSET('Sanitation Data'!$F$28,0,10*ROW('Sanitation Data'!F6))="","",OFFSET('Sanitation Data'!$F$28,0,10*ROW('Sanitation Data'!F6)))</f>
        <v/>
      </c>
      <c r="CV12" s="353" t="str">
        <f ca="1">+IF(OFFSET('Sanitation Data'!$F$29,0,10*ROW('Sanitation Data'!F6))="","",OFFSET('Sanitation Data'!$F$29,0,10*ROW('Sanitation Data'!F6)))</f>
        <v/>
      </c>
      <c r="CW12" s="353" t="str">
        <f ca="1">+IF(OFFSET('Sanitation Data'!$F$30,0,10*ROW('Sanitation Data'!F6))="","",OFFSET('Sanitation Data'!$F$30,0,10*ROW('Sanitation Data'!F6)))</f>
        <v/>
      </c>
      <c r="CX12" s="353" t="str">
        <f ca="1">+IF(OFFSET('Sanitation Data'!$F$31,0,10*ROW('Sanitation Data'!F6))="","",OFFSET('Sanitation Data'!$F$31,0,10*ROW('Sanitation Data'!F6)))</f>
        <v/>
      </c>
      <c r="CY12" s="353" t="str">
        <f ca="1">+IF(OFFSET('Sanitation Data'!$F$32,0,10*ROW('Sanitation Data'!F6))="","",OFFSET('Sanitation Data'!$F$32,0,10*ROW('Sanitation Data'!F6)))</f>
        <v/>
      </c>
      <c r="CZ12" s="353" t="str">
        <f ca="1">+IF(OFFSET('Sanitation Data'!$G$28,0,10*ROW('Sanitation Data'!G6))="","",OFFSET('Sanitation Data'!$G$28,0,10*ROW('Sanitation Data'!G6)))</f>
        <v/>
      </c>
      <c r="DA12" s="353" t="str">
        <f ca="1">+IF(OFFSET('Sanitation Data'!$G$29,0,10*ROW('Sanitation Data'!G6))="","",OFFSET('Sanitation Data'!$G$29,0,10*ROW('Sanitation Data'!G6)))</f>
        <v/>
      </c>
      <c r="DB12" s="353" t="str">
        <f ca="1">+IF(OFFSET('Sanitation Data'!$G$30,0,10*ROW('Sanitation Data'!G6))="","",OFFSET('Sanitation Data'!$G$30,0,10*ROW('Sanitation Data'!G6)))</f>
        <v/>
      </c>
      <c r="DC12" s="353" t="str">
        <f ca="1">+IF(OFFSET('Sanitation Data'!$G$31,0,10*ROW('Sanitation Data'!G6))="","",OFFSET('Sanitation Data'!$G$31,0,10*ROW('Sanitation Data'!G6)))</f>
        <v/>
      </c>
      <c r="DD12" s="353" t="str">
        <f ca="1">+IF(OFFSET('Sanitation Data'!$G$32,0,10*ROW('Sanitation Data'!G6))="","",OFFSET('Sanitation Data'!$G$32,0,10*ROW('Sanitation Data'!G6)))</f>
        <v/>
      </c>
      <c r="DE12" s="353" t="str">
        <f ca="1">+IF(OFFSET('Sanitation Data'!$H$28,0,10*ROW('Sanitation Data'!H6))="","",OFFSET('Sanitation Data'!$H$28,0,10*ROW('Sanitation Data'!H6)))</f>
        <v>Yes</v>
      </c>
      <c r="DF12" s="353" t="str">
        <f ca="1">+IF(OFFSET('Sanitation Data'!$H$29,0,10*ROW('Sanitation Data'!H6))="","",OFFSET('Sanitation Data'!$H$29,0,10*ROW('Sanitation Data'!H6)))</f>
        <v>Yes</v>
      </c>
      <c r="DG12" s="353" t="str">
        <f ca="1">+IF(OFFSET('Sanitation Data'!$H$30,0,10*ROW('Sanitation Data'!H6))="","",OFFSET('Sanitation Data'!$H$30,0,10*ROW('Sanitation Data'!H6)))</f>
        <v/>
      </c>
      <c r="DH12" s="353" t="str">
        <f ca="1">+IF(OFFSET('Sanitation Data'!$H$31,0,10*ROW('Sanitation Data'!H6))="","",OFFSET('Sanitation Data'!$H$31,0,10*ROW('Sanitation Data'!H6)))</f>
        <v/>
      </c>
      <c r="DI12" s="353" t="str">
        <f ca="1">+IF(OFFSET('Sanitation Data'!$H$32,0,10*ROW('Sanitation Data'!H6))="","",OFFSET('Sanitation Data'!$H$32,0,10*ROW('Sanitation Data'!H6)))</f>
        <v>Yes</v>
      </c>
      <c r="DJ12" s="353" t="str">
        <f ca="1">+IF(OFFSET('Sanitation Data'!$I$28,0,10*ROW('Sanitation Data'!I6))="","",OFFSET('Sanitation Data'!$I$28,0,10*ROW('Sanitation Data'!I6)))</f>
        <v>Yes</v>
      </c>
      <c r="DK12" s="353" t="str">
        <f ca="1">+IF(OFFSET('Sanitation Data'!$I$29,0,10*ROW('Sanitation Data'!I6))="","",OFFSET('Sanitation Data'!$I$29,0,10*ROW('Sanitation Data'!I6)))</f>
        <v>Yes</v>
      </c>
      <c r="DL12" s="353" t="str">
        <f ca="1">+IF(OFFSET('Sanitation Data'!$I$30,0,10*ROW('Sanitation Data'!I6))="","",OFFSET('Sanitation Data'!$I$30,0,10*ROW('Sanitation Data'!I6)))</f>
        <v/>
      </c>
      <c r="DM12" s="353" t="str">
        <f ca="1">+IF(OFFSET('Sanitation Data'!$I$31,0,10*ROW('Sanitation Data'!I6))="","",OFFSET('Sanitation Data'!$I$31,0,10*ROW('Sanitation Data'!I6)))</f>
        <v/>
      </c>
      <c r="DN12" s="353" t="str">
        <f ca="1">+IF(OFFSET('Sanitation Data'!$I$32,0,10*ROW('Sanitation Data'!I6))="","",OFFSET('Sanitation Data'!$I$32,0,10*ROW('Sanitation Data'!I6)))</f>
        <v>Yes</v>
      </c>
      <c r="DO12" s="353" t="str">
        <f ca="1">+IF(OFFSET('Hygiene Data'!$D$11,0,10*ROW('Hygiene Data'!D6))="","",OFFSET('Hygiene Data'!$D$11,0,10*ROW('Hygiene Data'!D6)))</f>
        <v>Yes</v>
      </c>
      <c r="DP12" s="353" t="str">
        <f ca="1">+IF(OFFSET('Hygiene Data'!$D$12,0,10*ROW('Hygiene Data'!D6))="","",OFFSET('Hygiene Data'!$D$12,0,10*ROW('Hygiene Data'!D6)))</f>
        <v>Yes</v>
      </c>
      <c r="DQ12" s="353" t="str">
        <f ca="1">+IF(OFFSET('Hygiene Data'!$D$13,0,10*ROW('Hygiene Data'!D6))="","",OFFSET('Hygiene Data'!$D$13,0,10*ROW('Hygiene Data'!D6)))</f>
        <v>Yes</v>
      </c>
      <c r="DR12" s="353" t="str">
        <f ca="1">+IF(OFFSET('Hygiene Data'!$E$11,0,10*ROW('Hygiene Data'!E6))="","",OFFSET('Hygiene Data'!$E$11,0,10*ROW('Hygiene Data'!E6)))</f>
        <v/>
      </c>
      <c r="DS12" s="353" t="str">
        <f ca="1">+IF(OFFSET('Hygiene Data'!$E$12,0,10*ROW('Hygiene Data'!E6))="","",OFFSET('Hygiene Data'!$E$12,0,10*ROW('Hygiene Data'!E6)))</f>
        <v/>
      </c>
      <c r="DT12" s="353" t="str">
        <f ca="1">+IF(OFFSET('Hygiene Data'!$E$13,0,10*ROW('Hygiene Data'!E6))="","",OFFSET('Hygiene Data'!$E$13,0,10*ROW('Hygiene Data'!E6)))</f>
        <v/>
      </c>
      <c r="DU12" s="353" t="str">
        <f ca="1">+IF(OFFSET('Hygiene Data'!$F$11,0,10*ROW('Hygiene Data'!F6))="","",OFFSET('Hygiene Data'!$F$11,0,10*ROW('Hygiene Data'!F6)))</f>
        <v/>
      </c>
      <c r="DV12" s="353" t="str">
        <f ca="1">+IF(OFFSET('Hygiene Data'!$F$12,0,10*ROW('Hygiene Data'!F6))="","",OFFSET('Hygiene Data'!$F$12,0,10*ROW('Hygiene Data'!F6)))</f>
        <v/>
      </c>
      <c r="DW12" s="353" t="str">
        <f ca="1">+IF(OFFSET('Hygiene Data'!$F$13,0,10*ROW('Hygiene Data'!F6))="","",OFFSET('Hygiene Data'!$F$13,0,10*ROW('Hygiene Data'!F6)))</f>
        <v/>
      </c>
      <c r="DX12" s="353" t="str">
        <f ca="1">+IF(OFFSET('Hygiene Data'!$G$11,0,10*ROW('Hygiene Data'!G6))="","",OFFSET('Hygiene Data'!$G$11,0,10*ROW('Hygiene Data'!G6)))</f>
        <v/>
      </c>
      <c r="DY12" s="353" t="str">
        <f ca="1">+IF(OFFSET('Hygiene Data'!$G$12,0,10*ROW('Hygiene Data'!G6))="","",OFFSET('Hygiene Data'!$G$12,0,10*ROW('Hygiene Data'!G6)))</f>
        <v/>
      </c>
      <c r="DZ12" s="353" t="str">
        <f ca="1">+IF(OFFSET('Hygiene Data'!$G$13,0,10*ROW('Hygiene Data'!G6))="","",OFFSET('Hygiene Data'!$G$13,0,10*ROW('Hygiene Data'!G6)))</f>
        <v/>
      </c>
      <c r="EA12" s="353" t="str">
        <f ca="1">+IF(OFFSET('Hygiene Data'!$H$11,0,10*ROW('Hygiene Data'!H6))="","",OFFSET('Hygiene Data'!$H$11,0,10*ROW('Hygiene Data'!H6)))</f>
        <v>Yes</v>
      </c>
      <c r="EB12" s="353" t="str">
        <f ca="1">+IF(OFFSET('Hygiene Data'!$H$12,0,10*ROW('Hygiene Data'!H6))="","",OFFSET('Hygiene Data'!$H$12,0,10*ROW('Hygiene Data'!H6)))</f>
        <v>Yes</v>
      </c>
      <c r="EC12" s="353" t="str">
        <f ca="1">+IF(OFFSET('Hygiene Data'!$H$13,0,10*ROW('Hygiene Data'!H6))="","",OFFSET('Hygiene Data'!$H$13,0,10*ROW('Hygiene Data'!H6)))</f>
        <v>Yes</v>
      </c>
      <c r="ED12" s="353" t="str">
        <f ca="1">+IF(OFFSET('Hygiene Data'!$I$11,0,10*ROW('Hygiene Data'!I6))="","",OFFSET('Hygiene Data'!$I$11,0,10*ROW('Hygiene Data'!I6)))</f>
        <v>Yes</v>
      </c>
      <c r="EE12" s="353" t="str">
        <f ca="1">+IF(OFFSET('Hygiene Data'!$I$12,0,10*ROW('Hygiene Data'!I6))="","",OFFSET('Hygiene Data'!$I$12,0,10*ROW('Hygiene Data'!I6)))</f>
        <v>Yes</v>
      </c>
      <c r="EF12" s="353" t="str">
        <f ca="1">+IF(OFFSET('Hygiene Data'!$I$13,0,10*ROW('Hygiene Data'!I6))="","",OFFSET('Hygiene Data'!$I$13,0,10*ROW('Hygiene Data'!I6)))</f>
        <v>Yes</v>
      </c>
    </row>
    <row r="13" spans="1:136" x14ac:dyDescent="0.25">
      <c r="A13" s="462" t="str">
        <f ca="1">+IF(OFFSET('Water Data'!$B$2,0,10*ROW('Water Data'!E7))="","",OFFSET('Water Data'!$B$2,0,10*ROW('Water Data'!E7)))</f>
        <v>SMR_2024_UIS</v>
      </c>
      <c r="B13" s="46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89">
        <f t="shared" ca="1" si="0"/>
        <v>2024</v>
      </c>
      <c r="D13" s="490">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0">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0">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0">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0">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0">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0">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0">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0">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1">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1">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1">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1">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1">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1">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1">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1">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1">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2">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68">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2">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2">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2">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2">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2">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2">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2">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3" t="str">
        <f ca="1">+IF(OFFSET('Water Data'!$D$27,0,10*ROW('Water Data'!D7))="","",OFFSET('Water Data'!$D$27,0,10*ROW('Water Data'!D7)))</f>
        <v>Yes</v>
      </c>
      <c r="BT13" s="353" t="str">
        <f ca="1">+IF(OFFSET('Water Data'!$D$28,0,10*ROW('Water Data'!D7))="","",OFFSET('Water Data'!$D$28,0,10*ROW('Water Data'!D7)))</f>
        <v>Yes</v>
      </c>
      <c r="BU13" s="353" t="str">
        <f ca="1">+IF(OFFSET('Water Data'!$D$29,0,10*ROW('Water Data'!D7))="","",OFFSET('Water Data'!$D$29,0,10*ROW('Water Data'!D7)))</f>
        <v>Yes</v>
      </c>
      <c r="BV13" s="353" t="str">
        <f ca="1">+IF(OFFSET('Water Data'!$E$27,0,10*ROW('Water Data'!E7))="","",OFFSET('Water Data'!$E$27,0,10*ROW('Water Data'!E7)))</f>
        <v/>
      </c>
      <c r="BW13" s="353" t="str">
        <f ca="1">+IF(OFFSET('Water Data'!$E$28,0,10*ROW('Water Data'!E7))="","",OFFSET('Water Data'!$E$28,0,10*ROW('Water Data'!E7)))</f>
        <v/>
      </c>
      <c r="BX13" s="353" t="str">
        <f ca="1">+IF(OFFSET('Water Data'!$E$29,0,10*ROW('Water Data'!E7))="","",OFFSET('Water Data'!$E$29,0,10*ROW('Water Data'!E7)))</f>
        <v/>
      </c>
      <c r="BY13" s="353" t="str">
        <f ca="1">+IF(OFFSET('Water Data'!$F$27,0,10*ROW('Water Data'!F7))="","",OFFSET('Water Data'!$F$27,0,10*ROW('Water Data'!F7)))</f>
        <v/>
      </c>
      <c r="BZ13" s="353" t="str">
        <f ca="1">+IF(OFFSET('Water Data'!$F$28,0,10*ROW('Water Data'!F7))="","",OFFSET('Water Data'!$F$28,0,10*ROW('Water Data'!F7)))</f>
        <v/>
      </c>
      <c r="CA13" s="353" t="str">
        <f ca="1">+IF(OFFSET('Water Data'!$F$29,0,10*ROW('Water Data'!F7))="","",OFFSET('Water Data'!$F$29,0,10*ROW('Water Data'!F7)))</f>
        <v/>
      </c>
      <c r="CB13" s="353" t="str">
        <f ca="1">+IF(OFFSET('Water Data'!$G$27,0,10*ROW('Water Data'!G7))="","",OFFSET('Water Data'!$G$27,0,10*ROW('Water Data'!G7)))</f>
        <v/>
      </c>
      <c r="CC13" s="353" t="str">
        <f ca="1">+IF(OFFSET('Water Data'!$G$28,0,10*ROW('Water Data'!G7))="","",OFFSET('Water Data'!$G$28,0,10*ROW('Water Data'!G7)))</f>
        <v/>
      </c>
      <c r="CD13" s="353" t="str">
        <f ca="1">+IF(OFFSET('Water Data'!$G$29,0,10*ROW('Water Data'!G7))="","",OFFSET('Water Data'!$G$29,0,10*ROW('Water Data'!G7)))</f>
        <v/>
      </c>
      <c r="CE13" s="353" t="str">
        <f ca="1">+IF(OFFSET('Water Data'!$H$27,0,10*ROW('Water Data'!H7))="","",OFFSET('Water Data'!$H$27,0,10*ROW('Water Data'!H7)))</f>
        <v>Yes</v>
      </c>
      <c r="CF13" s="353" t="str">
        <f ca="1">+IF(OFFSET('Water Data'!$H$28,0,10*ROW('Water Data'!H7))="","",OFFSET('Water Data'!$H$28,0,10*ROW('Water Data'!H7)))</f>
        <v>Yes</v>
      </c>
      <c r="CG13" s="353" t="str">
        <f ca="1">+IF(OFFSET('Water Data'!$H$29,0,10*ROW('Water Data'!H7))="","",OFFSET('Water Data'!$H$29,0,10*ROW('Water Data'!H7)))</f>
        <v>Yes</v>
      </c>
      <c r="CH13" s="353" t="str">
        <f ca="1">+IF(OFFSET('Water Data'!$I$27,0,10*ROW('Water Data'!I7))="","",OFFSET('Water Data'!$I$27,0,10*ROW('Water Data'!I7)))</f>
        <v>Yes</v>
      </c>
      <c r="CI13" s="353" t="str">
        <f ca="1">+IF(OFFSET('Water Data'!$I$28,0,10*ROW('Water Data'!I7))="","",OFFSET('Water Data'!$I$28,0,10*ROW('Water Data'!I7)))</f>
        <v>Yes</v>
      </c>
      <c r="CJ13" s="353" t="str">
        <f ca="1">+IF(OFFSET('Water Data'!$I$29,0,10*ROW('Water Data'!I7))="","",OFFSET('Water Data'!$I$29,0,10*ROW('Water Data'!I7)))</f>
        <v>Yes</v>
      </c>
      <c r="CK13" s="353" t="str">
        <f ca="1">+IF(OFFSET('Sanitation Data'!$D$28,0,10*ROW('Sanitation Data'!D7))="","",OFFSET('Sanitation Data'!$D$28,0,10*ROW('Sanitation Data'!D7)))</f>
        <v>Yes</v>
      </c>
      <c r="CL13" s="353" t="str">
        <f ca="1">+IF(OFFSET('Sanitation Data'!$D$29,0,10*ROW('Sanitation Data'!D7))="","",OFFSET('Sanitation Data'!$D$29,0,10*ROW('Sanitation Data'!D7)))</f>
        <v>Yes</v>
      </c>
      <c r="CM13" s="353" t="str">
        <f ca="1">+IF(OFFSET('Sanitation Data'!$D$30,0,10*ROW('Sanitation Data'!D7))="","",OFFSET('Sanitation Data'!$D$30,0,10*ROW('Sanitation Data'!D7)))</f>
        <v/>
      </c>
      <c r="CN13" s="353" t="str">
        <f ca="1">+IF(OFFSET('Sanitation Data'!$D$31,0,10*ROW('Sanitation Data'!D7))="","",OFFSET('Sanitation Data'!$D$31,0,10*ROW('Sanitation Data'!D7)))</f>
        <v/>
      </c>
      <c r="CO13" s="353" t="str">
        <f ca="1">+IF(OFFSET('Sanitation Data'!$D$32,0,10*ROW('Sanitation Data'!D7))="","",OFFSET('Sanitation Data'!$D$32,0,10*ROW('Sanitation Data'!D7)))</f>
        <v>Yes</v>
      </c>
      <c r="CP13" s="353" t="str">
        <f ca="1">+IF(OFFSET('Sanitation Data'!$E$28,0,10*ROW('Sanitation Data'!E7))="","",OFFSET('Sanitation Data'!$E$28,0,10*ROW('Sanitation Data'!E7)))</f>
        <v/>
      </c>
      <c r="CQ13" s="353" t="str">
        <f ca="1">+IF(OFFSET('Sanitation Data'!$E$29,0,10*ROW('Sanitation Data'!E7))="","",OFFSET('Sanitation Data'!$E$29,0,10*ROW('Sanitation Data'!E7)))</f>
        <v/>
      </c>
      <c r="CR13" s="353" t="str">
        <f ca="1">+IF(OFFSET('Sanitation Data'!$E$30,0,10*ROW('Sanitation Data'!E7))="","",OFFSET('Sanitation Data'!$E$30,0,10*ROW('Sanitation Data'!E7)))</f>
        <v/>
      </c>
      <c r="CS13" s="353" t="str">
        <f ca="1">+IF(OFFSET('Sanitation Data'!$E$31,0,10*ROW('Sanitation Data'!E7))="","",OFFSET('Sanitation Data'!$E$31,0,10*ROW('Sanitation Data'!E7)))</f>
        <v/>
      </c>
      <c r="CT13" s="353" t="str">
        <f ca="1">+IF(OFFSET('Sanitation Data'!$E$32,0,10*ROW('Sanitation Data'!E7))="","",OFFSET('Sanitation Data'!$E$32,0,10*ROW('Sanitation Data'!E7)))</f>
        <v/>
      </c>
      <c r="CU13" s="353" t="str">
        <f ca="1">+IF(OFFSET('Sanitation Data'!$F$28,0,10*ROW('Sanitation Data'!F7))="","",OFFSET('Sanitation Data'!$F$28,0,10*ROW('Sanitation Data'!F7)))</f>
        <v/>
      </c>
      <c r="CV13" s="353" t="str">
        <f ca="1">+IF(OFFSET('Sanitation Data'!$F$29,0,10*ROW('Sanitation Data'!F7))="","",OFFSET('Sanitation Data'!$F$29,0,10*ROW('Sanitation Data'!F7)))</f>
        <v/>
      </c>
      <c r="CW13" s="353" t="str">
        <f ca="1">+IF(OFFSET('Sanitation Data'!$F$30,0,10*ROW('Sanitation Data'!F7))="","",OFFSET('Sanitation Data'!$F$30,0,10*ROW('Sanitation Data'!F7)))</f>
        <v/>
      </c>
      <c r="CX13" s="353" t="str">
        <f ca="1">+IF(OFFSET('Sanitation Data'!$F$31,0,10*ROW('Sanitation Data'!F7))="","",OFFSET('Sanitation Data'!$F$31,0,10*ROW('Sanitation Data'!F7)))</f>
        <v/>
      </c>
      <c r="CY13" s="353" t="str">
        <f ca="1">+IF(OFFSET('Sanitation Data'!$F$32,0,10*ROW('Sanitation Data'!F7))="","",OFFSET('Sanitation Data'!$F$32,0,10*ROW('Sanitation Data'!F7)))</f>
        <v/>
      </c>
      <c r="CZ13" s="353" t="str">
        <f ca="1">+IF(OFFSET('Sanitation Data'!$G$28,0,10*ROW('Sanitation Data'!G7))="","",OFFSET('Sanitation Data'!$G$28,0,10*ROW('Sanitation Data'!G7)))</f>
        <v/>
      </c>
      <c r="DA13" s="353" t="str">
        <f ca="1">+IF(OFFSET('Sanitation Data'!$G$29,0,10*ROW('Sanitation Data'!G7))="","",OFFSET('Sanitation Data'!$G$29,0,10*ROW('Sanitation Data'!G7)))</f>
        <v/>
      </c>
      <c r="DB13" s="353" t="str">
        <f ca="1">+IF(OFFSET('Sanitation Data'!$G$30,0,10*ROW('Sanitation Data'!G7))="","",OFFSET('Sanitation Data'!$G$30,0,10*ROW('Sanitation Data'!G7)))</f>
        <v/>
      </c>
      <c r="DC13" s="353" t="str">
        <f ca="1">+IF(OFFSET('Sanitation Data'!$G$31,0,10*ROW('Sanitation Data'!G7))="","",OFFSET('Sanitation Data'!$G$31,0,10*ROW('Sanitation Data'!G7)))</f>
        <v/>
      </c>
      <c r="DD13" s="353" t="str">
        <f ca="1">+IF(OFFSET('Sanitation Data'!$G$32,0,10*ROW('Sanitation Data'!G7))="","",OFFSET('Sanitation Data'!$G$32,0,10*ROW('Sanitation Data'!G7)))</f>
        <v/>
      </c>
      <c r="DE13" s="353" t="str">
        <f ca="1">+IF(OFFSET('Sanitation Data'!$H$28,0,10*ROW('Sanitation Data'!H7))="","",OFFSET('Sanitation Data'!$H$28,0,10*ROW('Sanitation Data'!H7)))</f>
        <v>Yes</v>
      </c>
      <c r="DF13" s="353" t="str">
        <f ca="1">+IF(OFFSET('Sanitation Data'!$H$29,0,10*ROW('Sanitation Data'!H7))="","",OFFSET('Sanitation Data'!$H$29,0,10*ROW('Sanitation Data'!H7)))</f>
        <v>Yes</v>
      </c>
      <c r="DG13" s="353" t="str">
        <f ca="1">+IF(OFFSET('Sanitation Data'!$H$30,0,10*ROW('Sanitation Data'!H7))="","",OFFSET('Sanitation Data'!$H$30,0,10*ROW('Sanitation Data'!H7)))</f>
        <v/>
      </c>
      <c r="DH13" s="353" t="str">
        <f ca="1">+IF(OFFSET('Sanitation Data'!$H$31,0,10*ROW('Sanitation Data'!H7))="","",OFFSET('Sanitation Data'!$H$31,0,10*ROW('Sanitation Data'!H7)))</f>
        <v/>
      </c>
      <c r="DI13" s="353" t="str">
        <f ca="1">+IF(OFFSET('Sanitation Data'!$H$32,0,10*ROW('Sanitation Data'!H7))="","",OFFSET('Sanitation Data'!$H$32,0,10*ROW('Sanitation Data'!H7)))</f>
        <v>Yes</v>
      </c>
      <c r="DJ13" s="353" t="str">
        <f ca="1">+IF(OFFSET('Sanitation Data'!$I$28,0,10*ROW('Sanitation Data'!I7))="","",OFFSET('Sanitation Data'!$I$28,0,10*ROW('Sanitation Data'!I7)))</f>
        <v>Yes</v>
      </c>
      <c r="DK13" s="353" t="str">
        <f ca="1">+IF(OFFSET('Sanitation Data'!$I$29,0,10*ROW('Sanitation Data'!I7))="","",OFFSET('Sanitation Data'!$I$29,0,10*ROW('Sanitation Data'!I7)))</f>
        <v>Yes</v>
      </c>
      <c r="DL13" s="353" t="str">
        <f ca="1">+IF(OFFSET('Sanitation Data'!$I$30,0,10*ROW('Sanitation Data'!I7))="","",OFFSET('Sanitation Data'!$I$30,0,10*ROW('Sanitation Data'!I7)))</f>
        <v/>
      </c>
      <c r="DM13" s="353" t="str">
        <f ca="1">+IF(OFFSET('Sanitation Data'!$I$31,0,10*ROW('Sanitation Data'!I7))="","",OFFSET('Sanitation Data'!$I$31,0,10*ROW('Sanitation Data'!I7)))</f>
        <v/>
      </c>
      <c r="DN13" s="353" t="str">
        <f ca="1">+IF(OFFSET('Sanitation Data'!$I$32,0,10*ROW('Sanitation Data'!I7))="","",OFFSET('Sanitation Data'!$I$32,0,10*ROW('Sanitation Data'!I7)))</f>
        <v>Yes</v>
      </c>
      <c r="DO13" s="353" t="str">
        <f ca="1">+IF(OFFSET('Hygiene Data'!$D$11,0,10*ROW('Hygiene Data'!D7))="","",OFFSET('Hygiene Data'!$D$11,0,10*ROW('Hygiene Data'!D7)))</f>
        <v>Yes</v>
      </c>
      <c r="DP13" s="353" t="str">
        <f ca="1">+IF(OFFSET('Hygiene Data'!$D$12,0,10*ROW('Hygiene Data'!D7))="","",OFFSET('Hygiene Data'!$D$12,0,10*ROW('Hygiene Data'!D7)))</f>
        <v>Yes</v>
      </c>
      <c r="DQ13" s="353" t="str">
        <f ca="1">+IF(OFFSET('Hygiene Data'!$D$13,0,10*ROW('Hygiene Data'!D7))="","",OFFSET('Hygiene Data'!$D$13,0,10*ROW('Hygiene Data'!D7)))</f>
        <v>Yes</v>
      </c>
      <c r="DR13" s="353" t="str">
        <f ca="1">+IF(OFFSET('Hygiene Data'!$E$11,0,10*ROW('Hygiene Data'!E7))="","",OFFSET('Hygiene Data'!$E$11,0,10*ROW('Hygiene Data'!E7)))</f>
        <v/>
      </c>
      <c r="DS13" s="353" t="str">
        <f ca="1">+IF(OFFSET('Hygiene Data'!$E$12,0,10*ROW('Hygiene Data'!E7))="","",OFFSET('Hygiene Data'!$E$12,0,10*ROW('Hygiene Data'!E7)))</f>
        <v/>
      </c>
      <c r="DT13" s="353" t="str">
        <f ca="1">+IF(OFFSET('Hygiene Data'!$E$13,0,10*ROW('Hygiene Data'!E7))="","",OFFSET('Hygiene Data'!$E$13,0,10*ROW('Hygiene Data'!E7)))</f>
        <v/>
      </c>
      <c r="DU13" s="353" t="str">
        <f ca="1">+IF(OFFSET('Hygiene Data'!$F$11,0,10*ROW('Hygiene Data'!F7))="","",OFFSET('Hygiene Data'!$F$11,0,10*ROW('Hygiene Data'!F7)))</f>
        <v/>
      </c>
      <c r="DV13" s="353" t="str">
        <f ca="1">+IF(OFFSET('Hygiene Data'!$F$12,0,10*ROW('Hygiene Data'!F7))="","",OFFSET('Hygiene Data'!$F$12,0,10*ROW('Hygiene Data'!F7)))</f>
        <v/>
      </c>
      <c r="DW13" s="353" t="str">
        <f ca="1">+IF(OFFSET('Hygiene Data'!$F$13,0,10*ROW('Hygiene Data'!F7))="","",OFFSET('Hygiene Data'!$F$13,0,10*ROW('Hygiene Data'!F7)))</f>
        <v/>
      </c>
      <c r="DX13" s="353" t="str">
        <f ca="1">+IF(OFFSET('Hygiene Data'!$G$11,0,10*ROW('Hygiene Data'!G7))="","",OFFSET('Hygiene Data'!$G$11,0,10*ROW('Hygiene Data'!G7)))</f>
        <v/>
      </c>
      <c r="DY13" s="353" t="str">
        <f ca="1">+IF(OFFSET('Hygiene Data'!$G$12,0,10*ROW('Hygiene Data'!G7))="","",OFFSET('Hygiene Data'!$G$12,0,10*ROW('Hygiene Data'!G7)))</f>
        <v/>
      </c>
      <c r="DZ13" s="353" t="str">
        <f ca="1">+IF(OFFSET('Hygiene Data'!$G$13,0,10*ROW('Hygiene Data'!G7))="","",OFFSET('Hygiene Data'!$G$13,0,10*ROW('Hygiene Data'!G7)))</f>
        <v/>
      </c>
      <c r="EA13" s="353" t="str">
        <f ca="1">+IF(OFFSET('Hygiene Data'!$H$11,0,10*ROW('Hygiene Data'!H7))="","",OFFSET('Hygiene Data'!$H$11,0,10*ROW('Hygiene Data'!H7)))</f>
        <v>Yes</v>
      </c>
      <c r="EB13" s="353" t="str">
        <f ca="1">+IF(OFFSET('Hygiene Data'!$H$12,0,10*ROW('Hygiene Data'!H7))="","",OFFSET('Hygiene Data'!$H$12,0,10*ROW('Hygiene Data'!H7)))</f>
        <v>Yes</v>
      </c>
      <c r="EC13" s="353" t="str">
        <f ca="1">+IF(OFFSET('Hygiene Data'!$H$13,0,10*ROW('Hygiene Data'!H7))="","",OFFSET('Hygiene Data'!$H$13,0,10*ROW('Hygiene Data'!H7)))</f>
        <v>Yes</v>
      </c>
      <c r="ED13" s="353" t="str">
        <f ca="1">+IF(OFFSET('Hygiene Data'!$I$11,0,10*ROW('Hygiene Data'!I7))="","",OFFSET('Hygiene Data'!$I$11,0,10*ROW('Hygiene Data'!I7)))</f>
        <v>Yes</v>
      </c>
      <c r="EE13" s="353" t="str">
        <f ca="1">+IF(OFFSET('Hygiene Data'!$I$12,0,10*ROW('Hygiene Data'!I7))="","",OFFSET('Hygiene Data'!$I$12,0,10*ROW('Hygiene Data'!I7)))</f>
        <v>Yes</v>
      </c>
      <c r="EF13" s="353" t="str">
        <f ca="1">+IF(OFFSET('Hygiene Data'!$I$13,0,10*ROW('Hygiene Data'!I7))="","",OFFSET('Hygiene Data'!$I$13,0,10*ROW('Hygiene Data'!I7)))</f>
        <v>Yes</v>
      </c>
    </row>
    <row r="14" spans="1:136" x14ac:dyDescent="0.25">
      <c r="A14" s="462" t="str">
        <f ca="1">+IF(OFFSET('Water Data'!$B$2,0,10*ROW('Water Data'!E8))="","",OFFSET('Water Data'!$B$2,0,10*ROW('Water Data'!E8)))</f>
        <v/>
      </c>
      <c r="B14" s="46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89" t="str">
        <f t="shared" ca="1" si="0"/>
        <v/>
      </c>
      <c r="D14" s="49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3" t="str">
        <f ca="1">+IF(OFFSET('Water Data'!$D$27,0,10*ROW('Water Data'!D8))="","",OFFSET('Water Data'!$D$27,0,10*ROW('Water Data'!D8)))</f>
        <v/>
      </c>
      <c r="BT14" s="353" t="str">
        <f ca="1">+IF(OFFSET('Water Data'!$D$28,0,10*ROW('Water Data'!D8))="","",OFFSET('Water Data'!$D$28,0,10*ROW('Water Data'!D8)))</f>
        <v/>
      </c>
      <c r="BU14" s="353" t="str">
        <f ca="1">+IF(OFFSET('Water Data'!$D$29,0,10*ROW('Water Data'!D8))="","",OFFSET('Water Data'!$D$29,0,10*ROW('Water Data'!D8)))</f>
        <v/>
      </c>
      <c r="BV14" s="353" t="str">
        <f ca="1">+IF(OFFSET('Water Data'!$E$27,0,10*ROW('Water Data'!E8))="","",OFFSET('Water Data'!$E$27,0,10*ROW('Water Data'!E8)))</f>
        <v/>
      </c>
      <c r="BW14" s="353" t="str">
        <f ca="1">+IF(OFFSET('Water Data'!$E$28,0,10*ROW('Water Data'!E8))="","",OFFSET('Water Data'!$E$28,0,10*ROW('Water Data'!E8)))</f>
        <v/>
      </c>
      <c r="BX14" s="353" t="str">
        <f ca="1">+IF(OFFSET('Water Data'!$E$29,0,10*ROW('Water Data'!E8))="","",OFFSET('Water Data'!$E$29,0,10*ROW('Water Data'!E8)))</f>
        <v/>
      </c>
      <c r="BY14" s="353" t="str">
        <f ca="1">+IF(OFFSET('Water Data'!$F$27,0,10*ROW('Water Data'!F8))="","",OFFSET('Water Data'!$F$27,0,10*ROW('Water Data'!F8)))</f>
        <v/>
      </c>
      <c r="BZ14" s="353" t="str">
        <f ca="1">+IF(OFFSET('Water Data'!$F$28,0,10*ROW('Water Data'!F8))="","",OFFSET('Water Data'!$F$28,0,10*ROW('Water Data'!F8)))</f>
        <v/>
      </c>
      <c r="CA14" s="353" t="str">
        <f ca="1">+IF(OFFSET('Water Data'!$F$29,0,10*ROW('Water Data'!F8))="","",OFFSET('Water Data'!$F$29,0,10*ROW('Water Data'!F8)))</f>
        <v/>
      </c>
      <c r="CB14" s="353" t="str">
        <f ca="1">+IF(OFFSET('Water Data'!$G$27,0,10*ROW('Water Data'!G8))="","",OFFSET('Water Data'!$G$27,0,10*ROW('Water Data'!G8)))</f>
        <v/>
      </c>
      <c r="CC14" s="353" t="str">
        <f ca="1">+IF(OFFSET('Water Data'!$G$28,0,10*ROW('Water Data'!G8))="","",OFFSET('Water Data'!$G$28,0,10*ROW('Water Data'!G8)))</f>
        <v/>
      </c>
      <c r="CD14" s="353" t="str">
        <f ca="1">+IF(OFFSET('Water Data'!$G$29,0,10*ROW('Water Data'!G8))="","",OFFSET('Water Data'!$G$29,0,10*ROW('Water Data'!G8)))</f>
        <v/>
      </c>
      <c r="CE14" s="353" t="str">
        <f ca="1">+IF(OFFSET('Water Data'!$H$27,0,10*ROW('Water Data'!H8))="","",OFFSET('Water Data'!$H$27,0,10*ROW('Water Data'!H8)))</f>
        <v/>
      </c>
      <c r="CF14" s="353" t="str">
        <f ca="1">+IF(OFFSET('Water Data'!$H$28,0,10*ROW('Water Data'!H8))="","",OFFSET('Water Data'!$H$28,0,10*ROW('Water Data'!H8)))</f>
        <v/>
      </c>
      <c r="CG14" s="353" t="str">
        <f ca="1">+IF(OFFSET('Water Data'!$H$29,0,10*ROW('Water Data'!H8))="","",OFFSET('Water Data'!$H$29,0,10*ROW('Water Data'!H8)))</f>
        <v/>
      </c>
      <c r="CH14" s="353" t="str">
        <f ca="1">+IF(OFFSET('Water Data'!$I$27,0,10*ROW('Water Data'!I8))="","",OFFSET('Water Data'!$I$27,0,10*ROW('Water Data'!I8)))</f>
        <v/>
      </c>
      <c r="CI14" s="353" t="str">
        <f ca="1">+IF(OFFSET('Water Data'!$I$28,0,10*ROW('Water Data'!I8))="","",OFFSET('Water Data'!$I$28,0,10*ROW('Water Data'!I8)))</f>
        <v/>
      </c>
      <c r="CJ14" s="353" t="str">
        <f ca="1">+IF(OFFSET('Water Data'!$I$29,0,10*ROW('Water Data'!I8))="","",OFFSET('Water Data'!$I$29,0,10*ROW('Water Data'!I8)))</f>
        <v/>
      </c>
      <c r="CK14" s="353" t="str">
        <f ca="1">+IF(OFFSET('Sanitation Data'!$D$28,0,10*ROW('Sanitation Data'!D8))="","",OFFSET('Sanitation Data'!$D$28,0,10*ROW('Sanitation Data'!D8)))</f>
        <v/>
      </c>
      <c r="CL14" s="353" t="str">
        <f ca="1">+IF(OFFSET('Sanitation Data'!$D$29,0,10*ROW('Sanitation Data'!D8))="","",OFFSET('Sanitation Data'!$D$29,0,10*ROW('Sanitation Data'!D8)))</f>
        <v/>
      </c>
      <c r="CM14" s="353" t="str">
        <f ca="1">+IF(OFFSET('Sanitation Data'!$D$30,0,10*ROW('Sanitation Data'!D8))="","",OFFSET('Sanitation Data'!$D$30,0,10*ROW('Sanitation Data'!D8)))</f>
        <v/>
      </c>
      <c r="CN14" s="353" t="str">
        <f ca="1">+IF(OFFSET('Sanitation Data'!$D$31,0,10*ROW('Sanitation Data'!D8))="","",OFFSET('Sanitation Data'!$D$31,0,10*ROW('Sanitation Data'!D8)))</f>
        <v/>
      </c>
      <c r="CO14" s="353" t="str">
        <f ca="1">+IF(OFFSET('Sanitation Data'!$D$32,0,10*ROW('Sanitation Data'!D8))="","",OFFSET('Sanitation Data'!$D$32,0,10*ROW('Sanitation Data'!D8)))</f>
        <v/>
      </c>
      <c r="CP14" s="353" t="str">
        <f ca="1">+IF(OFFSET('Sanitation Data'!$E$28,0,10*ROW('Sanitation Data'!E8))="","",OFFSET('Sanitation Data'!$E$28,0,10*ROW('Sanitation Data'!E8)))</f>
        <v/>
      </c>
      <c r="CQ14" s="353" t="str">
        <f ca="1">+IF(OFFSET('Sanitation Data'!$E$29,0,10*ROW('Sanitation Data'!E8))="","",OFFSET('Sanitation Data'!$E$29,0,10*ROW('Sanitation Data'!E8)))</f>
        <v/>
      </c>
      <c r="CR14" s="353" t="str">
        <f ca="1">+IF(OFFSET('Sanitation Data'!$E$30,0,10*ROW('Sanitation Data'!E8))="","",OFFSET('Sanitation Data'!$E$30,0,10*ROW('Sanitation Data'!E8)))</f>
        <v/>
      </c>
      <c r="CS14" s="353" t="str">
        <f ca="1">+IF(OFFSET('Sanitation Data'!$E$31,0,10*ROW('Sanitation Data'!E8))="","",OFFSET('Sanitation Data'!$E$31,0,10*ROW('Sanitation Data'!E8)))</f>
        <v/>
      </c>
      <c r="CT14" s="353" t="str">
        <f ca="1">+IF(OFFSET('Sanitation Data'!$E$32,0,10*ROW('Sanitation Data'!E8))="","",OFFSET('Sanitation Data'!$E$32,0,10*ROW('Sanitation Data'!E8)))</f>
        <v/>
      </c>
      <c r="CU14" s="353" t="str">
        <f ca="1">+IF(OFFSET('Sanitation Data'!$F$28,0,10*ROW('Sanitation Data'!F8))="","",OFFSET('Sanitation Data'!$F$28,0,10*ROW('Sanitation Data'!F8)))</f>
        <v/>
      </c>
      <c r="CV14" s="353" t="str">
        <f ca="1">+IF(OFFSET('Sanitation Data'!$F$29,0,10*ROW('Sanitation Data'!F8))="","",OFFSET('Sanitation Data'!$F$29,0,10*ROW('Sanitation Data'!F8)))</f>
        <v/>
      </c>
      <c r="CW14" s="353" t="str">
        <f ca="1">+IF(OFFSET('Sanitation Data'!$F$30,0,10*ROW('Sanitation Data'!F8))="","",OFFSET('Sanitation Data'!$F$30,0,10*ROW('Sanitation Data'!F8)))</f>
        <v/>
      </c>
      <c r="CX14" s="353" t="str">
        <f ca="1">+IF(OFFSET('Sanitation Data'!$F$31,0,10*ROW('Sanitation Data'!F8))="","",OFFSET('Sanitation Data'!$F$31,0,10*ROW('Sanitation Data'!F8)))</f>
        <v/>
      </c>
      <c r="CY14" s="353" t="str">
        <f ca="1">+IF(OFFSET('Sanitation Data'!$F$32,0,10*ROW('Sanitation Data'!F8))="","",OFFSET('Sanitation Data'!$F$32,0,10*ROW('Sanitation Data'!F8)))</f>
        <v/>
      </c>
      <c r="CZ14" s="353" t="str">
        <f ca="1">+IF(OFFSET('Sanitation Data'!$G$28,0,10*ROW('Sanitation Data'!G8))="","",OFFSET('Sanitation Data'!$G$28,0,10*ROW('Sanitation Data'!G8)))</f>
        <v/>
      </c>
      <c r="DA14" s="353" t="str">
        <f ca="1">+IF(OFFSET('Sanitation Data'!$G$29,0,10*ROW('Sanitation Data'!G8))="","",OFFSET('Sanitation Data'!$G$29,0,10*ROW('Sanitation Data'!G8)))</f>
        <v/>
      </c>
      <c r="DB14" s="353" t="str">
        <f ca="1">+IF(OFFSET('Sanitation Data'!$G$30,0,10*ROW('Sanitation Data'!G8))="","",OFFSET('Sanitation Data'!$G$30,0,10*ROW('Sanitation Data'!G8)))</f>
        <v/>
      </c>
      <c r="DC14" s="353" t="str">
        <f ca="1">+IF(OFFSET('Sanitation Data'!$G$31,0,10*ROW('Sanitation Data'!G8))="","",OFFSET('Sanitation Data'!$G$31,0,10*ROW('Sanitation Data'!G8)))</f>
        <v/>
      </c>
      <c r="DD14" s="353" t="str">
        <f ca="1">+IF(OFFSET('Sanitation Data'!$G$32,0,10*ROW('Sanitation Data'!G8))="","",OFFSET('Sanitation Data'!$G$32,0,10*ROW('Sanitation Data'!G8)))</f>
        <v/>
      </c>
      <c r="DE14" s="353" t="str">
        <f ca="1">+IF(OFFSET('Sanitation Data'!$H$28,0,10*ROW('Sanitation Data'!H8))="","",OFFSET('Sanitation Data'!$H$28,0,10*ROW('Sanitation Data'!H8)))</f>
        <v/>
      </c>
      <c r="DF14" s="353" t="str">
        <f ca="1">+IF(OFFSET('Sanitation Data'!$H$29,0,10*ROW('Sanitation Data'!H8))="","",OFFSET('Sanitation Data'!$H$29,0,10*ROW('Sanitation Data'!H8)))</f>
        <v/>
      </c>
      <c r="DG14" s="353" t="str">
        <f ca="1">+IF(OFFSET('Sanitation Data'!$H$30,0,10*ROW('Sanitation Data'!H8))="","",OFFSET('Sanitation Data'!$H$30,0,10*ROW('Sanitation Data'!H8)))</f>
        <v/>
      </c>
      <c r="DH14" s="353" t="str">
        <f ca="1">+IF(OFFSET('Sanitation Data'!$H$31,0,10*ROW('Sanitation Data'!H8))="","",OFFSET('Sanitation Data'!$H$31,0,10*ROW('Sanitation Data'!H8)))</f>
        <v/>
      </c>
      <c r="DI14" s="353" t="str">
        <f ca="1">+IF(OFFSET('Sanitation Data'!$H$32,0,10*ROW('Sanitation Data'!H8))="","",OFFSET('Sanitation Data'!$H$32,0,10*ROW('Sanitation Data'!H8)))</f>
        <v/>
      </c>
      <c r="DJ14" s="353" t="str">
        <f ca="1">+IF(OFFSET('Sanitation Data'!$I$28,0,10*ROW('Sanitation Data'!I8))="","",OFFSET('Sanitation Data'!$I$28,0,10*ROW('Sanitation Data'!I8)))</f>
        <v/>
      </c>
      <c r="DK14" s="353" t="str">
        <f ca="1">+IF(OFFSET('Sanitation Data'!$I$29,0,10*ROW('Sanitation Data'!I8))="","",OFFSET('Sanitation Data'!$I$29,0,10*ROW('Sanitation Data'!I8)))</f>
        <v/>
      </c>
      <c r="DL14" s="353" t="str">
        <f ca="1">+IF(OFFSET('Sanitation Data'!$I$30,0,10*ROW('Sanitation Data'!I8))="","",OFFSET('Sanitation Data'!$I$30,0,10*ROW('Sanitation Data'!I8)))</f>
        <v/>
      </c>
      <c r="DM14" s="353" t="str">
        <f ca="1">+IF(OFFSET('Sanitation Data'!$I$31,0,10*ROW('Sanitation Data'!I8))="","",OFFSET('Sanitation Data'!$I$31,0,10*ROW('Sanitation Data'!I8)))</f>
        <v/>
      </c>
      <c r="DN14" s="353" t="str">
        <f ca="1">+IF(OFFSET('Sanitation Data'!$I$32,0,10*ROW('Sanitation Data'!I8))="","",OFFSET('Sanitation Data'!$I$32,0,10*ROW('Sanitation Data'!I8)))</f>
        <v/>
      </c>
      <c r="DO14" s="353" t="str">
        <f ca="1">+IF(OFFSET('Hygiene Data'!$D$11,0,10*ROW('Hygiene Data'!D8))="","",OFFSET('Hygiene Data'!$D$11,0,10*ROW('Hygiene Data'!D8)))</f>
        <v/>
      </c>
      <c r="DP14" s="353" t="str">
        <f ca="1">+IF(OFFSET('Hygiene Data'!$D$12,0,10*ROW('Hygiene Data'!D8))="","",OFFSET('Hygiene Data'!$D$12,0,10*ROW('Hygiene Data'!D8)))</f>
        <v/>
      </c>
      <c r="DQ14" s="353" t="str">
        <f ca="1">+IF(OFFSET('Hygiene Data'!$D$13,0,10*ROW('Hygiene Data'!D8))="","",OFFSET('Hygiene Data'!$D$13,0,10*ROW('Hygiene Data'!D8)))</f>
        <v/>
      </c>
      <c r="DR14" s="353" t="str">
        <f ca="1">+IF(OFFSET('Hygiene Data'!$E$11,0,10*ROW('Hygiene Data'!E8))="","",OFFSET('Hygiene Data'!$E$11,0,10*ROW('Hygiene Data'!E8)))</f>
        <v/>
      </c>
      <c r="DS14" s="353" t="str">
        <f ca="1">+IF(OFFSET('Hygiene Data'!$E$12,0,10*ROW('Hygiene Data'!E8))="","",OFFSET('Hygiene Data'!$E$12,0,10*ROW('Hygiene Data'!E8)))</f>
        <v/>
      </c>
      <c r="DT14" s="353" t="str">
        <f ca="1">+IF(OFFSET('Hygiene Data'!$E$13,0,10*ROW('Hygiene Data'!E8))="","",OFFSET('Hygiene Data'!$E$13,0,10*ROW('Hygiene Data'!E8)))</f>
        <v/>
      </c>
      <c r="DU14" s="353" t="str">
        <f ca="1">+IF(OFFSET('Hygiene Data'!$F$11,0,10*ROW('Hygiene Data'!F8))="","",OFFSET('Hygiene Data'!$F$11,0,10*ROW('Hygiene Data'!F8)))</f>
        <v/>
      </c>
      <c r="DV14" s="353" t="str">
        <f ca="1">+IF(OFFSET('Hygiene Data'!$F$12,0,10*ROW('Hygiene Data'!F8))="","",OFFSET('Hygiene Data'!$F$12,0,10*ROW('Hygiene Data'!F8)))</f>
        <v/>
      </c>
      <c r="DW14" s="353" t="str">
        <f ca="1">+IF(OFFSET('Hygiene Data'!$F$13,0,10*ROW('Hygiene Data'!F8))="","",OFFSET('Hygiene Data'!$F$13,0,10*ROW('Hygiene Data'!F8)))</f>
        <v/>
      </c>
      <c r="DX14" s="353" t="str">
        <f ca="1">+IF(OFFSET('Hygiene Data'!$G$11,0,10*ROW('Hygiene Data'!G8))="","",OFFSET('Hygiene Data'!$G$11,0,10*ROW('Hygiene Data'!G8)))</f>
        <v/>
      </c>
      <c r="DY14" s="353" t="str">
        <f ca="1">+IF(OFFSET('Hygiene Data'!$G$12,0,10*ROW('Hygiene Data'!G8))="","",OFFSET('Hygiene Data'!$G$12,0,10*ROW('Hygiene Data'!G8)))</f>
        <v/>
      </c>
      <c r="DZ14" s="353" t="str">
        <f ca="1">+IF(OFFSET('Hygiene Data'!$G$13,0,10*ROW('Hygiene Data'!G8))="","",OFFSET('Hygiene Data'!$G$13,0,10*ROW('Hygiene Data'!G8)))</f>
        <v/>
      </c>
      <c r="EA14" s="353" t="str">
        <f ca="1">+IF(OFFSET('Hygiene Data'!$H$11,0,10*ROW('Hygiene Data'!H8))="","",OFFSET('Hygiene Data'!$H$11,0,10*ROW('Hygiene Data'!H8)))</f>
        <v/>
      </c>
      <c r="EB14" s="353" t="str">
        <f ca="1">+IF(OFFSET('Hygiene Data'!$H$12,0,10*ROW('Hygiene Data'!H8))="","",OFFSET('Hygiene Data'!$H$12,0,10*ROW('Hygiene Data'!H8)))</f>
        <v/>
      </c>
      <c r="EC14" s="353" t="str">
        <f ca="1">+IF(OFFSET('Hygiene Data'!$H$13,0,10*ROW('Hygiene Data'!H8))="","",OFFSET('Hygiene Data'!$H$13,0,10*ROW('Hygiene Data'!H8)))</f>
        <v/>
      </c>
      <c r="ED14" s="353" t="str">
        <f ca="1">+IF(OFFSET('Hygiene Data'!$I$11,0,10*ROW('Hygiene Data'!I8))="","",OFFSET('Hygiene Data'!$I$11,0,10*ROW('Hygiene Data'!I8)))</f>
        <v/>
      </c>
      <c r="EE14" s="353" t="str">
        <f ca="1">+IF(OFFSET('Hygiene Data'!$I$12,0,10*ROW('Hygiene Data'!I8))="","",OFFSET('Hygiene Data'!$I$12,0,10*ROW('Hygiene Data'!I8)))</f>
        <v/>
      </c>
      <c r="EF14" s="353" t="str">
        <f ca="1">+IF(OFFSET('Hygiene Data'!$I$13,0,10*ROW('Hygiene Data'!I8))="","",OFFSET('Hygiene Data'!$I$13,0,10*ROW('Hygiene Data'!I8)))</f>
        <v/>
      </c>
    </row>
    <row r="15" spans="1:136" x14ac:dyDescent="0.25">
      <c r="A15" s="462" t="str">
        <f ca="1">+IF(OFFSET('Water Data'!$B$2,0,10*ROW('Water Data'!E9))="","",OFFSET('Water Data'!$B$2,0,10*ROW('Water Data'!E9)))</f>
        <v/>
      </c>
      <c r="B15" s="46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89" t="str">
        <f t="shared" ca="1" si="0"/>
        <v/>
      </c>
      <c r="D15" s="49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3" t="str">
        <f ca="1">+IF(OFFSET('Water Data'!$D$27,0,10*ROW('Water Data'!D9))="","",OFFSET('Water Data'!$D$27,0,10*ROW('Water Data'!D9)))</f>
        <v/>
      </c>
      <c r="BT15" s="353" t="str">
        <f ca="1">+IF(OFFSET('Water Data'!$D$28,0,10*ROW('Water Data'!D9))="","",OFFSET('Water Data'!$D$28,0,10*ROW('Water Data'!D9)))</f>
        <v/>
      </c>
      <c r="BU15" s="353" t="str">
        <f ca="1">+IF(OFFSET('Water Data'!$D$29,0,10*ROW('Water Data'!D9))="","",OFFSET('Water Data'!$D$29,0,10*ROW('Water Data'!D9)))</f>
        <v/>
      </c>
      <c r="BV15" s="353" t="str">
        <f ca="1">+IF(OFFSET('Water Data'!$E$27,0,10*ROW('Water Data'!E9))="","",OFFSET('Water Data'!$E$27,0,10*ROW('Water Data'!E9)))</f>
        <v/>
      </c>
      <c r="BW15" s="353" t="str">
        <f ca="1">+IF(OFFSET('Water Data'!$E$28,0,10*ROW('Water Data'!E9))="","",OFFSET('Water Data'!$E$28,0,10*ROW('Water Data'!E9)))</f>
        <v/>
      </c>
      <c r="BX15" s="353" t="str">
        <f ca="1">+IF(OFFSET('Water Data'!$E$29,0,10*ROW('Water Data'!E9))="","",OFFSET('Water Data'!$E$29,0,10*ROW('Water Data'!E9)))</f>
        <v/>
      </c>
      <c r="BY15" s="353" t="str">
        <f ca="1">+IF(OFFSET('Water Data'!$F$27,0,10*ROW('Water Data'!F9))="","",OFFSET('Water Data'!$F$27,0,10*ROW('Water Data'!F9)))</f>
        <v/>
      </c>
      <c r="BZ15" s="353" t="str">
        <f ca="1">+IF(OFFSET('Water Data'!$F$28,0,10*ROW('Water Data'!F9))="","",OFFSET('Water Data'!$F$28,0,10*ROW('Water Data'!F9)))</f>
        <v/>
      </c>
      <c r="CA15" s="353" t="str">
        <f ca="1">+IF(OFFSET('Water Data'!$F$29,0,10*ROW('Water Data'!F9))="","",OFFSET('Water Data'!$F$29,0,10*ROW('Water Data'!F9)))</f>
        <v/>
      </c>
      <c r="CB15" s="353" t="str">
        <f ca="1">+IF(OFFSET('Water Data'!$G$27,0,10*ROW('Water Data'!G9))="","",OFFSET('Water Data'!$G$27,0,10*ROW('Water Data'!G9)))</f>
        <v/>
      </c>
      <c r="CC15" s="353" t="str">
        <f ca="1">+IF(OFFSET('Water Data'!$G$28,0,10*ROW('Water Data'!G9))="","",OFFSET('Water Data'!$G$28,0,10*ROW('Water Data'!G9)))</f>
        <v/>
      </c>
      <c r="CD15" s="353" t="str">
        <f ca="1">+IF(OFFSET('Water Data'!$G$29,0,10*ROW('Water Data'!G9))="","",OFFSET('Water Data'!$G$29,0,10*ROW('Water Data'!G9)))</f>
        <v/>
      </c>
      <c r="CE15" s="353" t="str">
        <f ca="1">+IF(OFFSET('Water Data'!$H$27,0,10*ROW('Water Data'!H9))="","",OFFSET('Water Data'!$H$27,0,10*ROW('Water Data'!H9)))</f>
        <v/>
      </c>
      <c r="CF15" s="353" t="str">
        <f ca="1">+IF(OFFSET('Water Data'!$H$28,0,10*ROW('Water Data'!H9))="","",OFFSET('Water Data'!$H$28,0,10*ROW('Water Data'!H9)))</f>
        <v/>
      </c>
      <c r="CG15" s="353" t="str">
        <f ca="1">+IF(OFFSET('Water Data'!$H$29,0,10*ROW('Water Data'!H9))="","",OFFSET('Water Data'!$H$29,0,10*ROW('Water Data'!H9)))</f>
        <v/>
      </c>
      <c r="CH15" s="353" t="str">
        <f ca="1">+IF(OFFSET('Water Data'!$I$27,0,10*ROW('Water Data'!I9))="","",OFFSET('Water Data'!$I$27,0,10*ROW('Water Data'!I9)))</f>
        <v/>
      </c>
      <c r="CI15" s="353" t="str">
        <f ca="1">+IF(OFFSET('Water Data'!$I$28,0,10*ROW('Water Data'!I9))="","",OFFSET('Water Data'!$I$28,0,10*ROW('Water Data'!I9)))</f>
        <v/>
      </c>
      <c r="CJ15" s="353" t="str">
        <f ca="1">+IF(OFFSET('Water Data'!$I$29,0,10*ROW('Water Data'!I9))="","",OFFSET('Water Data'!$I$29,0,10*ROW('Water Data'!I9)))</f>
        <v/>
      </c>
      <c r="CK15" s="353" t="str">
        <f ca="1">+IF(OFFSET('Sanitation Data'!$D$28,0,10*ROW('Sanitation Data'!D9))="","",OFFSET('Sanitation Data'!$D$28,0,10*ROW('Sanitation Data'!D9)))</f>
        <v/>
      </c>
      <c r="CL15" s="353" t="str">
        <f ca="1">+IF(OFFSET('Sanitation Data'!$D$29,0,10*ROW('Sanitation Data'!D9))="","",OFFSET('Sanitation Data'!$D$29,0,10*ROW('Sanitation Data'!D9)))</f>
        <v/>
      </c>
      <c r="CM15" s="353" t="str">
        <f ca="1">+IF(OFFSET('Sanitation Data'!$D$30,0,10*ROW('Sanitation Data'!D9))="","",OFFSET('Sanitation Data'!$D$30,0,10*ROW('Sanitation Data'!D9)))</f>
        <v/>
      </c>
      <c r="CN15" s="353" t="str">
        <f ca="1">+IF(OFFSET('Sanitation Data'!$D$31,0,10*ROW('Sanitation Data'!D9))="","",OFFSET('Sanitation Data'!$D$31,0,10*ROW('Sanitation Data'!D9)))</f>
        <v/>
      </c>
      <c r="CO15" s="353" t="str">
        <f ca="1">+IF(OFFSET('Sanitation Data'!$D$32,0,10*ROW('Sanitation Data'!D9))="","",OFFSET('Sanitation Data'!$D$32,0,10*ROW('Sanitation Data'!D9)))</f>
        <v/>
      </c>
      <c r="CP15" s="353" t="str">
        <f ca="1">+IF(OFFSET('Sanitation Data'!$E$28,0,10*ROW('Sanitation Data'!E9))="","",OFFSET('Sanitation Data'!$E$28,0,10*ROW('Sanitation Data'!E9)))</f>
        <v/>
      </c>
      <c r="CQ15" s="353" t="str">
        <f ca="1">+IF(OFFSET('Sanitation Data'!$E$29,0,10*ROW('Sanitation Data'!E9))="","",OFFSET('Sanitation Data'!$E$29,0,10*ROW('Sanitation Data'!E9)))</f>
        <v/>
      </c>
      <c r="CR15" s="353" t="str">
        <f ca="1">+IF(OFFSET('Sanitation Data'!$E$30,0,10*ROW('Sanitation Data'!E9))="","",OFFSET('Sanitation Data'!$E$30,0,10*ROW('Sanitation Data'!E9)))</f>
        <v/>
      </c>
      <c r="CS15" s="353" t="str">
        <f ca="1">+IF(OFFSET('Sanitation Data'!$E$31,0,10*ROW('Sanitation Data'!E9))="","",OFFSET('Sanitation Data'!$E$31,0,10*ROW('Sanitation Data'!E9)))</f>
        <v/>
      </c>
      <c r="CT15" s="353" t="str">
        <f ca="1">+IF(OFFSET('Sanitation Data'!$E$32,0,10*ROW('Sanitation Data'!E9))="","",OFFSET('Sanitation Data'!$E$32,0,10*ROW('Sanitation Data'!E9)))</f>
        <v/>
      </c>
      <c r="CU15" s="353" t="str">
        <f ca="1">+IF(OFFSET('Sanitation Data'!$F$28,0,10*ROW('Sanitation Data'!F9))="","",OFFSET('Sanitation Data'!$F$28,0,10*ROW('Sanitation Data'!F9)))</f>
        <v/>
      </c>
      <c r="CV15" s="353" t="str">
        <f ca="1">+IF(OFFSET('Sanitation Data'!$F$29,0,10*ROW('Sanitation Data'!F9))="","",OFFSET('Sanitation Data'!$F$29,0,10*ROW('Sanitation Data'!F9)))</f>
        <v/>
      </c>
      <c r="CW15" s="353" t="str">
        <f ca="1">+IF(OFFSET('Sanitation Data'!$F$30,0,10*ROW('Sanitation Data'!F9))="","",OFFSET('Sanitation Data'!$F$30,0,10*ROW('Sanitation Data'!F9)))</f>
        <v/>
      </c>
      <c r="CX15" s="353" t="str">
        <f ca="1">+IF(OFFSET('Sanitation Data'!$F$31,0,10*ROW('Sanitation Data'!F9))="","",OFFSET('Sanitation Data'!$F$31,0,10*ROW('Sanitation Data'!F9)))</f>
        <v/>
      </c>
      <c r="CY15" s="353" t="str">
        <f ca="1">+IF(OFFSET('Sanitation Data'!$F$32,0,10*ROW('Sanitation Data'!F9))="","",OFFSET('Sanitation Data'!$F$32,0,10*ROW('Sanitation Data'!F9)))</f>
        <v/>
      </c>
      <c r="CZ15" s="353" t="str">
        <f ca="1">+IF(OFFSET('Sanitation Data'!$G$28,0,10*ROW('Sanitation Data'!G9))="","",OFFSET('Sanitation Data'!$G$28,0,10*ROW('Sanitation Data'!G9)))</f>
        <v/>
      </c>
      <c r="DA15" s="353" t="str">
        <f ca="1">+IF(OFFSET('Sanitation Data'!$G$29,0,10*ROW('Sanitation Data'!G9))="","",OFFSET('Sanitation Data'!$G$29,0,10*ROW('Sanitation Data'!G9)))</f>
        <v/>
      </c>
      <c r="DB15" s="353" t="str">
        <f ca="1">+IF(OFFSET('Sanitation Data'!$G$30,0,10*ROW('Sanitation Data'!G9))="","",OFFSET('Sanitation Data'!$G$30,0,10*ROW('Sanitation Data'!G9)))</f>
        <v/>
      </c>
      <c r="DC15" s="353" t="str">
        <f ca="1">+IF(OFFSET('Sanitation Data'!$G$31,0,10*ROW('Sanitation Data'!G9))="","",OFFSET('Sanitation Data'!$G$31,0,10*ROW('Sanitation Data'!G9)))</f>
        <v/>
      </c>
      <c r="DD15" s="353" t="str">
        <f ca="1">+IF(OFFSET('Sanitation Data'!$G$32,0,10*ROW('Sanitation Data'!G9))="","",OFFSET('Sanitation Data'!$G$32,0,10*ROW('Sanitation Data'!G9)))</f>
        <v/>
      </c>
      <c r="DE15" s="353" t="str">
        <f ca="1">+IF(OFFSET('Sanitation Data'!$H$28,0,10*ROW('Sanitation Data'!H9))="","",OFFSET('Sanitation Data'!$H$28,0,10*ROW('Sanitation Data'!H9)))</f>
        <v/>
      </c>
      <c r="DF15" s="353" t="str">
        <f ca="1">+IF(OFFSET('Sanitation Data'!$H$29,0,10*ROW('Sanitation Data'!H9))="","",OFFSET('Sanitation Data'!$H$29,0,10*ROW('Sanitation Data'!H9)))</f>
        <v/>
      </c>
      <c r="DG15" s="353" t="str">
        <f ca="1">+IF(OFFSET('Sanitation Data'!$H$30,0,10*ROW('Sanitation Data'!H9))="","",OFFSET('Sanitation Data'!$H$30,0,10*ROW('Sanitation Data'!H9)))</f>
        <v/>
      </c>
      <c r="DH15" s="353" t="str">
        <f ca="1">+IF(OFFSET('Sanitation Data'!$H$31,0,10*ROW('Sanitation Data'!H9))="","",OFFSET('Sanitation Data'!$H$31,0,10*ROW('Sanitation Data'!H9)))</f>
        <v/>
      </c>
      <c r="DI15" s="353" t="str">
        <f ca="1">+IF(OFFSET('Sanitation Data'!$H$32,0,10*ROW('Sanitation Data'!H9))="","",OFFSET('Sanitation Data'!$H$32,0,10*ROW('Sanitation Data'!H9)))</f>
        <v/>
      </c>
      <c r="DJ15" s="353" t="str">
        <f ca="1">+IF(OFFSET('Sanitation Data'!$I$28,0,10*ROW('Sanitation Data'!I9))="","",OFFSET('Sanitation Data'!$I$28,0,10*ROW('Sanitation Data'!I9)))</f>
        <v/>
      </c>
      <c r="DK15" s="353" t="str">
        <f ca="1">+IF(OFFSET('Sanitation Data'!$I$29,0,10*ROW('Sanitation Data'!I9))="","",OFFSET('Sanitation Data'!$I$29,0,10*ROW('Sanitation Data'!I9)))</f>
        <v/>
      </c>
      <c r="DL15" s="353" t="str">
        <f ca="1">+IF(OFFSET('Sanitation Data'!$I$30,0,10*ROW('Sanitation Data'!I9))="","",OFFSET('Sanitation Data'!$I$30,0,10*ROW('Sanitation Data'!I9)))</f>
        <v/>
      </c>
      <c r="DM15" s="353" t="str">
        <f ca="1">+IF(OFFSET('Sanitation Data'!$I$31,0,10*ROW('Sanitation Data'!I9))="","",OFFSET('Sanitation Data'!$I$31,0,10*ROW('Sanitation Data'!I9)))</f>
        <v/>
      </c>
      <c r="DN15" s="353" t="str">
        <f ca="1">+IF(OFFSET('Sanitation Data'!$I$32,0,10*ROW('Sanitation Data'!I9))="","",OFFSET('Sanitation Data'!$I$32,0,10*ROW('Sanitation Data'!I9)))</f>
        <v/>
      </c>
      <c r="DO15" s="353" t="str">
        <f ca="1">+IF(OFFSET('Hygiene Data'!$D$11,0,10*ROW('Hygiene Data'!D9))="","",OFFSET('Hygiene Data'!$D$11,0,10*ROW('Hygiene Data'!D9)))</f>
        <v/>
      </c>
      <c r="DP15" s="353" t="str">
        <f ca="1">+IF(OFFSET('Hygiene Data'!$D$12,0,10*ROW('Hygiene Data'!D9))="","",OFFSET('Hygiene Data'!$D$12,0,10*ROW('Hygiene Data'!D9)))</f>
        <v/>
      </c>
      <c r="DQ15" s="353" t="str">
        <f ca="1">+IF(OFFSET('Hygiene Data'!$D$13,0,10*ROW('Hygiene Data'!D9))="","",OFFSET('Hygiene Data'!$D$13,0,10*ROW('Hygiene Data'!D9)))</f>
        <v/>
      </c>
      <c r="DR15" s="353" t="str">
        <f ca="1">+IF(OFFSET('Hygiene Data'!$E$11,0,10*ROW('Hygiene Data'!E9))="","",OFFSET('Hygiene Data'!$E$11,0,10*ROW('Hygiene Data'!E9)))</f>
        <v/>
      </c>
      <c r="DS15" s="353" t="str">
        <f ca="1">+IF(OFFSET('Hygiene Data'!$E$12,0,10*ROW('Hygiene Data'!E9))="","",OFFSET('Hygiene Data'!$E$12,0,10*ROW('Hygiene Data'!E9)))</f>
        <v/>
      </c>
      <c r="DT15" s="353" t="str">
        <f ca="1">+IF(OFFSET('Hygiene Data'!$E$13,0,10*ROW('Hygiene Data'!E9))="","",OFFSET('Hygiene Data'!$E$13,0,10*ROW('Hygiene Data'!E9)))</f>
        <v/>
      </c>
      <c r="DU15" s="353" t="str">
        <f ca="1">+IF(OFFSET('Hygiene Data'!$F$11,0,10*ROW('Hygiene Data'!F9))="","",OFFSET('Hygiene Data'!$F$11,0,10*ROW('Hygiene Data'!F9)))</f>
        <v/>
      </c>
      <c r="DV15" s="353" t="str">
        <f ca="1">+IF(OFFSET('Hygiene Data'!$F$12,0,10*ROW('Hygiene Data'!F9))="","",OFFSET('Hygiene Data'!$F$12,0,10*ROW('Hygiene Data'!F9)))</f>
        <v/>
      </c>
      <c r="DW15" s="353" t="str">
        <f ca="1">+IF(OFFSET('Hygiene Data'!$F$13,0,10*ROW('Hygiene Data'!F9))="","",OFFSET('Hygiene Data'!$F$13,0,10*ROW('Hygiene Data'!F9)))</f>
        <v/>
      </c>
      <c r="DX15" s="353" t="str">
        <f ca="1">+IF(OFFSET('Hygiene Data'!$G$11,0,10*ROW('Hygiene Data'!G9))="","",OFFSET('Hygiene Data'!$G$11,0,10*ROW('Hygiene Data'!G9)))</f>
        <v/>
      </c>
      <c r="DY15" s="353" t="str">
        <f ca="1">+IF(OFFSET('Hygiene Data'!$G$12,0,10*ROW('Hygiene Data'!G9))="","",OFFSET('Hygiene Data'!$G$12,0,10*ROW('Hygiene Data'!G9)))</f>
        <v/>
      </c>
      <c r="DZ15" s="353" t="str">
        <f ca="1">+IF(OFFSET('Hygiene Data'!$G$13,0,10*ROW('Hygiene Data'!G9))="","",OFFSET('Hygiene Data'!$G$13,0,10*ROW('Hygiene Data'!G9)))</f>
        <v/>
      </c>
      <c r="EA15" s="353" t="str">
        <f ca="1">+IF(OFFSET('Hygiene Data'!$H$11,0,10*ROW('Hygiene Data'!H9))="","",OFFSET('Hygiene Data'!$H$11,0,10*ROW('Hygiene Data'!H9)))</f>
        <v/>
      </c>
      <c r="EB15" s="353" t="str">
        <f ca="1">+IF(OFFSET('Hygiene Data'!$H$12,0,10*ROW('Hygiene Data'!H9))="","",OFFSET('Hygiene Data'!$H$12,0,10*ROW('Hygiene Data'!H9)))</f>
        <v/>
      </c>
      <c r="EC15" s="353" t="str">
        <f ca="1">+IF(OFFSET('Hygiene Data'!$H$13,0,10*ROW('Hygiene Data'!H9))="","",OFFSET('Hygiene Data'!$H$13,0,10*ROW('Hygiene Data'!H9)))</f>
        <v/>
      </c>
      <c r="ED15" s="353" t="str">
        <f ca="1">+IF(OFFSET('Hygiene Data'!$I$11,0,10*ROW('Hygiene Data'!I9))="","",OFFSET('Hygiene Data'!$I$11,0,10*ROW('Hygiene Data'!I9)))</f>
        <v/>
      </c>
      <c r="EE15" s="353" t="str">
        <f ca="1">+IF(OFFSET('Hygiene Data'!$I$12,0,10*ROW('Hygiene Data'!I9))="","",OFFSET('Hygiene Data'!$I$12,0,10*ROW('Hygiene Data'!I9)))</f>
        <v/>
      </c>
      <c r="EF15" s="353" t="str">
        <f ca="1">+IF(OFFSET('Hygiene Data'!$I$13,0,10*ROW('Hygiene Data'!I9))="","",OFFSET('Hygiene Data'!$I$13,0,10*ROW('Hygiene Data'!I9)))</f>
        <v/>
      </c>
    </row>
    <row r="16" spans="1:136" x14ac:dyDescent="0.25">
      <c r="A16" s="462" t="str">
        <f ca="1">+IF(OFFSET('Water Data'!$B$2,0,10*ROW('Water Data'!E10))="","",OFFSET('Water Data'!$B$2,0,10*ROW('Water Data'!E10)))</f>
        <v/>
      </c>
      <c r="B16" s="46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89" t="str">
        <f t="shared" ca="1" si="0"/>
        <v/>
      </c>
      <c r="D16" s="49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3" t="str">
        <f ca="1">+IF(OFFSET('Water Data'!$D$27,0,10*ROW('Water Data'!D10))="","",OFFSET('Water Data'!$D$27,0,10*ROW('Water Data'!D10)))</f>
        <v/>
      </c>
      <c r="BT16" s="353" t="str">
        <f ca="1">+IF(OFFSET('Water Data'!$D$28,0,10*ROW('Water Data'!D10))="","",OFFSET('Water Data'!$D$28,0,10*ROW('Water Data'!D10)))</f>
        <v/>
      </c>
      <c r="BU16" s="353" t="str">
        <f ca="1">+IF(OFFSET('Water Data'!$D$29,0,10*ROW('Water Data'!D10))="","",OFFSET('Water Data'!$D$29,0,10*ROW('Water Data'!D10)))</f>
        <v/>
      </c>
      <c r="BV16" s="353" t="str">
        <f ca="1">+IF(OFFSET('Water Data'!$E$27,0,10*ROW('Water Data'!E10))="","",OFFSET('Water Data'!$E$27,0,10*ROW('Water Data'!E10)))</f>
        <v/>
      </c>
      <c r="BW16" s="353" t="str">
        <f ca="1">+IF(OFFSET('Water Data'!$E$28,0,10*ROW('Water Data'!E10))="","",OFFSET('Water Data'!$E$28,0,10*ROW('Water Data'!E10)))</f>
        <v/>
      </c>
      <c r="BX16" s="353" t="str">
        <f ca="1">+IF(OFFSET('Water Data'!$E$29,0,10*ROW('Water Data'!E10))="","",OFFSET('Water Data'!$E$29,0,10*ROW('Water Data'!E10)))</f>
        <v/>
      </c>
      <c r="BY16" s="353" t="str">
        <f ca="1">+IF(OFFSET('Water Data'!$F$27,0,10*ROW('Water Data'!F10))="","",OFFSET('Water Data'!$F$27,0,10*ROW('Water Data'!F10)))</f>
        <v/>
      </c>
      <c r="BZ16" s="353" t="str">
        <f ca="1">+IF(OFFSET('Water Data'!$F$28,0,10*ROW('Water Data'!F10))="","",OFFSET('Water Data'!$F$28,0,10*ROW('Water Data'!F10)))</f>
        <v/>
      </c>
      <c r="CA16" s="353" t="str">
        <f ca="1">+IF(OFFSET('Water Data'!$F$29,0,10*ROW('Water Data'!F10))="","",OFFSET('Water Data'!$F$29,0,10*ROW('Water Data'!F10)))</f>
        <v/>
      </c>
      <c r="CB16" s="353" t="str">
        <f ca="1">+IF(OFFSET('Water Data'!$G$27,0,10*ROW('Water Data'!G10))="","",OFFSET('Water Data'!$G$27,0,10*ROW('Water Data'!G10)))</f>
        <v/>
      </c>
      <c r="CC16" s="353" t="str">
        <f ca="1">+IF(OFFSET('Water Data'!$G$28,0,10*ROW('Water Data'!G10))="","",OFFSET('Water Data'!$G$28,0,10*ROW('Water Data'!G10)))</f>
        <v/>
      </c>
      <c r="CD16" s="353" t="str">
        <f ca="1">+IF(OFFSET('Water Data'!$G$29,0,10*ROW('Water Data'!G10))="","",OFFSET('Water Data'!$G$29,0,10*ROW('Water Data'!G10)))</f>
        <v/>
      </c>
      <c r="CE16" s="353" t="str">
        <f ca="1">+IF(OFFSET('Water Data'!$H$27,0,10*ROW('Water Data'!H10))="","",OFFSET('Water Data'!$H$27,0,10*ROW('Water Data'!H10)))</f>
        <v/>
      </c>
      <c r="CF16" s="353" t="str">
        <f ca="1">+IF(OFFSET('Water Data'!$H$28,0,10*ROW('Water Data'!H10))="","",OFFSET('Water Data'!$H$28,0,10*ROW('Water Data'!H10)))</f>
        <v/>
      </c>
      <c r="CG16" s="353" t="str">
        <f ca="1">+IF(OFFSET('Water Data'!$H$29,0,10*ROW('Water Data'!H10))="","",OFFSET('Water Data'!$H$29,0,10*ROW('Water Data'!H10)))</f>
        <v/>
      </c>
      <c r="CH16" s="353" t="str">
        <f ca="1">+IF(OFFSET('Water Data'!$I$27,0,10*ROW('Water Data'!I10))="","",OFFSET('Water Data'!$I$27,0,10*ROW('Water Data'!I10)))</f>
        <v/>
      </c>
      <c r="CI16" s="353" t="str">
        <f ca="1">+IF(OFFSET('Water Data'!$I$28,0,10*ROW('Water Data'!I10))="","",OFFSET('Water Data'!$I$28,0,10*ROW('Water Data'!I10)))</f>
        <v/>
      </c>
      <c r="CJ16" s="353" t="str">
        <f ca="1">+IF(OFFSET('Water Data'!$I$29,0,10*ROW('Water Data'!I10))="","",OFFSET('Water Data'!$I$29,0,10*ROW('Water Data'!I10)))</f>
        <v/>
      </c>
      <c r="CK16" s="353" t="str">
        <f ca="1">+IF(OFFSET('Sanitation Data'!$D$28,0,10*ROW('Sanitation Data'!D10))="","",OFFSET('Sanitation Data'!$D$28,0,10*ROW('Sanitation Data'!D10)))</f>
        <v/>
      </c>
      <c r="CL16" s="353" t="str">
        <f ca="1">+IF(OFFSET('Sanitation Data'!$D$29,0,10*ROW('Sanitation Data'!D10))="","",OFFSET('Sanitation Data'!$D$29,0,10*ROW('Sanitation Data'!D10)))</f>
        <v/>
      </c>
      <c r="CM16" s="353" t="str">
        <f ca="1">+IF(OFFSET('Sanitation Data'!$D$30,0,10*ROW('Sanitation Data'!D10))="","",OFFSET('Sanitation Data'!$D$30,0,10*ROW('Sanitation Data'!D10)))</f>
        <v/>
      </c>
      <c r="CN16" s="353" t="str">
        <f ca="1">+IF(OFFSET('Sanitation Data'!$D$31,0,10*ROW('Sanitation Data'!D10))="","",OFFSET('Sanitation Data'!$D$31,0,10*ROW('Sanitation Data'!D10)))</f>
        <v/>
      </c>
      <c r="CO16" s="353" t="str">
        <f ca="1">+IF(OFFSET('Sanitation Data'!$D$32,0,10*ROW('Sanitation Data'!D10))="","",OFFSET('Sanitation Data'!$D$32,0,10*ROW('Sanitation Data'!D10)))</f>
        <v/>
      </c>
      <c r="CP16" s="353" t="str">
        <f ca="1">+IF(OFFSET('Sanitation Data'!$E$28,0,10*ROW('Sanitation Data'!E10))="","",OFFSET('Sanitation Data'!$E$28,0,10*ROW('Sanitation Data'!E10)))</f>
        <v/>
      </c>
      <c r="CQ16" s="353" t="str">
        <f ca="1">+IF(OFFSET('Sanitation Data'!$E$29,0,10*ROW('Sanitation Data'!E10))="","",OFFSET('Sanitation Data'!$E$29,0,10*ROW('Sanitation Data'!E10)))</f>
        <v/>
      </c>
      <c r="CR16" s="353" t="str">
        <f ca="1">+IF(OFFSET('Sanitation Data'!$E$30,0,10*ROW('Sanitation Data'!E10))="","",OFFSET('Sanitation Data'!$E$30,0,10*ROW('Sanitation Data'!E10)))</f>
        <v/>
      </c>
      <c r="CS16" s="353" t="str">
        <f ca="1">+IF(OFFSET('Sanitation Data'!$E$31,0,10*ROW('Sanitation Data'!E10))="","",OFFSET('Sanitation Data'!$E$31,0,10*ROW('Sanitation Data'!E10)))</f>
        <v/>
      </c>
      <c r="CT16" s="353" t="str">
        <f ca="1">+IF(OFFSET('Sanitation Data'!$E$32,0,10*ROW('Sanitation Data'!E10))="","",OFFSET('Sanitation Data'!$E$32,0,10*ROW('Sanitation Data'!E10)))</f>
        <v/>
      </c>
      <c r="CU16" s="353" t="str">
        <f ca="1">+IF(OFFSET('Sanitation Data'!$F$28,0,10*ROW('Sanitation Data'!F10))="","",OFFSET('Sanitation Data'!$F$28,0,10*ROW('Sanitation Data'!F10)))</f>
        <v/>
      </c>
      <c r="CV16" s="353" t="str">
        <f ca="1">+IF(OFFSET('Sanitation Data'!$F$29,0,10*ROW('Sanitation Data'!F10))="","",OFFSET('Sanitation Data'!$F$29,0,10*ROW('Sanitation Data'!F10)))</f>
        <v/>
      </c>
      <c r="CW16" s="353" t="str">
        <f ca="1">+IF(OFFSET('Sanitation Data'!$F$30,0,10*ROW('Sanitation Data'!F10))="","",OFFSET('Sanitation Data'!$F$30,0,10*ROW('Sanitation Data'!F10)))</f>
        <v/>
      </c>
      <c r="CX16" s="353" t="str">
        <f ca="1">+IF(OFFSET('Sanitation Data'!$F$31,0,10*ROW('Sanitation Data'!F10))="","",OFFSET('Sanitation Data'!$F$31,0,10*ROW('Sanitation Data'!F10)))</f>
        <v/>
      </c>
      <c r="CY16" s="353" t="str">
        <f ca="1">+IF(OFFSET('Sanitation Data'!$F$32,0,10*ROW('Sanitation Data'!F10))="","",OFFSET('Sanitation Data'!$F$32,0,10*ROW('Sanitation Data'!F10)))</f>
        <v/>
      </c>
      <c r="CZ16" s="353" t="str">
        <f ca="1">+IF(OFFSET('Sanitation Data'!$G$28,0,10*ROW('Sanitation Data'!G10))="","",OFFSET('Sanitation Data'!$G$28,0,10*ROW('Sanitation Data'!G10)))</f>
        <v/>
      </c>
      <c r="DA16" s="353" t="str">
        <f ca="1">+IF(OFFSET('Sanitation Data'!$G$29,0,10*ROW('Sanitation Data'!G10))="","",OFFSET('Sanitation Data'!$G$29,0,10*ROW('Sanitation Data'!G10)))</f>
        <v/>
      </c>
      <c r="DB16" s="353" t="str">
        <f ca="1">+IF(OFFSET('Sanitation Data'!$G$30,0,10*ROW('Sanitation Data'!G10))="","",OFFSET('Sanitation Data'!$G$30,0,10*ROW('Sanitation Data'!G10)))</f>
        <v/>
      </c>
      <c r="DC16" s="353" t="str">
        <f ca="1">+IF(OFFSET('Sanitation Data'!$G$31,0,10*ROW('Sanitation Data'!G10))="","",OFFSET('Sanitation Data'!$G$31,0,10*ROW('Sanitation Data'!G10)))</f>
        <v/>
      </c>
      <c r="DD16" s="353" t="str">
        <f ca="1">+IF(OFFSET('Sanitation Data'!$G$32,0,10*ROW('Sanitation Data'!G10))="","",OFFSET('Sanitation Data'!$G$32,0,10*ROW('Sanitation Data'!G10)))</f>
        <v/>
      </c>
      <c r="DE16" s="353" t="str">
        <f ca="1">+IF(OFFSET('Sanitation Data'!$H$28,0,10*ROW('Sanitation Data'!H10))="","",OFFSET('Sanitation Data'!$H$28,0,10*ROW('Sanitation Data'!H10)))</f>
        <v/>
      </c>
      <c r="DF16" s="353" t="str">
        <f ca="1">+IF(OFFSET('Sanitation Data'!$H$29,0,10*ROW('Sanitation Data'!H10))="","",OFFSET('Sanitation Data'!$H$29,0,10*ROW('Sanitation Data'!H10)))</f>
        <v/>
      </c>
      <c r="DG16" s="353" t="str">
        <f ca="1">+IF(OFFSET('Sanitation Data'!$H$30,0,10*ROW('Sanitation Data'!H10))="","",OFFSET('Sanitation Data'!$H$30,0,10*ROW('Sanitation Data'!H10)))</f>
        <v/>
      </c>
      <c r="DH16" s="353" t="str">
        <f ca="1">+IF(OFFSET('Sanitation Data'!$H$31,0,10*ROW('Sanitation Data'!H10))="","",OFFSET('Sanitation Data'!$H$31,0,10*ROW('Sanitation Data'!H10)))</f>
        <v/>
      </c>
      <c r="DI16" s="353" t="str">
        <f ca="1">+IF(OFFSET('Sanitation Data'!$H$32,0,10*ROW('Sanitation Data'!H10))="","",OFFSET('Sanitation Data'!$H$32,0,10*ROW('Sanitation Data'!H10)))</f>
        <v/>
      </c>
      <c r="DJ16" s="353" t="str">
        <f ca="1">+IF(OFFSET('Sanitation Data'!$I$28,0,10*ROW('Sanitation Data'!I10))="","",OFFSET('Sanitation Data'!$I$28,0,10*ROW('Sanitation Data'!I10)))</f>
        <v/>
      </c>
      <c r="DK16" s="353" t="str">
        <f ca="1">+IF(OFFSET('Sanitation Data'!$I$29,0,10*ROW('Sanitation Data'!I10))="","",OFFSET('Sanitation Data'!$I$29,0,10*ROW('Sanitation Data'!I10)))</f>
        <v/>
      </c>
      <c r="DL16" s="353" t="str">
        <f ca="1">+IF(OFFSET('Sanitation Data'!$I$30,0,10*ROW('Sanitation Data'!I10))="","",OFFSET('Sanitation Data'!$I$30,0,10*ROW('Sanitation Data'!I10)))</f>
        <v/>
      </c>
      <c r="DM16" s="353" t="str">
        <f ca="1">+IF(OFFSET('Sanitation Data'!$I$31,0,10*ROW('Sanitation Data'!I10))="","",OFFSET('Sanitation Data'!$I$31,0,10*ROW('Sanitation Data'!I10)))</f>
        <v/>
      </c>
      <c r="DN16" s="353" t="str">
        <f ca="1">+IF(OFFSET('Sanitation Data'!$I$32,0,10*ROW('Sanitation Data'!I10))="","",OFFSET('Sanitation Data'!$I$32,0,10*ROW('Sanitation Data'!I10)))</f>
        <v/>
      </c>
      <c r="DO16" s="353" t="str">
        <f ca="1">+IF(OFFSET('Hygiene Data'!$D$11,0,10*ROW('Hygiene Data'!D10))="","",OFFSET('Hygiene Data'!$D$11,0,10*ROW('Hygiene Data'!D10)))</f>
        <v/>
      </c>
      <c r="DP16" s="353" t="str">
        <f ca="1">+IF(OFFSET('Hygiene Data'!$D$12,0,10*ROW('Hygiene Data'!D10))="","",OFFSET('Hygiene Data'!$D$12,0,10*ROW('Hygiene Data'!D10)))</f>
        <v/>
      </c>
      <c r="DQ16" s="353" t="str">
        <f ca="1">+IF(OFFSET('Hygiene Data'!$D$13,0,10*ROW('Hygiene Data'!D10))="","",OFFSET('Hygiene Data'!$D$13,0,10*ROW('Hygiene Data'!D10)))</f>
        <v/>
      </c>
      <c r="DR16" s="353" t="str">
        <f ca="1">+IF(OFFSET('Hygiene Data'!$E$11,0,10*ROW('Hygiene Data'!E10))="","",OFFSET('Hygiene Data'!$E$11,0,10*ROW('Hygiene Data'!E10)))</f>
        <v/>
      </c>
      <c r="DS16" s="353" t="str">
        <f ca="1">+IF(OFFSET('Hygiene Data'!$E$12,0,10*ROW('Hygiene Data'!E10))="","",OFFSET('Hygiene Data'!$E$12,0,10*ROW('Hygiene Data'!E10)))</f>
        <v/>
      </c>
      <c r="DT16" s="353" t="str">
        <f ca="1">+IF(OFFSET('Hygiene Data'!$E$13,0,10*ROW('Hygiene Data'!E10))="","",OFFSET('Hygiene Data'!$E$13,0,10*ROW('Hygiene Data'!E10)))</f>
        <v/>
      </c>
      <c r="DU16" s="353" t="str">
        <f ca="1">+IF(OFFSET('Hygiene Data'!$F$11,0,10*ROW('Hygiene Data'!F10))="","",OFFSET('Hygiene Data'!$F$11,0,10*ROW('Hygiene Data'!F10)))</f>
        <v/>
      </c>
      <c r="DV16" s="353" t="str">
        <f ca="1">+IF(OFFSET('Hygiene Data'!$F$12,0,10*ROW('Hygiene Data'!F10))="","",OFFSET('Hygiene Data'!$F$12,0,10*ROW('Hygiene Data'!F10)))</f>
        <v/>
      </c>
      <c r="DW16" s="353" t="str">
        <f ca="1">+IF(OFFSET('Hygiene Data'!$F$13,0,10*ROW('Hygiene Data'!F10))="","",OFFSET('Hygiene Data'!$F$13,0,10*ROW('Hygiene Data'!F10)))</f>
        <v/>
      </c>
      <c r="DX16" s="353" t="str">
        <f ca="1">+IF(OFFSET('Hygiene Data'!$G$11,0,10*ROW('Hygiene Data'!G10))="","",OFFSET('Hygiene Data'!$G$11,0,10*ROW('Hygiene Data'!G10)))</f>
        <v/>
      </c>
      <c r="DY16" s="353" t="str">
        <f ca="1">+IF(OFFSET('Hygiene Data'!$G$12,0,10*ROW('Hygiene Data'!G10))="","",OFFSET('Hygiene Data'!$G$12,0,10*ROW('Hygiene Data'!G10)))</f>
        <v/>
      </c>
      <c r="DZ16" s="353" t="str">
        <f ca="1">+IF(OFFSET('Hygiene Data'!$G$13,0,10*ROW('Hygiene Data'!G10))="","",OFFSET('Hygiene Data'!$G$13,0,10*ROW('Hygiene Data'!G10)))</f>
        <v/>
      </c>
      <c r="EA16" s="353" t="str">
        <f ca="1">+IF(OFFSET('Hygiene Data'!$H$11,0,10*ROW('Hygiene Data'!H10))="","",OFFSET('Hygiene Data'!$H$11,0,10*ROW('Hygiene Data'!H10)))</f>
        <v/>
      </c>
      <c r="EB16" s="353" t="str">
        <f ca="1">+IF(OFFSET('Hygiene Data'!$H$12,0,10*ROW('Hygiene Data'!H10))="","",OFFSET('Hygiene Data'!$H$12,0,10*ROW('Hygiene Data'!H10)))</f>
        <v/>
      </c>
      <c r="EC16" s="353" t="str">
        <f ca="1">+IF(OFFSET('Hygiene Data'!$H$13,0,10*ROW('Hygiene Data'!H10))="","",OFFSET('Hygiene Data'!$H$13,0,10*ROW('Hygiene Data'!H10)))</f>
        <v/>
      </c>
      <c r="ED16" s="353" t="str">
        <f ca="1">+IF(OFFSET('Hygiene Data'!$I$11,0,10*ROW('Hygiene Data'!I10))="","",OFFSET('Hygiene Data'!$I$11,0,10*ROW('Hygiene Data'!I10)))</f>
        <v/>
      </c>
      <c r="EE16" s="353" t="str">
        <f ca="1">+IF(OFFSET('Hygiene Data'!$I$12,0,10*ROW('Hygiene Data'!I10))="","",OFFSET('Hygiene Data'!$I$12,0,10*ROW('Hygiene Data'!I10)))</f>
        <v/>
      </c>
      <c r="EF16" s="353" t="str">
        <f ca="1">+IF(OFFSET('Hygiene Data'!$I$13,0,10*ROW('Hygiene Data'!I10))="","",OFFSET('Hygiene Data'!$I$13,0,10*ROW('Hygiene Data'!I10)))</f>
        <v/>
      </c>
    </row>
    <row r="17" spans="1:136" x14ac:dyDescent="0.25">
      <c r="A17" s="462" t="str">
        <f ca="1">+IF(OFFSET('Water Data'!$B$2,0,10*ROW('Water Data'!E11))="","",OFFSET('Water Data'!$B$2,0,10*ROW('Water Data'!E11)))</f>
        <v/>
      </c>
      <c r="B17" s="46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89" t="str">
        <f t="shared" ca="1" si="0"/>
        <v/>
      </c>
      <c r="D17" s="49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3" t="str">
        <f ca="1">+IF(OFFSET('Water Data'!$D$27,0,10*ROW('Water Data'!D11))="","",OFFSET('Water Data'!$D$27,0,10*ROW('Water Data'!D11)))</f>
        <v/>
      </c>
      <c r="BT17" s="353" t="str">
        <f ca="1">+IF(OFFSET('Water Data'!$D$28,0,10*ROW('Water Data'!D11))="","",OFFSET('Water Data'!$D$28,0,10*ROW('Water Data'!D11)))</f>
        <v/>
      </c>
      <c r="BU17" s="353" t="str">
        <f ca="1">+IF(OFFSET('Water Data'!$D$29,0,10*ROW('Water Data'!D11))="","",OFFSET('Water Data'!$D$29,0,10*ROW('Water Data'!D11)))</f>
        <v/>
      </c>
      <c r="BV17" s="353" t="str">
        <f ca="1">+IF(OFFSET('Water Data'!$E$27,0,10*ROW('Water Data'!E11))="","",OFFSET('Water Data'!$E$27,0,10*ROW('Water Data'!E11)))</f>
        <v/>
      </c>
      <c r="BW17" s="353" t="str">
        <f ca="1">+IF(OFFSET('Water Data'!$E$28,0,10*ROW('Water Data'!E11))="","",OFFSET('Water Data'!$E$28,0,10*ROW('Water Data'!E11)))</f>
        <v/>
      </c>
      <c r="BX17" s="353" t="str">
        <f ca="1">+IF(OFFSET('Water Data'!$E$29,0,10*ROW('Water Data'!E11))="","",OFFSET('Water Data'!$E$29,0,10*ROW('Water Data'!E11)))</f>
        <v/>
      </c>
      <c r="BY17" s="353" t="str">
        <f ca="1">+IF(OFFSET('Water Data'!$F$27,0,10*ROW('Water Data'!F11))="","",OFFSET('Water Data'!$F$27,0,10*ROW('Water Data'!F11)))</f>
        <v/>
      </c>
      <c r="BZ17" s="353" t="str">
        <f ca="1">+IF(OFFSET('Water Data'!$F$28,0,10*ROW('Water Data'!F11))="","",OFFSET('Water Data'!$F$28,0,10*ROW('Water Data'!F11)))</f>
        <v/>
      </c>
      <c r="CA17" s="353" t="str">
        <f ca="1">+IF(OFFSET('Water Data'!$F$29,0,10*ROW('Water Data'!F11))="","",OFFSET('Water Data'!$F$29,0,10*ROW('Water Data'!F11)))</f>
        <v/>
      </c>
      <c r="CB17" s="353" t="str">
        <f ca="1">+IF(OFFSET('Water Data'!$G$27,0,10*ROW('Water Data'!G11))="","",OFFSET('Water Data'!$G$27,0,10*ROW('Water Data'!G11)))</f>
        <v/>
      </c>
      <c r="CC17" s="353" t="str">
        <f ca="1">+IF(OFFSET('Water Data'!$G$28,0,10*ROW('Water Data'!G11))="","",OFFSET('Water Data'!$G$28,0,10*ROW('Water Data'!G11)))</f>
        <v/>
      </c>
      <c r="CD17" s="353" t="str">
        <f ca="1">+IF(OFFSET('Water Data'!$G$29,0,10*ROW('Water Data'!G11))="","",OFFSET('Water Data'!$G$29,0,10*ROW('Water Data'!G11)))</f>
        <v/>
      </c>
      <c r="CE17" s="353" t="str">
        <f ca="1">+IF(OFFSET('Water Data'!$H$27,0,10*ROW('Water Data'!H11))="","",OFFSET('Water Data'!$H$27,0,10*ROW('Water Data'!H11)))</f>
        <v/>
      </c>
      <c r="CF17" s="353" t="str">
        <f ca="1">+IF(OFFSET('Water Data'!$H$28,0,10*ROW('Water Data'!H11))="","",OFFSET('Water Data'!$H$28,0,10*ROW('Water Data'!H11)))</f>
        <v/>
      </c>
      <c r="CG17" s="353" t="str">
        <f ca="1">+IF(OFFSET('Water Data'!$H$29,0,10*ROW('Water Data'!H11))="","",OFFSET('Water Data'!$H$29,0,10*ROW('Water Data'!H11)))</f>
        <v/>
      </c>
      <c r="CH17" s="353" t="str">
        <f ca="1">+IF(OFFSET('Water Data'!$I$27,0,10*ROW('Water Data'!I11))="","",OFFSET('Water Data'!$I$27,0,10*ROW('Water Data'!I11)))</f>
        <v/>
      </c>
      <c r="CI17" s="353" t="str">
        <f ca="1">+IF(OFFSET('Water Data'!$I$28,0,10*ROW('Water Data'!I11))="","",OFFSET('Water Data'!$I$28,0,10*ROW('Water Data'!I11)))</f>
        <v/>
      </c>
      <c r="CJ17" s="353" t="str">
        <f ca="1">+IF(OFFSET('Water Data'!$I$29,0,10*ROW('Water Data'!I11))="","",OFFSET('Water Data'!$I$29,0,10*ROW('Water Data'!I11)))</f>
        <v/>
      </c>
      <c r="CK17" s="353" t="str">
        <f ca="1">+IF(OFFSET('Sanitation Data'!$D$28,0,10*ROW('Sanitation Data'!D11))="","",OFFSET('Sanitation Data'!$D$28,0,10*ROW('Sanitation Data'!D11)))</f>
        <v/>
      </c>
      <c r="CL17" s="353" t="str">
        <f ca="1">+IF(OFFSET('Sanitation Data'!$D$29,0,10*ROW('Sanitation Data'!D11))="","",OFFSET('Sanitation Data'!$D$29,0,10*ROW('Sanitation Data'!D11)))</f>
        <v/>
      </c>
      <c r="CM17" s="353" t="str">
        <f ca="1">+IF(OFFSET('Sanitation Data'!$D$30,0,10*ROW('Sanitation Data'!D11))="","",OFFSET('Sanitation Data'!$D$30,0,10*ROW('Sanitation Data'!D11)))</f>
        <v/>
      </c>
      <c r="CN17" s="353" t="str">
        <f ca="1">+IF(OFFSET('Sanitation Data'!$D$31,0,10*ROW('Sanitation Data'!D11))="","",OFFSET('Sanitation Data'!$D$31,0,10*ROW('Sanitation Data'!D11)))</f>
        <v/>
      </c>
      <c r="CO17" s="353" t="str">
        <f ca="1">+IF(OFFSET('Sanitation Data'!$D$32,0,10*ROW('Sanitation Data'!D11))="","",OFFSET('Sanitation Data'!$D$32,0,10*ROW('Sanitation Data'!D11)))</f>
        <v/>
      </c>
      <c r="CP17" s="353" t="str">
        <f ca="1">+IF(OFFSET('Sanitation Data'!$E$28,0,10*ROW('Sanitation Data'!E11))="","",OFFSET('Sanitation Data'!$E$28,0,10*ROW('Sanitation Data'!E11)))</f>
        <v/>
      </c>
      <c r="CQ17" s="353" t="str">
        <f ca="1">+IF(OFFSET('Sanitation Data'!$E$29,0,10*ROW('Sanitation Data'!E11))="","",OFFSET('Sanitation Data'!$E$29,0,10*ROW('Sanitation Data'!E11)))</f>
        <v/>
      </c>
      <c r="CR17" s="353" t="str">
        <f ca="1">+IF(OFFSET('Sanitation Data'!$E$30,0,10*ROW('Sanitation Data'!E11))="","",OFFSET('Sanitation Data'!$E$30,0,10*ROW('Sanitation Data'!E11)))</f>
        <v/>
      </c>
      <c r="CS17" s="353" t="str">
        <f ca="1">+IF(OFFSET('Sanitation Data'!$E$31,0,10*ROW('Sanitation Data'!E11))="","",OFFSET('Sanitation Data'!$E$31,0,10*ROW('Sanitation Data'!E11)))</f>
        <v/>
      </c>
      <c r="CT17" s="353" t="str">
        <f ca="1">+IF(OFFSET('Sanitation Data'!$E$32,0,10*ROW('Sanitation Data'!E11))="","",OFFSET('Sanitation Data'!$E$32,0,10*ROW('Sanitation Data'!E11)))</f>
        <v/>
      </c>
      <c r="CU17" s="353" t="str">
        <f ca="1">+IF(OFFSET('Sanitation Data'!$F$28,0,10*ROW('Sanitation Data'!F11))="","",OFFSET('Sanitation Data'!$F$28,0,10*ROW('Sanitation Data'!F11)))</f>
        <v/>
      </c>
      <c r="CV17" s="353" t="str">
        <f ca="1">+IF(OFFSET('Sanitation Data'!$F$29,0,10*ROW('Sanitation Data'!F11))="","",OFFSET('Sanitation Data'!$F$29,0,10*ROW('Sanitation Data'!F11)))</f>
        <v/>
      </c>
      <c r="CW17" s="353" t="str">
        <f ca="1">+IF(OFFSET('Sanitation Data'!$F$30,0,10*ROW('Sanitation Data'!F11))="","",OFFSET('Sanitation Data'!$F$30,0,10*ROW('Sanitation Data'!F11)))</f>
        <v/>
      </c>
      <c r="CX17" s="353" t="str">
        <f ca="1">+IF(OFFSET('Sanitation Data'!$F$31,0,10*ROW('Sanitation Data'!F11))="","",OFFSET('Sanitation Data'!$F$31,0,10*ROW('Sanitation Data'!F11)))</f>
        <v/>
      </c>
      <c r="CY17" s="353" t="str">
        <f ca="1">+IF(OFFSET('Sanitation Data'!$F$32,0,10*ROW('Sanitation Data'!F11))="","",OFFSET('Sanitation Data'!$F$32,0,10*ROW('Sanitation Data'!F11)))</f>
        <v/>
      </c>
      <c r="CZ17" s="353" t="str">
        <f ca="1">+IF(OFFSET('Sanitation Data'!$G$28,0,10*ROW('Sanitation Data'!G11))="","",OFFSET('Sanitation Data'!$G$28,0,10*ROW('Sanitation Data'!G11)))</f>
        <v/>
      </c>
      <c r="DA17" s="353" t="str">
        <f ca="1">+IF(OFFSET('Sanitation Data'!$G$29,0,10*ROW('Sanitation Data'!G11))="","",OFFSET('Sanitation Data'!$G$29,0,10*ROW('Sanitation Data'!G11)))</f>
        <v/>
      </c>
      <c r="DB17" s="353" t="str">
        <f ca="1">+IF(OFFSET('Sanitation Data'!$G$30,0,10*ROW('Sanitation Data'!G11))="","",OFFSET('Sanitation Data'!$G$30,0,10*ROW('Sanitation Data'!G11)))</f>
        <v/>
      </c>
      <c r="DC17" s="353" t="str">
        <f ca="1">+IF(OFFSET('Sanitation Data'!$G$31,0,10*ROW('Sanitation Data'!G11))="","",OFFSET('Sanitation Data'!$G$31,0,10*ROW('Sanitation Data'!G11)))</f>
        <v/>
      </c>
      <c r="DD17" s="353" t="str">
        <f ca="1">+IF(OFFSET('Sanitation Data'!$G$32,0,10*ROW('Sanitation Data'!G11))="","",OFFSET('Sanitation Data'!$G$32,0,10*ROW('Sanitation Data'!G11)))</f>
        <v/>
      </c>
      <c r="DE17" s="353" t="str">
        <f ca="1">+IF(OFFSET('Sanitation Data'!$H$28,0,10*ROW('Sanitation Data'!H11))="","",OFFSET('Sanitation Data'!$H$28,0,10*ROW('Sanitation Data'!H11)))</f>
        <v/>
      </c>
      <c r="DF17" s="353" t="str">
        <f ca="1">+IF(OFFSET('Sanitation Data'!$H$29,0,10*ROW('Sanitation Data'!H11))="","",OFFSET('Sanitation Data'!$H$29,0,10*ROW('Sanitation Data'!H11)))</f>
        <v/>
      </c>
      <c r="DG17" s="353" t="str">
        <f ca="1">+IF(OFFSET('Sanitation Data'!$H$30,0,10*ROW('Sanitation Data'!H11))="","",OFFSET('Sanitation Data'!$H$30,0,10*ROW('Sanitation Data'!H11)))</f>
        <v/>
      </c>
      <c r="DH17" s="353" t="str">
        <f ca="1">+IF(OFFSET('Sanitation Data'!$H$31,0,10*ROW('Sanitation Data'!H11))="","",OFFSET('Sanitation Data'!$H$31,0,10*ROW('Sanitation Data'!H11)))</f>
        <v/>
      </c>
      <c r="DI17" s="353" t="str">
        <f ca="1">+IF(OFFSET('Sanitation Data'!$H$32,0,10*ROW('Sanitation Data'!H11))="","",OFFSET('Sanitation Data'!$H$32,0,10*ROW('Sanitation Data'!H11)))</f>
        <v/>
      </c>
      <c r="DJ17" s="353" t="str">
        <f ca="1">+IF(OFFSET('Sanitation Data'!$I$28,0,10*ROW('Sanitation Data'!I11))="","",OFFSET('Sanitation Data'!$I$28,0,10*ROW('Sanitation Data'!I11)))</f>
        <v/>
      </c>
      <c r="DK17" s="353" t="str">
        <f ca="1">+IF(OFFSET('Sanitation Data'!$I$29,0,10*ROW('Sanitation Data'!I11))="","",OFFSET('Sanitation Data'!$I$29,0,10*ROW('Sanitation Data'!I11)))</f>
        <v/>
      </c>
      <c r="DL17" s="353" t="str">
        <f ca="1">+IF(OFFSET('Sanitation Data'!$I$30,0,10*ROW('Sanitation Data'!I11))="","",OFFSET('Sanitation Data'!$I$30,0,10*ROW('Sanitation Data'!I11)))</f>
        <v/>
      </c>
      <c r="DM17" s="353" t="str">
        <f ca="1">+IF(OFFSET('Sanitation Data'!$I$31,0,10*ROW('Sanitation Data'!I11))="","",OFFSET('Sanitation Data'!$I$31,0,10*ROW('Sanitation Data'!I11)))</f>
        <v/>
      </c>
      <c r="DN17" s="353" t="str">
        <f ca="1">+IF(OFFSET('Sanitation Data'!$I$32,0,10*ROW('Sanitation Data'!I11))="","",OFFSET('Sanitation Data'!$I$32,0,10*ROW('Sanitation Data'!I11)))</f>
        <v/>
      </c>
      <c r="DO17" s="353" t="str">
        <f ca="1">+IF(OFFSET('Hygiene Data'!$D$11,0,10*ROW('Hygiene Data'!D11))="","",OFFSET('Hygiene Data'!$D$11,0,10*ROW('Hygiene Data'!D11)))</f>
        <v/>
      </c>
      <c r="DP17" s="353" t="str">
        <f ca="1">+IF(OFFSET('Hygiene Data'!$D$12,0,10*ROW('Hygiene Data'!D11))="","",OFFSET('Hygiene Data'!$D$12,0,10*ROW('Hygiene Data'!D11)))</f>
        <v/>
      </c>
      <c r="DQ17" s="353" t="str">
        <f ca="1">+IF(OFFSET('Hygiene Data'!$D$13,0,10*ROW('Hygiene Data'!D11))="","",OFFSET('Hygiene Data'!$D$13,0,10*ROW('Hygiene Data'!D11)))</f>
        <v/>
      </c>
      <c r="DR17" s="353" t="str">
        <f ca="1">+IF(OFFSET('Hygiene Data'!$E$11,0,10*ROW('Hygiene Data'!E11))="","",OFFSET('Hygiene Data'!$E$11,0,10*ROW('Hygiene Data'!E11)))</f>
        <v/>
      </c>
      <c r="DS17" s="353" t="str">
        <f ca="1">+IF(OFFSET('Hygiene Data'!$E$12,0,10*ROW('Hygiene Data'!E11))="","",OFFSET('Hygiene Data'!$E$12,0,10*ROW('Hygiene Data'!E11)))</f>
        <v/>
      </c>
      <c r="DT17" s="353" t="str">
        <f ca="1">+IF(OFFSET('Hygiene Data'!$E$13,0,10*ROW('Hygiene Data'!E11))="","",OFFSET('Hygiene Data'!$E$13,0,10*ROW('Hygiene Data'!E11)))</f>
        <v/>
      </c>
      <c r="DU17" s="353" t="str">
        <f ca="1">+IF(OFFSET('Hygiene Data'!$F$11,0,10*ROW('Hygiene Data'!F11))="","",OFFSET('Hygiene Data'!$F$11,0,10*ROW('Hygiene Data'!F11)))</f>
        <v/>
      </c>
      <c r="DV17" s="353" t="str">
        <f ca="1">+IF(OFFSET('Hygiene Data'!$F$12,0,10*ROW('Hygiene Data'!F11))="","",OFFSET('Hygiene Data'!$F$12,0,10*ROW('Hygiene Data'!F11)))</f>
        <v/>
      </c>
      <c r="DW17" s="353" t="str">
        <f ca="1">+IF(OFFSET('Hygiene Data'!$F$13,0,10*ROW('Hygiene Data'!F11))="","",OFFSET('Hygiene Data'!$F$13,0,10*ROW('Hygiene Data'!F11)))</f>
        <v/>
      </c>
      <c r="DX17" s="353" t="str">
        <f ca="1">+IF(OFFSET('Hygiene Data'!$G$11,0,10*ROW('Hygiene Data'!G11))="","",OFFSET('Hygiene Data'!$G$11,0,10*ROW('Hygiene Data'!G11)))</f>
        <v/>
      </c>
      <c r="DY17" s="353" t="str">
        <f ca="1">+IF(OFFSET('Hygiene Data'!$G$12,0,10*ROW('Hygiene Data'!G11))="","",OFFSET('Hygiene Data'!$G$12,0,10*ROW('Hygiene Data'!G11)))</f>
        <v/>
      </c>
      <c r="DZ17" s="353" t="str">
        <f ca="1">+IF(OFFSET('Hygiene Data'!$G$13,0,10*ROW('Hygiene Data'!G11))="","",OFFSET('Hygiene Data'!$G$13,0,10*ROW('Hygiene Data'!G11)))</f>
        <v/>
      </c>
      <c r="EA17" s="353" t="str">
        <f ca="1">+IF(OFFSET('Hygiene Data'!$H$11,0,10*ROW('Hygiene Data'!H11))="","",OFFSET('Hygiene Data'!$H$11,0,10*ROW('Hygiene Data'!H11)))</f>
        <v/>
      </c>
      <c r="EB17" s="353" t="str">
        <f ca="1">+IF(OFFSET('Hygiene Data'!$H$12,0,10*ROW('Hygiene Data'!H11))="","",OFFSET('Hygiene Data'!$H$12,0,10*ROW('Hygiene Data'!H11)))</f>
        <v/>
      </c>
      <c r="EC17" s="353" t="str">
        <f ca="1">+IF(OFFSET('Hygiene Data'!$H$13,0,10*ROW('Hygiene Data'!H11))="","",OFFSET('Hygiene Data'!$H$13,0,10*ROW('Hygiene Data'!H11)))</f>
        <v/>
      </c>
      <c r="ED17" s="353" t="str">
        <f ca="1">+IF(OFFSET('Hygiene Data'!$I$11,0,10*ROW('Hygiene Data'!I11))="","",OFFSET('Hygiene Data'!$I$11,0,10*ROW('Hygiene Data'!I11)))</f>
        <v/>
      </c>
      <c r="EE17" s="353" t="str">
        <f ca="1">+IF(OFFSET('Hygiene Data'!$I$12,0,10*ROW('Hygiene Data'!I11))="","",OFFSET('Hygiene Data'!$I$12,0,10*ROW('Hygiene Data'!I11)))</f>
        <v/>
      </c>
      <c r="EF17" s="353" t="str">
        <f ca="1">+IF(OFFSET('Hygiene Data'!$I$13,0,10*ROW('Hygiene Data'!I11))="","",OFFSET('Hygiene Data'!$I$13,0,10*ROW('Hygiene Data'!I11)))</f>
        <v/>
      </c>
    </row>
    <row r="18" spans="1:136" x14ac:dyDescent="0.25">
      <c r="A18" s="462" t="str">
        <f ca="1">+IF(OFFSET('Water Data'!$B$2,0,10*ROW('Water Data'!E12))="","",OFFSET('Water Data'!$B$2,0,10*ROW('Water Data'!E12)))</f>
        <v/>
      </c>
      <c r="B18" s="46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89" t="str">
        <f t="shared" ca="1" si="0"/>
        <v/>
      </c>
      <c r="D18" s="49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3" t="str">
        <f ca="1">+IF(OFFSET('Water Data'!$D$27,0,10*ROW('Water Data'!D12))="","",OFFSET('Water Data'!$D$27,0,10*ROW('Water Data'!D12)))</f>
        <v/>
      </c>
      <c r="BT18" s="353" t="str">
        <f ca="1">+IF(OFFSET('Water Data'!$D$28,0,10*ROW('Water Data'!D12))="","",OFFSET('Water Data'!$D$28,0,10*ROW('Water Data'!D12)))</f>
        <v/>
      </c>
      <c r="BU18" s="353" t="str">
        <f ca="1">+IF(OFFSET('Water Data'!$D$29,0,10*ROW('Water Data'!D12))="","",OFFSET('Water Data'!$D$29,0,10*ROW('Water Data'!D12)))</f>
        <v/>
      </c>
      <c r="BV18" s="353" t="str">
        <f ca="1">+IF(OFFSET('Water Data'!$E$27,0,10*ROW('Water Data'!E12))="","",OFFSET('Water Data'!$E$27,0,10*ROW('Water Data'!E12)))</f>
        <v/>
      </c>
      <c r="BW18" s="353" t="str">
        <f ca="1">+IF(OFFSET('Water Data'!$E$28,0,10*ROW('Water Data'!E12))="","",OFFSET('Water Data'!$E$28,0,10*ROW('Water Data'!E12)))</f>
        <v/>
      </c>
      <c r="BX18" s="353" t="str">
        <f ca="1">+IF(OFFSET('Water Data'!$E$29,0,10*ROW('Water Data'!E12))="","",OFFSET('Water Data'!$E$29,0,10*ROW('Water Data'!E12)))</f>
        <v/>
      </c>
      <c r="BY18" s="353" t="str">
        <f ca="1">+IF(OFFSET('Water Data'!$F$27,0,10*ROW('Water Data'!F12))="","",OFFSET('Water Data'!$F$27,0,10*ROW('Water Data'!F12)))</f>
        <v/>
      </c>
      <c r="BZ18" s="353" t="str">
        <f ca="1">+IF(OFFSET('Water Data'!$F$28,0,10*ROW('Water Data'!F12))="","",OFFSET('Water Data'!$F$28,0,10*ROW('Water Data'!F12)))</f>
        <v/>
      </c>
      <c r="CA18" s="353" t="str">
        <f ca="1">+IF(OFFSET('Water Data'!$F$29,0,10*ROW('Water Data'!F12))="","",OFFSET('Water Data'!$F$29,0,10*ROW('Water Data'!F12)))</f>
        <v/>
      </c>
      <c r="CB18" s="353" t="str">
        <f ca="1">+IF(OFFSET('Water Data'!$G$27,0,10*ROW('Water Data'!G12))="","",OFFSET('Water Data'!$G$27,0,10*ROW('Water Data'!G12)))</f>
        <v/>
      </c>
      <c r="CC18" s="353" t="str">
        <f ca="1">+IF(OFFSET('Water Data'!$G$28,0,10*ROW('Water Data'!G12))="","",OFFSET('Water Data'!$G$28,0,10*ROW('Water Data'!G12)))</f>
        <v/>
      </c>
      <c r="CD18" s="353" t="str">
        <f ca="1">+IF(OFFSET('Water Data'!$G$29,0,10*ROW('Water Data'!G12))="","",OFFSET('Water Data'!$G$29,0,10*ROW('Water Data'!G12)))</f>
        <v/>
      </c>
      <c r="CE18" s="353" t="str">
        <f ca="1">+IF(OFFSET('Water Data'!$H$27,0,10*ROW('Water Data'!H12))="","",OFFSET('Water Data'!$H$27,0,10*ROW('Water Data'!H12)))</f>
        <v/>
      </c>
      <c r="CF18" s="353" t="str">
        <f ca="1">+IF(OFFSET('Water Data'!$H$28,0,10*ROW('Water Data'!H12))="","",OFFSET('Water Data'!$H$28,0,10*ROW('Water Data'!H12)))</f>
        <v/>
      </c>
      <c r="CG18" s="353" t="str">
        <f ca="1">+IF(OFFSET('Water Data'!$H$29,0,10*ROW('Water Data'!H12))="","",OFFSET('Water Data'!$H$29,0,10*ROW('Water Data'!H12)))</f>
        <v/>
      </c>
      <c r="CH18" s="353" t="str">
        <f ca="1">+IF(OFFSET('Water Data'!$I$27,0,10*ROW('Water Data'!I12))="","",OFFSET('Water Data'!$I$27,0,10*ROW('Water Data'!I12)))</f>
        <v/>
      </c>
      <c r="CI18" s="353" t="str">
        <f ca="1">+IF(OFFSET('Water Data'!$I$28,0,10*ROW('Water Data'!I12))="","",OFFSET('Water Data'!$I$28,0,10*ROW('Water Data'!I12)))</f>
        <v/>
      </c>
      <c r="CJ18" s="353" t="str">
        <f ca="1">+IF(OFFSET('Water Data'!$I$29,0,10*ROW('Water Data'!I12))="","",OFFSET('Water Data'!$I$29,0,10*ROW('Water Data'!I12)))</f>
        <v/>
      </c>
      <c r="CK18" s="353" t="str">
        <f ca="1">+IF(OFFSET('Sanitation Data'!$D$28,0,10*ROW('Sanitation Data'!D12))="","",OFFSET('Sanitation Data'!$D$28,0,10*ROW('Sanitation Data'!D12)))</f>
        <v/>
      </c>
      <c r="CL18" s="353" t="str">
        <f ca="1">+IF(OFFSET('Sanitation Data'!$D$29,0,10*ROW('Sanitation Data'!D12))="","",OFFSET('Sanitation Data'!$D$29,0,10*ROW('Sanitation Data'!D12)))</f>
        <v/>
      </c>
      <c r="CM18" s="353" t="str">
        <f ca="1">+IF(OFFSET('Sanitation Data'!$D$30,0,10*ROW('Sanitation Data'!D12))="","",OFFSET('Sanitation Data'!$D$30,0,10*ROW('Sanitation Data'!D12)))</f>
        <v/>
      </c>
      <c r="CN18" s="353" t="str">
        <f ca="1">+IF(OFFSET('Sanitation Data'!$D$31,0,10*ROW('Sanitation Data'!D12))="","",OFFSET('Sanitation Data'!$D$31,0,10*ROW('Sanitation Data'!D12)))</f>
        <v/>
      </c>
      <c r="CO18" s="353" t="str">
        <f ca="1">+IF(OFFSET('Sanitation Data'!$D$32,0,10*ROW('Sanitation Data'!D12))="","",OFFSET('Sanitation Data'!$D$32,0,10*ROW('Sanitation Data'!D12)))</f>
        <v/>
      </c>
      <c r="CP18" s="353" t="str">
        <f ca="1">+IF(OFFSET('Sanitation Data'!$E$28,0,10*ROW('Sanitation Data'!E12))="","",OFFSET('Sanitation Data'!$E$28,0,10*ROW('Sanitation Data'!E12)))</f>
        <v/>
      </c>
      <c r="CQ18" s="353" t="str">
        <f ca="1">+IF(OFFSET('Sanitation Data'!$E$29,0,10*ROW('Sanitation Data'!E12))="","",OFFSET('Sanitation Data'!$E$29,0,10*ROW('Sanitation Data'!E12)))</f>
        <v/>
      </c>
      <c r="CR18" s="353" t="str">
        <f ca="1">+IF(OFFSET('Sanitation Data'!$E$30,0,10*ROW('Sanitation Data'!E12))="","",OFFSET('Sanitation Data'!$E$30,0,10*ROW('Sanitation Data'!E12)))</f>
        <v/>
      </c>
      <c r="CS18" s="353" t="str">
        <f ca="1">+IF(OFFSET('Sanitation Data'!$E$31,0,10*ROW('Sanitation Data'!E12))="","",OFFSET('Sanitation Data'!$E$31,0,10*ROW('Sanitation Data'!E12)))</f>
        <v/>
      </c>
      <c r="CT18" s="353" t="str">
        <f ca="1">+IF(OFFSET('Sanitation Data'!$E$32,0,10*ROW('Sanitation Data'!E12))="","",OFFSET('Sanitation Data'!$E$32,0,10*ROW('Sanitation Data'!E12)))</f>
        <v/>
      </c>
      <c r="CU18" s="353" t="str">
        <f ca="1">+IF(OFFSET('Sanitation Data'!$F$28,0,10*ROW('Sanitation Data'!F12))="","",OFFSET('Sanitation Data'!$F$28,0,10*ROW('Sanitation Data'!F12)))</f>
        <v/>
      </c>
      <c r="CV18" s="353" t="str">
        <f ca="1">+IF(OFFSET('Sanitation Data'!$F$29,0,10*ROW('Sanitation Data'!F12))="","",OFFSET('Sanitation Data'!$F$29,0,10*ROW('Sanitation Data'!F12)))</f>
        <v/>
      </c>
      <c r="CW18" s="353" t="str">
        <f ca="1">+IF(OFFSET('Sanitation Data'!$F$30,0,10*ROW('Sanitation Data'!F12))="","",OFFSET('Sanitation Data'!$F$30,0,10*ROW('Sanitation Data'!F12)))</f>
        <v/>
      </c>
      <c r="CX18" s="353" t="str">
        <f ca="1">+IF(OFFSET('Sanitation Data'!$F$31,0,10*ROW('Sanitation Data'!F12))="","",OFFSET('Sanitation Data'!$F$31,0,10*ROW('Sanitation Data'!F12)))</f>
        <v/>
      </c>
      <c r="CY18" s="353" t="str">
        <f ca="1">+IF(OFFSET('Sanitation Data'!$F$32,0,10*ROW('Sanitation Data'!F12))="","",OFFSET('Sanitation Data'!$F$32,0,10*ROW('Sanitation Data'!F12)))</f>
        <v/>
      </c>
      <c r="CZ18" s="353" t="str">
        <f ca="1">+IF(OFFSET('Sanitation Data'!$G$28,0,10*ROW('Sanitation Data'!G12))="","",OFFSET('Sanitation Data'!$G$28,0,10*ROW('Sanitation Data'!G12)))</f>
        <v/>
      </c>
      <c r="DA18" s="353" t="str">
        <f ca="1">+IF(OFFSET('Sanitation Data'!$G$29,0,10*ROW('Sanitation Data'!G12))="","",OFFSET('Sanitation Data'!$G$29,0,10*ROW('Sanitation Data'!G12)))</f>
        <v/>
      </c>
      <c r="DB18" s="353" t="str">
        <f ca="1">+IF(OFFSET('Sanitation Data'!$G$30,0,10*ROW('Sanitation Data'!G12))="","",OFFSET('Sanitation Data'!$G$30,0,10*ROW('Sanitation Data'!G12)))</f>
        <v/>
      </c>
      <c r="DC18" s="353" t="str">
        <f ca="1">+IF(OFFSET('Sanitation Data'!$G$31,0,10*ROW('Sanitation Data'!G12))="","",OFFSET('Sanitation Data'!$G$31,0,10*ROW('Sanitation Data'!G12)))</f>
        <v/>
      </c>
      <c r="DD18" s="353" t="str">
        <f ca="1">+IF(OFFSET('Sanitation Data'!$G$32,0,10*ROW('Sanitation Data'!G12))="","",OFFSET('Sanitation Data'!$G$32,0,10*ROW('Sanitation Data'!G12)))</f>
        <v/>
      </c>
      <c r="DE18" s="353" t="str">
        <f ca="1">+IF(OFFSET('Sanitation Data'!$H$28,0,10*ROW('Sanitation Data'!H12))="","",OFFSET('Sanitation Data'!$H$28,0,10*ROW('Sanitation Data'!H12)))</f>
        <v/>
      </c>
      <c r="DF18" s="353" t="str">
        <f ca="1">+IF(OFFSET('Sanitation Data'!$H$29,0,10*ROW('Sanitation Data'!H12))="","",OFFSET('Sanitation Data'!$H$29,0,10*ROW('Sanitation Data'!H12)))</f>
        <v/>
      </c>
      <c r="DG18" s="353" t="str">
        <f ca="1">+IF(OFFSET('Sanitation Data'!$H$30,0,10*ROW('Sanitation Data'!H12))="","",OFFSET('Sanitation Data'!$H$30,0,10*ROW('Sanitation Data'!H12)))</f>
        <v/>
      </c>
      <c r="DH18" s="353" t="str">
        <f ca="1">+IF(OFFSET('Sanitation Data'!$H$31,0,10*ROW('Sanitation Data'!H12))="","",OFFSET('Sanitation Data'!$H$31,0,10*ROW('Sanitation Data'!H12)))</f>
        <v/>
      </c>
      <c r="DI18" s="353" t="str">
        <f ca="1">+IF(OFFSET('Sanitation Data'!$H$32,0,10*ROW('Sanitation Data'!H12))="","",OFFSET('Sanitation Data'!$H$32,0,10*ROW('Sanitation Data'!H12)))</f>
        <v/>
      </c>
      <c r="DJ18" s="353" t="str">
        <f ca="1">+IF(OFFSET('Sanitation Data'!$I$28,0,10*ROW('Sanitation Data'!I12))="","",OFFSET('Sanitation Data'!$I$28,0,10*ROW('Sanitation Data'!I12)))</f>
        <v/>
      </c>
      <c r="DK18" s="353" t="str">
        <f ca="1">+IF(OFFSET('Sanitation Data'!$I$29,0,10*ROW('Sanitation Data'!I12))="","",OFFSET('Sanitation Data'!$I$29,0,10*ROW('Sanitation Data'!I12)))</f>
        <v/>
      </c>
      <c r="DL18" s="353" t="str">
        <f ca="1">+IF(OFFSET('Sanitation Data'!$I$30,0,10*ROW('Sanitation Data'!I12))="","",OFFSET('Sanitation Data'!$I$30,0,10*ROW('Sanitation Data'!I12)))</f>
        <v/>
      </c>
      <c r="DM18" s="353" t="str">
        <f ca="1">+IF(OFFSET('Sanitation Data'!$I$31,0,10*ROW('Sanitation Data'!I12))="","",OFFSET('Sanitation Data'!$I$31,0,10*ROW('Sanitation Data'!I12)))</f>
        <v/>
      </c>
      <c r="DN18" s="353" t="str">
        <f ca="1">+IF(OFFSET('Sanitation Data'!$I$32,0,10*ROW('Sanitation Data'!I12))="","",OFFSET('Sanitation Data'!$I$32,0,10*ROW('Sanitation Data'!I12)))</f>
        <v/>
      </c>
      <c r="DO18" s="353" t="str">
        <f ca="1">+IF(OFFSET('Hygiene Data'!$D$11,0,10*ROW('Hygiene Data'!D12))="","",OFFSET('Hygiene Data'!$D$11,0,10*ROW('Hygiene Data'!D12)))</f>
        <v/>
      </c>
      <c r="DP18" s="353" t="str">
        <f ca="1">+IF(OFFSET('Hygiene Data'!$D$12,0,10*ROW('Hygiene Data'!D12))="","",OFFSET('Hygiene Data'!$D$12,0,10*ROW('Hygiene Data'!D12)))</f>
        <v/>
      </c>
      <c r="DQ18" s="353" t="str">
        <f ca="1">+IF(OFFSET('Hygiene Data'!$D$13,0,10*ROW('Hygiene Data'!D12))="","",OFFSET('Hygiene Data'!$D$13,0,10*ROW('Hygiene Data'!D12)))</f>
        <v/>
      </c>
      <c r="DR18" s="353" t="str">
        <f ca="1">+IF(OFFSET('Hygiene Data'!$E$11,0,10*ROW('Hygiene Data'!E12))="","",OFFSET('Hygiene Data'!$E$11,0,10*ROW('Hygiene Data'!E12)))</f>
        <v/>
      </c>
      <c r="DS18" s="353" t="str">
        <f ca="1">+IF(OFFSET('Hygiene Data'!$E$12,0,10*ROW('Hygiene Data'!E12))="","",OFFSET('Hygiene Data'!$E$12,0,10*ROW('Hygiene Data'!E12)))</f>
        <v/>
      </c>
      <c r="DT18" s="353" t="str">
        <f ca="1">+IF(OFFSET('Hygiene Data'!$E$13,0,10*ROW('Hygiene Data'!E12))="","",OFFSET('Hygiene Data'!$E$13,0,10*ROW('Hygiene Data'!E12)))</f>
        <v/>
      </c>
      <c r="DU18" s="353" t="str">
        <f ca="1">+IF(OFFSET('Hygiene Data'!$F$11,0,10*ROW('Hygiene Data'!F12))="","",OFFSET('Hygiene Data'!$F$11,0,10*ROW('Hygiene Data'!F12)))</f>
        <v/>
      </c>
      <c r="DV18" s="353" t="str">
        <f ca="1">+IF(OFFSET('Hygiene Data'!$F$12,0,10*ROW('Hygiene Data'!F12))="","",OFFSET('Hygiene Data'!$F$12,0,10*ROW('Hygiene Data'!F12)))</f>
        <v/>
      </c>
      <c r="DW18" s="353" t="str">
        <f ca="1">+IF(OFFSET('Hygiene Data'!$F$13,0,10*ROW('Hygiene Data'!F12))="","",OFFSET('Hygiene Data'!$F$13,0,10*ROW('Hygiene Data'!F12)))</f>
        <v/>
      </c>
      <c r="DX18" s="353" t="str">
        <f ca="1">+IF(OFFSET('Hygiene Data'!$G$11,0,10*ROW('Hygiene Data'!G12))="","",OFFSET('Hygiene Data'!$G$11,0,10*ROW('Hygiene Data'!G12)))</f>
        <v/>
      </c>
      <c r="DY18" s="353" t="str">
        <f ca="1">+IF(OFFSET('Hygiene Data'!$G$12,0,10*ROW('Hygiene Data'!G12))="","",OFFSET('Hygiene Data'!$G$12,0,10*ROW('Hygiene Data'!G12)))</f>
        <v/>
      </c>
      <c r="DZ18" s="353" t="str">
        <f ca="1">+IF(OFFSET('Hygiene Data'!$G$13,0,10*ROW('Hygiene Data'!G12))="","",OFFSET('Hygiene Data'!$G$13,0,10*ROW('Hygiene Data'!G12)))</f>
        <v/>
      </c>
      <c r="EA18" s="353" t="str">
        <f ca="1">+IF(OFFSET('Hygiene Data'!$H$11,0,10*ROW('Hygiene Data'!H12))="","",OFFSET('Hygiene Data'!$H$11,0,10*ROW('Hygiene Data'!H12)))</f>
        <v/>
      </c>
      <c r="EB18" s="353" t="str">
        <f ca="1">+IF(OFFSET('Hygiene Data'!$H$12,0,10*ROW('Hygiene Data'!H12))="","",OFFSET('Hygiene Data'!$H$12,0,10*ROW('Hygiene Data'!H12)))</f>
        <v/>
      </c>
      <c r="EC18" s="353" t="str">
        <f ca="1">+IF(OFFSET('Hygiene Data'!$H$13,0,10*ROW('Hygiene Data'!H12))="","",OFFSET('Hygiene Data'!$H$13,0,10*ROW('Hygiene Data'!H12)))</f>
        <v/>
      </c>
      <c r="ED18" s="353" t="str">
        <f ca="1">+IF(OFFSET('Hygiene Data'!$I$11,0,10*ROW('Hygiene Data'!I12))="","",OFFSET('Hygiene Data'!$I$11,0,10*ROW('Hygiene Data'!I12)))</f>
        <v/>
      </c>
      <c r="EE18" s="353" t="str">
        <f ca="1">+IF(OFFSET('Hygiene Data'!$I$12,0,10*ROW('Hygiene Data'!I12))="","",OFFSET('Hygiene Data'!$I$12,0,10*ROW('Hygiene Data'!I12)))</f>
        <v/>
      </c>
      <c r="EF18" s="353" t="str">
        <f ca="1">+IF(OFFSET('Hygiene Data'!$I$13,0,10*ROW('Hygiene Data'!I12))="","",OFFSET('Hygiene Data'!$I$13,0,10*ROW('Hygiene Data'!I12)))</f>
        <v/>
      </c>
    </row>
    <row r="19" spans="1:136" x14ac:dyDescent="0.25">
      <c r="A19" s="462" t="str">
        <f ca="1">+IF(OFFSET('Water Data'!$B$2,0,10*ROW('Water Data'!E13))="","",OFFSET('Water Data'!$B$2,0,10*ROW('Water Data'!E13)))</f>
        <v/>
      </c>
      <c r="B19" s="46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89" t="str">
        <f t="shared" ca="1" si="0"/>
        <v/>
      </c>
      <c r="D19" s="49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3" t="str">
        <f ca="1">+IF(OFFSET('Water Data'!$D$27,0,10*ROW('Water Data'!D13))="","",OFFSET('Water Data'!$D$27,0,10*ROW('Water Data'!D13)))</f>
        <v/>
      </c>
      <c r="BT19" s="353" t="str">
        <f ca="1">+IF(OFFSET('Water Data'!$D$28,0,10*ROW('Water Data'!D13))="","",OFFSET('Water Data'!$D$28,0,10*ROW('Water Data'!D13)))</f>
        <v/>
      </c>
      <c r="BU19" s="353" t="str">
        <f ca="1">+IF(OFFSET('Water Data'!$D$29,0,10*ROW('Water Data'!D13))="","",OFFSET('Water Data'!$D$29,0,10*ROW('Water Data'!D13)))</f>
        <v/>
      </c>
      <c r="BV19" s="353" t="str">
        <f ca="1">+IF(OFFSET('Water Data'!$E$27,0,10*ROW('Water Data'!E13))="","",OFFSET('Water Data'!$E$27,0,10*ROW('Water Data'!E13)))</f>
        <v/>
      </c>
      <c r="BW19" s="353" t="str">
        <f ca="1">+IF(OFFSET('Water Data'!$E$28,0,10*ROW('Water Data'!E13))="","",OFFSET('Water Data'!$E$28,0,10*ROW('Water Data'!E13)))</f>
        <v/>
      </c>
      <c r="BX19" s="353" t="str">
        <f ca="1">+IF(OFFSET('Water Data'!$E$29,0,10*ROW('Water Data'!E13))="","",OFFSET('Water Data'!$E$29,0,10*ROW('Water Data'!E13)))</f>
        <v/>
      </c>
      <c r="BY19" s="353" t="str">
        <f ca="1">+IF(OFFSET('Water Data'!$F$27,0,10*ROW('Water Data'!F13))="","",OFFSET('Water Data'!$F$27,0,10*ROW('Water Data'!F13)))</f>
        <v/>
      </c>
      <c r="BZ19" s="353" t="str">
        <f ca="1">+IF(OFFSET('Water Data'!$F$28,0,10*ROW('Water Data'!F13))="","",OFFSET('Water Data'!$F$28,0,10*ROW('Water Data'!F13)))</f>
        <v/>
      </c>
      <c r="CA19" s="353" t="str">
        <f ca="1">+IF(OFFSET('Water Data'!$F$29,0,10*ROW('Water Data'!F13))="","",OFFSET('Water Data'!$F$29,0,10*ROW('Water Data'!F13)))</f>
        <v/>
      </c>
      <c r="CB19" s="353" t="str">
        <f ca="1">+IF(OFFSET('Water Data'!$G$27,0,10*ROW('Water Data'!G13))="","",OFFSET('Water Data'!$G$27,0,10*ROW('Water Data'!G13)))</f>
        <v/>
      </c>
      <c r="CC19" s="353" t="str">
        <f ca="1">+IF(OFFSET('Water Data'!$G$28,0,10*ROW('Water Data'!G13))="","",OFFSET('Water Data'!$G$28,0,10*ROW('Water Data'!G13)))</f>
        <v/>
      </c>
      <c r="CD19" s="353" t="str">
        <f ca="1">+IF(OFFSET('Water Data'!$G$29,0,10*ROW('Water Data'!G13))="","",OFFSET('Water Data'!$G$29,0,10*ROW('Water Data'!G13)))</f>
        <v/>
      </c>
      <c r="CE19" s="353" t="str">
        <f ca="1">+IF(OFFSET('Water Data'!$H$27,0,10*ROW('Water Data'!H13))="","",OFFSET('Water Data'!$H$27,0,10*ROW('Water Data'!H13)))</f>
        <v/>
      </c>
      <c r="CF19" s="353" t="str">
        <f ca="1">+IF(OFFSET('Water Data'!$H$28,0,10*ROW('Water Data'!H13))="","",OFFSET('Water Data'!$H$28,0,10*ROW('Water Data'!H13)))</f>
        <v/>
      </c>
      <c r="CG19" s="353" t="str">
        <f ca="1">+IF(OFFSET('Water Data'!$H$29,0,10*ROW('Water Data'!H13))="","",OFFSET('Water Data'!$H$29,0,10*ROW('Water Data'!H13)))</f>
        <v/>
      </c>
      <c r="CH19" s="353" t="str">
        <f ca="1">+IF(OFFSET('Water Data'!$I$27,0,10*ROW('Water Data'!I13))="","",OFFSET('Water Data'!$I$27,0,10*ROW('Water Data'!I13)))</f>
        <v/>
      </c>
      <c r="CI19" s="353" t="str">
        <f ca="1">+IF(OFFSET('Water Data'!$I$28,0,10*ROW('Water Data'!I13))="","",OFFSET('Water Data'!$I$28,0,10*ROW('Water Data'!I13)))</f>
        <v/>
      </c>
      <c r="CJ19" s="353" t="str">
        <f ca="1">+IF(OFFSET('Water Data'!$I$29,0,10*ROW('Water Data'!I13))="","",OFFSET('Water Data'!$I$29,0,10*ROW('Water Data'!I13)))</f>
        <v/>
      </c>
      <c r="CK19" s="353" t="str">
        <f ca="1">+IF(OFFSET('Sanitation Data'!$D$28,0,10*ROW('Sanitation Data'!D13))="","",OFFSET('Sanitation Data'!$D$28,0,10*ROW('Sanitation Data'!D13)))</f>
        <v/>
      </c>
      <c r="CL19" s="353" t="str">
        <f ca="1">+IF(OFFSET('Sanitation Data'!$D$29,0,10*ROW('Sanitation Data'!D13))="","",OFFSET('Sanitation Data'!$D$29,0,10*ROW('Sanitation Data'!D13)))</f>
        <v/>
      </c>
      <c r="CM19" s="353" t="str">
        <f ca="1">+IF(OFFSET('Sanitation Data'!$D$30,0,10*ROW('Sanitation Data'!D13))="","",OFFSET('Sanitation Data'!$D$30,0,10*ROW('Sanitation Data'!D13)))</f>
        <v/>
      </c>
      <c r="CN19" s="353" t="str">
        <f ca="1">+IF(OFFSET('Sanitation Data'!$D$31,0,10*ROW('Sanitation Data'!D13))="","",OFFSET('Sanitation Data'!$D$31,0,10*ROW('Sanitation Data'!D13)))</f>
        <v/>
      </c>
      <c r="CO19" s="353" t="str">
        <f ca="1">+IF(OFFSET('Sanitation Data'!$D$32,0,10*ROW('Sanitation Data'!D13))="","",OFFSET('Sanitation Data'!$D$32,0,10*ROW('Sanitation Data'!D13)))</f>
        <v/>
      </c>
      <c r="CP19" s="353" t="str">
        <f ca="1">+IF(OFFSET('Sanitation Data'!$E$28,0,10*ROW('Sanitation Data'!E13))="","",OFFSET('Sanitation Data'!$E$28,0,10*ROW('Sanitation Data'!E13)))</f>
        <v/>
      </c>
      <c r="CQ19" s="353" t="str">
        <f ca="1">+IF(OFFSET('Sanitation Data'!$E$29,0,10*ROW('Sanitation Data'!E13))="","",OFFSET('Sanitation Data'!$E$29,0,10*ROW('Sanitation Data'!E13)))</f>
        <v/>
      </c>
      <c r="CR19" s="353" t="str">
        <f ca="1">+IF(OFFSET('Sanitation Data'!$E$30,0,10*ROW('Sanitation Data'!E13))="","",OFFSET('Sanitation Data'!$E$30,0,10*ROW('Sanitation Data'!E13)))</f>
        <v/>
      </c>
      <c r="CS19" s="353" t="str">
        <f ca="1">+IF(OFFSET('Sanitation Data'!$E$31,0,10*ROW('Sanitation Data'!E13))="","",OFFSET('Sanitation Data'!$E$31,0,10*ROW('Sanitation Data'!E13)))</f>
        <v/>
      </c>
      <c r="CT19" s="353" t="str">
        <f ca="1">+IF(OFFSET('Sanitation Data'!$E$32,0,10*ROW('Sanitation Data'!E13))="","",OFFSET('Sanitation Data'!$E$32,0,10*ROW('Sanitation Data'!E13)))</f>
        <v/>
      </c>
      <c r="CU19" s="353" t="str">
        <f ca="1">+IF(OFFSET('Sanitation Data'!$F$28,0,10*ROW('Sanitation Data'!F13))="","",OFFSET('Sanitation Data'!$F$28,0,10*ROW('Sanitation Data'!F13)))</f>
        <v/>
      </c>
      <c r="CV19" s="353" t="str">
        <f ca="1">+IF(OFFSET('Sanitation Data'!$F$29,0,10*ROW('Sanitation Data'!F13))="","",OFFSET('Sanitation Data'!$F$29,0,10*ROW('Sanitation Data'!F13)))</f>
        <v/>
      </c>
      <c r="CW19" s="353" t="str">
        <f ca="1">+IF(OFFSET('Sanitation Data'!$F$30,0,10*ROW('Sanitation Data'!F13))="","",OFFSET('Sanitation Data'!$F$30,0,10*ROW('Sanitation Data'!F13)))</f>
        <v/>
      </c>
      <c r="CX19" s="353" t="str">
        <f ca="1">+IF(OFFSET('Sanitation Data'!$F$31,0,10*ROW('Sanitation Data'!F13))="","",OFFSET('Sanitation Data'!$F$31,0,10*ROW('Sanitation Data'!F13)))</f>
        <v/>
      </c>
      <c r="CY19" s="353" t="str">
        <f ca="1">+IF(OFFSET('Sanitation Data'!$F$32,0,10*ROW('Sanitation Data'!F13))="","",OFFSET('Sanitation Data'!$F$32,0,10*ROW('Sanitation Data'!F13)))</f>
        <v/>
      </c>
      <c r="CZ19" s="353" t="str">
        <f ca="1">+IF(OFFSET('Sanitation Data'!$G$28,0,10*ROW('Sanitation Data'!G13))="","",OFFSET('Sanitation Data'!$G$28,0,10*ROW('Sanitation Data'!G13)))</f>
        <v/>
      </c>
      <c r="DA19" s="353" t="str">
        <f ca="1">+IF(OFFSET('Sanitation Data'!$G$29,0,10*ROW('Sanitation Data'!G13))="","",OFFSET('Sanitation Data'!$G$29,0,10*ROW('Sanitation Data'!G13)))</f>
        <v/>
      </c>
      <c r="DB19" s="353" t="str">
        <f ca="1">+IF(OFFSET('Sanitation Data'!$G$30,0,10*ROW('Sanitation Data'!G13))="","",OFFSET('Sanitation Data'!$G$30,0,10*ROW('Sanitation Data'!G13)))</f>
        <v/>
      </c>
      <c r="DC19" s="353" t="str">
        <f ca="1">+IF(OFFSET('Sanitation Data'!$G$31,0,10*ROW('Sanitation Data'!G13))="","",OFFSET('Sanitation Data'!$G$31,0,10*ROW('Sanitation Data'!G13)))</f>
        <v/>
      </c>
      <c r="DD19" s="353" t="str">
        <f ca="1">+IF(OFFSET('Sanitation Data'!$G$32,0,10*ROW('Sanitation Data'!G13))="","",OFFSET('Sanitation Data'!$G$32,0,10*ROW('Sanitation Data'!G13)))</f>
        <v/>
      </c>
      <c r="DE19" s="353" t="str">
        <f ca="1">+IF(OFFSET('Sanitation Data'!$H$28,0,10*ROW('Sanitation Data'!H13))="","",OFFSET('Sanitation Data'!$H$28,0,10*ROW('Sanitation Data'!H13)))</f>
        <v/>
      </c>
      <c r="DF19" s="353" t="str">
        <f ca="1">+IF(OFFSET('Sanitation Data'!$H$29,0,10*ROW('Sanitation Data'!H13))="","",OFFSET('Sanitation Data'!$H$29,0,10*ROW('Sanitation Data'!H13)))</f>
        <v/>
      </c>
      <c r="DG19" s="353" t="str">
        <f ca="1">+IF(OFFSET('Sanitation Data'!$H$30,0,10*ROW('Sanitation Data'!H13))="","",OFFSET('Sanitation Data'!$H$30,0,10*ROW('Sanitation Data'!H13)))</f>
        <v/>
      </c>
      <c r="DH19" s="353" t="str">
        <f ca="1">+IF(OFFSET('Sanitation Data'!$H$31,0,10*ROW('Sanitation Data'!H13))="","",OFFSET('Sanitation Data'!$H$31,0,10*ROW('Sanitation Data'!H13)))</f>
        <v/>
      </c>
      <c r="DI19" s="353" t="str">
        <f ca="1">+IF(OFFSET('Sanitation Data'!$H$32,0,10*ROW('Sanitation Data'!H13))="","",OFFSET('Sanitation Data'!$H$32,0,10*ROW('Sanitation Data'!H13)))</f>
        <v/>
      </c>
      <c r="DJ19" s="353" t="str">
        <f ca="1">+IF(OFFSET('Sanitation Data'!$I$28,0,10*ROW('Sanitation Data'!I13))="","",OFFSET('Sanitation Data'!$I$28,0,10*ROW('Sanitation Data'!I13)))</f>
        <v/>
      </c>
      <c r="DK19" s="353" t="str">
        <f ca="1">+IF(OFFSET('Sanitation Data'!$I$29,0,10*ROW('Sanitation Data'!I13))="","",OFFSET('Sanitation Data'!$I$29,0,10*ROW('Sanitation Data'!I13)))</f>
        <v/>
      </c>
      <c r="DL19" s="353" t="str">
        <f ca="1">+IF(OFFSET('Sanitation Data'!$I$30,0,10*ROW('Sanitation Data'!I13))="","",OFFSET('Sanitation Data'!$I$30,0,10*ROW('Sanitation Data'!I13)))</f>
        <v/>
      </c>
      <c r="DM19" s="353" t="str">
        <f ca="1">+IF(OFFSET('Sanitation Data'!$I$31,0,10*ROW('Sanitation Data'!I13))="","",OFFSET('Sanitation Data'!$I$31,0,10*ROW('Sanitation Data'!I13)))</f>
        <v/>
      </c>
      <c r="DN19" s="353" t="str">
        <f ca="1">+IF(OFFSET('Sanitation Data'!$I$32,0,10*ROW('Sanitation Data'!I13))="","",OFFSET('Sanitation Data'!$I$32,0,10*ROW('Sanitation Data'!I13)))</f>
        <v/>
      </c>
      <c r="DO19" s="353" t="str">
        <f ca="1">+IF(OFFSET('Hygiene Data'!$D$11,0,10*ROW('Hygiene Data'!D13))="","",OFFSET('Hygiene Data'!$D$11,0,10*ROW('Hygiene Data'!D13)))</f>
        <v/>
      </c>
      <c r="DP19" s="353" t="str">
        <f ca="1">+IF(OFFSET('Hygiene Data'!$D$12,0,10*ROW('Hygiene Data'!D13))="","",OFFSET('Hygiene Data'!$D$12,0,10*ROW('Hygiene Data'!D13)))</f>
        <v/>
      </c>
      <c r="DQ19" s="353" t="str">
        <f ca="1">+IF(OFFSET('Hygiene Data'!$D$13,0,10*ROW('Hygiene Data'!D13))="","",OFFSET('Hygiene Data'!$D$13,0,10*ROW('Hygiene Data'!D13)))</f>
        <v/>
      </c>
      <c r="DR19" s="353" t="str">
        <f ca="1">+IF(OFFSET('Hygiene Data'!$E$11,0,10*ROW('Hygiene Data'!E13))="","",OFFSET('Hygiene Data'!$E$11,0,10*ROW('Hygiene Data'!E13)))</f>
        <v/>
      </c>
      <c r="DS19" s="353" t="str">
        <f ca="1">+IF(OFFSET('Hygiene Data'!$E$12,0,10*ROW('Hygiene Data'!E13))="","",OFFSET('Hygiene Data'!$E$12,0,10*ROW('Hygiene Data'!E13)))</f>
        <v/>
      </c>
      <c r="DT19" s="353" t="str">
        <f ca="1">+IF(OFFSET('Hygiene Data'!$E$13,0,10*ROW('Hygiene Data'!E13))="","",OFFSET('Hygiene Data'!$E$13,0,10*ROW('Hygiene Data'!E13)))</f>
        <v/>
      </c>
      <c r="DU19" s="353" t="str">
        <f ca="1">+IF(OFFSET('Hygiene Data'!$F$11,0,10*ROW('Hygiene Data'!F13))="","",OFFSET('Hygiene Data'!$F$11,0,10*ROW('Hygiene Data'!F13)))</f>
        <v/>
      </c>
      <c r="DV19" s="353" t="str">
        <f ca="1">+IF(OFFSET('Hygiene Data'!$F$12,0,10*ROW('Hygiene Data'!F13))="","",OFFSET('Hygiene Data'!$F$12,0,10*ROW('Hygiene Data'!F13)))</f>
        <v/>
      </c>
      <c r="DW19" s="353" t="str">
        <f ca="1">+IF(OFFSET('Hygiene Data'!$F$13,0,10*ROW('Hygiene Data'!F13))="","",OFFSET('Hygiene Data'!$F$13,0,10*ROW('Hygiene Data'!F13)))</f>
        <v/>
      </c>
      <c r="DX19" s="353" t="str">
        <f ca="1">+IF(OFFSET('Hygiene Data'!$G$11,0,10*ROW('Hygiene Data'!G13))="","",OFFSET('Hygiene Data'!$G$11,0,10*ROW('Hygiene Data'!G13)))</f>
        <v/>
      </c>
      <c r="DY19" s="353" t="str">
        <f ca="1">+IF(OFFSET('Hygiene Data'!$G$12,0,10*ROW('Hygiene Data'!G13))="","",OFFSET('Hygiene Data'!$G$12,0,10*ROW('Hygiene Data'!G13)))</f>
        <v/>
      </c>
      <c r="DZ19" s="353" t="str">
        <f ca="1">+IF(OFFSET('Hygiene Data'!$G$13,0,10*ROW('Hygiene Data'!G13))="","",OFFSET('Hygiene Data'!$G$13,0,10*ROW('Hygiene Data'!G13)))</f>
        <v/>
      </c>
      <c r="EA19" s="353" t="str">
        <f ca="1">+IF(OFFSET('Hygiene Data'!$H$11,0,10*ROW('Hygiene Data'!H13))="","",OFFSET('Hygiene Data'!$H$11,0,10*ROW('Hygiene Data'!H13)))</f>
        <v/>
      </c>
      <c r="EB19" s="353" t="str">
        <f ca="1">+IF(OFFSET('Hygiene Data'!$H$12,0,10*ROW('Hygiene Data'!H13))="","",OFFSET('Hygiene Data'!$H$12,0,10*ROW('Hygiene Data'!H13)))</f>
        <v/>
      </c>
      <c r="EC19" s="353" t="str">
        <f ca="1">+IF(OFFSET('Hygiene Data'!$H$13,0,10*ROW('Hygiene Data'!H13))="","",OFFSET('Hygiene Data'!$H$13,0,10*ROW('Hygiene Data'!H13)))</f>
        <v/>
      </c>
      <c r="ED19" s="353" t="str">
        <f ca="1">+IF(OFFSET('Hygiene Data'!$I$11,0,10*ROW('Hygiene Data'!I13))="","",OFFSET('Hygiene Data'!$I$11,0,10*ROW('Hygiene Data'!I13)))</f>
        <v/>
      </c>
      <c r="EE19" s="353" t="str">
        <f ca="1">+IF(OFFSET('Hygiene Data'!$I$12,0,10*ROW('Hygiene Data'!I13))="","",OFFSET('Hygiene Data'!$I$12,0,10*ROW('Hygiene Data'!I13)))</f>
        <v/>
      </c>
      <c r="EF19" s="353" t="str">
        <f ca="1">+IF(OFFSET('Hygiene Data'!$I$13,0,10*ROW('Hygiene Data'!I13))="","",OFFSET('Hygiene Data'!$I$13,0,10*ROW('Hygiene Data'!I13)))</f>
        <v/>
      </c>
    </row>
    <row r="20" spans="1:136" x14ac:dyDescent="0.25">
      <c r="A20" s="462" t="str">
        <f ca="1">+IF(OFFSET('Water Data'!$B$2,0,10*ROW('Water Data'!E14))="","",OFFSET('Water Data'!$B$2,0,10*ROW('Water Data'!E14)))</f>
        <v/>
      </c>
      <c r="B20" s="46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89" t="str">
        <f t="shared" ca="1" si="0"/>
        <v/>
      </c>
      <c r="D20" s="49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3" t="str">
        <f ca="1">+IF(OFFSET('Water Data'!$D$27,0,10*ROW('Water Data'!D14))="","",OFFSET('Water Data'!$D$27,0,10*ROW('Water Data'!D14)))</f>
        <v/>
      </c>
      <c r="BT20" s="353" t="str">
        <f ca="1">+IF(OFFSET('Water Data'!$D$28,0,10*ROW('Water Data'!D14))="","",OFFSET('Water Data'!$D$28,0,10*ROW('Water Data'!D14)))</f>
        <v/>
      </c>
      <c r="BU20" s="353" t="str">
        <f ca="1">+IF(OFFSET('Water Data'!$D$29,0,10*ROW('Water Data'!D14))="","",OFFSET('Water Data'!$D$29,0,10*ROW('Water Data'!D14)))</f>
        <v/>
      </c>
      <c r="BV20" s="353" t="str">
        <f ca="1">+IF(OFFSET('Water Data'!$E$27,0,10*ROW('Water Data'!E14))="","",OFFSET('Water Data'!$E$27,0,10*ROW('Water Data'!E14)))</f>
        <v/>
      </c>
      <c r="BW20" s="353" t="str">
        <f ca="1">+IF(OFFSET('Water Data'!$E$28,0,10*ROW('Water Data'!E14))="","",OFFSET('Water Data'!$E$28,0,10*ROW('Water Data'!E14)))</f>
        <v/>
      </c>
      <c r="BX20" s="353" t="str">
        <f ca="1">+IF(OFFSET('Water Data'!$E$29,0,10*ROW('Water Data'!E14))="","",OFFSET('Water Data'!$E$29,0,10*ROW('Water Data'!E14)))</f>
        <v/>
      </c>
      <c r="BY20" s="353" t="str">
        <f ca="1">+IF(OFFSET('Water Data'!$F$27,0,10*ROW('Water Data'!F14))="","",OFFSET('Water Data'!$F$27,0,10*ROW('Water Data'!F14)))</f>
        <v/>
      </c>
      <c r="BZ20" s="353" t="str">
        <f ca="1">+IF(OFFSET('Water Data'!$F$28,0,10*ROW('Water Data'!F14))="","",OFFSET('Water Data'!$F$28,0,10*ROW('Water Data'!F14)))</f>
        <v/>
      </c>
      <c r="CA20" s="353" t="str">
        <f ca="1">+IF(OFFSET('Water Data'!$F$29,0,10*ROW('Water Data'!F14))="","",OFFSET('Water Data'!$F$29,0,10*ROW('Water Data'!F14)))</f>
        <v/>
      </c>
      <c r="CB20" s="353" t="str">
        <f ca="1">+IF(OFFSET('Water Data'!$G$27,0,10*ROW('Water Data'!G14))="","",OFFSET('Water Data'!$G$27,0,10*ROW('Water Data'!G14)))</f>
        <v/>
      </c>
      <c r="CC20" s="353" t="str">
        <f ca="1">+IF(OFFSET('Water Data'!$G$28,0,10*ROW('Water Data'!G14))="","",OFFSET('Water Data'!$G$28,0,10*ROW('Water Data'!G14)))</f>
        <v/>
      </c>
      <c r="CD20" s="353" t="str">
        <f ca="1">+IF(OFFSET('Water Data'!$G$29,0,10*ROW('Water Data'!G14))="","",OFFSET('Water Data'!$G$29,0,10*ROW('Water Data'!G14)))</f>
        <v/>
      </c>
      <c r="CE20" s="353" t="str">
        <f ca="1">+IF(OFFSET('Water Data'!$H$27,0,10*ROW('Water Data'!H14))="","",OFFSET('Water Data'!$H$27,0,10*ROW('Water Data'!H14)))</f>
        <v/>
      </c>
      <c r="CF20" s="353" t="str">
        <f ca="1">+IF(OFFSET('Water Data'!$H$28,0,10*ROW('Water Data'!H14))="","",OFFSET('Water Data'!$H$28,0,10*ROW('Water Data'!H14)))</f>
        <v/>
      </c>
      <c r="CG20" s="353" t="str">
        <f ca="1">+IF(OFFSET('Water Data'!$H$29,0,10*ROW('Water Data'!H14))="","",OFFSET('Water Data'!$H$29,0,10*ROW('Water Data'!H14)))</f>
        <v/>
      </c>
      <c r="CH20" s="353" t="str">
        <f ca="1">+IF(OFFSET('Water Data'!$I$27,0,10*ROW('Water Data'!I14))="","",OFFSET('Water Data'!$I$27,0,10*ROW('Water Data'!I14)))</f>
        <v/>
      </c>
      <c r="CI20" s="353" t="str">
        <f ca="1">+IF(OFFSET('Water Data'!$I$28,0,10*ROW('Water Data'!I14))="","",OFFSET('Water Data'!$I$28,0,10*ROW('Water Data'!I14)))</f>
        <v/>
      </c>
      <c r="CJ20" s="353" t="str">
        <f ca="1">+IF(OFFSET('Water Data'!$I$29,0,10*ROW('Water Data'!I14))="","",OFFSET('Water Data'!$I$29,0,10*ROW('Water Data'!I14)))</f>
        <v/>
      </c>
      <c r="CK20" s="353" t="str">
        <f ca="1">+IF(OFFSET('Sanitation Data'!$D$28,0,10*ROW('Sanitation Data'!D14))="","",OFFSET('Sanitation Data'!$D$28,0,10*ROW('Sanitation Data'!D14)))</f>
        <v/>
      </c>
      <c r="CL20" s="353" t="str">
        <f ca="1">+IF(OFFSET('Sanitation Data'!$D$29,0,10*ROW('Sanitation Data'!D14))="","",OFFSET('Sanitation Data'!$D$29,0,10*ROW('Sanitation Data'!D14)))</f>
        <v/>
      </c>
      <c r="CM20" s="353" t="str">
        <f ca="1">+IF(OFFSET('Sanitation Data'!$D$30,0,10*ROW('Sanitation Data'!D14))="","",OFFSET('Sanitation Data'!$D$30,0,10*ROW('Sanitation Data'!D14)))</f>
        <v/>
      </c>
      <c r="CN20" s="353" t="str">
        <f ca="1">+IF(OFFSET('Sanitation Data'!$D$31,0,10*ROW('Sanitation Data'!D14))="","",OFFSET('Sanitation Data'!$D$31,0,10*ROW('Sanitation Data'!D14)))</f>
        <v/>
      </c>
      <c r="CO20" s="353" t="str">
        <f ca="1">+IF(OFFSET('Sanitation Data'!$D$32,0,10*ROW('Sanitation Data'!D14))="","",OFFSET('Sanitation Data'!$D$32,0,10*ROW('Sanitation Data'!D14)))</f>
        <v/>
      </c>
      <c r="CP20" s="353" t="str">
        <f ca="1">+IF(OFFSET('Sanitation Data'!$E$28,0,10*ROW('Sanitation Data'!E14))="","",OFFSET('Sanitation Data'!$E$28,0,10*ROW('Sanitation Data'!E14)))</f>
        <v/>
      </c>
      <c r="CQ20" s="353" t="str">
        <f ca="1">+IF(OFFSET('Sanitation Data'!$E$29,0,10*ROW('Sanitation Data'!E14))="","",OFFSET('Sanitation Data'!$E$29,0,10*ROW('Sanitation Data'!E14)))</f>
        <v/>
      </c>
      <c r="CR20" s="353" t="str">
        <f ca="1">+IF(OFFSET('Sanitation Data'!$E$30,0,10*ROW('Sanitation Data'!E14))="","",OFFSET('Sanitation Data'!$E$30,0,10*ROW('Sanitation Data'!E14)))</f>
        <v/>
      </c>
      <c r="CS20" s="353" t="str">
        <f ca="1">+IF(OFFSET('Sanitation Data'!$E$31,0,10*ROW('Sanitation Data'!E14))="","",OFFSET('Sanitation Data'!$E$31,0,10*ROW('Sanitation Data'!E14)))</f>
        <v/>
      </c>
      <c r="CT20" s="353" t="str">
        <f ca="1">+IF(OFFSET('Sanitation Data'!$E$32,0,10*ROW('Sanitation Data'!E14))="","",OFFSET('Sanitation Data'!$E$32,0,10*ROW('Sanitation Data'!E14)))</f>
        <v/>
      </c>
      <c r="CU20" s="353" t="str">
        <f ca="1">+IF(OFFSET('Sanitation Data'!$F$28,0,10*ROW('Sanitation Data'!F14))="","",OFFSET('Sanitation Data'!$F$28,0,10*ROW('Sanitation Data'!F14)))</f>
        <v/>
      </c>
      <c r="CV20" s="353" t="str">
        <f ca="1">+IF(OFFSET('Sanitation Data'!$F$29,0,10*ROW('Sanitation Data'!F14))="","",OFFSET('Sanitation Data'!$F$29,0,10*ROW('Sanitation Data'!F14)))</f>
        <v/>
      </c>
      <c r="CW20" s="353" t="str">
        <f ca="1">+IF(OFFSET('Sanitation Data'!$F$30,0,10*ROW('Sanitation Data'!F14))="","",OFFSET('Sanitation Data'!$F$30,0,10*ROW('Sanitation Data'!F14)))</f>
        <v/>
      </c>
      <c r="CX20" s="353" t="str">
        <f ca="1">+IF(OFFSET('Sanitation Data'!$F$31,0,10*ROW('Sanitation Data'!F14))="","",OFFSET('Sanitation Data'!$F$31,0,10*ROW('Sanitation Data'!F14)))</f>
        <v/>
      </c>
      <c r="CY20" s="353" t="str">
        <f ca="1">+IF(OFFSET('Sanitation Data'!$F$32,0,10*ROW('Sanitation Data'!F14))="","",OFFSET('Sanitation Data'!$F$32,0,10*ROW('Sanitation Data'!F14)))</f>
        <v/>
      </c>
      <c r="CZ20" s="353" t="str">
        <f ca="1">+IF(OFFSET('Sanitation Data'!$G$28,0,10*ROW('Sanitation Data'!G14))="","",OFFSET('Sanitation Data'!$G$28,0,10*ROW('Sanitation Data'!G14)))</f>
        <v/>
      </c>
      <c r="DA20" s="353" t="str">
        <f ca="1">+IF(OFFSET('Sanitation Data'!$G$29,0,10*ROW('Sanitation Data'!G14))="","",OFFSET('Sanitation Data'!$G$29,0,10*ROW('Sanitation Data'!G14)))</f>
        <v/>
      </c>
      <c r="DB20" s="353" t="str">
        <f ca="1">+IF(OFFSET('Sanitation Data'!$G$30,0,10*ROW('Sanitation Data'!G14))="","",OFFSET('Sanitation Data'!$G$30,0,10*ROW('Sanitation Data'!G14)))</f>
        <v/>
      </c>
      <c r="DC20" s="353" t="str">
        <f ca="1">+IF(OFFSET('Sanitation Data'!$G$31,0,10*ROW('Sanitation Data'!G14))="","",OFFSET('Sanitation Data'!$G$31,0,10*ROW('Sanitation Data'!G14)))</f>
        <v/>
      </c>
      <c r="DD20" s="353" t="str">
        <f ca="1">+IF(OFFSET('Sanitation Data'!$G$32,0,10*ROW('Sanitation Data'!G14))="","",OFFSET('Sanitation Data'!$G$32,0,10*ROW('Sanitation Data'!G14)))</f>
        <v/>
      </c>
      <c r="DE20" s="353" t="str">
        <f ca="1">+IF(OFFSET('Sanitation Data'!$H$28,0,10*ROW('Sanitation Data'!H14))="","",OFFSET('Sanitation Data'!$H$28,0,10*ROW('Sanitation Data'!H14)))</f>
        <v/>
      </c>
      <c r="DF20" s="353" t="str">
        <f ca="1">+IF(OFFSET('Sanitation Data'!$H$29,0,10*ROW('Sanitation Data'!H14))="","",OFFSET('Sanitation Data'!$H$29,0,10*ROW('Sanitation Data'!H14)))</f>
        <v/>
      </c>
      <c r="DG20" s="353" t="str">
        <f ca="1">+IF(OFFSET('Sanitation Data'!$H$30,0,10*ROW('Sanitation Data'!H14))="","",OFFSET('Sanitation Data'!$H$30,0,10*ROW('Sanitation Data'!H14)))</f>
        <v/>
      </c>
      <c r="DH20" s="353" t="str">
        <f ca="1">+IF(OFFSET('Sanitation Data'!$H$31,0,10*ROW('Sanitation Data'!H14))="","",OFFSET('Sanitation Data'!$H$31,0,10*ROW('Sanitation Data'!H14)))</f>
        <v/>
      </c>
      <c r="DI20" s="353" t="str">
        <f ca="1">+IF(OFFSET('Sanitation Data'!$H$32,0,10*ROW('Sanitation Data'!H14))="","",OFFSET('Sanitation Data'!$H$32,0,10*ROW('Sanitation Data'!H14)))</f>
        <v/>
      </c>
      <c r="DJ20" s="353" t="str">
        <f ca="1">+IF(OFFSET('Sanitation Data'!$I$28,0,10*ROW('Sanitation Data'!I14))="","",OFFSET('Sanitation Data'!$I$28,0,10*ROW('Sanitation Data'!I14)))</f>
        <v/>
      </c>
      <c r="DK20" s="353" t="str">
        <f ca="1">+IF(OFFSET('Sanitation Data'!$I$29,0,10*ROW('Sanitation Data'!I14))="","",OFFSET('Sanitation Data'!$I$29,0,10*ROW('Sanitation Data'!I14)))</f>
        <v/>
      </c>
      <c r="DL20" s="353" t="str">
        <f ca="1">+IF(OFFSET('Sanitation Data'!$I$30,0,10*ROW('Sanitation Data'!I14))="","",OFFSET('Sanitation Data'!$I$30,0,10*ROW('Sanitation Data'!I14)))</f>
        <v/>
      </c>
      <c r="DM20" s="353" t="str">
        <f ca="1">+IF(OFFSET('Sanitation Data'!$I$31,0,10*ROW('Sanitation Data'!I14))="","",OFFSET('Sanitation Data'!$I$31,0,10*ROW('Sanitation Data'!I14)))</f>
        <v/>
      </c>
      <c r="DN20" s="353" t="str">
        <f ca="1">+IF(OFFSET('Sanitation Data'!$I$32,0,10*ROW('Sanitation Data'!I14))="","",OFFSET('Sanitation Data'!$I$32,0,10*ROW('Sanitation Data'!I14)))</f>
        <v/>
      </c>
      <c r="DO20" s="353" t="str">
        <f ca="1">+IF(OFFSET('Hygiene Data'!$D$11,0,10*ROW('Hygiene Data'!D14))="","",OFFSET('Hygiene Data'!$D$11,0,10*ROW('Hygiene Data'!D14)))</f>
        <v/>
      </c>
      <c r="DP20" s="353" t="str">
        <f ca="1">+IF(OFFSET('Hygiene Data'!$D$12,0,10*ROW('Hygiene Data'!D14))="","",OFFSET('Hygiene Data'!$D$12,0,10*ROW('Hygiene Data'!D14)))</f>
        <v/>
      </c>
      <c r="DQ20" s="353" t="str">
        <f ca="1">+IF(OFFSET('Hygiene Data'!$D$13,0,10*ROW('Hygiene Data'!D14))="","",OFFSET('Hygiene Data'!$D$13,0,10*ROW('Hygiene Data'!D14)))</f>
        <v/>
      </c>
      <c r="DR20" s="353" t="str">
        <f ca="1">+IF(OFFSET('Hygiene Data'!$E$11,0,10*ROW('Hygiene Data'!E14))="","",OFFSET('Hygiene Data'!$E$11,0,10*ROW('Hygiene Data'!E14)))</f>
        <v/>
      </c>
      <c r="DS20" s="353" t="str">
        <f ca="1">+IF(OFFSET('Hygiene Data'!$E$12,0,10*ROW('Hygiene Data'!E14))="","",OFFSET('Hygiene Data'!$E$12,0,10*ROW('Hygiene Data'!E14)))</f>
        <v/>
      </c>
      <c r="DT20" s="353" t="str">
        <f ca="1">+IF(OFFSET('Hygiene Data'!$E$13,0,10*ROW('Hygiene Data'!E14))="","",OFFSET('Hygiene Data'!$E$13,0,10*ROW('Hygiene Data'!E14)))</f>
        <v/>
      </c>
      <c r="DU20" s="353" t="str">
        <f ca="1">+IF(OFFSET('Hygiene Data'!$F$11,0,10*ROW('Hygiene Data'!F14))="","",OFFSET('Hygiene Data'!$F$11,0,10*ROW('Hygiene Data'!F14)))</f>
        <v/>
      </c>
      <c r="DV20" s="353" t="str">
        <f ca="1">+IF(OFFSET('Hygiene Data'!$F$12,0,10*ROW('Hygiene Data'!F14))="","",OFFSET('Hygiene Data'!$F$12,0,10*ROW('Hygiene Data'!F14)))</f>
        <v/>
      </c>
      <c r="DW20" s="353" t="str">
        <f ca="1">+IF(OFFSET('Hygiene Data'!$F$13,0,10*ROW('Hygiene Data'!F14))="","",OFFSET('Hygiene Data'!$F$13,0,10*ROW('Hygiene Data'!F14)))</f>
        <v/>
      </c>
      <c r="DX20" s="353" t="str">
        <f ca="1">+IF(OFFSET('Hygiene Data'!$G$11,0,10*ROW('Hygiene Data'!G14))="","",OFFSET('Hygiene Data'!$G$11,0,10*ROW('Hygiene Data'!G14)))</f>
        <v/>
      </c>
      <c r="DY20" s="353" t="str">
        <f ca="1">+IF(OFFSET('Hygiene Data'!$G$12,0,10*ROW('Hygiene Data'!G14))="","",OFFSET('Hygiene Data'!$G$12,0,10*ROW('Hygiene Data'!G14)))</f>
        <v/>
      </c>
      <c r="DZ20" s="353" t="str">
        <f ca="1">+IF(OFFSET('Hygiene Data'!$G$13,0,10*ROW('Hygiene Data'!G14))="","",OFFSET('Hygiene Data'!$G$13,0,10*ROW('Hygiene Data'!G14)))</f>
        <v/>
      </c>
      <c r="EA20" s="353" t="str">
        <f ca="1">+IF(OFFSET('Hygiene Data'!$H$11,0,10*ROW('Hygiene Data'!H14))="","",OFFSET('Hygiene Data'!$H$11,0,10*ROW('Hygiene Data'!H14)))</f>
        <v/>
      </c>
      <c r="EB20" s="353" t="str">
        <f ca="1">+IF(OFFSET('Hygiene Data'!$H$12,0,10*ROW('Hygiene Data'!H14))="","",OFFSET('Hygiene Data'!$H$12,0,10*ROW('Hygiene Data'!H14)))</f>
        <v/>
      </c>
      <c r="EC20" s="353" t="str">
        <f ca="1">+IF(OFFSET('Hygiene Data'!$H$13,0,10*ROW('Hygiene Data'!H14))="","",OFFSET('Hygiene Data'!$H$13,0,10*ROW('Hygiene Data'!H14)))</f>
        <v/>
      </c>
      <c r="ED20" s="353" t="str">
        <f ca="1">+IF(OFFSET('Hygiene Data'!$I$11,0,10*ROW('Hygiene Data'!I14))="","",OFFSET('Hygiene Data'!$I$11,0,10*ROW('Hygiene Data'!I14)))</f>
        <v/>
      </c>
      <c r="EE20" s="353" t="str">
        <f ca="1">+IF(OFFSET('Hygiene Data'!$I$12,0,10*ROW('Hygiene Data'!I14))="","",OFFSET('Hygiene Data'!$I$12,0,10*ROW('Hygiene Data'!I14)))</f>
        <v/>
      </c>
      <c r="EF20" s="353" t="str">
        <f ca="1">+IF(OFFSET('Hygiene Data'!$I$13,0,10*ROW('Hygiene Data'!I14))="","",OFFSET('Hygiene Data'!$I$13,0,10*ROW('Hygiene Data'!I14)))</f>
        <v/>
      </c>
    </row>
    <row r="21" spans="1:136" x14ac:dyDescent="0.25">
      <c r="A21" s="462" t="str">
        <f ca="1">+IF(OFFSET('Water Data'!$B$2,0,10*ROW('Water Data'!E15))="","",OFFSET('Water Data'!$B$2,0,10*ROW('Water Data'!E15)))</f>
        <v/>
      </c>
      <c r="B21" s="46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89" t="str">
        <f t="shared" ca="1" si="0"/>
        <v/>
      </c>
      <c r="D21" s="49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3" t="str">
        <f ca="1">+IF(OFFSET('Water Data'!$D$27,0,10*ROW('Water Data'!D15))="","",OFFSET('Water Data'!$D$27,0,10*ROW('Water Data'!D15)))</f>
        <v/>
      </c>
      <c r="BT21" s="353" t="str">
        <f ca="1">+IF(OFFSET('Water Data'!$D$28,0,10*ROW('Water Data'!D15))="","",OFFSET('Water Data'!$D$28,0,10*ROW('Water Data'!D15)))</f>
        <v/>
      </c>
      <c r="BU21" s="353" t="str">
        <f ca="1">+IF(OFFSET('Water Data'!$D$29,0,10*ROW('Water Data'!D15))="","",OFFSET('Water Data'!$D$29,0,10*ROW('Water Data'!D15)))</f>
        <v/>
      </c>
      <c r="BV21" s="353" t="str">
        <f ca="1">+IF(OFFSET('Water Data'!$E$27,0,10*ROW('Water Data'!E15))="","",OFFSET('Water Data'!$E$27,0,10*ROW('Water Data'!E15)))</f>
        <v/>
      </c>
      <c r="BW21" s="353" t="str">
        <f ca="1">+IF(OFFSET('Water Data'!$E$28,0,10*ROW('Water Data'!E15))="","",OFFSET('Water Data'!$E$28,0,10*ROW('Water Data'!E15)))</f>
        <v/>
      </c>
      <c r="BX21" s="353" t="str">
        <f ca="1">+IF(OFFSET('Water Data'!$E$29,0,10*ROW('Water Data'!E15))="","",OFFSET('Water Data'!$E$29,0,10*ROW('Water Data'!E15)))</f>
        <v/>
      </c>
      <c r="BY21" s="353" t="str">
        <f ca="1">+IF(OFFSET('Water Data'!$F$27,0,10*ROW('Water Data'!F15))="","",OFFSET('Water Data'!$F$27,0,10*ROW('Water Data'!F15)))</f>
        <v/>
      </c>
      <c r="BZ21" s="353" t="str">
        <f ca="1">+IF(OFFSET('Water Data'!$F$28,0,10*ROW('Water Data'!F15))="","",OFFSET('Water Data'!$F$28,0,10*ROW('Water Data'!F15)))</f>
        <v/>
      </c>
      <c r="CA21" s="353" t="str">
        <f ca="1">+IF(OFFSET('Water Data'!$F$29,0,10*ROW('Water Data'!F15))="","",OFFSET('Water Data'!$F$29,0,10*ROW('Water Data'!F15)))</f>
        <v/>
      </c>
      <c r="CB21" s="353" t="str">
        <f ca="1">+IF(OFFSET('Water Data'!$G$27,0,10*ROW('Water Data'!G15))="","",OFFSET('Water Data'!$G$27,0,10*ROW('Water Data'!G15)))</f>
        <v/>
      </c>
      <c r="CC21" s="353" t="str">
        <f ca="1">+IF(OFFSET('Water Data'!$G$28,0,10*ROW('Water Data'!G15))="","",OFFSET('Water Data'!$G$28,0,10*ROW('Water Data'!G15)))</f>
        <v/>
      </c>
      <c r="CD21" s="353" t="str">
        <f ca="1">+IF(OFFSET('Water Data'!$G$29,0,10*ROW('Water Data'!G15))="","",OFFSET('Water Data'!$G$29,0,10*ROW('Water Data'!G15)))</f>
        <v/>
      </c>
      <c r="CE21" s="353" t="str">
        <f ca="1">+IF(OFFSET('Water Data'!$H$27,0,10*ROW('Water Data'!H15))="","",OFFSET('Water Data'!$H$27,0,10*ROW('Water Data'!H15)))</f>
        <v/>
      </c>
      <c r="CF21" s="353" t="str">
        <f ca="1">+IF(OFFSET('Water Data'!$H$28,0,10*ROW('Water Data'!H15))="","",OFFSET('Water Data'!$H$28,0,10*ROW('Water Data'!H15)))</f>
        <v/>
      </c>
      <c r="CG21" s="353" t="str">
        <f ca="1">+IF(OFFSET('Water Data'!$H$29,0,10*ROW('Water Data'!H15))="","",OFFSET('Water Data'!$H$29,0,10*ROW('Water Data'!H15)))</f>
        <v/>
      </c>
      <c r="CH21" s="353" t="str">
        <f ca="1">+IF(OFFSET('Water Data'!$I$27,0,10*ROW('Water Data'!I15))="","",OFFSET('Water Data'!$I$27,0,10*ROW('Water Data'!I15)))</f>
        <v/>
      </c>
      <c r="CI21" s="353" t="str">
        <f ca="1">+IF(OFFSET('Water Data'!$I$28,0,10*ROW('Water Data'!I15))="","",OFFSET('Water Data'!$I$28,0,10*ROW('Water Data'!I15)))</f>
        <v/>
      </c>
      <c r="CJ21" s="353" t="str">
        <f ca="1">+IF(OFFSET('Water Data'!$I$29,0,10*ROW('Water Data'!I15))="","",OFFSET('Water Data'!$I$29,0,10*ROW('Water Data'!I15)))</f>
        <v/>
      </c>
      <c r="CK21" s="353" t="str">
        <f ca="1">+IF(OFFSET('Sanitation Data'!$D$28,0,10*ROW('Sanitation Data'!D15))="","",OFFSET('Sanitation Data'!$D$28,0,10*ROW('Sanitation Data'!D15)))</f>
        <v/>
      </c>
      <c r="CL21" s="353" t="str">
        <f ca="1">+IF(OFFSET('Sanitation Data'!$D$29,0,10*ROW('Sanitation Data'!D15))="","",OFFSET('Sanitation Data'!$D$29,0,10*ROW('Sanitation Data'!D15)))</f>
        <v/>
      </c>
      <c r="CM21" s="353" t="str">
        <f ca="1">+IF(OFFSET('Sanitation Data'!$D$30,0,10*ROW('Sanitation Data'!D15))="","",OFFSET('Sanitation Data'!$D$30,0,10*ROW('Sanitation Data'!D15)))</f>
        <v/>
      </c>
      <c r="CN21" s="353" t="str">
        <f ca="1">+IF(OFFSET('Sanitation Data'!$D$31,0,10*ROW('Sanitation Data'!D15))="","",OFFSET('Sanitation Data'!$D$31,0,10*ROW('Sanitation Data'!D15)))</f>
        <v/>
      </c>
      <c r="CO21" s="353" t="str">
        <f ca="1">+IF(OFFSET('Sanitation Data'!$D$32,0,10*ROW('Sanitation Data'!D15))="","",OFFSET('Sanitation Data'!$D$32,0,10*ROW('Sanitation Data'!D15)))</f>
        <v/>
      </c>
      <c r="CP21" s="353" t="str">
        <f ca="1">+IF(OFFSET('Sanitation Data'!$E$28,0,10*ROW('Sanitation Data'!E15))="","",OFFSET('Sanitation Data'!$E$28,0,10*ROW('Sanitation Data'!E15)))</f>
        <v/>
      </c>
      <c r="CQ21" s="353" t="str">
        <f ca="1">+IF(OFFSET('Sanitation Data'!$E$29,0,10*ROW('Sanitation Data'!E15))="","",OFFSET('Sanitation Data'!$E$29,0,10*ROW('Sanitation Data'!E15)))</f>
        <v/>
      </c>
      <c r="CR21" s="353" t="str">
        <f ca="1">+IF(OFFSET('Sanitation Data'!$E$30,0,10*ROW('Sanitation Data'!E15))="","",OFFSET('Sanitation Data'!$E$30,0,10*ROW('Sanitation Data'!E15)))</f>
        <v/>
      </c>
      <c r="CS21" s="353" t="str">
        <f ca="1">+IF(OFFSET('Sanitation Data'!$E$31,0,10*ROW('Sanitation Data'!E15))="","",OFFSET('Sanitation Data'!$E$31,0,10*ROW('Sanitation Data'!E15)))</f>
        <v/>
      </c>
      <c r="CT21" s="353" t="str">
        <f ca="1">+IF(OFFSET('Sanitation Data'!$E$32,0,10*ROW('Sanitation Data'!E15))="","",OFFSET('Sanitation Data'!$E$32,0,10*ROW('Sanitation Data'!E15)))</f>
        <v/>
      </c>
      <c r="CU21" s="353" t="str">
        <f ca="1">+IF(OFFSET('Sanitation Data'!$F$28,0,10*ROW('Sanitation Data'!F15))="","",OFFSET('Sanitation Data'!$F$28,0,10*ROW('Sanitation Data'!F15)))</f>
        <v/>
      </c>
      <c r="CV21" s="353" t="str">
        <f ca="1">+IF(OFFSET('Sanitation Data'!$F$29,0,10*ROW('Sanitation Data'!F15))="","",OFFSET('Sanitation Data'!$F$29,0,10*ROW('Sanitation Data'!F15)))</f>
        <v/>
      </c>
      <c r="CW21" s="353" t="str">
        <f ca="1">+IF(OFFSET('Sanitation Data'!$F$30,0,10*ROW('Sanitation Data'!F15))="","",OFFSET('Sanitation Data'!$F$30,0,10*ROW('Sanitation Data'!F15)))</f>
        <v/>
      </c>
      <c r="CX21" s="353" t="str">
        <f ca="1">+IF(OFFSET('Sanitation Data'!$F$31,0,10*ROW('Sanitation Data'!F15))="","",OFFSET('Sanitation Data'!$F$31,0,10*ROW('Sanitation Data'!F15)))</f>
        <v/>
      </c>
      <c r="CY21" s="353" t="str">
        <f ca="1">+IF(OFFSET('Sanitation Data'!$F$32,0,10*ROW('Sanitation Data'!F15))="","",OFFSET('Sanitation Data'!$F$32,0,10*ROW('Sanitation Data'!F15)))</f>
        <v/>
      </c>
      <c r="CZ21" s="353" t="str">
        <f ca="1">+IF(OFFSET('Sanitation Data'!$G$28,0,10*ROW('Sanitation Data'!G15))="","",OFFSET('Sanitation Data'!$G$28,0,10*ROW('Sanitation Data'!G15)))</f>
        <v/>
      </c>
      <c r="DA21" s="353" t="str">
        <f ca="1">+IF(OFFSET('Sanitation Data'!$G$29,0,10*ROW('Sanitation Data'!G15))="","",OFFSET('Sanitation Data'!$G$29,0,10*ROW('Sanitation Data'!G15)))</f>
        <v/>
      </c>
      <c r="DB21" s="353" t="str">
        <f ca="1">+IF(OFFSET('Sanitation Data'!$G$30,0,10*ROW('Sanitation Data'!G15))="","",OFFSET('Sanitation Data'!$G$30,0,10*ROW('Sanitation Data'!G15)))</f>
        <v/>
      </c>
      <c r="DC21" s="353" t="str">
        <f ca="1">+IF(OFFSET('Sanitation Data'!$G$31,0,10*ROW('Sanitation Data'!G15))="","",OFFSET('Sanitation Data'!$G$31,0,10*ROW('Sanitation Data'!G15)))</f>
        <v/>
      </c>
      <c r="DD21" s="353" t="str">
        <f ca="1">+IF(OFFSET('Sanitation Data'!$G$32,0,10*ROW('Sanitation Data'!G15))="","",OFFSET('Sanitation Data'!$G$32,0,10*ROW('Sanitation Data'!G15)))</f>
        <v/>
      </c>
      <c r="DE21" s="353" t="str">
        <f ca="1">+IF(OFFSET('Sanitation Data'!$H$28,0,10*ROW('Sanitation Data'!H15))="","",OFFSET('Sanitation Data'!$H$28,0,10*ROW('Sanitation Data'!H15)))</f>
        <v/>
      </c>
      <c r="DF21" s="353" t="str">
        <f ca="1">+IF(OFFSET('Sanitation Data'!$H$29,0,10*ROW('Sanitation Data'!H15))="","",OFFSET('Sanitation Data'!$H$29,0,10*ROW('Sanitation Data'!H15)))</f>
        <v/>
      </c>
      <c r="DG21" s="353" t="str">
        <f ca="1">+IF(OFFSET('Sanitation Data'!$H$30,0,10*ROW('Sanitation Data'!H15))="","",OFFSET('Sanitation Data'!$H$30,0,10*ROW('Sanitation Data'!H15)))</f>
        <v/>
      </c>
      <c r="DH21" s="353" t="str">
        <f ca="1">+IF(OFFSET('Sanitation Data'!$H$31,0,10*ROW('Sanitation Data'!H15))="","",OFFSET('Sanitation Data'!$H$31,0,10*ROW('Sanitation Data'!H15)))</f>
        <v/>
      </c>
      <c r="DI21" s="353" t="str">
        <f ca="1">+IF(OFFSET('Sanitation Data'!$H$32,0,10*ROW('Sanitation Data'!H15))="","",OFFSET('Sanitation Data'!$H$32,0,10*ROW('Sanitation Data'!H15)))</f>
        <v/>
      </c>
      <c r="DJ21" s="353" t="str">
        <f ca="1">+IF(OFFSET('Sanitation Data'!$I$28,0,10*ROW('Sanitation Data'!I15))="","",OFFSET('Sanitation Data'!$I$28,0,10*ROW('Sanitation Data'!I15)))</f>
        <v/>
      </c>
      <c r="DK21" s="353" t="str">
        <f ca="1">+IF(OFFSET('Sanitation Data'!$I$29,0,10*ROW('Sanitation Data'!I15))="","",OFFSET('Sanitation Data'!$I$29,0,10*ROW('Sanitation Data'!I15)))</f>
        <v/>
      </c>
      <c r="DL21" s="353" t="str">
        <f ca="1">+IF(OFFSET('Sanitation Data'!$I$30,0,10*ROW('Sanitation Data'!I15))="","",OFFSET('Sanitation Data'!$I$30,0,10*ROW('Sanitation Data'!I15)))</f>
        <v/>
      </c>
      <c r="DM21" s="353" t="str">
        <f ca="1">+IF(OFFSET('Sanitation Data'!$I$31,0,10*ROW('Sanitation Data'!I15))="","",OFFSET('Sanitation Data'!$I$31,0,10*ROW('Sanitation Data'!I15)))</f>
        <v/>
      </c>
      <c r="DN21" s="353" t="str">
        <f ca="1">+IF(OFFSET('Sanitation Data'!$I$32,0,10*ROW('Sanitation Data'!I15))="","",OFFSET('Sanitation Data'!$I$32,0,10*ROW('Sanitation Data'!I15)))</f>
        <v/>
      </c>
      <c r="DO21" s="353" t="str">
        <f ca="1">+IF(OFFSET('Hygiene Data'!$D$11,0,10*ROW('Hygiene Data'!D15))="","",OFFSET('Hygiene Data'!$D$11,0,10*ROW('Hygiene Data'!D15)))</f>
        <v/>
      </c>
      <c r="DP21" s="353" t="str">
        <f ca="1">+IF(OFFSET('Hygiene Data'!$D$12,0,10*ROW('Hygiene Data'!D15))="","",OFFSET('Hygiene Data'!$D$12,0,10*ROW('Hygiene Data'!D15)))</f>
        <v/>
      </c>
      <c r="DQ21" s="353" t="str">
        <f ca="1">+IF(OFFSET('Hygiene Data'!$D$13,0,10*ROW('Hygiene Data'!D15))="","",OFFSET('Hygiene Data'!$D$13,0,10*ROW('Hygiene Data'!D15)))</f>
        <v/>
      </c>
      <c r="DR21" s="353" t="str">
        <f ca="1">+IF(OFFSET('Hygiene Data'!$E$11,0,10*ROW('Hygiene Data'!E15))="","",OFFSET('Hygiene Data'!$E$11,0,10*ROW('Hygiene Data'!E15)))</f>
        <v/>
      </c>
      <c r="DS21" s="353" t="str">
        <f ca="1">+IF(OFFSET('Hygiene Data'!$E$12,0,10*ROW('Hygiene Data'!E15))="","",OFFSET('Hygiene Data'!$E$12,0,10*ROW('Hygiene Data'!E15)))</f>
        <v/>
      </c>
      <c r="DT21" s="353" t="str">
        <f ca="1">+IF(OFFSET('Hygiene Data'!$E$13,0,10*ROW('Hygiene Data'!E15))="","",OFFSET('Hygiene Data'!$E$13,0,10*ROW('Hygiene Data'!E15)))</f>
        <v/>
      </c>
      <c r="DU21" s="353" t="str">
        <f ca="1">+IF(OFFSET('Hygiene Data'!$F$11,0,10*ROW('Hygiene Data'!F15))="","",OFFSET('Hygiene Data'!$F$11,0,10*ROW('Hygiene Data'!F15)))</f>
        <v/>
      </c>
      <c r="DV21" s="353" t="str">
        <f ca="1">+IF(OFFSET('Hygiene Data'!$F$12,0,10*ROW('Hygiene Data'!F15))="","",OFFSET('Hygiene Data'!$F$12,0,10*ROW('Hygiene Data'!F15)))</f>
        <v/>
      </c>
      <c r="DW21" s="353" t="str">
        <f ca="1">+IF(OFFSET('Hygiene Data'!$F$13,0,10*ROW('Hygiene Data'!F15))="","",OFFSET('Hygiene Data'!$F$13,0,10*ROW('Hygiene Data'!F15)))</f>
        <v/>
      </c>
      <c r="DX21" s="353" t="str">
        <f ca="1">+IF(OFFSET('Hygiene Data'!$G$11,0,10*ROW('Hygiene Data'!G15))="","",OFFSET('Hygiene Data'!$G$11,0,10*ROW('Hygiene Data'!G15)))</f>
        <v/>
      </c>
      <c r="DY21" s="353" t="str">
        <f ca="1">+IF(OFFSET('Hygiene Data'!$G$12,0,10*ROW('Hygiene Data'!G15))="","",OFFSET('Hygiene Data'!$G$12,0,10*ROW('Hygiene Data'!G15)))</f>
        <v/>
      </c>
      <c r="DZ21" s="353" t="str">
        <f ca="1">+IF(OFFSET('Hygiene Data'!$G$13,0,10*ROW('Hygiene Data'!G15))="","",OFFSET('Hygiene Data'!$G$13,0,10*ROW('Hygiene Data'!G15)))</f>
        <v/>
      </c>
      <c r="EA21" s="353" t="str">
        <f ca="1">+IF(OFFSET('Hygiene Data'!$H$11,0,10*ROW('Hygiene Data'!H15))="","",OFFSET('Hygiene Data'!$H$11,0,10*ROW('Hygiene Data'!H15)))</f>
        <v/>
      </c>
      <c r="EB21" s="353" t="str">
        <f ca="1">+IF(OFFSET('Hygiene Data'!$H$12,0,10*ROW('Hygiene Data'!H15))="","",OFFSET('Hygiene Data'!$H$12,0,10*ROW('Hygiene Data'!H15)))</f>
        <v/>
      </c>
      <c r="EC21" s="353" t="str">
        <f ca="1">+IF(OFFSET('Hygiene Data'!$H$13,0,10*ROW('Hygiene Data'!H15))="","",OFFSET('Hygiene Data'!$H$13,0,10*ROW('Hygiene Data'!H15)))</f>
        <v/>
      </c>
      <c r="ED21" s="353" t="str">
        <f ca="1">+IF(OFFSET('Hygiene Data'!$I$11,0,10*ROW('Hygiene Data'!I15))="","",OFFSET('Hygiene Data'!$I$11,0,10*ROW('Hygiene Data'!I15)))</f>
        <v/>
      </c>
      <c r="EE21" s="353" t="str">
        <f ca="1">+IF(OFFSET('Hygiene Data'!$I$12,0,10*ROW('Hygiene Data'!I15))="","",OFFSET('Hygiene Data'!$I$12,0,10*ROW('Hygiene Data'!I15)))</f>
        <v/>
      </c>
      <c r="EF21" s="353" t="str">
        <f ca="1">+IF(OFFSET('Hygiene Data'!$I$13,0,10*ROW('Hygiene Data'!I15))="","",OFFSET('Hygiene Data'!$I$13,0,10*ROW('Hygiene Data'!I15)))</f>
        <v/>
      </c>
    </row>
    <row r="22" spans="1:136" x14ac:dyDescent="0.25">
      <c r="A22" s="462" t="str">
        <f ca="1">+IF(OFFSET('Water Data'!$B$2,0,10*ROW('Water Data'!E16))="","",OFFSET('Water Data'!$B$2,0,10*ROW('Water Data'!E16)))</f>
        <v/>
      </c>
      <c r="B22" s="46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89" t="str">
        <f t="shared" ca="1" si="0"/>
        <v/>
      </c>
      <c r="D22" s="49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3" t="str">
        <f ca="1">+IF(OFFSET('Water Data'!$D$27,0,10*ROW('Water Data'!D16))="","",OFFSET('Water Data'!$D$27,0,10*ROW('Water Data'!D16)))</f>
        <v/>
      </c>
      <c r="BT22" s="353" t="str">
        <f ca="1">+IF(OFFSET('Water Data'!$D$28,0,10*ROW('Water Data'!D16))="","",OFFSET('Water Data'!$D$28,0,10*ROW('Water Data'!D16)))</f>
        <v/>
      </c>
      <c r="BU22" s="353" t="str">
        <f ca="1">+IF(OFFSET('Water Data'!$D$29,0,10*ROW('Water Data'!D16))="","",OFFSET('Water Data'!$D$29,0,10*ROW('Water Data'!D16)))</f>
        <v/>
      </c>
      <c r="BV22" s="353" t="str">
        <f ca="1">+IF(OFFSET('Water Data'!$E$27,0,10*ROW('Water Data'!E16))="","",OFFSET('Water Data'!$E$27,0,10*ROW('Water Data'!E16)))</f>
        <v/>
      </c>
      <c r="BW22" s="353" t="str">
        <f ca="1">+IF(OFFSET('Water Data'!$E$28,0,10*ROW('Water Data'!E16))="","",OFFSET('Water Data'!$E$28,0,10*ROW('Water Data'!E16)))</f>
        <v/>
      </c>
      <c r="BX22" s="353" t="str">
        <f ca="1">+IF(OFFSET('Water Data'!$E$29,0,10*ROW('Water Data'!E16))="","",OFFSET('Water Data'!$E$29,0,10*ROW('Water Data'!E16)))</f>
        <v/>
      </c>
      <c r="BY22" s="353" t="str">
        <f ca="1">+IF(OFFSET('Water Data'!$F$27,0,10*ROW('Water Data'!F16))="","",OFFSET('Water Data'!$F$27,0,10*ROW('Water Data'!F16)))</f>
        <v/>
      </c>
      <c r="BZ22" s="353" t="str">
        <f ca="1">+IF(OFFSET('Water Data'!$F$28,0,10*ROW('Water Data'!F16))="","",OFFSET('Water Data'!$F$28,0,10*ROW('Water Data'!F16)))</f>
        <v/>
      </c>
      <c r="CA22" s="353" t="str">
        <f ca="1">+IF(OFFSET('Water Data'!$F$29,0,10*ROW('Water Data'!F16))="","",OFFSET('Water Data'!$F$29,0,10*ROW('Water Data'!F16)))</f>
        <v/>
      </c>
      <c r="CB22" s="353" t="str">
        <f ca="1">+IF(OFFSET('Water Data'!$G$27,0,10*ROW('Water Data'!G16))="","",OFFSET('Water Data'!$G$27,0,10*ROW('Water Data'!G16)))</f>
        <v/>
      </c>
      <c r="CC22" s="353" t="str">
        <f ca="1">+IF(OFFSET('Water Data'!$G$28,0,10*ROW('Water Data'!G16))="","",OFFSET('Water Data'!$G$28,0,10*ROW('Water Data'!G16)))</f>
        <v/>
      </c>
      <c r="CD22" s="353" t="str">
        <f ca="1">+IF(OFFSET('Water Data'!$G$29,0,10*ROW('Water Data'!G16))="","",OFFSET('Water Data'!$G$29,0,10*ROW('Water Data'!G16)))</f>
        <v/>
      </c>
      <c r="CE22" s="353" t="str">
        <f ca="1">+IF(OFFSET('Water Data'!$H$27,0,10*ROW('Water Data'!H16))="","",OFFSET('Water Data'!$H$27,0,10*ROW('Water Data'!H16)))</f>
        <v/>
      </c>
      <c r="CF22" s="353" t="str">
        <f ca="1">+IF(OFFSET('Water Data'!$H$28,0,10*ROW('Water Data'!H16))="","",OFFSET('Water Data'!$H$28,0,10*ROW('Water Data'!H16)))</f>
        <v/>
      </c>
      <c r="CG22" s="353" t="str">
        <f ca="1">+IF(OFFSET('Water Data'!$H$29,0,10*ROW('Water Data'!H16))="","",OFFSET('Water Data'!$H$29,0,10*ROW('Water Data'!H16)))</f>
        <v/>
      </c>
      <c r="CH22" s="353" t="str">
        <f ca="1">+IF(OFFSET('Water Data'!$I$27,0,10*ROW('Water Data'!I16))="","",OFFSET('Water Data'!$I$27,0,10*ROW('Water Data'!I16)))</f>
        <v/>
      </c>
      <c r="CI22" s="353" t="str">
        <f ca="1">+IF(OFFSET('Water Data'!$I$28,0,10*ROW('Water Data'!I16))="","",OFFSET('Water Data'!$I$28,0,10*ROW('Water Data'!I16)))</f>
        <v/>
      </c>
      <c r="CJ22" s="353" t="str">
        <f ca="1">+IF(OFFSET('Water Data'!$I$29,0,10*ROW('Water Data'!I16))="","",OFFSET('Water Data'!$I$29,0,10*ROW('Water Data'!I16)))</f>
        <v/>
      </c>
      <c r="CK22" s="353" t="str">
        <f ca="1">+IF(OFFSET('Sanitation Data'!$D$28,0,10*ROW('Sanitation Data'!D16))="","",OFFSET('Sanitation Data'!$D$28,0,10*ROW('Sanitation Data'!D16)))</f>
        <v/>
      </c>
      <c r="CL22" s="353" t="str">
        <f ca="1">+IF(OFFSET('Sanitation Data'!$D$29,0,10*ROW('Sanitation Data'!D16))="","",OFFSET('Sanitation Data'!$D$29,0,10*ROW('Sanitation Data'!D16)))</f>
        <v/>
      </c>
      <c r="CM22" s="353" t="str">
        <f ca="1">+IF(OFFSET('Sanitation Data'!$D$30,0,10*ROW('Sanitation Data'!D16))="","",OFFSET('Sanitation Data'!$D$30,0,10*ROW('Sanitation Data'!D16)))</f>
        <v/>
      </c>
      <c r="CN22" s="353" t="str">
        <f ca="1">+IF(OFFSET('Sanitation Data'!$D$31,0,10*ROW('Sanitation Data'!D16))="","",OFFSET('Sanitation Data'!$D$31,0,10*ROW('Sanitation Data'!D16)))</f>
        <v/>
      </c>
      <c r="CO22" s="353" t="str">
        <f ca="1">+IF(OFFSET('Sanitation Data'!$D$32,0,10*ROW('Sanitation Data'!D16))="","",OFFSET('Sanitation Data'!$D$32,0,10*ROW('Sanitation Data'!D16)))</f>
        <v/>
      </c>
      <c r="CP22" s="353" t="str">
        <f ca="1">+IF(OFFSET('Sanitation Data'!$E$28,0,10*ROW('Sanitation Data'!E16))="","",OFFSET('Sanitation Data'!$E$28,0,10*ROW('Sanitation Data'!E16)))</f>
        <v/>
      </c>
      <c r="CQ22" s="353" t="str">
        <f ca="1">+IF(OFFSET('Sanitation Data'!$E$29,0,10*ROW('Sanitation Data'!E16))="","",OFFSET('Sanitation Data'!$E$29,0,10*ROW('Sanitation Data'!E16)))</f>
        <v/>
      </c>
      <c r="CR22" s="353" t="str">
        <f ca="1">+IF(OFFSET('Sanitation Data'!$E$30,0,10*ROW('Sanitation Data'!E16))="","",OFFSET('Sanitation Data'!$E$30,0,10*ROW('Sanitation Data'!E16)))</f>
        <v/>
      </c>
      <c r="CS22" s="353" t="str">
        <f ca="1">+IF(OFFSET('Sanitation Data'!$E$31,0,10*ROW('Sanitation Data'!E16))="","",OFFSET('Sanitation Data'!$E$31,0,10*ROW('Sanitation Data'!E16)))</f>
        <v/>
      </c>
      <c r="CT22" s="353" t="str">
        <f ca="1">+IF(OFFSET('Sanitation Data'!$E$32,0,10*ROW('Sanitation Data'!E16))="","",OFFSET('Sanitation Data'!$E$32,0,10*ROW('Sanitation Data'!E16)))</f>
        <v/>
      </c>
      <c r="CU22" s="353" t="str">
        <f ca="1">+IF(OFFSET('Sanitation Data'!$F$28,0,10*ROW('Sanitation Data'!F16))="","",OFFSET('Sanitation Data'!$F$28,0,10*ROW('Sanitation Data'!F16)))</f>
        <v/>
      </c>
      <c r="CV22" s="353" t="str">
        <f ca="1">+IF(OFFSET('Sanitation Data'!$F$29,0,10*ROW('Sanitation Data'!F16))="","",OFFSET('Sanitation Data'!$F$29,0,10*ROW('Sanitation Data'!F16)))</f>
        <v/>
      </c>
      <c r="CW22" s="353" t="str">
        <f ca="1">+IF(OFFSET('Sanitation Data'!$F$30,0,10*ROW('Sanitation Data'!F16))="","",OFFSET('Sanitation Data'!$F$30,0,10*ROW('Sanitation Data'!F16)))</f>
        <v/>
      </c>
      <c r="CX22" s="353" t="str">
        <f ca="1">+IF(OFFSET('Sanitation Data'!$F$31,0,10*ROW('Sanitation Data'!F16))="","",OFFSET('Sanitation Data'!$F$31,0,10*ROW('Sanitation Data'!F16)))</f>
        <v/>
      </c>
      <c r="CY22" s="353" t="str">
        <f ca="1">+IF(OFFSET('Sanitation Data'!$F$32,0,10*ROW('Sanitation Data'!F16))="","",OFFSET('Sanitation Data'!$F$32,0,10*ROW('Sanitation Data'!F16)))</f>
        <v/>
      </c>
      <c r="CZ22" s="353" t="str">
        <f ca="1">+IF(OFFSET('Sanitation Data'!$G$28,0,10*ROW('Sanitation Data'!G16))="","",OFFSET('Sanitation Data'!$G$28,0,10*ROW('Sanitation Data'!G16)))</f>
        <v/>
      </c>
      <c r="DA22" s="353" t="str">
        <f ca="1">+IF(OFFSET('Sanitation Data'!$G$29,0,10*ROW('Sanitation Data'!G16))="","",OFFSET('Sanitation Data'!$G$29,0,10*ROW('Sanitation Data'!G16)))</f>
        <v/>
      </c>
      <c r="DB22" s="353" t="str">
        <f ca="1">+IF(OFFSET('Sanitation Data'!$G$30,0,10*ROW('Sanitation Data'!G16))="","",OFFSET('Sanitation Data'!$G$30,0,10*ROW('Sanitation Data'!G16)))</f>
        <v/>
      </c>
      <c r="DC22" s="353" t="str">
        <f ca="1">+IF(OFFSET('Sanitation Data'!$G$31,0,10*ROW('Sanitation Data'!G16))="","",OFFSET('Sanitation Data'!$G$31,0,10*ROW('Sanitation Data'!G16)))</f>
        <v/>
      </c>
      <c r="DD22" s="353" t="str">
        <f ca="1">+IF(OFFSET('Sanitation Data'!$G$32,0,10*ROW('Sanitation Data'!G16))="","",OFFSET('Sanitation Data'!$G$32,0,10*ROW('Sanitation Data'!G16)))</f>
        <v/>
      </c>
      <c r="DE22" s="353" t="str">
        <f ca="1">+IF(OFFSET('Sanitation Data'!$H$28,0,10*ROW('Sanitation Data'!H16))="","",OFFSET('Sanitation Data'!$H$28,0,10*ROW('Sanitation Data'!H16)))</f>
        <v/>
      </c>
      <c r="DF22" s="353" t="str">
        <f ca="1">+IF(OFFSET('Sanitation Data'!$H$29,0,10*ROW('Sanitation Data'!H16))="","",OFFSET('Sanitation Data'!$H$29,0,10*ROW('Sanitation Data'!H16)))</f>
        <v/>
      </c>
      <c r="DG22" s="353" t="str">
        <f ca="1">+IF(OFFSET('Sanitation Data'!$H$30,0,10*ROW('Sanitation Data'!H16))="","",OFFSET('Sanitation Data'!$H$30,0,10*ROW('Sanitation Data'!H16)))</f>
        <v/>
      </c>
      <c r="DH22" s="353" t="str">
        <f ca="1">+IF(OFFSET('Sanitation Data'!$H$31,0,10*ROW('Sanitation Data'!H16))="","",OFFSET('Sanitation Data'!$H$31,0,10*ROW('Sanitation Data'!H16)))</f>
        <v/>
      </c>
      <c r="DI22" s="353" t="str">
        <f ca="1">+IF(OFFSET('Sanitation Data'!$H$32,0,10*ROW('Sanitation Data'!H16))="","",OFFSET('Sanitation Data'!$H$32,0,10*ROW('Sanitation Data'!H16)))</f>
        <v/>
      </c>
      <c r="DJ22" s="353" t="str">
        <f ca="1">+IF(OFFSET('Sanitation Data'!$I$28,0,10*ROW('Sanitation Data'!I16))="","",OFFSET('Sanitation Data'!$I$28,0,10*ROW('Sanitation Data'!I16)))</f>
        <v/>
      </c>
      <c r="DK22" s="353" t="str">
        <f ca="1">+IF(OFFSET('Sanitation Data'!$I$29,0,10*ROW('Sanitation Data'!I16))="","",OFFSET('Sanitation Data'!$I$29,0,10*ROW('Sanitation Data'!I16)))</f>
        <v/>
      </c>
      <c r="DL22" s="353" t="str">
        <f ca="1">+IF(OFFSET('Sanitation Data'!$I$30,0,10*ROW('Sanitation Data'!I16))="","",OFFSET('Sanitation Data'!$I$30,0,10*ROW('Sanitation Data'!I16)))</f>
        <v/>
      </c>
      <c r="DM22" s="353" t="str">
        <f ca="1">+IF(OFFSET('Sanitation Data'!$I$31,0,10*ROW('Sanitation Data'!I16))="","",OFFSET('Sanitation Data'!$I$31,0,10*ROW('Sanitation Data'!I16)))</f>
        <v/>
      </c>
      <c r="DN22" s="353" t="str">
        <f ca="1">+IF(OFFSET('Sanitation Data'!$I$32,0,10*ROW('Sanitation Data'!I16))="","",OFFSET('Sanitation Data'!$I$32,0,10*ROW('Sanitation Data'!I16)))</f>
        <v/>
      </c>
      <c r="DO22" s="353" t="str">
        <f ca="1">+IF(OFFSET('Hygiene Data'!$D$11,0,10*ROW('Hygiene Data'!D16))="","",OFFSET('Hygiene Data'!$D$11,0,10*ROW('Hygiene Data'!D16)))</f>
        <v/>
      </c>
      <c r="DP22" s="353" t="str">
        <f ca="1">+IF(OFFSET('Hygiene Data'!$D$12,0,10*ROW('Hygiene Data'!D16))="","",OFFSET('Hygiene Data'!$D$12,0,10*ROW('Hygiene Data'!D16)))</f>
        <v/>
      </c>
      <c r="DQ22" s="353" t="str">
        <f ca="1">+IF(OFFSET('Hygiene Data'!$D$13,0,10*ROW('Hygiene Data'!D16))="","",OFFSET('Hygiene Data'!$D$13,0,10*ROW('Hygiene Data'!D16)))</f>
        <v/>
      </c>
      <c r="DR22" s="353" t="str">
        <f ca="1">+IF(OFFSET('Hygiene Data'!$E$11,0,10*ROW('Hygiene Data'!E16))="","",OFFSET('Hygiene Data'!$E$11,0,10*ROW('Hygiene Data'!E16)))</f>
        <v/>
      </c>
      <c r="DS22" s="353" t="str">
        <f ca="1">+IF(OFFSET('Hygiene Data'!$E$12,0,10*ROW('Hygiene Data'!E16))="","",OFFSET('Hygiene Data'!$E$12,0,10*ROW('Hygiene Data'!E16)))</f>
        <v/>
      </c>
      <c r="DT22" s="353" t="str">
        <f ca="1">+IF(OFFSET('Hygiene Data'!$E$13,0,10*ROW('Hygiene Data'!E16))="","",OFFSET('Hygiene Data'!$E$13,0,10*ROW('Hygiene Data'!E16)))</f>
        <v/>
      </c>
      <c r="DU22" s="353" t="str">
        <f ca="1">+IF(OFFSET('Hygiene Data'!$F$11,0,10*ROW('Hygiene Data'!F16))="","",OFFSET('Hygiene Data'!$F$11,0,10*ROW('Hygiene Data'!F16)))</f>
        <v/>
      </c>
      <c r="DV22" s="353" t="str">
        <f ca="1">+IF(OFFSET('Hygiene Data'!$F$12,0,10*ROW('Hygiene Data'!F16))="","",OFFSET('Hygiene Data'!$F$12,0,10*ROW('Hygiene Data'!F16)))</f>
        <v/>
      </c>
      <c r="DW22" s="353" t="str">
        <f ca="1">+IF(OFFSET('Hygiene Data'!$F$13,0,10*ROW('Hygiene Data'!F16))="","",OFFSET('Hygiene Data'!$F$13,0,10*ROW('Hygiene Data'!F16)))</f>
        <v/>
      </c>
      <c r="DX22" s="353" t="str">
        <f ca="1">+IF(OFFSET('Hygiene Data'!$G$11,0,10*ROW('Hygiene Data'!G16))="","",OFFSET('Hygiene Data'!$G$11,0,10*ROW('Hygiene Data'!G16)))</f>
        <v/>
      </c>
      <c r="DY22" s="353" t="str">
        <f ca="1">+IF(OFFSET('Hygiene Data'!$G$12,0,10*ROW('Hygiene Data'!G16))="","",OFFSET('Hygiene Data'!$G$12,0,10*ROW('Hygiene Data'!G16)))</f>
        <v/>
      </c>
      <c r="DZ22" s="353" t="str">
        <f ca="1">+IF(OFFSET('Hygiene Data'!$G$13,0,10*ROW('Hygiene Data'!G16))="","",OFFSET('Hygiene Data'!$G$13,0,10*ROW('Hygiene Data'!G16)))</f>
        <v/>
      </c>
      <c r="EA22" s="353" t="str">
        <f ca="1">+IF(OFFSET('Hygiene Data'!$H$11,0,10*ROW('Hygiene Data'!H16))="","",OFFSET('Hygiene Data'!$H$11,0,10*ROW('Hygiene Data'!H16)))</f>
        <v/>
      </c>
      <c r="EB22" s="353" t="str">
        <f ca="1">+IF(OFFSET('Hygiene Data'!$H$12,0,10*ROW('Hygiene Data'!H16))="","",OFFSET('Hygiene Data'!$H$12,0,10*ROW('Hygiene Data'!H16)))</f>
        <v/>
      </c>
      <c r="EC22" s="353" t="str">
        <f ca="1">+IF(OFFSET('Hygiene Data'!$H$13,0,10*ROW('Hygiene Data'!H16))="","",OFFSET('Hygiene Data'!$H$13,0,10*ROW('Hygiene Data'!H16)))</f>
        <v/>
      </c>
      <c r="ED22" s="353" t="str">
        <f ca="1">+IF(OFFSET('Hygiene Data'!$I$11,0,10*ROW('Hygiene Data'!I16))="","",OFFSET('Hygiene Data'!$I$11,0,10*ROW('Hygiene Data'!I16)))</f>
        <v/>
      </c>
      <c r="EE22" s="353" t="str">
        <f ca="1">+IF(OFFSET('Hygiene Data'!$I$12,0,10*ROW('Hygiene Data'!I16))="","",OFFSET('Hygiene Data'!$I$12,0,10*ROW('Hygiene Data'!I16)))</f>
        <v/>
      </c>
      <c r="EF22" s="353" t="str">
        <f ca="1">+IF(OFFSET('Hygiene Data'!$I$13,0,10*ROW('Hygiene Data'!I16))="","",OFFSET('Hygiene Data'!$I$13,0,10*ROW('Hygiene Data'!I16)))</f>
        <v/>
      </c>
    </row>
    <row r="23" spans="1:136" x14ac:dyDescent="0.25">
      <c r="A23" s="462" t="str">
        <f ca="1">+IF(OFFSET('Water Data'!$B$2,0,10*ROW('Water Data'!E17))="","",OFFSET('Water Data'!$B$2,0,10*ROW('Water Data'!E17)))</f>
        <v/>
      </c>
      <c r="B23" s="46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89" t="str">
        <f t="shared" ca="1" si="0"/>
        <v/>
      </c>
      <c r="D23" s="49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3" t="str">
        <f ca="1">+IF(OFFSET('Water Data'!$D$27,0,10*ROW('Water Data'!D17))="","",OFFSET('Water Data'!$D$27,0,10*ROW('Water Data'!D17)))</f>
        <v/>
      </c>
      <c r="BT23" s="353" t="str">
        <f ca="1">+IF(OFFSET('Water Data'!$D$28,0,10*ROW('Water Data'!D17))="","",OFFSET('Water Data'!$D$28,0,10*ROW('Water Data'!D17)))</f>
        <v/>
      </c>
      <c r="BU23" s="353" t="str">
        <f ca="1">+IF(OFFSET('Water Data'!$D$29,0,10*ROW('Water Data'!D17))="","",OFFSET('Water Data'!$D$29,0,10*ROW('Water Data'!D17)))</f>
        <v/>
      </c>
      <c r="BV23" s="353" t="str">
        <f ca="1">+IF(OFFSET('Water Data'!$E$27,0,10*ROW('Water Data'!E17))="","",OFFSET('Water Data'!$E$27,0,10*ROW('Water Data'!E17)))</f>
        <v/>
      </c>
      <c r="BW23" s="353" t="str">
        <f ca="1">+IF(OFFSET('Water Data'!$E$28,0,10*ROW('Water Data'!E17))="","",OFFSET('Water Data'!$E$28,0,10*ROW('Water Data'!E17)))</f>
        <v/>
      </c>
      <c r="BX23" s="353" t="str">
        <f ca="1">+IF(OFFSET('Water Data'!$E$29,0,10*ROW('Water Data'!E17))="","",OFFSET('Water Data'!$E$29,0,10*ROW('Water Data'!E17)))</f>
        <v/>
      </c>
      <c r="BY23" s="353" t="str">
        <f ca="1">+IF(OFFSET('Water Data'!$F$27,0,10*ROW('Water Data'!F17))="","",OFFSET('Water Data'!$F$27,0,10*ROW('Water Data'!F17)))</f>
        <v/>
      </c>
      <c r="BZ23" s="353" t="str">
        <f ca="1">+IF(OFFSET('Water Data'!$F$28,0,10*ROW('Water Data'!F17))="","",OFFSET('Water Data'!$F$28,0,10*ROW('Water Data'!F17)))</f>
        <v/>
      </c>
      <c r="CA23" s="353" t="str">
        <f ca="1">+IF(OFFSET('Water Data'!$F$29,0,10*ROW('Water Data'!F17))="","",OFFSET('Water Data'!$F$29,0,10*ROW('Water Data'!F17)))</f>
        <v/>
      </c>
      <c r="CB23" s="353" t="str">
        <f ca="1">+IF(OFFSET('Water Data'!$G$27,0,10*ROW('Water Data'!G17))="","",OFFSET('Water Data'!$G$27,0,10*ROW('Water Data'!G17)))</f>
        <v/>
      </c>
      <c r="CC23" s="353" t="str">
        <f ca="1">+IF(OFFSET('Water Data'!$G$28,0,10*ROW('Water Data'!G17))="","",OFFSET('Water Data'!$G$28,0,10*ROW('Water Data'!G17)))</f>
        <v/>
      </c>
      <c r="CD23" s="353" t="str">
        <f ca="1">+IF(OFFSET('Water Data'!$G$29,0,10*ROW('Water Data'!G17))="","",OFFSET('Water Data'!$G$29,0,10*ROW('Water Data'!G17)))</f>
        <v/>
      </c>
      <c r="CE23" s="353" t="str">
        <f ca="1">+IF(OFFSET('Water Data'!$H$27,0,10*ROW('Water Data'!H17))="","",OFFSET('Water Data'!$H$27,0,10*ROW('Water Data'!H17)))</f>
        <v/>
      </c>
      <c r="CF23" s="353" t="str">
        <f ca="1">+IF(OFFSET('Water Data'!$H$28,0,10*ROW('Water Data'!H17))="","",OFFSET('Water Data'!$H$28,0,10*ROW('Water Data'!H17)))</f>
        <v/>
      </c>
      <c r="CG23" s="353" t="str">
        <f ca="1">+IF(OFFSET('Water Data'!$H$29,0,10*ROW('Water Data'!H17))="","",OFFSET('Water Data'!$H$29,0,10*ROW('Water Data'!H17)))</f>
        <v/>
      </c>
      <c r="CH23" s="353" t="str">
        <f ca="1">+IF(OFFSET('Water Data'!$I$27,0,10*ROW('Water Data'!I17))="","",OFFSET('Water Data'!$I$27,0,10*ROW('Water Data'!I17)))</f>
        <v/>
      </c>
      <c r="CI23" s="353" t="str">
        <f ca="1">+IF(OFFSET('Water Data'!$I$28,0,10*ROW('Water Data'!I17))="","",OFFSET('Water Data'!$I$28,0,10*ROW('Water Data'!I17)))</f>
        <v/>
      </c>
      <c r="CJ23" s="353" t="str">
        <f ca="1">+IF(OFFSET('Water Data'!$I$29,0,10*ROW('Water Data'!I17))="","",OFFSET('Water Data'!$I$29,0,10*ROW('Water Data'!I17)))</f>
        <v/>
      </c>
      <c r="CK23" s="353" t="str">
        <f ca="1">+IF(OFFSET('Sanitation Data'!$D$28,0,10*ROW('Sanitation Data'!D17))="","",OFFSET('Sanitation Data'!$D$28,0,10*ROW('Sanitation Data'!D17)))</f>
        <v/>
      </c>
      <c r="CL23" s="353" t="str">
        <f ca="1">+IF(OFFSET('Sanitation Data'!$D$29,0,10*ROW('Sanitation Data'!D17))="","",OFFSET('Sanitation Data'!$D$29,0,10*ROW('Sanitation Data'!D17)))</f>
        <v/>
      </c>
      <c r="CM23" s="353" t="str">
        <f ca="1">+IF(OFFSET('Sanitation Data'!$D$30,0,10*ROW('Sanitation Data'!D17))="","",OFFSET('Sanitation Data'!$D$30,0,10*ROW('Sanitation Data'!D17)))</f>
        <v/>
      </c>
      <c r="CN23" s="353" t="str">
        <f ca="1">+IF(OFFSET('Sanitation Data'!$D$31,0,10*ROW('Sanitation Data'!D17))="","",OFFSET('Sanitation Data'!$D$31,0,10*ROW('Sanitation Data'!D17)))</f>
        <v/>
      </c>
      <c r="CO23" s="353" t="str">
        <f ca="1">+IF(OFFSET('Sanitation Data'!$D$32,0,10*ROW('Sanitation Data'!D17))="","",OFFSET('Sanitation Data'!$D$32,0,10*ROW('Sanitation Data'!D17)))</f>
        <v/>
      </c>
      <c r="CP23" s="353" t="str">
        <f ca="1">+IF(OFFSET('Sanitation Data'!$E$28,0,10*ROW('Sanitation Data'!E17))="","",OFFSET('Sanitation Data'!$E$28,0,10*ROW('Sanitation Data'!E17)))</f>
        <v/>
      </c>
      <c r="CQ23" s="353" t="str">
        <f ca="1">+IF(OFFSET('Sanitation Data'!$E$29,0,10*ROW('Sanitation Data'!E17))="","",OFFSET('Sanitation Data'!$E$29,0,10*ROW('Sanitation Data'!E17)))</f>
        <v/>
      </c>
      <c r="CR23" s="353" t="str">
        <f ca="1">+IF(OFFSET('Sanitation Data'!$E$30,0,10*ROW('Sanitation Data'!E17))="","",OFFSET('Sanitation Data'!$E$30,0,10*ROW('Sanitation Data'!E17)))</f>
        <v/>
      </c>
      <c r="CS23" s="353" t="str">
        <f ca="1">+IF(OFFSET('Sanitation Data'!$E$31,0,10*ROW('Sanitation Data'!E17))="","",OFFSET('Sanitation Data'!$E$31,0,10*ROW('Sanitation Data'!E17)))</f>
        <v/>
      </c>
      <c r="CT23" s="353" t="str">
        <f ca="1">+IF(OFFSET('Sanitation Data'!$E$32,0,10*ROW('Sanitation Data'!E17))="","",OFFSET('Sanitation Data'!$E$32,0,10*ROW('Sanitation Data'!E17)))</f>
        <v/>
      </c>
      <c r="CU23" s="353" t="str">
        <f ca="1">+IF(OFFSET('Sanitation Data'!$F$28,0,10*ROW('Sanitation Data'!F17))="","",OFFSET('Sanitation Data'!$F$28,0,10*ROW('Sanitation Data'!F17)))</f>
        <v/>
      </c>
      <c r="CV23" s="353" t="str">
        <f ca="1">+IF(OFFSET('Sanitation Data'!$F$29,0,10*ROW('Sanitation Data'!F17))="","",OFFSET('Sanitation Data'!$F$29,0,10*ROW('Sanitation Data'!F17)))</f>
        <v/>
      </c>
      <c r="CW23" s="353" t="str">
        <f ca="1">+IF(OFFSET('Sanitation Data'!$F$30,0,10*ROW('Sanitation Data'!F17))="","",OFFSET('Sanitation Data'!$F$30,0,10*ROW('Sanitation Data'!F17)))</f>
        <v/>
      </c>
      <c r="CX23" s="353" t="str">
        <f ca="1">+IF(OFFSET('Sanitation Data'!$F$31,0,10*ROW('Sanitation Data'!F17))="","",OFFSET('Sanitation Data'!$F$31,0,10*ROW('Sanitation Data'!F17)))</f>
        <v/>
      </c>
      <c r="CY23" s="353" t="str">
        <f ca="1">+IF(OFFSET('Sanitation Data'!$F$32,0,10*ROW('Sanitation Data'!F17))="","",OFFSET('Sanitation Data'!$F$32,0,10*ROW('Sanitation Data'!F17)))</f>
        <v/>
      </c>
      <c r="CZ23" s="353" t="str">
        <f ca="1">+IF(OFFSET('Sanitation Data'!$G$28,0,10*ROW('Sanitation Data'!G17))="","",OFFSET('Sanitation Data'!$G$28,0,10*ROW('Sanitation Data'!G17)))</f>
        <v/>
      </c>
      <c r="DA23" s="353" t="str">
        <f ca="1">+IF(OFFSET('Sanitation Data'!$G$29,0,10*ROW('Sanitation Data'!G17))="","",OFFSET('Sanitation Data'!$G$29,0,10*ROW('Sanitation Data'!G17)))</f>
        <v/>
      </c>
      <c r="DB23" s="353" t="str">
        <f ca="1">+IF(OFFSET('Sanitation Data'!$G$30,0,10*ROW('Sanitation Data'!G17))="","",OFFSET('Sanitation Data'!$G$30,0,10*ROW('Sanitation Data'!G17)))</f>
        <v/>
      </c>
      <c r="DC23" s="353" t="str">
        <f ca="1">+IF(OFFSET('Sanitation Data'!$G$31,0,10*ROW('Sanitation Data'!G17))="","",OFFSET('Sanitation Data'!$G$31,0,10*ROW('Sanitation Data'!G17)))</f>
        <v/>
      </c>
      <c r="DD23" s="353" t="str">
        <f ca="1">+IF(OFFSET('Sanitation Data'!$G$32,0,10*ROW('Sanitation Data'!G17))="","",OFFSET('Sanitation Data'!$G$32,0,10*ROW('Sanitation Data'!G17)))</f>
        <v/>
      </c>
      <c r="DE23" s="353" t="str">
        <f ca="1">+IF(OFFSET('Sanitation Data'!$H$28,0,10*ROW('Sanitation Data'!H17))="","",OFFSET('Sanitation Data'!$H$28,0,10*ROW('Sanitation Data'!H17)))</f>
        <v/>
      </c>
      <c r="DF23" s="353" t="str">
        <f ca="1">+IF(OFFSET('Sanitation Data'!$H$29,0,10*ROW('Sanitation Data'!H17))="","",OFFSET('Sanitation Data'!$H$29,0,10*ROW('Sanitation Data'!H17)))</f>
        <v/>
      </c>
      <c r="DG23" s="353" t="str">
        <f ca="1">+IF(OFFSET('Sanitation Data'!$H$30,0,10*ROW('Sanitation Data'!H17))="","",OFFSET('Sanitation Data'!$H$30,0,10*ROW('Sanitation Data'!H17)))</f>
        <v/>
      </c>
      <c r="DH23" s="353" t="str">
        <f ca="1">+IF(OFFSET('Sanitation Data'!$H$31,0,10*ROW('Sanitation Data'!H17))="","",OFFSET('Sanitation Data'!$H$31,0,10*ROW('Sanitation Data'!H17)))</f>
        <v/>
      </c>
      <c r="DI23" s="353" t="str">
        <f ca="1">+IF(OFFSET('Sanitation Data'!$H$32,0,10*ROW('Sanitation Data'!H17))="","",OFFSET('Sanitation Data'!$H$32,0,10*ROW('Sanitation Data'!H17)))</f>
        <v/>
      </c>
      <c r="DJ23" s="353" t="str">
        <f ca="1">+IF(OFFSET('Sanitation Data'!$I$28,0,10*ROW('Sanitation Data'!I17))="","",OFFSET('Sanitation Data'!$I$28,0,10*ROW('Sanitation Data'!I17)))</f>
        <v/>
      </c>
      <c r="DK23" s="353" t="str">
        <f ca="1">+IF(OFFSET('Sanitation Data'!$I$29,0,10*ROW('Sanitation Data'!I17))="","",OFFSET('Sanitation Data'!$I$29,0,10*ROW('Sanitation Data'!I17)))</f>
        <v/>
      </c>
      <c r="DL23" s="353" t="str">
        <f ca="1">+IF(OFFSET('Sanitation Data'!$I$30,0,10*ROW('Sanitation Data'!I17))="","",OFFSET('Sanitation Data'!$I$30,0,10*ROW('Sanitation Data'!I17)))</f>
        <v/>
      </c>
      <c r="DM23" s="353" t="str">
        <f ca="1">+IF(OFFSET('Sanitation Data'!$I$31,0,10*ROW('Sanitation Data'!I17))="","",OFFSET('Sanitation Data'!$I$31,0,10*ROW('Sanitation Data'!I17)))</f>
        <v/>
      </c>
      <c r="DN23" s="353" t="str">
        <f ca="1">+IF(OFFSET('Sanitation Data'!$I$32,0,10*ROW('Sanitation Data'!I17))="","",OFFSET('Sanitation Data'!$I$32,0,10*ROW('Sanitation Data'!I17)))</f>
        <v/>
      </c>
      <c r="DO23" s="353" t="str">
        <f ca="1">+IF(OFFSET('Hygiene Data'!$D$11,0,10*ROW('Hygiene Data'!D17))="","",OFFSET('Hygiene Data'!$D$11,0,10*ROW('Hygiene Data'!D17)))</f>
        <v/>
      </c>
      <c r="DP23" s="353" t="str">
        <f ca="1">+IF(OFFSET('Hygiene Data'!$D$12,0,10*ROW('Hygiene Data'!D17))="","",OFFSET('Hygiene Data'!$D$12,0,10*ROW('Hygiene Data'!D17)))</f>
        <v/>
      </c>
      <c r="DQ23" s="353" t="str">
        <f ca="1">+IF(OFFSET('Hygiene Data'!$D$13,0,10*ROW('Hygiene Data'!D17))="","",OFFSET('Hygiene Data'!$D$13,0,10*ROW('Hygiene Data'!D17)))</f>
        <v/>
      </c>
      <c r="DR23" s="353" t="str">
        <f ca="1">+IF(OFFSET('Hygiene Data'!$E$11,0,10*ROW('Hygiene Data'!E17))="","",OFFSET('Hygiene Data'!$E$11,0,10*ROW('Hygiene Data'!E17)))</f>
        <v/>
      </c>
      <c r="DS23" s="353" t="str">
        <f ca="1">+IF(OFFSET('Hygiene Data'!$E$12,0,10*ROW('Hygiene Data'!E17))="","",OFFSET('Hygiene Data'!$E$12,0,10*ROW('Hygiene Data'!E17)))</f>
        <v/>
      </c>
      <c r="DT23" s="353" t="str">
        <f ca="1">+IF(OFFSET('Hygiene Data'!$E$13,0,10*ROW('Hygiene Data'!E17))="","",OFFSET('Hygiene Data'!$E$13,0,10*ROW('Hygiene Data'!E17)))</f>
        <v/>
      </c>
      <c r="DU23" s="353" t="str">
        <f ca="1">+IF(OFFSET('Hygiene Data'!$F$11,0,10*ROW('Hygiene Data'!F17))="","",OFFSET('Hygiene Data'!$F$11,0,10*ROW('Hygiene Data'!F17)))</f>
        <v/>
      </c>
      <c r="DV23" s="353" t="str">
        <f ca="1">+IF(OFFSET('Hygiene Data'!$F$12,0,10*ROW('Hygiene Data'!F17))="","",OFFSET('Hygiene Data'!$F$12,0,10*ROW('Hygiene Data'!F17)))</f>
        <v/>
      </c>
      <c r="DW23" s="353" t="str">
        <f ca="1">+IF(OFFSET('Hygiene Data'!$F$13,0,10*ROW('Hygiene Data'!F17))="","",OFFSET('Hygiene Data'!$F$13,0,10*ROW('Hygiene Data'!F17)))</f>
        <v/>
      </c>
      <c r="DX23" s="353" t="str">
        <f ca="1">+IF(OFFSET('Hygiene Data'!$G$11,0,10*ROW('Hygiene Data'!G17))="","",OFFSET('Hygiene Data'!$G$11,0,10*ROW('Hygiene Data'!G17)))</f>
        <v/>
      </c>
      <c r="DY23" s="353" t="str">
        <f ca="1">+IF(OFFSET('Hygiene Data'!$G$12,0,10*ROW('Hygiene Data'!G17))="","",OFFSET('Hygiene Data'!$G$12,0,10*ROW('Hygiene Data'!G17)))</f>
        <v/>
      </c>
      <c r="DZ23" s="353" t="str">
        <f ca="1">+IF(OFFSET('Hygiene Data'!$G$13,0,10*ROW('Hygiene Data'!G17))="","",OFFSET('Hygiene Data'!$G$13,0,10*ROW('Hygiene Data'!G17)))</f>
        <v/>
      </c>
      <c r="EA23" s="353" t="str">
        <f ca="1">+IF(OFFSET('Hygiene Data'!$H$11,0,10*ROW('Hygiene Data'!H17))="","",OFFSET('Hygiene Data'!$H$11,0,10*ROW('Hygiene Data'!H17)))</f>
        <v/>
      </c>
      <c r="EB23" s="353" t="str">
        <f ca="1">+IF(OFFSET('Hygiene Data'!$H$12,0,10*ROW('Hygiene Data'!H17))="","",OFFSET('Hygiene Data'!$H$12,0,10*ROW('Hygiene Data'!H17)))</f>
        <v/>
      </c>
      <c r="EC23" s="353" t="str">
        <f ca="1">+IF(OFFSET('Hygiene Data'!$H$13,0,10*ROW('Hygiene Data'!H17))="","",OFFSET('Hygiene Data'!$H$13,0,10*ROW('Hygiene Data'!H17)))</f>
        <v/>
      </c>
      <c r="ED23" s="353" t="str">
        <f ca="1">+IF(OFFSET('Hygiene Data'!$I$11,0,10*ROW('Hygiene Data'!I17))="","",OFFSET('Hygiene Data'!$I$11,0,10*ROW('Hygiene Data'!I17)))</f>
        <v/>
      </c>
      <c r="EE23" s="353" t="str">
        <f ca="1">+IF(OFFSET('Hygiene Data'!$I$12,0,10*ROW('Hygiene Data'!I17))="","",OFFSET('Hygiene Data'!$I$12,0,10*ROW('Hygiene Data'!I17)))</f>
        <v/>
      </c>
      <c r="EF23" s="353" t="str">
        <f ca="1">+IF(OFFSET('Hygiene Data'!$I$13,0,10*ROW('Hygiene Data'!I17))="","",OFFSET('Hygiene Data'!$I$13,0,10*ROW('Hygiene Data'!I17)))</f>
        <v/>
      </c>
    </row>
    <row r="24" spans="1:136" x14ac:dyDescent="0.25">
      <c r="A24" s="462" t="str">
        <f ca="1">+IF(OFFSET('Water Data'!$B$2,0,10*ROW('Water Data'!E18))="","",OFFSET('Water Data'!$B$2,0,10*ROW('Water Data'!E18)))</f>
        <v/>
      </c>
      <c r="B24" s="46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89" t="str">
        <f t="shared" ca="1" si="0"/>
        <v/>
      </c>
      <c r="D24" s="49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3" t="str">
        <f ca="1">+IF(OFFSET('Water Data'!$D$27,0,10*ROW('Water Data'!D18))="","",OFFSET('Water Data'!$D$27,0,10*ROW('Water Data'!D18)))</f>
        <v/>
      </c>
      <c r="BT24" s="353" t="str">
        <f ca="1">+IF(OFFSET('Water Data'!$D$28,0,10*ROW('Water Data'!D18))="","",OFFSET('Water Data'!$D$28,0,10*ROW('Water Data'!D18)))</f>
        <v/>
      </c>
      <c r="BU24" s="353" t="str">
        <f ca="1">+IF(OFFSET('Water Data'!$D$29,0,10*ROW('Water Data'!D18))="","",OFFSET('Water Data'!$D$29,0,10*ROW('Water Data'!D18)))</f>
        <v/>
      </c>
      <c r="BV24" s="353" t="str">
        <f ca="1">+IF(OFFSET('Water Data'!$E$27,0,10*ROW('Water Data'!E18))="","",OFFSET('Water Data'!$E$27,0,10*ROW('Water Data'!E18)))</f>
        <v/>
      </c>
      <c r="BW24" s="353" t="str">
        <f ca="1">+IF(OFFSET('Water Data'!$E$28,0,10*ROW('Water Data'!E18))="","",OFFSET('Water Data'!$E$28,0,10*ROW('Water Data'!E18)))</f>
        <v/>
      </c>
      <c r="BX24" s="353" t="str">
        <f ca="1">+IF(OFFSET('Water Data'!$E$29,0,10*ROW('Water Data'!E18))="","",OFFSET('Water Data'!$E$29,0,10*ROW('Water Data'!E18)))</f>
        <v/>
      </c>
      <c r="BY24" s="353" t="str">
        <f ca="1">+IF(OFFSET('Water Data'!$F$27,0,10*ROW('Water Data'!F18))="","",OFFSET('Water Data'!$F$27,0,10*ROW('Water Data'!F18)))</f>
        <v/>
      </c>
      <c r="BZ24" s="353" t="str">
        <f ca="1">+IF(OFFSET('Water Data'!$F$28,0,10*ROW('Water Data'!F18))="","",OFFSET('Water Data'!$F$28,0,10*ROW('Water Data'!F18)))</f>
        <v/>
      </c>
      <c r="CA24" s="353" t="str">
        <f ca="1">+IF(OFFSET('Water Data'!$F$29,0,10*ROW('Water Data'!F18))="","",OFFSET('Water Data'!$F$29,0,10*ROW('Water Data'!F18)))</f>
        <v/>
      </c>
      <c r="CB24" s="353" t="str">
        <f ca="1">+IF(OFFSET('Water Data'!$G$27,0,10*ROW('Water Data'!G18))="","",OFFSET('Water Data'!$G$27,0,10*ROW('Water Data'!G18)))</f>
        <v/>
      </c>
      <c r="CC24" s="353" t="str">
        <f ca="1">+IF(OFFSET('Water Data'!$G$28,0,10*ROW('Water Data'!G18))="","",OFFSET('Water Data'!$G$28,0,10*ROW('Water Data'!G18)))</f>
        <v/>
      </c>
      <c r="CD24" s="353" t="str">
        <f ca="1">+IF(OFFSET('Water Data'!$G$29,0,10*ROW('Water Data'!G18))="","",OFFSET('Water Data'!$G$29,0,10*ROW('Water Data'!G18)))</f>
        <v/>
      </c>
      <c r="CE24" s="353" t="str">
        <f ca="1">+IF(OFFSET('Water Data'!$H$27,0,10*ROW('Water Data'!H18))="","",OFFSET('Water Data'!$H$27,0,10*ROW('Water Data'!H18)))</f>
        <v/>
      </c>
      <c r="CF24" s="353" t="str">
        <f ca="1">+IF(OFFSET('Water Data'!$H$28,0,10*ROW('Water Data'!H18))="","",OFFSET('Water Data'!$H$28,0,10*ROW('Water Data'!H18)))</f>
        <v/>
      </c>
      <c r="CG24" s="353" t="str">
        <f ca="1">+IF(OFFSET('Water Data'!$H$29,0,10*ROW('Water Data'!H18))="","",OFFSET('Water Data'!$H$29,0,10*ROW('Water Data'!H18)))</f>
        <v/>
      </c>
      <c r="CH24" s="353" t="str">
        <f ca="1">+IF(OFFSET('Water Data'!$I$27,0,10*ROW('Water Data'!I18))="","",OFFSET('Water Data'!$I$27,0,10*ROW('Water Data'!I18)))</f>
        <v/>
      </c>
      <c r="CI24" s="353" t="str">
        <f ca="1">+IF(OFFSET('Water Data'!$I$28,0,10*ROW('Water Data'!I18))="","",OFFSET('Water Data'!$I$28,0,10*ROW('Water Data'!I18)))</f>
        <v/>
      </c>
      <c r="CJ24" s="353" t="str">
        <f ca="1">+IF(OFFSET('Water Data'!$I$29,0,10*ROW('Water Data'!I18))="","",OFFSET('Water Data'!$I$29,0,10*ROW('Water Data'!I18)))</f>
        <v/>
      </c>
      <c r="CK24" s="353" t="str">
        <f ca="1">+IF(OFFSET('Sanitation Data'!$D$28,0,10*ROW('Sanitation Data'!D18))="","",OFFSET('Sanitation Data'!$D$28,0,10*ROW('Sanitation Data'!D18)))</f>
        <v/>
      </c>
      <c r="CL24" s="353" t="str">
        <f ca="1">+IF(OFFSET('Sanitation Data'!$D$29,0,10*ROW('Sanitation Data'!D18))="","",OFFSET('Sanitation Data'!$D$29,0,10*ROW('Sanitation Data'!D18)))</f>
        <v/>
      </c>
      <c r="CM24" s="353" t="str">
        <f ca="1">+IF(OFFSET('Sanitation Data'!$D$30,0,10*ROW('Sanitation Data'!D18))="","",OFFSET('Sanitation Data'!$D$30,0,10*ROW('Sanitation Data'!D18)))</f>
        <v/>
      </c>
      <c r="CN24" s="353" t="str">
        <f ca="1">+IF(OFFSET('Sanitation Data'!$D$31,0,10*ROW('Sanitation Data'!D18))="","",OFFSET('Sanitation Data'!$D$31,0,10*ROW('Sanitation Data'!D18)))</f>
        <v/>
      </c>
      <c r="CO24" s="353" t="str">
        <f ca="1">+IF(OFFSET('Sanitation Data'!$D$32,0,10*ROW('Sanitation Data'!D18))="","",OFFSET('Sanitation Data'!$D$32,0,10*ROW('Sanitation Data'!D18)))</f>
        <v/>
      </c>
      <c r="CP24" s="353" t="str">
        <f ca="1">+IF(OFFSET('Sanitation Data'!$E$28,0,10*ROW('Sanitation Data'!E18))="","",OFFSET('Sanitation Data'!$E$28,0,10*ROW('Sanitation Data'!E18)))</f>
        <v/>
      </c>
      <c r="CQ24" s="353" t="str">
        <f ca="1">+IF(OFFSET('Sanitation Data'!$E$29,0,10*ROW('Sanitation Data'!E18))="","",OFFSET('Sanitation Data'!$E$29,0,10*ROW('Sanitation Data'!E18)))</f>
        <v/>
      </c>
      <c r="CR24" s="353" t="str">
        <f ca="1">+IF(OFFSET('Sanitation Data'!$E$30,0,10*ROW('Sanitation Data'!E18))="","",OFFSET('Sanitation Data'!$E$30,0,10*ROW('Sanitation Data'!E18)))</f>
        <v/>
      </c>
      <c r="CS24" s="353" t="str">
        <f ca="1">+IF(OFFSET('Sanitation Data'!$E$31,0,10*ROW('Sanitation Data'!E18))="","",OFFSET('Sanitation Data'!$E$31,0,10*ROW('Sanitation Data'!E18)))</f>
        <v/>
      </c>
      <c r="CT24" s="353" t="str">
        <f ca="1">+IF(OFFSET('Sanitation Data'!$E$32,0,10*ROW('Sanitation Data'!E18))="","",OFFSET('Sanitation Data'!$E$32,0,10*ROW('Sanitation Data'!E18)))</f>
        <v/>
      </c>
      <c r="CU24" s="353" t="str">
        <f ca="1">+IF(OFFSET('Sanitation Data'!$F$28,0,10*ROW('Sanitation Data'!F18))="","",OFFSET('Sanitation Data'!$F$28,0,10*ROW('Sanitation Data'!F18)))</f>
        <v/>
      </c>
      <c r="CV24" s="353" t="str">
        <f ca="1">+IF(OFFSET('Sanitation Data'!$F$29,0,10*ROW('Sanitation Data'!F18))="","",OFFSET('Sanitation Data'!$F$29,0,10*ROW('Sanitation Data'!F18)))</f>
        <v/>
      </c>
      <c r="CW24" s="353" t="str">
        <f ca="1">+IF(OFFSET('Sanitation Data'!$F$30,0,10*ROW('Sanitation Data'!F18))="","",OFFSET('Sanitation Data'!$F$30,0,10*ROW('Sanitation Data'!F18)))</f>
        <v/>
      </c>
      <c r="CX24" s="353" t="str">
        <f ca="1">+IF(OFFSET('Sanitation Data'!$F$31,0,10*ROW('Sanitation Data'!F18))="","",OFFSET('Sanitation Data'!$F$31,0,10*ROW('Sanitation Data'!F18)))</f>
        <v/>
      </c>
      <c r="CY24" s="353" t="str">
        <f ca="1">+IF(OFFSET('Sanitation Data'!$F$32,0,10*ROW('Sanitation Data'!F18))="","",OFFSET('Sanitation Data'!$F$32,0,10*ROW('Sanitation Data'!F18)))</f>
        <v/>
      </c>
      <c r="CZ24" s="353" t="str">
        <f ca="1">+IF(OFFSET('Sanitation Data'!$G$28,0,10*ROW('Sanitation Data'!G18))="","",OFFSET('Sanitation Data'!$G$28,0,10*ROW('Sanitation Data'!G18)))</f>
        <v/>
      </c>
      <c r="DA24" s="353" t="str">
        <f ca="1">+IF(OFFSET('Sanitation Data'!$G$29,0,10*ROW('Sanitation Data'!G18))="","",OFFSET('Sanitation Data'!$G$29,0,10*ROW('Sanitation Data'!G18)))</f>
        <v/>
      </c>
      <c r="DB24" s="353" t="str">
        <f ca="1">+IF(OFFSET('Sanitation Data'!$G$30,0,10*ROW('Sanitation Data'!G18))="","",OFFSET('Sanitation Data'!$G$30,0,10*ROW('Sanitation Data'!G18)))</f>
        <v/>
      </c>
      <c r="DC24" s="353" t="str">
        <f ca="1">+IF(OFFSET('Sanitation Data'!$G$31,0,10*ROW('Sanitation Data'!G18))="","",OFFSET('Sanitation Data'!$G$31,0,10*ROW('Sanitation Data'!G18)))</f>
        <v/>
      </c>
      <c r="DD24" s="353" t="str">
        <f ca="1">+IF(OFFSET('Sanitation Data'!$G$32,0,10*ROW('Sanitation Data'!G18))="","",OFFSET('Sanitation Data'!$G$32,0,10*ROW('Sanitation Data'!G18)))</f>
        <v/>
      </c>
      <c r="DE24" s="353" t="str">
        <f ca="1">+IF(OFFSET('Sanitation Data'!$H$28,0,10*ROW('Sanitation Data'!H18))="","",OFFSET('Sanitation Data'!$H$28,0,10*ROW('Sanitation Data'!H18)))</f>
        <v/>
      </c>
      <c r="DF24" s="353" t="str">
        <f ca="1">+IF(OFFSET('Sanitation Data'!$H$29,0,10*ROW('Sanitation Data'!H18))="","",OFFSET('Sanitation Data'!$H$29,0,10*ROW('Sanitation Data'!H18)))</f>
        <v/>
      </c>
      <c r="DG24" s="353" t="str">
        <f ca="1">+IF(OFFSET('Sanitation Data'!$H$30,0,10*ROW('Sanitation Data'!H18))="","",OFFSET('Sanitation Data'!$H$30,0,10*ROW('Sanitation Data'!H18)))</f>
        <v/>
      </c>
      <c r="DH24" s="353" t="str">
        <f ca="1">+IF(OFFSET('Sanitation Data'!$H$31,0,10*ROW('Sanitation Data'!H18))="","",OFFSET('Sanitation Data'!$H$31,0,10*ROW('Sanitation Data'!H18)))</f>
        <v/>
      </c>
      <c r="DI24" s="353" t="str">
        <f ca="1">+IF(OFFSET('Sanitation Data'!$H$32,0,10*ROW('Sanitation Data'!H18))="","",OFFSET('Sanitation Data'!$H$32,0,10*ROW('Sanitation Data'!H18)))</f>
        <v/>
      </c>
      <c r="DJ24" s="353" t="str">
        <f ca="1">+IF(OFFSET('Sanitation Data'!$I$28,0,10*ROW('Sanitation Data'!I18))="","",OFFSET('Sanitation Data'!$I$28,0,10*ROW('Sanitation Data'!I18)))</f>
        <v/>
      </c>
      <c r="DK24" s="353" t="str">
        <f ca="1">+IF(OFFSET('Sanitation Data'!$I$29,0,10*ROW('Sanitation Data'!I18))="","",OFFSET('Sanitation Data'!$I$29,0,10*ROW('Sanitation Data'!I18)))</f>
        <v/>
      </c>
      <c r="DL24" s="353" t="str">
        <f ca="1">+IF(OFFSET('Sanitation Data'!$I$30,0,10*ROW('Sanitation Data'!I18))="","",OFFSET('Sanitation Data'!$I$30,0,10*ROW('Sanitation Data'!I18)))</f>
        <v/>
      </c>
      <c r="DM24" s="353" t="str">
        <f ca="1">+IF(OFFSET('Sanitation Data'!$I$31,0,10*ROW('Sanitation Data'!I18))="","",OFFSET('Sanitation Data'!$I$31,0,10*ROW('Sanitation Data'!I18)))</f>
        <v/>
      </c>
      <c r="DN24" s="353" t="str">
        <f ca="1">+IF(OFFSET('Sanitation Data'!$I$32,0,10*ROW('Sanitation Data'!I18))="","",OFFSET('Sanitation Data'!$I$32,0,10*ROW('Sanitation Data'!I18)))</f>
        <v/>
      </c>
      <c r="DO24" s="353" t="str">
        <f ca="1">+IF(OFFSET('Hygiene Data'!$D$11,0,10*ROW('Hygiene Data'!D18))="","",OFFSET('Hygiene Data'!$D$11,0,10*ROW('Hygiene Data'!D18)))</f>
        <v/>
      </c>
      <c r="DP24" s="353" t="str">
        <f ca="1">+IF(OFFSET('Hygiene Data'!$D$12,0,10*ROW('Hygiene Data'!D18))="","",OFFSET('Hygiene Data'!$D$12,0,10*ROW('Hygiene Data'!D18)))</f>
        <v/>
      </c>
      <c r="DQ24" s="353" t="str">
        <f ca="1">+IF(OFFSET('Hygiene Data'!$D$13,0,10*ROW('Hygiene Data'!D18))="","",OFFSET('Hygiene Data'!$D$13,0,10*ROW('Hygiene Data'!D18)))</f>
        <v/>
      </c>
      <c r="DR24" s="353" t="str">
        <f ca="1">+IF(OFFSET('Hygiene Data'!$E$11,0,10*ROW('Hygiene Data'!E18))="","",OFFSET('Hygiene Data'!$E$11,0,10*ROW('Hygiene Data'!E18)))</f>
        <v/>
      </c>
      <c r="DS24" s="353" t="str">
        <f ca="1">+IF(OFFSET('Hygiene Data'!$E$12,0,10*ROW('Hygiene Data'!E18))="","",OFFSET('Hygiene Data'!$E$12,0,10*ROW('Hygiene Data'!E18)))</f>
        <v/>
      </c>
      <c r="DT24" s="353" t="str">
        <f ca="1">+IF(OFFSET('Hygiene Data'!$E$13,0,10*ROW('Hygiene Data'!E18))="","",OFFSET('Hygiene Data'!$E$13,0,10*ROW('Hygiene Data'!E18)))</f>
        <v/>
      </c>
      <c r="DU24" s="353" t="str">
        <f ca="1">+IF(OFFSET('Hygiene Data'!$F$11,0,10*ROW('Hygiene Data'!F18))="","",OFFSET('Hygiene Data'!$F$11,0,10*ROW('Hygiene Data'!F18)))</f>
        <v/>
      </c>
      <c r="DV24" s="353" t="str">
        <f ca="1">+IF(OFFSET('Hygiene Data'!$F$12,0,10*ROW('Hygiene Data'!F18))="","",OFFSET('Hygiene Data'!$F$12,0,10*ROW('Hygiene Data'!F18)))</f>
        <v/>
      </c>
      <c r="DW24" s="353" t="str">
        <f ca="1">+IF(OFFSET('Hygiene Data'!$F$13,0,10*ROW('Hygiene Data'!F18))="","",OFFSET('Hygiene Data'!$F$13,0,10*ROW('Hygiene Data'!F18)))</f>
        <v/>
      </c>
      <c r="DX24" s="353" t="str">
        <f ca="1">+IF(OFFSET('Hygiene Data'!$G$11,0,10*ROW('Hygiene Data'!G18))="","",OFFSET('Hygiene Data'!$G$11,0,10*ROW('Hygiene Data'!G18)))</f>
        <v/>
      </c>
      <c r="DY24" s="353" t="str">
        <f ca="1">+IF(OFFSET('Hygiene Data'!$G$12,0,10*ROW('Hygiene Data'!G18))="","",OFFSET('Hygiene Data'!$G$12,0,10*ROW('Hygiene Data'!G18)))</f>
        <v/>
      </c>
      <c r="DZ24" s="353" t="str">
        <f ca="1">+IF(OFFSET('Hygiene Data'!$G$13,0,10*ROW('Hygiene Data'!G18))="","",OFFSET('Hygiene Data'!$G$13,0,10*ROW('Hygiene Data'!G18)))</f>
        <v/>
      </c>
      <c r="EA24" s="353" t="str">
        <f ca="1">+IF(OFFSET('Hygiene Data'!$H$11,0,10*ROW('Hygiene Data'!H18))="","",OFFSET('Hygiene Data'!$H$11,0,10*ROW('Hygiene Data'!H18)))</f>
        <v/>
      </c>
      <c r="EB24" s="353" t="str">
        <f ca="1">+IF(OFFSET('Hygiene Data'!$H$12,0,10*ROW('Hygiene Data'!H18))="","",OFFSET('Hygiene Data'!$H$12,0,10*ROW('Hygiene Data'!H18)))</f>
        <v/>
      </c>
      <c r="EC24" s="353" t="str">
        <f ca="1">+IF(OFFSET('Hygiene Data'!$H$13,0,10*ROW('Hygiene Data'!H18))="","",OFFSET('Hygiene Data'!$H$13,0,10*ROW('Hygiene Data'!H18)))</f>
        <v/>
      </c>
      <c r="ED24" s="353" t="str">
        <f ca="1">+IF(OFFSET('Hygiene Data'!$I$11,0,10*ROW('Hygiene Data'!I18))="","",OFFSET('Hygiene Data'!$I$11,0,10*ROW('Hygiene Data'!I18)))</f>
        <v/>
      </c>
      <c r="EE24" s="353" t="str">
        <f ca="1">+IF(OFFSET('Hygiene Data'!$I$12,0,10*ROW('Hygiene Data'!I18))="","",OFFSET('Hygiene Data'!$I$12,0,10*ROW('Hygiene Data'!I18)))</f>
        <v/>
      </c>
      <c r="EF24" s="353" t="str">
        <f ca="1">+IF(OFFSET('Hygiene Data'!$I$13,0,10*ROW('Hygiene Data'!I18))="","",OFFSET('Hygiene Data'!$I$13,0,10*ROW('Hygiene Data'!I18)))</f>
        <v/>
      </c>
    </row>
    <row r="25" spans="1:136" x14ac:dyDescent="0.25">
      <c r="A25" s="462" t="str">
        <f ca="1">+IF(OFFSET('Water Data'!$B$2,0,10*ROW('Water Data'!E19))="","",OFFSET('Water Data'!$B$2,0,10*ROW('Water Data'!E19)))</f>
        <v/>
      </c>
      <c r="B25" s="46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89" t="str">
        <f t="shared" ca="1" si="0"/>
        <v/>
      </c>
      <c r="D25" s="49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3" t="str">
        <f ca="1">+IF(OFFSET('Water Data'!$D$27,0,10*ROW('Water Data'!D19))="","",OFFSET('Water Data'!$D$27,0,10*ROW('Water Data'!D19)))</f>
        <v/>
      </c>
      <c r="BT25" s="353" t="str">
        <f ca="1">+IF(OFFSET('Water Data'!$D$28,0,10*ROW('Water Data'!D19))="","",OFFSET('Water Data'!$D$28,0,10*ROW('Water Data'!D19)))</f>
        <v/>
      </c>
      <c r="BU25" s="353" t="str">
        <f ca="1">+IF(OFFSET('Water Data'!$D$29,0,10*ROW('Water Data'!D19))="","",OFFSET('Water Data'!$D$29,0,10*ROW('Water Data'!D19)))</f>
        <v/>
      </c>
      <c r="BV25" s="353" t="str">
        <f ca="1">+IF(OFFSET('Water Data'!$E$27,0,10*ROW('Water Data'!E19))="","",OFFSET('Water Data'!$E$27,0,10*ROW('Water Data'!E19)))</f>
        <v/>
      </c>
      <c r="BW25" s="353" t="str">
        <f ca="1">+IF(OFFSET('Water Data'!$E$28,0,10*ROW('Water Data'!E19))="","",OFFSET('Water Data'!$E$28,0,10*ROW('Water Data'!E19)))</f>
        <v/>
      </c>
      <c r="BX25" s="353" t="str">
        <f ca="1">+IF(OFFSET('Water Data'!$E$29,0,10*ROW('Water Data'!E19))="","",OFFSET('Water Data'!$E$29,0,10*ROW('Water Data'!E19)))</f>
        <v/>
      </c>
      <c r="BY25" s="353" t="str">
        <f ca="1">+IF(OFFSET('Water Data'!$F$27,0,10*ROW('Water Data'!F19))="","",OFFSET('Water Data'!$F$27,0,10*ROW('Water Data'!F19)))</f>
        <v/>
      </c>
      <c r="BZ25" s="353" t="str">
        <f ca="1">+IF(OFFSET('Water Data'!$F$28,0,10*ROW('Water Data'!F19))="","",OFFSET('Water Data'!$F$28,0,10*ROW('Water Data'!F19)))</f>
        <v/>
      </c>
      <c r="CA25" s="353" t="str">
        <f ca="1">+IF(OFFSET('Water Data'!$F$29,0,10*ROW('Water Data'!F19))="","",OFFSET('Water Data'!$F$29,0,10*ROW('Water Data'!F19)))</f>
        <v/>
      </c>
      <c r="CB25" s="353" t="str">
        <f ca="1">+IF(OFFSET('Water Data'!$G$27,0,10*ROW('Water Data'!G19))="","",OFFSET('Water Data'!$G$27,0,10*ROW('Water Data'!G19)))</f>
        <v/>
      </c>
      <c r="CC25" s="353" t="str">
        <f ca="1">+IF(OFFSET('Water Data'!$G$28,0,10*ROW('Water Data'!G19))="","",OFFSET('Water Data'!$G$28,0,10*ROW('Water Data'!G19)))</f>
        <v/>
      </c>
      <c r="CD25" s="353" t="str">
        <f ca="1">+IF(OFFSET('Water Data'!$G$29,0,10*ROW('Water Data'!G19))="","",OFFSET('Water Data'!$G$29,0,10*ROW('Water Data'!G19)))</f>
        <v/>
      </c>
      <c r="CE25" s="353" t="str">
        <f ca="1">+IF(OFFSET('Water Data'!$H$27,0,10*ROW('Water Data'!H19))="","",OFFSET('Water Data'!$H$27,0,10*ROW('Water Data'!H19)))</f>
        <v/>
      </c>
      <c r="CF25" s="353" t="str">
        <f ca="1">+IF(OFFSET('Water Data'!$H$28,0,10*ROW('Water Data'!H19))="","",OFFSET('Water Data'!$H$28,0,10*ROW('Water Data'!H19)))</f>
        <v/>
      </c>
      <c r="CG25" s="353" t="str">
        <f ca="1">+IF(OFFSET('Water Data'!$H$29,0,10*ROW('Water Data'!H19))="","",OFFSET('Water Data'!$H$29,0,10*ROW('Water Data'!H19)))</f>
        <v/>
      </c>
      <c r="CH25" s="353" t="str">
        <f ca="1">+IF(OFFSET('Water Data'!$I$27,0,10*ROW('Water Data'!I19))="","",OFFSET('Water Data'!$I$27,0,10*ROW('Water Data'!I19)))</f>
        <v/>
      </c>
      <c r="CI25" s="353" t="str">
        <f ca="1">+IF(OFFSET('Water Data'!$I$28,0,10*ROW('Water Data'!I19))="","",OFFSET('Water Data'!$I$28,0,10*ROW('Water Data'!I19)))</f>
        <v/>
      </c>
      <c r="CJ25" s="353" t="str">
        <f ca="1">+IF(OFFSET('Water Data'!$I$29,0,10*ROW('Water Data'!I19))="","",OFFSET('Water Data'!$I$29,0,10*ROW('Water Data'!I19)))</f>
        <v/>
      </c>
      <c r="CK25" s="353" t="str">
        <f ca="1">+IF(OFFSET('Sanitation Data'!$D$28,0,10*ROW('Sanitation Data'!D19))="","",OFFSET('Sanitation Data'!$D$28,0,10*ROW('Sanitation Data'!D19)))</f>
        <v/>
      </c>
      <c r="CL25" s="353" t="str">
        <f ca="1">+IF(OFFSET('Sanitation Data'!$D$29,0,10*ROW('Sanitation Data'!D19))="","",OFFSET('Sanitation Data'!$D$29,0,10*ROW('Sanitation Data'!D19)))</f>
        <v/>
      </c>
      <c r="CM25" s="353" t="str">
        <f ca="1">+IF(OFFSET('Sanitation Data'!$D$30,0,10*ROW('Sanitation Data'!D19))="","",OFFSET('Sanitation Data'!$D$30,0,10*ROW('Sanitation Data'!D19)))</f>
        <v/>
      </c>
      <c r="CN25" s="353" t="str">
        <f ca="1">+IF(OFFSET('Sanitation Data'!$D$31,0,10*ROW('Sanitation Data'!D19))="","",OFFSET('Sanitation Data'!$D$31,0,10*ROW('Sanitation Data'!D19)))</f>
        <v/>
      </c>
      <c r="CO25" s="353" t="str">
        <f ca="1">+IF(OFFSET('Sanitation Data'!$D$32,0,10*ROW('Sanitation Data'!D19))="","",OFFSET('Sanitation Data'!$D$32,0,10*ROW('Sanitation Data'!D19)))</f>
        <v/>
      </c>
      <c r="CP25" s="353" t="str">
        <f ca="1">+IF(OFFSET('Sanitation Data'!$E$28,0,10*ROW('Sanitation Data'!E19))="","",OFFSET('Sanitation Data'!$E$28,0,10*ROW('Sanitation Data'!E19)))</f>
        <v/>
      </c>
      <c r="CQ25" s="353" t="str">
        <f ca="1">+IF(OFFSET('Sanitation Data'!$E$29,0,10*ROW('Sanitation Data'!E19))="","",OFFSET('Sanitation Data'!$E$29,0,10*ROW('Sanitation Data'!E19)))</f>
        <v/>
      </c>
      <c r="CR25" s="353" t="str">
        <f ca="1">+IF(OFFSET('Sanitation Data'!$E$30,0,10*ROW('Sanitation Data'!E19))="","",OFFSET('Sanitation Data'!$E$30,0,10*ROW('Sanitation Data'!E19)))</f>
        <v/>
      </c>
      <c r="CS25" s="353" t="str">
        <f ca="1">+IF(OFFSET('Sanitation Data'!$E$31,0,10*ROW('Sanitation Data'!E19))="","",OFFSET('Sanitation Data'!$E$31,0,10*ROW('Sanitation Data'!E19)))</f>
        <v/>
      </c>
      <c r="CT25" s="353" t="str">
        <f ca="1">+IF(OFFSET('Sanitation Data'!$E$32,0,10*ROW('Sanitation Data'!E19))="","",OFFSET('Sanitation Data'!$E$32,0,10*ROW('Sanitation Data'!E19)))</f>
        <v/>
      </c>
      <c r="CU25" s="353" t="str">
        <f ca="1">+IF(OFFSET('Sanitation Data'!$F$28,0,10*ROW('Sanitation Data'!F19))="","",OFFSET('Sanitation Data'!$F$28,0,10*ROW('Sanitation Data'!F19)))</f>
        <v/>
      </c>
      <c r="CV25" s="353" t="str">
        <f ca="1">+IF(OFFSET('Sanitation Data'!$F$29,0,10*ROW('Sanitation Data'!F19))="","",OFFSET('Sanitation Data'!$F$29,0,10*ROW('Sanitation Data'!F19)))</f>
        <v/>
      </c>
      <c r="CW25" s="353" t="str">
        <f ca="1">+IF(OFFSET('Sanitation Data'!$F$30,0,10*ROW('Sanitation Data'!F19))="","",OFFSET('Sanitation Data'!$F$30,0,10*ROW('Sanitation Data'!F19)))</f>
        <v/>
      </c>
      <c r="CX25" s="353" t="str">
        <f ca="1">+IF(OFFSET('Sanitation Data'!$F$31,0,10*ROW('Sanitation Data'!F19))="","",OFFSET('Sanitation Data'!$F$31,0,10*ROW('Sanitation Data'!F19)))</f>
        <v/>
      </c>
      <c r="CY25" s="353" t="str">
        <f ca="1">+IF(OFFSET('Sanitation Data'!$F$32,0,10*ROW('Sanitation Data'!F19))="","",OFFSET('Sanitation Data'!$F$32,0,10*ROW('Sanitation Data'!F19)))</f>
        <v/>
      </c>
      <c r="CZ25" s="353" t="str">
        <f ca="1">+IF(OFFSET('Sanitation Data'!$G$28,0,10*ROW('Sanitation Data'!G19))="","",OFFSET('Sanitation Data'!$G$28,0,10*ROW('Sanitation Data'!G19)))</f>
        <v/>
      </c>
      <c r="DA25" s="353" t="str">
        <f ca="1">+IF(OFFSET('Sanitation Data'!$G$29,0,10*ROW('Sanitation Data'!G19))="","",OFFSET('Sanitation Data'!$G$29,0,10*ROW('Sanitation Data'!G19)))</f>
        <v/>
      </c>
      <c r="DB25" s="353" t="str">
        <f ca="1">+IF(OFFSET('Sanitation Data'!$G$30,0,10*ROW('Sanitation Data'!G19))="","",OFFSET('Sanitation Data'!$G$30,0,10*ROW('Sanitation Data'!G19)))</f>
        <v/>
      </c>
      <c r="DC25" s="353" t="str">
        <f ca="1">+IF(OFFSET('Sanitation Data'!$G$31,0,10*ROW('Sanitation Data'!G19))="","",OFFSET('Sanitation Data'!$G$31,0,10*ROW('Sanitation Data'!G19)))</f>
        <v/>
      </c>
      <c r="DD25" s="353" t="str">
        <f ca="1">+IF(OFFSET('Sanitation Data'!$G$32,0,10*ROW('Sanitation Data'!G19))="","",OFFSET('Sanitation Data'!$G$32,0,10*ROW('Sanitation Data'!G19)))</f>
        <v/>
      </c>
      <c r="DE25" s="353" t="str">
        <f ca="1">+IF(OFFSET('Sanitation Data'!$H$28,0,10*ROW('Sanitation Data'!H19))="","",OFFSET('Sanitation Data'!$H$28,0,10*ROW('Sanitation Data'!H19)))</f>
        <v/>
      </c>
      <c r="DF25" s="353" t="str">
        <f ca="1">+IF(OFFSET('Sanitation Data'!$H$29,0,10*ROW('Sanitation Data'!H19))="","",OFFSET('Sanitation Data'!$H$29,0,10*ROW('Sanitation Data'!H19)))</f>
        <v/>
      </c>
      <c r="DG25" s="353" t="str">
        <f ca="1">+IF(OFFSET('Sanitation Data'!$H$30,0,10*ROW('Sanitation Data'!H19))="","",OFFSET('Sanitation Data'!$H$30,0,10*ROW('Sanitation Data'!H19)))</f>
        <v/>
      </c>
      <c r="DH25" s="353" t="str">
        <f ca="1">+IF(OFFSET('Sanitation Data'!$H$31,0,10*ROW('Sanitation Data'!H19))="","",OFFSET('Sanitation Data'!$H$31,0,10*ROW('Sanitation Data'!H19)))</f>
        <v/>
      </c>
      <c r="DI25" s="353" t="str">
        <f ca="1">+IF(OFFSET('Sanitation Data'!$H$32,0,10*ROW('Sanitation Data'!H19))="","",OFFSET('Sanitation Data'!$H$32,0,10*ROW('Sanitation Data'!H19)))</f>
        <v/>
      </c>
      <c r="DJ25" s="353" t="str">
        <f ca="1">+IF(OFFSET('Sanitation Data'!$I$28,0,10*ROW('Sanitation Data'!I19))="","",OFFSET('Sanitation Data'!$I$28,0,10*ROW('Sanitation Data'!I19)))</f>
        <v/>
      </c>
      <c r="DK25" s="353" t="str">
        <f ca="1">+IF(OFFSET('Sanitation Data'!$I$29,0,10*ROW('Sanitation Data'!I19))="","",OFFSET('Sanitation Data'!$I$29,0,10*ROW('Sanitation Data'!I19)))</f>
        <v/>
      </c>
      <c r="DL25" s="353" t="str">
        <f ca="1">+IF(OFFSET('Sanitation Data'!$I$30,0,10*ROW('Sanitation Data'!I19))="","",OFFSET('Sanitation Data'!$I$30,0,10*ROW('Sanitation Data'!I19)))</f>
        <v/>
      </c>
      <c r="DM25" s="353" t="str">
        <f ca="1">+IF(OFFSET('Sanitation Data'!$I$31,0,10*ROW('Sanitation Data'!I19))="","",OFFSET('Sanitation Data'!$I$31,0,10*ROW('Sanitation Data'!I19)))</f>
        <v/>
      </c>
      <c r="DN25" s="353" t="str">
        <f ca="1">+IF(OFFSET('Sanitation Data'!$I$32,0,10*ROW('Sanitation Data'!I19))="","",OFFSET('Sanitation Data'!$I$32,0,10*ROW('Sanitation Data'!I19)))</f>
        <v/>
      </c>
      <c r="DO25" s="353" t="str">
        <f ca="1">+IF(OFFSET('Hygiene Data'!$D$11,0,10*ROW('Hygiene Data'!D19))="","",OFFSET('Hygiene Data'!$D$11,0,10*ROW('Hygiene Data'!D19)))</f>
        <v/>
      </c>
      <c r="DP25" s="353" t="str">
        <f ca="1">+IF(OFFSET('Hygiene Data'!$D$12,0,10*ROW('Hygiene Data'!D19))="","",OFFSET('Hygiene Data'!$D$12,0,10*ROW('Hygiene Data'!D19)))</f>
        <v/>
      </c>
      <c r="DQ25" s="353" t="str">
        <f ca="1">+IF(OFFSET('Hygiene Data'!$D$13,0,10*ROW('Hygiene Data'!D19))="","",OFFSET('Hygiene Data'!$D$13,0,10*ROW('Hygiene Data'!D19)))</f>
        <v/>
      </c>
      <c r="DR25" s="353" t="str">
        <f ca="1">+IF(OFFSET('Hygiene Data'!$E$11,0,10*ROW('Hygiene Data'!E19))="","",OFFSET('Hygiene Data'!$E$11,0,10*ROW('Hygiene Data'!E19)))</f>
        <v/>
      </c>
      <c r="DS25" s="353" t="str">
        <f ca="1">+IF(OFFSET('Hygiene Data'!$E$12,0,10*ROW('Hygiene Data'!E19))="","",OFFSET('Hygiene Data'!$E$12,0,10*ROW('Hygiene Data'!E19)))</f>
        <v/>
      </c>
      <c r="DT25" s="353" t="str">
        <f ca="1">+IF(OFFSET('Hygiene Data'!$E$13,0,10*ROW('Hygiene Data'!E19))="","",OFFSET('Hygiene Data'!$E$13,0,10*ROW('Hygiene Data'!E19)))</f>
        <v/>
      </c>
      <c r="DU25" s="353" t="str">
        <f ca="1">+IF(OFFSET('Hygiene Data'!$F$11,0,10*ROW('Hygiene Data'!F19))="","",OFFSET('Hygiene Data'!$F$11,0,10*ROW('Hygiene Data'!F19)))</f>
        <v/>
      </c>
      <c r="DV25" s="353" t="str">
        <f ca="1">+IF(OFFSET('Hygiene Data'!$F$12,0,10*ROW('Hygiene Data'!F19))="","",OFFSET('Hygiene Data'!$F$12,0,10*ROW('Hygiene Data'!F19)))</f>
        <v/>
      </c>
      <c r="DW25" s="353" t="str">
        <f ca="1">+IF(OFFSET('Hygiene Data'!$F$13,0,10*ROW('Hygiene Data'!F19))="","",OFFSET('Hygiene Data'!$F$13,0,10*ROW('Hygiene Data'!F19)))</f>
        <v/>
      </c>
      <c r="DX25" s="353" t="str">
        <f ca="1">+IF(OFFSET('Hygiene Data'!$G$11,0,10*ROW('Hygiene Data'!G19))="","",OFFSET('Hygiene Data'!$G$11,0,10*ROW('Hygiene Data'!G19)))</f>
        <v/>
      </c>
      <c r="DY25" s="353" t="str">
        <f ca="1">+IF(OFFSET('Hygiene Data'!$G$12,0,10*ROW('Hygiene Data'!G19))="","",OFFSET('Hygiene Data'!$G$12,0,10*ROW('Hygiene Data'!G19)))</f>
        <v/>
      </c>
      <c r="DZ25" s="353" t="str">
        <f ca="1">+IF(OFFSET('Hygiene Data'!$G$13,0,10*ROW('Hygiene Data'!G19))="","",OFFSET('Hygiene Data'!$G$13,0,10*ROW('Hygiene Data'!G19)))</f>
        <v/>
      </c>
      <c r="EA25" s="353" t="str">
        <f ca="1">+IF(OFFSET('Hygiene Data'!$H$11,0,10*ROW('Hygiene Data'!H19))="","",OFFSET('Hygiene Data'!$H$11,0,10*ROW('Hygiene Data'!H19)))</f>
        <v/>
      </c>
      <c r="EB25" s="353" t="str">
        <f ca="1">+IF(OFFSET('Hygiene Data'!$H$12,0,10*ROW('Hygiene Data'!H19))="","",OFFSET('Hygiene Data'!$H$12,0,10*ROW('Hygiene Data'!H19)))</f>
        <v/>
      </c>
      <c r="EC25" s="353" t="str">
        <f ca="1">+IF(OFFSET('Hygiene Data'!$H$13,0,10*ROW('Hygiene Data'!H19))="","",OFFSET('Hygiene Data'!$H$13,0,10*ROW('Hygiene Data'!H19)))</f>
        <v/>
      </c>
      <c r="ED25" s="353" t="str">
        <f ca="1">+IF(OFFSET('Hygiene Data'!$I$11,0,10*ROW('Hygiene Data'!I19))="","",OFFSET('Hygiene Data'!$I$11,0,10*ROW('Hygiene Data'!I19)))</f>
        <v/>
      </c>
      <c r="EE25" s="353" t="str">
        <f ca="1">+IF(OFFSET('Hygiene Data'!$I$12,0,10*ROW('Hygiene Data'!I19))="","",OFFSET('Hygiene Data'!$I$12,0,10*ROW('Hygiene Data'!I19)))</f>
        <v/>
      </c>
      <c r="EF25" s="353" t="str">
        <f ca="1">+IF(OFFSET('Hygiene Data'!$I$13,0,10*ROW('Hygiene Data'!I19))="","",OFFSET('Hygiene Data'!$I$13,0,10*ROW('Hygiene Data'!I19)))</f>
        <v/>
      </c>
    </row>
    <row r="26" spans="1:136" x14ac:dyDescent="0.25">
      <c r="A26" s="462" t="str">
        <f ca="1">+IF(OFFSET('Water Data'!$B$2,0,10*ROW('Water Data'!E20))="","",OFFSET('Water Data'!$B$2,0,10*ROW('Water Data'!E20)))</f>
        <v/>
      </c>
      <c r="B26" s="46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89" t="str">
        <f t="shared" ca="1" si="0"/>
        <v/>
      </c>
      <c r="D26" s="49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3" t="str">
        <f ca="1">+IF(OFFSET('Water Data'!$D$27,0,10*ROW('Water Data'!D20))="","",OFFSET('Water Data'!$D$27,0,10*ROW('Water Data'!D20)))</f>
        <v/>
      </c>
      <c r="BT26" s="353" t="str">
        <f ca="1">+IF(OFFSET('Water Data'!$D$28,0,10*ROW('Water Data'!D20))="","",OFFSET('Water Data'!$D$28,0,10*ROW('Water Data'!D20)))</f>
        <v/>
      </c>
      <c r="BU26" s="353" t="str">
        <f ca="1">+IF(OFFSET('Water Data'!$D$29,0,10*ROW('Water Data'!D20))="","",OFFSET('Water Data'!$D$29,0,10*ROW('Water Data'!D20)))</f>
        <v/>
      </c>
      <c r="BV26" s="353" t="str">
        <f ca="1">+IF(OFFSET('Water Data'!$E$27,0,10*ROW('Water Data'!E20))="","",OFFSET('Water Data'!$E$27,0,10*ROW('Water Data'!E20)))</f>
        <v/>
      </c>
      <c r="BW26" s="353" t="str">
        <f ca="1">+IF(OFFSET('Water Data'!$E$28,0,10*ROW('Water Data'!E20))="","",OFFSET('Water Data'!$E$28,0,10*ROW('Water Data'!E20)))</f>
        <v/>
      </c>
      <c r="BX26" s="353" t="str">
        <f ca="1">+IF(OFFSET('Water Data'!$E$29,0,10*ROW('Water Data'!E20))="","",OFFSET('Water Data'!$E$29,0,10*ROW('Water Data'!E20)))</f>
        <v/>
      </c>
      <c r="BY26" s="353" t="str">
        <f ca="1">+IF(OFFSET('Water Data'!$F$27,0,10*ROW('Water Data'!F20))="","",OFFSET('Water Data'!$F$27,0,10*ROW('Water Data'!F20)))</f>
        <v/>
      </c>
      <c r="BZ26" s="353" t="str">
        <f ca="1">+IF(OFFSET('Water Data'!$F$28,0,10*ROW('Water Data'!F20))="","",OFFSET('Water Data'!$F$28,0,10*ROW('Water Data'!F20)))</f>
        <v/>
      </c>
      <c r="CA26" s="353" t="str">
        <f ca="1">+IF(OFFSET('Water Data'!$F$29,0,10*ROW('Water Data'!F20))="","",OFFSET('Water Data'!$F$29,0,10*ROW('Water Data'!F20)))</f>
        <v/>
      </c>
      <c r="CB26" s="353" t="str">
        <f ca="1">+IF(OFFSET('Water Data'!$G$27,0,10*ROW('Water Data'!G20))="","",OFFSET('Water Data'!$G$27,0,10*ROW('Water Data'!G20)))</f>
        <v/>
      </c>
      <c r="CC26" s="353" t="str">
        <f ca="1">+IF(OFFSET('Water Data'!$G$28,0,10*ROW('Water Data'!G20))="","",OFFSET('Water Data'!$G$28,0,10*ROW('Water Data'!G20)))</f>
        <v/>
      </c>
      <c r="CD26" s="353" t="str">
        <f ca="1">+IF(OFFSET('Water Data'!$G$29,0,10*ROW('Water Data'!G20))="","",OFFSET('Water Data'!$G$29,0,10*ROW('Water Data'!G20)))</f>
        <v/>
      </c>
      <c r="CE26" s="353" t="str">
        <f ca="1">+IF(OFFSET('Water Data'!$H$27,0,10*ROW('Water Data'!H20))="","",OFFSET('Water Data'!$H$27,0,10*ROW('Water Data'!H20)))</f>
        <v/>
      </c>
      <c r="CF26" s="353" t="str">
        <f ca="1">+IF(OFFSET('Water Data'!$H$28,0,10*ROW('Water Data'!H20))="","",OFFSET('Water Data'!$H$28,0,10*ROW('Water Data'!H20)))</f>
        <v/>
      </c>
      <c r="CG26" s="353" t="str">
        <f ca="1">+IF(OFFSET('Water Data'!$H$29,0,10*ROW('Water Data'!H20))="","",OFFSET('Water Data'!$H$29,0,10*ROW('Water Data'!H20)))</f>
        <v/>
      </c>
      <c r="CH26" s="353" t="str">
        <f ca="1">+IF(OFFSET('Water Data'!$I$27,0,10*ROW('Water Data'!I20))="","",OFFSET('Water Data'!$I$27,0,10*ROW('Water Data'!I20)))</f>
        <v/>
      </c>
      <c r="CI26" s="353" t="str">
        <f ca="1">+IF(OFFSET('Water Data'!$I$28,0,10*ROW('Water Data'!I20))="","",OFFSET('Water Data'!$I$28,0,10*ROW('Water Data'!I20)))</f>
        <v/>
      </c>
      <c r="CJ26" s="353" t="str">
        <f ca="1">+IF(OFFSET('Water Data'!$I$29,0,10*ROW('Water Data'!I20))="","",OFFSET('Water Data'!$I$29,0,10*ROW('Water Data'!I20)))</f>
        <v/>
      </c>
      <c r="CK26" s="353" t="str">
        <f ca="1">+IF(OFFSET('Sanitation Data'!$D$28,0,10*ROW('Sanitation Data'!D20))="","",OFFSET('Sanitation Data'!$D$28,0,10*ROW('Sanitation Data'!D20)))</f>
        <v/>
      </c>
      <c r="CL26" s="353" t="str">
        <f ca="1">+IF(OFFSET('Sanitation Data'!$D$29,0,10*ROW('Sanitation Data'!D20))="","",OFFSET('Sanitation Data'!$D$29,0,10*ROW('Sanitation Data'!D20)))</f>
        <v/>
      </c>
      <c r="CM26" s="353" t="str">
        <f ca="1">+IF(OFFSET('Sanitation Data'!$D$30,0,10*ROW('Sanitation Data'!D20))="","",OFFSET('Sanitation Data'!$D$30,0,10*ROW('Sanitation Data'!D20)))</f>
        <v/>
      </c>
      <c r="CN26" s="353" t="str">
        <f ca="1">+IF(OFFSET('Sanitation Data'!$D$31,0,10*ROW('Sanitation Data'!D20))="","",OFFSET('Sanitation Data'!$D$31,0,10*ROW('Sanitation Data'!D20)))</f>
        <v/>
      </c>
      <c r="CO26" s="353" t="str">
        <f ca="1">+IF(OFFSET('Sanitation Data'!$D$32,0,10*ROW('Sanitation Data'!D20))="","",OFFSET('Sanitation Data'!$D$32,0,10*ROW('Sanitation Data'!D20)))</f>
        <v/>
      </c>
      <c r="CP26" s="353" t="str">
        <f ca="1">+IF(OFFSET('Sanitation Data'!$E$28,0,10*ROW('Sanitation Data'!E20))="","",OFFSET('Sanitation Data'!$E$28,0,10*ROW('Sanitation Data'!E20)))</f>
        <v/>
      </c>
      <c r="CQ26" s="353" t="str">
        <f ca="1">+IF(OFFSET('Sanitation Data'!$E$29,0,10*ROW('Sanitation Data'!E20))="","",OFFSET('Sanitation Data'!$E$29,0,10*ROW('Sanitation Data'!E20)))</f>
        <v/>
      </c>
      <c r="CR26" s="353" t="str">
        <f ca="1">+IF(OFFSET('Sanitation Data'!$E$30,0,10*ROW('Sanitation Data'!E20))="","",OFFSET('Sanitation Data'!$E$30,0,10*ROW('Sanitation Data'!E20)))</f>
        <v/>
      </c>
      <c r="CS26" s="353" t="str">
        <f ca="1">+IF(OFFSET('Sanitation Data'!$E$31,0,10*ROW('Sanitation Data'!E20))="","",OFFSET('Sanitation Data'!$E$31,0,10*ROW('Sanitation Data'!E20)))</f>
        <v/>
      </c>
      <c r="CT26" s="353" t="str">
        <f ca="1">+IF(OFFSET('Sanitation Data'!$E$32,0,10*ROW('Sanitation Data'!E20))="","",OFFSET('Sanitation Data'!$E$32,0,10*ROW('Sanitation Data'!E20)))</f>
        <v/>
      </c>
      <c r="CU26" s="353" t="str">
        <f ca="1">+IF(OFFSET('Sanitation Data'!$F$28,0,10*ROW('Sanitation Data'!F20))="","",OFFSET('Sanitation Data'!$F$28,0,10*ROW('Sanitation Data'!F20)))</f>
        <v/>
      </c>
      <c r="CV26" s="353" t="str">
        <f ca="1">+IF(OFFSET('Sanitation Data'!$F$29,0,10*ROW('Sanitation Data'!F20))="","",OFFSET('Sanitation Data'!$F$29,0,10*ROW('Sanitation Data'!F20)))</f>
        <v/>
      </c>
      <c r="CW26" s="353" t="str">
        <f ca="1">+IF(OFFSET('Sanitation Data'!$F$30,0,10*ROW('Sanitation Data'!F20))="","",OFFSET('Sanitation Data'!$F$30,0,10*ROW('Sanitation Data'!F20)))</f>
        <v/>
      </c>
      <c r="CX26" s="353" t="str">
        <f ca="1">+IF(OFFSET('Sanitation Data'!$F$31,0,10*ROW('Sanitation Data'!F20))="","",OFFSET('Sanitation Data'!$F$31,0,10*ROW('Sanitation Data'!F20)))</f>
        <v/>
      </c>
      <c r="CY26" s="353" t="str">
        <f ca="1">+IF(OFFSET('Sanitation Data'!$F$32,0,10*ROW('Sanitation Data'!F20))="","",OFFSET('Sanitation Data'!$F$32,0,10*ROW('Sanitation Data'!F20)))</f>
        <v/>
      </c>
      <c r="CZ26" s="353" t="str">
        <f ca="1">+IF(OFFSET('Sanitation Data'!$G$28,0,10*ROW('Sanitation Data'!G20))="","",OFFSET('Sanitation Data'!$G$28,0,10*ROW('Sanitation Data'!G20)))</f>
        <v/>
      </c>
      <c r="DA26" s="353" t="str">
        <f ca="1">+IF(OFFSET('Sanitation Data'!$G$29,0,10*ROW('Sanitation Data'!G20))="","",OFFSET('Sanitation Data'!$G$29,0,10*ROW('Sanitation Data'!G20)))</f>
        <v/>
      </c>
      <c r="DB26" s="353" t="str">
        <f ca="1">+IF(OFFSET('Sanitation Data'!$G$30,0,10*ROW('Sanitation Data'!G20))="","",OFFSET('Sanitation Data'!$G$30,0,10*ROW('Sanitation Data'!G20)))</f>
        <v/>
      </c>
      <c r="DC26" s="353" t="str">
        <f ca="1">+IF(OFFSET('Sanitation Data'!$G$31,0,10*ROW('Sanitation Data'!G20))="","",OFFSET('Sanitation Data'!$G$31,0,10*ROW('Sanitation Data'!G20)))</f>
        <v/>
      </c>
      <c r="DD26" s="353" t="str">
        <f ca="1">+IF(OFFSET('Sanitation Data'!$G$32,0,10*ROW('Sanitation Data'!G20))="","",OFFSET('Sanitation Data'!$G$32,0,10*ROW('Sanitation Data'!G20)))</f>
        <v/>
      </c>
      <c r="DE26" s="353" t="str">
        <f ca="1">+IF(OFFSET('Sanitation Data'!$H$28,0,10*ROW('Sanitation Data'!H20))="","",OFFSET('Sanitation Data'!$H$28,0,10*ROW('Sanitation Data'!H20)))</f>
        <v/>
      </c>
      <c r="DF26" s="353" t="str">
        <f ca="1">+IF(OFFSET('Sanitation Data'!$H$29,0,10*ROW('Sanitation Data'!H20))="","",OFFSET('Sanitation Data'!$H$29,0,10*ROW('Sanitation Data'!H20)))</f>
        <v/>
      </c>
      <c r="DG26" s="353" t="str">
        <f ca="1">+IF(OFFSET('Sanitation Data'!$H$30,0,10*ROW('Sanitation Data'!H20))="","",OFFSET('Sanitation Data'!$H$30,0,10*ROW('Sanitation Data'!H20)))</f>
        <v/>
      </c>
      <c r="DH26" s="353" t="str">
        <f ca="1">+IF(OFFSET('Sanitation Data'!$H$31,0,10*ROW('Sanitation Data'!H20))="","",OFFSET('Sanitation Data'!$H$31,0,10*ROW('Sanitation Data'!H20)))</f>
        <v/>
      </c>
      <c r="DI26" s="353" t="str">
        <f ca="1">+IF(OFFSET('Sanitation Data'!$H$32,0,10*ROW('Sanitation Data'!H20))="","",OFFSET('Sanitation Data'!$H$32,0,10*ROW('Sanitation Data'!H20)))</f>
        <v/>
      </c>
      <c r="DJ26" s="353" t="str">
        <f ca="1">+IF(OFFSET('Sanitation Data'!$I$28,0,10*ROW('Sanitation Data'!I20))="","",OFFSET('Sanitation Data'!$I$28,0,10*ROW('Sanitation Data'!I20)))</f>
        <v/>
      </c>
      <c r="DK26" s="353" t="str">
        <f ca="1">+IF(OFFSET('Sanitation Data'!$I$29,0,10*ROW('Sanitation Data'!I20))="","",OFFSET('Sanitation Data'!$I$29,0,10*ROW('Sanitation Data'!I20)))</f>
        <v/>
      </c>
      <c r="DL26" s="353" t="str">
        <f ca="1">+IF(OFFSET('Sanitation Data'!$I$30,0,10*ROW('Sanitation Data'!I20))="","",OFFSET('Sanitation Data'!$I$30,0,10*ROW('Sanitation Data'!I20)))</f>
        <v/>
      </c>
      <c r="DM26" s="353" t="str">
        <f ca="1">+IF(OFFSET('Sanitation Data'!$I$31,0,10*ROW('Sanitation Data'!I20))="","",OFFSET('Sanitation Data'!$I$31,0,10*ROW('Sanitation Data'!I20)))</f>
        <v/>
      </c>
      <c r="DN26" s="353" t="str">
        <f ca="1">+IF(OFFSET('Sanitation Data'!$I$32,0,10*ROW('Sanitation Data'!I20))="","",OFFSET('Sanitation Data'!$I$32,0,10*ROW('Sanitation Data'!I20)))</f>
        <v/>
      </c>
      <c r="DO26" s="353" t="str">
        <f ca="1">+IF(OFFSET('Hygiene Data'!$D$11,0,10*ROW('Hygiene Data'!D20))="","",OFFSET('Hygiene Data'!$D$11,0,10*ROW('Hygiene Data'!D20)))</f>
        <v/>
      </c>
      <c r="DP26" s="353" t="str">
        <f ca="1">+IF(OFFSET('Hygiene Data'!$D$12,0,10*ROW('Hygiene Data'!D20))="","",OFFSET('Hygiene Data'!$D$12,0,10*ROW('Hygiene Data'!D20)))</f>
        <v/>
      </c>
      <c r="DQ26" s="353" t="str">
        <f ca="1">+IF(OFFSET('Hygiene Data'!$D$13,0,10*ROW('Hygiene Data'!D20))="","",OFFSET('Hygiene Data'!$D$13,0,10*ROW('Hygiene Data'!D20)))</f>
        <v/>
      </c>
      <c r="DR26" s="353" t="str">
        <f ca="1">+IF(OFFSET('Hygiene Data'!$E$11,0,10*ROW('Hygiene Data'!E20))="","",OFFSET('Hygiene Data'!$E$11,0,10*ROW('Hygiene Data'!E20)))</f>
        <v/>
      </c>
      <c r="DS26" s="353" t="str">
        <f ca="1">+IF(OFFSET('Hygiene Data'!$E$12,0,10*ROW('Hygiene Data'!E20))="","",OFFSET('Hygiene Data'!$E$12,0,10*ROW('Hygiene Data'!E20)))</f>
        <v/>
      </c>
      <c r="DT26" s="353" t="str">
        <f ca="1">+IF(OFFSET('Hygiene Data'!$E$13,0,10*ROW('Hygiene Data'!E20))="","",OFFSET('Hygiene Data'!$E$13,0,10*ROW('Hygiene Data'!E20)))</f>
        <v/>
      </c>
      <c r="DU26" s="353" t="str">
        <f ca="1">+IF(OFFSET('Hygiene Data'!$F$11,0,10*ROW('Hygiene Data'!F20))="","",OFFSET('Hygiene Data'!$F$11,0,10*ROW('Hygiene Data'!F20)))</f>
        <v/>
      </c>
      <c r="DV26" s="353" t="str">
        <f ca="1">+IF(OFFSET('Hygiene Data'!$F$12,0,10*ROW('Hygiene Data'!F20))="","",OFFSET('Hygiene Data'!$F$12,0,10*ROW('Hygiene Data'!F20)))</f>
        <v/>
      </c>
      <c r="DW26" s="353" t="str">
        <f ca="1">+IF(OFFSET('Hygiene Data'!$F$13,0,10*ROW('Hygiene Data'!F20))="","",OFFSET('Hygiene Data'!$F$13,0,10*ROW('Hygiene Data'!F20)))</f>
        <v/>
      </c>
      <c r="DX26" s="353" t="str">
        <f ca="1">+IF(OFFSET('Hygiene Data'!$G$11,0,10*ROW('Hygiene Data'!G20))="","",OFFSET('Hygiene Data'!$G$11,0,10*ROW('Hygiene Data'!G20)))</f>
        <v/>
      </c>
      <c r="DY26" s="353" t="str">
        <f ca="1">+IF(OFFSET('Hygiene Data'!$G$12,0,10*ROW('Hygiene Data'!G20))="","",OFFSET('Hygiene Data'!$G$12,0,10*ROW('Hygiene Data'!G20)))</f>
        <v/>
      </c>
      <c r="DZ26" s="353" t="str">
        <f ca="1">+IF(OFFSET('Hygiene Data'!$G$13,0,10*ROW('Hygiene Data'!G20))="","",OFFSET('Hygiene Data'!$G$13,0,10*ROW('Hygiene Data'!G20)))</f>
        <v/>
      </c>
      <c r="EA26" s="353" t="str">
        <f ca="1">+IF(OFFSET('Hygiene Data'!$H$11,0,10*ROW('Hygiene Data'!H20))="","",OFFSET('Hygiene Data'!$H$11,0,10*ROW('Hygiene Data'!H20)))</f>
        <v/>
      </c>
      <c r="EB26" s="353" t="str">
        <f ca="1">+IF(OFFSET('Hygiene Data'!$H$12,0,10*ROW('Hygiene Data'!H20))="","",OFFSET('Hygiene Data'!$H$12,0,10*ROW('Hygiene Data'!H20)))</f>
        <v/>
      </c>
      <c r="EC26" s="353" t="str">
        <f ca="1">+IF(OFFSET('Hygiene Data'!$H$13,0,10*ROW('Hygiene Data'!H20))="","",OFFSET('Hygiene Data'!$H$13,0,10*ROW('Hygiene Data'!H20)))</f>
        <v/>
      </c>
      <c r="ED26" s="353" t="str">
        <f ca="1">+IF(OFFSET('Hygiene Data'!$I$11,0,10*ROW('Hygiene Data'!I20))="","",OFFSET('Hygiene Data'!$I$11,0,10*ROW('Hygiene Data'!I20)))</f>
        <v/>
      </c>
      <c r="EE26" s="353" t="str">
        <f ca="1">+IF(OFFSET('Hygiene Data'!$I$12,0,10*ROW('Hygiene Data'!I20))="","",OFFSET('Hygiene Data'!$I$12,0,10*ROW('Hygiene Data'!I20)))</f>
        <v/>
      </c>
      <c r="EF26" s="353" t="str">
        <f ca="1">+IF(OFFSET('Hygiene Data'!$I$13,0,10*ROW('Hygiene Data'!I20))="","",OFFSET('Hygiene Data'!$I$13,0,10*ROW('Hygiene Data'!I20)))</f>
        <v/>
      </c>
    </row>
    <row r="27" spans="1:136" x14ac:dyDescent="0.25">
      <c r="A27" s="462" t="str">
        <f ca="1">+IF(OFFSET('Water Data'!$B$2,0,10*ROW('Water Data'!E21))="","",OFFSET('Water Data'!$B$2,0,10*ROW('Water Data'!E21)))</f>
        <v/>
      </c>
      <c r="B27" s="46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89" t="str">
        <f t="shared" ca="1" si="0"/>
        <v/>
      </c>
      <c r="D27" s="49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3" t="str">
        <f ca="1">+IF(OFFSET('Water Data'!$D$27,0,10*ROW('Water Data'!D21))="","",OFFSET('Water Data'!$D$27,0,10*ROW('Water Data'!D21)))</f>
        <v/>
      </c>
      <c r="BT27" s="353" t="str">
        <f ca="1">+IF(OFFSET('Water Data'!$D$28,0,10*ROW('Water Data'!D21))="","",OFFSET('Water Data'!$D$28,0,10*ROW('Water Data'!D21)))</f>
        <v/>
      </c>
      <c r="BU27" s="353" t="str">
        <f ca="1">+IF(OFFSET('Water Data'!$D$29,0,10*ROW('Water Data'!D21))="","",OFFSET('Water Data'!$D$29,0,10*ROW('Water Data'!D21)))</f>
        <v/>
      </c>
      <c r="BV27" s="353" t="str">
        <f ca="1">+IF(OFFSET('Water Data'!$E$27,0,10*ROW('Water Data'!E21))="","",OFFSET('Water Data'!$E$27,0,10*ROW('Water Data'!E21)))</f>
        <v/>
      </c>
      <c r="BW27" s="353" t="str">
        <f ca="1">+IF(OFFSET('Water Data'!$E$28,0,10*ROW('Water Data'!E21))="","",OFFSET('Water Data'!$E$28,0,10*ROW('Water Data'!E21)))</f>
        <v/>
      </c>
      <c r="BX27" s="353" t="str">
        <f ca="1">+IF(OFFSET('Water Data'!$E$29,0,10*ROW('Water Data'!E21))="","",OFFSET('Water Data'!$E$29,0,10*ROW('Water Data'!E21)))</f>
        <v/>
      </c>
      <c r="BY27" s="353" t="str">
        <f ca="1">+IF(OFFSET('Water Data'!$F$27,0,10*ROW('Water Data'!F21))="","",OFFSET('Water Data'!$F$27,0,10*ROW('Water Data'!F21)))</f>
        <v/>
      </c>
      <c r="BZ27" s="353" t="str">
        <f ca="1">+IF(OFFSET('Water Data'!$F$28,0,10*ROW('Water Data'!F21))="","",OFFSET('Water Data'!$F$28,0,10*ROW('Water Data'!F21)))</f>
        <v/>
      </c>
      <c r="CA27" s="353" t="str">
        <f ca="1">+IF(OFFSET('Water Data'!$F$29,0,10*ROW('Water Data'!F21))="","",OFFSET('Water Data'!$F$29,0,10*ROW('Water Data'!F21)))</f>
        <v/>
      </c>
      <c r="CB27" s="353" t="str">
        <f ca="1">+IF(OFFSET('Water Data'!$G$27,0,10*ROW('Water Data'!G21))="","",OFFSET('Water Data'!$G$27,0,10*ROW('Water Data'!G21)))</f>
        <v/>
      </c>
      <c r="CC27" s="353" t="str">
        <f ca="1">+IF(OFFSET('Water Data'!$G$28,0,10*ROW('Water Data'!G21))="","",OFFSET('Water Data'!$G$28,0,10*ROW('Water Data'!G21)))</f>
        <v/>
      </c>
      <c r="CD27" s="353" t="str">
        <f ca="1">+IF(OFFSET('Water Data'!$G$29,0,10*ROW('Water Data'!G21))="","",OFFSET('Water Data'!$G$29,0,10*ROW('Water Data'!G21)))</f>
        <v/>
      </c>
      <c r="CE27" s="353" t="str">
        <f ca="1">+IF(OFFSET('Water Data'!$H$27,0,10*ROW('Water Data'!H21))="","",OFFSET('Water Data'!$H$27,0,10*ROW('Water Data'!H21)))</f>
        <v/>
      </c>
      <c r="CF27" s="353" t="str">
        <f ca="1">+IF(OFFSET('Water Data'!$H$28,0,10*ROW('Water Data'!H21))="","",OFFSET('Water Data'!$H$28,0,10*ROW('Water Data'!H21)))</f>
        <v/>
      </c>
      <c r="CG27" s="353" t="str">
        <f ca="1">+IF(OFFSET('Water Data'!$H$29,0,10*ROW('Water Data'!H21))="","",OFFSET('Water Data'!$H$29,0,10*ROW('Water Data'!H21)))</f>
        <v/>
      </c>
      <c r="CH27" s="353" t="str">
        <f ca="1">+IF(OFFSET('Water Data'!$I$27,0,10*ROW('Water Data'!I21))="","",OFFSET('Water Data'!$I$27,0,10*ROW('Water Data'!I21)))</f>
        <v/>
      </c>
      <c r="CI27" s="353" t="str">
        <f ca="1">+IF(OFFSET('Water Data'!$I$28,0,10*ROW('Water Data'!I21))="","",OFFSET('Water Data'!$I$28,0,10*ROW('Water Data'!I21)))</f>
        <v/>
      </c>
      <c r="CJ27" s="353" t="str">
        <f ca="1">+IF(OFFSET('Water Data'!$I$29,0,10*ROW('Water Data'!I21))="","",OFFSET('Water Data'!$I$29,0,10*ROW('Water Data'!I21)))</f>
        <v/>
      </c>
      <c r="CK27" s="353" t="str">
        <f ca="1">+IF(OFFSET('Sanitation Data'!$D$28,0,10*ROW('Sanitation Data'!D21))="","",OFFSET('Sanitation Data'!$D$28,0,10*ROW('Sanitation Data'!D21)))</f>
        <v/>
      </c>
      <c r="CL27" s="353" t="str">
        <f ca="1">+IF(OFFSET('Sanitation Data'!$D$29,0,10*ROW('Sanitation Data'!D21))="","",OFFSET('Sanitation Data'!$D$29,0,10*ROW('Sanitation Data'!D21)))</f>
        <v/>
      </c>
      <c r="CM27" s="353" t="str">
        <f ca="1">+IF(OFFSET('Sanitation Data'!$D$30,0,10*ROW('Sanitation Data'!D21))="","",OFFSET('Sanitation Data'!$D$30,0,10*ROW('Sanitation Data'!D21)))</f>
        <v/>
      </c>
      <c r="CN27" s="353" t="str">
        <f ca="1">+IF(OFFSET('Sanitation Data'!$D$31,0,10*ROW('Sanitation Data'!D21))="","",OFFSET('Sanitation Data'!$D$31,0,10*ROW('Sanitation Data'!D21)))</f>
        <v/>
      </c>
      <c r="CO27" s="353" t="str">
        <f ca="1">+IF(OFFSET('Sanitation Data'!$D$32,0,10*ROW('Sanitation Data'!D21))="","",OFFSET('Sanitation Data'!$D$32,0,10*ROW('Sanitation Data'!D21)))</f>
        <v/>
      </c>
      <c r="CP27" s="353" t="str">
        <f ca="1">+IF(OFFSET('Sanitation Data'!$E$28,0,10*ROW('Sanitation Data'!E21))="","",OFFSET('Sanitation Data'!$E$28,0,10*ROW('Sanitation Data'!E21)))</f>
        <v/>
      </c>
      <c r="CQ27" s="353" t="str">
        <f ca="1">+IF(OFFSET('Sanitation Data'!$E$29,0,10*ROW('Sanitation Data'!E21))="","",OFFSET('Sanitation Data'!$E$29,0,10*ROW('Sanitation Data'!E21)))</f>
        <v/>
      </c>
      <c r="CR27" s="353" t="str">
        <f ca="1">+IF(OFFSET('Sanitation Data'!$E$30,0,10*ROW('Sanitation Data'!E21))="","",OFFSET('Sanitation Data'!$E$30,0,10*ROW('Sanitation Data'!E21)))</f>
        <v/>
      </c>
      <c r="CS27" s="353" t="str">
        <f ca="1">+IF(OFFSET('Sanitation Data'!$E$31,0,10*ROW('Sanitation Data'!E21))="","",OFFSET('Sanitation Data'!$E$31,0,10*ROW('Sanitation Data'!E21)))</f>
        <v/>
      </c>
      <c r="CT27" s="353" t="str">
        <f ca="1">+IF(OFFSET('Sanitation Data'!$E$32,0,10*ROW('Sanitation Data'!E21))="","",OFFSET('Sanitation Data'!$E$32,0,10*ROW('Sanitation Data'!E21)))</f>
        <v/>
      </c>
      <c r="CU27" s="353" t="str">
        <f ca="1">+IF(OFFSET('Sanitation Data'!$F$28,0,10*ROW('Sanitation Data'!F21))="","",OFFSET('Sanitation Data'!$F$28,0,10*ROW('Sanitation Data'!F21)))</f>
        <v/>
      </c>
      <c r="CV27" s="353" t="str">
        <f ca="1">+IF(OFFSET('Sanitation Data'!$F$29,0,10*ROW('Sanitation Data'!F21))="","",OFFSET('Sanitation Data'!$F$29,0,10*ROW('Sanitation Data'!F21)))</f>
        <v/>
      </c>
      <c r="CW27" s="353" t="str">
        <f ca="1">+IF(OFFSET('Sanitation Data'!$F$30,0,10*ROW('Sanitation Data'!F21))="","",OFFSET('Sanitation Data'!$F$30,0,10*ROW('Sanitation Data'!F21)))</f>
        <v/>
      </c>
      <c r="CX27" s="353" t="str">
        <f ca="1">+IF(OFFSET('Sanitation Data'!$F$31,0,10*ROW('Sanitation Data'!F21))="","",OFFSET('Sanitation Data'!$F$31,0,10*ROW('Sanitation Data'!F21)))</f>
        <v/>
      </c>
      <c r="CY27" s="353" t="str">
        <f ca="1">+IF(OFFSET('Sanitation Data'!$F$32,0,10*ROW('Sanitation Data'!F21))="","",OFFSET('Sanitation Data'!$F$32,0,10*ROW('Sanitation Data'!F21)))</f>
        <v/>
      </c>
      <c r="CZ27" s="353" t="str">
        <f ca="1">+IF(OFFSET('Sanitation Data'!$G$28,0,10*ROW('Sanitation Data'!G21))="","",OFFSET('Sanitation Data'!$G$28,0,10*ROW('Sanitation Data'!G21)))</f>
        <v/>
      </c>
      <c r="DA27" s="353" t="str">
        <f ca="1">+IF(OFFSET('Sanitation Data'!$G$29,0,10*ROW('Sanitation Data'!G21))="","",OFFSET('Sanitation Data'!$G$29,0,10*ROW('Sanitation Data'!G21)))</f>
        <v/>
      </c>
      <c r="DB27" s="353" t="str">
        <f ca="1">+IF(OFFSET('Sanitation Data'!$G$30,0,10*ROW('Sanitation Data'!G21))="","",OFFSET('Sanitation Data'!$G$30,0,10*ROW('Sanitation Data'!G21)))</f>
        <v/>
      </c>
      <c r="DC27" s="353" t="str">
        <f ca="1">+IF(OFFSET('Sanitation Data'!$G$31,0,10*ROW('Sanitation Data'!G21))="","",OFFSET('Sanitation Data'!$G$31,0,10*ROW('Sanitation Data'!G21)))</f>
        <v/>
      </c>
      <c r="DD27" s="353" t="str">
        <f ca="1">+IF(OFFSET('Sanitation Data'!$G$32,0,10*ROW('Sanitation Data'!G21))="","",OFFSET('Sanitation Data'!$G$32,0,10*ROW('Sanitation Data'!G21)))</f>
        <v/>
      </c>
      <c r="DE27" s="353" t="str">
        <f ca="1">+IF(OFFSET('Sanitation Data'!$H$28,0,10*ROW('Sanitation Data'!H21))="","",OFFSET('Sanitation Data'!$H$28,0,10*ROW('Sanitation Data'!H21)))</f>
        <v/>
      </c>
      <c r="DF27" s="353" t="str">
        <f ca="1">+IF(OFFSET('Sanitation Data'!$H$29,0,10*ROW('Sanitation Data'!H21))="","",OFFSET('Sanitation Data'!$H$29,0,10*ROW('Sanitation Data'!H21)))</f>
        <v/>
      </c>
      <c r="DG27" s="353" t="str">
        <f ca="1">+IF(OFFSET('Sanitation Data'!$H$30,0,10*ROW('Sanitation Data'!H21))="","",OFFSET('Sanitation Data'!$H$30,0,10*ROW('Sanitation Data'!H21)))</f>
        <v/>
      </c>
      <c r="DH27" s="353" t="str">
        <f ca="1">+IF(OFFSET('Sanitation Data'!$H$31,0,10*ROW('Sanitation Data'!H21))="","",OFFSET('Sanitation Data'!$H$31,0,10*ROW('Sanitation Data'!H21)))</f>
        <v/>
      </c>
      <c r="DI27" s="353" t="str">
        <f ca="1">+IF(OFFSET('Sanitation Data'!$H$32,0,10*ROW('Sanitation Data'!H21))="","",OFFSET('Sanitation Data'!$H$32,0,10*ROW('Sanitation Data'!H21)))</f>
        <v/>
      </c>
      <c r="DJ27" s="353" t="str">
        <f ca="1">+IF(OFFSET('Sanitation Data'!$I$28,0,10*ROW('Sanitation Data'!I21))="","",OFFSET('Sanitation Data'!$I$28,0,10*ROW('Sanitation Data'!I21)))</f>
        <v/>
      </c>
      <c r="DK27" s="353" t="str">
        <f ca="1">+IF(OFFSET('Sanitation Data'!$I$29,0,10*ROW('Sanitation Data'!I21))="","",OFFSET('Sanitation Data'!$I$29,0,10*ROW('Sanitation Data'!I21)))</f>
        <v/>
      </c>
      <c r="DL27" s="353" t="str">
        <f ca="1">+IF(OFFSET('Sanitation Data'!$I$30,0,10*ROW('Sanitation Data'!I21))="","",OFFSET('Sanitation Data'!$I$30,0,10*ROW('Sanitation Data'!I21)))</f>
        <v/>
      </c>
      <c r="DM27" s="353" t="str">
        <f ca="1">+IF(OFFSET('Sanitation Data'!$I$31,0,10*ROW('Sanitation Data'!I21))="","",OFFSET('Sanitation Data'!$I$31,0,10*ROW('Sanitation Data'!I21)))</f>
        <v/>
      </c>
      <c r="DN27" s="353" t="str">
        <f ca="1">+IF(OFFSET('Sanitation Data'!$I$32,0,10*ROW('Sanitation Data'!I21))="","",OFFSET('Sanitation Data'!$I$32,0,10*ROW('Sanitation Data'!I21)))</f>
        <v/>
      </c>
      <c r="DO27" s="353" t="str">
        <f ca="1">+IF(OFFSET('Hygiene Data'!$D$11,0,10*ROW('Hygiene Data'!D21))="","",OFFSET('Hygiene Data'!$D$11,0,10*ROW('Hygiene Data'!D21)))</f>
        <v/>
      </c>
      <c r="DP27" s="353" t="str">
        <f ca="1">+IF(OFFSET('Hygiene Data'!$D$12,0,10*ROW('Hygiene Data'!D21))="","",OFFSET('Hygiene Data'!$D$12,0,10*ROW('Hygiene Data'!D21)))</f>
        <v/>
      </c>
      <c r="DQ27" s="353" t="str">
        <f ca="1">+IF(OFFSET('Hygiene Data'!$D$13,0,10*ROW('Hygiene Data'!D21))="","",OFFSET('Hygiene Data'!$D$13,0,10*ROW('Hygiene Data'!D21)))</f>
        <v/>
      </c>
      <c r="DR27" s="353" t="str">
        <f ca="1">+IF(OFFSET('Hygiene Data'!$E$11,0,10*ROW('Hygiene Data'!E21))="","",OFFSET('Hygiene Data'!$E$11,0,10*ROW('Hygiene Data'!E21)))</f>
        <v/>
      </c>
      <c r="DS27" s="353" t="str">
        <f ca="1">+IF(OFFSET('Hygiene Data'!$E$12,0,10*ROW('Hygiene Data'!E21))="","",OFFSET('Hygiene Data'!$E$12,0,10*ROW('Hygiene Data'!E21)))</f>
        <v/>
      </c>
      <c r="DT27" s="353" t="str">
        <f ca="1">+IF(OFFSET('Hygiene Data'!$E$13,0,10*ROW('Hygiene Data'!E21))="","",OFFSET('Hygiene Data'!$E$13,0,10*ROW('Hygiene Data'!E21)))</f>
        <v/>
      </c>
      <c r="DU27" s="353" t="str">
        <f ca="1">+IF(OFFSET('Hygiene Data'!$F$11,0,10*ROW('Hygiene Data'!F21))="","",OFFSET('Hygiene Data'!$F$11,0,10*ROW('Hygiene Data'!F21)))</f>
        <v/>
      </c>
      <c r="DV27" s="353" t="str">
        <f ca="1">+IF(OFFSET('Hygiene Data'!$F$12,0,10*ROW('Hygiene Data'!F21))="","",OFFSET('Hygiene Data'!$F$12,0,10*ROW('Hygiene Data'!F21)))</f>
        <v/>
      </c>
      <c r="DW27" s="353" t="str">
        <f ca="1">+IF(OFFSET('Hygiene Data'!$F$13,0,10*ROW('Hygiene Data'!F21))="","",OFFSET('Hygiene Data'!$F$13,0,10*ROW('Hygiene Data'!F21)))</f>
        <v/>
      </c>
      <c r="DX27" s="353" t="str">
        <f ca="1">+IF(OFFSET('Hygiene Data'!$G$11,0,10*ROW('Hygiene Data'!G21))="","",OFFSET('Hygiene Data'!$G$11,0,10*ROW('Hygiene Data'!G21)))</f>
        <v/>
      </c>
      <c r="DY27" s="353" t="str">
        <f ca="1">+IF(OFFSET('Hygiene Data'!$G$12,0,10*ROW('Hygiene Data'!G21))="","",OFFSET('Hygiene Data'!$G$12,0,10*ROW('Hygiene Data'!G21)))</f>
        <v/>
      </c>
      <c r="DZ27" s="353" t="str">
        <f ca="1">+IF(OFFSET('Hygiene Data'!$G$13,0,10*ROW('Hygiene Data'!G21))="","",OFFSET('Hygiene Data'!$G$13,0,10*ROW('Hygiene Data'!G21)))</f>
        <v/>
      </c>
      <c r="EA27" s="353" t="str">
        <f ca="1">+IF(OFFSET('Hygiene Data'!$H$11,0,10*ROW('Hygiene Data'!H21))="","",OFFSET('Hygiene Data'!$H$11,0,10*ROW('Hygiene Data'!H21)))</f>
        <v/>
      </c>
      <c r="EB27" s="353" t="str">
        <f ca="1">+IF(OFFSET('Hygiene Data'!$H$12,0,10*ROW('Hygiene Data'!H21))="","",OFFSET('Hygiene Data'!$H$12,0,10*ROW('Hygiene Data'!H21)))</f>
        <v/>
      </c>
      <c r="EC27" s="353" t="str">
        <f ca="1">+IF(OFFSET('Hygiene Data'!$H$13,0,10*ROW('Hygiene Data'!H21))="","",OFFSET('Hygiene Data'!$H$13,0,10*ROW('Hygiene Data'!H21)))</f>
        <v/>
      </c>
      <c r="ED27" s="353" t="str">
        <f ca="1">+IF(OFFSET('Hygiene Data'!$I$11,0,10*ROW('Hygiene Data'!I21))="","",OFFSET('Hygiene Data'!$I$11,0,10*ROW('Hygiene Data'!I21)))</f>
        <v/>
      </c>
      <c r="EE27" s="353" t="str">
        <f ca="1">+IF(OFFSET('Hygiene Data'!$I$12,0,10*ROW('Hygiene Data'!I21))="","",OFFSET('Hygiene Data'!$I$12,0,10*ROW('Hygiene Data'!I21)))</f>
        <v/>
      </c>
      <c r="EF27" s="353" t="str">
        <f ca="1">+IF(OFFSET('Hygiene Data'!$I$13,0,10*ROW('Hygiene Data'!I21))="","",OFFSET('Hygiene Data'!$I$13,0,10*ROW('Hygiene Data'!I21)))</f>
        <v/>
      </c>
    </row>
    <row r="28" spans="1:136" x14ac:dyDescent="0.25">
      <c r="A28" s="462" t="str">
        <f ca="1">+IF(OFFSET('Water Data'!$B$2,0,10*ROW('Water Data'!E22))="","",OFFSET('Water Data'!$B$2,0,10*ROW('Water Data'!E22)))</f>
        <v/>
      </c>
      <c r="B28" s="46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89" t="str">
        <f t="shared" ca="1" si="0"/>
        <v/>
      </c>
      <c r="D28" s="49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3" t="str">
        <f ca="1">+IF(OFFSET('Water Data'!$D$27,0,10*ROW('Water Data'!D22))="","",OFFSET('Water Data'!$D$27,0,10*ROW('Water Data'!D22)))</f>
        <v/>
      </c>
      <c r="BT28" s="353" t="str">
        <f ca="1">+IF(OFFSET('Water Data'!$D$28,0,10*ROW('Water Data'!D22))="","",OFFSET('Water Data'!$D$28,0,10*ROW('Water Data'!D22)))</f>
        <v/>
      </c>
      <c r="BU28" s="353" t="str">
        <f ca="1">+IF(OFFSET('Water Data'!$D$29,0,10*ROW('Water Data'!D22))="","",OFFSET('Water Data'!$D$29,0,10*ROW('Water Data'!D22)))</f>
        <v/>
      </c>
      <c r="BV28" s="353" t="str">
        <f ca="1">+IF(OFFSET('Water Data'!$E$27,0,10*ROW('Water Data'!E22))="","",OFFSET('Water Data'!$E$27,0,10*ROW('Water Data'!E22)))</f>
        <v/>
      </c>
      <c r="BW28" s="353" t="str">
        <f ca="1">+IF(OFFSET('Water Data'!$E$28,0,10*ROW('Water Data'!E22))="","",OFFSET('Water Data'!$E$28,0,10*ROW('Water Data'!E22)))</f>
        <v/>
      </c>
      <c r="BX28" s="353" t="str">
        <f ca="1">+IF(OFFSET('Water Data'!$E$29,0,10*ROW('Water Data'!E22))="","",OFFSET('Water Data'!$E$29,0,10*ROW('Water Data'!E22)))</f>
        <v/>
      </c>
      <c r="BY28" s="353" t="str">
        <f ca="1">+IF(OFFSET('Water Data'!$F$27,0,10*ROW('Water Data'!F22))="","",OFFSET('Water Data'!$F$27,0,10*ROW('Water Data'!F22)))</f>
        <v/>
      </c>
      <c r="BZ28" s="353" t="str">
        <f ca="1">+IF(OFFSET('Water Data'!$F$28,0,10*ROW('Water Data'!F22))="","",OFFSET('Water Data'!$F$28,0,10*ROW('Water Data'!F22)))</f>
        <v/>
      </c>
      <c r="CA28" s="353" t="str">
        <f ca="1">+IF(OFFSET('Water Data'!$F$29,0,10*ROW('Water Data'!F22))="","",OFFSET('Water Data'!$F$29,0,10*ROW('Water Data'!F22)))</f>
        <v/>
      </c>
      <c r="CB28" s="353" t="str">
        <f ca="1">+IF(OFFSET('Water Data'!$G$27,0,10*ROW('Water Data'!G22))="","",OFFSET('Water Data'!$G$27,0,10*ROW('Water Data'!G22)))</f>
        <v/>
      </c>
      <c r="CC28" s="353" t="str">
        <f ca="1">+IF(OFFSET('Water Data'!$G$28,0,10*ROW('Water Data'!G22))="","",OFFSET('Water Data'!$G$28,0,10*ROW('Water Data'!G22)))</f>
        <v/>
      </c>
      <c r="CD28" s="353" t="str">
        <f ca="1">+IF(OFFSET('Water Data'!$G$29,0,10*ROW('Water Data'!G22))="","",OFFSET('Water Data'!$G$29,0,10*ROW('Water Data'!G22)))</f>
        <v/>
      </c>
      <c r="CE28" s="353" t="str">
        <f ca="1">+IF(OFFSET('Water Data'!$H$27,0,10*ROW('Water Data'!H22))="","",OFFSET('Water Data'!$H$27,0,10*ROW('Water Data'!H22)))</f>
        <v/>
      </c>
      <c r="CF28" s="353" t="str">
        <f ca="1">+IF(OFFSET('Water Data'!$H$28,0,10*ROW('Water Data'!H22))="","",OFFSET('Water Data'!$H$28,0,10*ROW('Water Data'!H22)))</f>
        <v/>
      </c>
      <c r="CG28" s="353" t="str">
        <f ca="1">+IF(OFFSET('Water Data'!$H$29,0,10*ROW('Water Data'!H22))="","",OFFSET('Water Data'!$H$29,0,10*ROW('Water Data'!H22)))</f>
        <v/>
      </c>
      <c r="CH28" s="353" t="str">
        <f ca="1">+IF(OFFSET('Water Data'!$I$27,0,10*ROW('Water Data'!I22))="","",OFFSET('Water Data'!$I$27,0,10*ROW('Water Data'!I22)))</f>
        <v/>
      </c>
      <c r="CI28" s="353" t="str">
        <f ca="1">+IF(OFFSET('Water Data'!$I$28,0,10*ROW('Water Data'!I22))="","",OFFSET('Water Data'!$I$28,0,10*ROW('Water Data'!I22)))</f>
        <v/>
      </c>
      <c r="CJ28" s="353" t="str">
        <f ca="1">+IF(OFFSET('Water Data'!$I$29,0,10*ROW('Water Data'!I22))="","",OFFSET('Water Data'!$I$29,0,10*ROW('Water Data'!I22)))</f>
        <v/>
      </c>
      <c r="CK28" s="353" t="str">
        <f ca="1">+IF(OFFSET('Sanitation Data'!$D$28,0,10*ROW('Sanitation Data'!D22))="","",OFFSET('Sanitation Data'!$D$28,0,10*ROW('Sanitation Data'!D22)))</f>
        <v/>
      </c>
      <c r="CL28" s="353" t="str">
        <f ca="1">+IF(OFFSET('Sanitation Data'!$D$29,0,10*ROW('Sanitation Data'!D22))="","",OFFSET('Sanitation Data'!$D$29,0,10*ROW('Sanitation Data'!D22)))</f>
        <v/>
      </c>
      <c r="CM28" s="353" t="str">
        <f ca="1">+IF(OFFSET('Sanitation Data'!$D$30,0,10*ROW('Sanitation Data'!D22))="","",OFFSET('Sanitation Data'!$D$30,0,10*ROW('Sanitation Data'!D22)))</f>
        <v/>
      </c>
      <c r="CN28" s="353" t="str">
        <f ca="1">+IF(OFFSET('Sanitation Data'!$D$31,0,10*ROW('Sanitation Data'!D22))="","",OFFSET('Sanitation Data'!$D$31,0,10*ROW('Sanitation Data'!D22)))</f>
        <v/>
      </c>
      <c r="CO28" s="353" t="str">
        <f ca="1">+IF(OFFSET('Sanitation Data'!$D$32,0,10*ROW('Sanitation Data'!D22))="","",OFFSET('Sanitation Data'!$D$32,0,10*ROW('Sanitation Data'!D22)))</f>
        <v/>
      </c>
      <c r="CP28" s="353" t="str">
        <f ca="1">+IF(OFFSET('Sanitation Data'!$E$28,0,10*ROW('Sanitation Data'!E22))="","",OFFSET('Sanitation Data'!$E$28,0,10*ROW('Sanitation Data'!E22)))</f>
        <v/>
      </c>
      <c r="CQ28" s="353" t="str">
        <f ca="1">+IF(OFFSET('Sanitation Data'!$E$29,0,10*ROW('Sanitation Data'!E22))="","",OFFSET('Sanitation Data'!$E$29,0,10*ROW('Sanitation Data'!E22)))</f>
        <v/>
      </c>
      <c r="CR28" s="353" t="str">
        <f ca="1">+IF(OFFSET('Sanitation Data'!$E$30,0,10*ROW('Sanitation Data'!E22))="","",OFFSET('Sanitation Data'!$E$30,0,10*ROW('Sanitation Data'!E22)))</f>
        <v/>
      </c>
      <c r="CS28" s="353" t="str">
        <f ca="1">+IF(OFFSET('Sanitation Data'!$E$31,0,10*ROW('Sanitation Data'!E22))="","",OFFSET('Sanitation Data'!$E$31,0,10*ROW('Sanitation Data'!E22)))</f>
        <v/>
      </c>
      <c r="CT28" s="353" t="str">
        <f ca="1">+IF(OFFSET('Sanitation Data'!$E$32,0,10*ROW('Sanitation Data'!E22))="","",OFFSET('Sanitation Data'!$E$32,0,10*ROW('Sanitation Data'!E22)))</f>
        <v/>
      </c>
      <c r="CU28" s="353" t="str">
        <f ca="1">+IF(OFFSET('Sanitation Data'!$F$28,0,10*ROW('Sanitation Data'!F22))="","",OFFSET('Sanitation Data'!$F$28,0,10*ROW('Sanitation Data'!F22)))</f>
        <v/>
      </c>
      <c r="CV28" s="353" t="str">
        <f ca="1">+IF(OFFSET('Sanitation Data'!$F$29,0,10*ROW('Sanitation Data'!F22))="","",OFFSET('Sanitation Data'!$F$29,0,10*ROW('Sanitation Data'!F22)))</f>
        <v/>
      </c>
      <c r="CW28" s="353" t="str">
        <f ca="1">+IF(OFFSET('Sanitation Data'!$F$30,0,10*ROW('Sanitation Data'!F22))="","",OFFSET('Sanitation Data'!$F$30,0,10*ROW('Sanitation Data'!F22)))</f>
        <v/>
      </c>
      <c r="CX28" s="353" t="str">
        <f ca="1">+IF(OFFSET('Sanitation Data'!$F$31,0,10*ROW('Sanitation Data'!F22))="","",OFFSET('Sanitation Data'!$F$31,0,10*ROW('Sanitation Data'!F22)))</f>
        <v/>
      </c>
      <c r="CY28" s="353" t="str">
        <f ca="1">+IF(OFFSET('Sanitation Data'!$F$32,0,10*ROW('Sanitation Data'!F22))="","",OFFSET('Sanitation Data'!$F$32,0,10*ROW('Sanitation Data'!F22)))</f>
        <v/>
      </c>
      <c r="CZ28" s="353" t="str">
        <f ca="1">+IF(OFFSET('Sanitation Data'!$G$28,0,10*ROW('Sanitation Data'!G22))="","",OFFSET('Sanitation Data'!$G$28,0,10*ROW('Sanitation Data'!G22)))</f>
        <v/>
      </c>
      <c r="DA28" s="353" t="str">
        <f ca="1">+IF(OFFSET('Sanitation Data'!$G$29,0,10*ROW('Sanitation Data'!G22))="","",OFFSET('Sanitation Data'!$G$29,0,10*ROW('Sanitation Data'!G22)))</f>
        <v/>
      </c>
      <c r="DB28" s="353" t="str">
        <f ca="1">+IF(OFFSET('Sanitation Data'!$G$30,0,10*ROW('Sanitation Data'!G22))="","",OFFSET('Sanitation Data'!$G$30,0,10*ROW('Sanitation Data'!G22)))</f>
        <v/>
      </c>
      <c r="DC28" s="353" t="str">
        <f ca="1">+IF(OFFSET('Sanitation Data'!$G$31,0,10*ROW('Sanitation Data'!G22))="","",OFFSET('Sanitation Data'!$G$31,0,10*ROW('Sanitation Data'!G22)))</f>
        <v/>
      </c>
      <c r="DD28" s="353" t="str">
        <f ca="1">+IF(OFFSET('Sanitation Data'!$G$32,0,10*ROW('Sanitation Data'!G22))="","",OFFSET('Sanitation Data'!$G$32,0,10*ROW('Sanitation Data'!G22)))</f>
        <v/>
      </c>
      <c r="DE28" s="353" t="str">
        <f ca="1">+IF(OFFSET('Sanitation Data'!$H$28,0,10*ROW('Sanitation Data'!H22))="","",OFFSET('Sanitation Data'!$H$28,0,10*ROW('Sanitation Data'!H22)))</f>
        <v/>
      </c>
      <c r="DF28" s="353" t="str">
        <f ca="1">+IF(OFFSET('Sanitation Data'!$H$29,0,10*ROW('Sanitation Data'!H22))="","",OFFSET('Sanitation Data'!$H$29,0,10*ROW('Sanitation Data'!H22)))</f>
        <v/>
      </c>
      <c r="DG28" s="353" t="str">
        <f ca="1">+IF(OFFSET('Sanitation Data'!$H$30,0,10*ROW('Sanitation Data'!H22))="","",OFFSET('Sanitation Data'!$H$30,0,10*ROW('Sanitation Data'!H22)))</f>
        <v/>
      </c>
      <c r="DH28" s="353" t="str">
        <f ca="1">+IF(OFFSET('Sanitation Data'!$H$31,0,10*ROW('Sanitation Data'!H22))="","",OFFSET('Sanitation Data'!$H$31,0,10*ROW('Sanitation Data'!H22)))</f>
        <v/>
      </c>
      <c r="DI28" s="353" t="str">
        <f ca="1">+IF(OFFSET('Sanitation Data'!$H$32,0,10*ROW('Sanitation Data'!H22))="","",OFFSET('Sanitation Data'!$H$32,0,10*ROW('Sanitation Data'!H22)))</f>
        <v/>
      </c>
      <c r="DJ28" s="353" t="str">
        <f ca="1">+IF(OFFSET('Sanitation Data'!$I$28,0,10*ROW('Sanitation Data'!I22))="","",OFFSET('Sanitation Data'!$I$28,0,10*ROW('Sanitation Data'!I22)))</f>
        <v/>
      </c>
      <c r="DK28" s="353" t="str">
        <f ca="1">+IF(OFFSET('Sanitation Data'!$I$29,0,10*ROW('Sanitation Data'!I22))="","",OFFSET('Sanitation Data'!$I$29,0,10*ROW('Sanitation Data'!I22)))</f>
        <v/>
      </c>
      <c r="DL28" s="353" t="str">
        <f ca="1">+IF(OFFSET('Sanitation Data'!$I$30,0,10*ROW('Sanitation Data'!I22))="","",OFFSET('Sanitation Data'!$I$30,0,10*ROW('Sanitation Data'!I22)))</f>
        <v/>
      </c>
      <c r="DM28" s="353" t="str">
        <f ca="1">+IF(OFFSET('Sanitation Data'!$I$31,0,10*ROW('Sanitation Data'!I22))="","",OFFSET('Sanitation Data'!$I$31,0,10*ROW('Sanitation Data'!I22)))</f>
        <v/>
      </c>
      <c r="DN28" s="353" t="str">
        <f ca="1">+IF(OFFSET('Sanitation Data'!$I$32,0,10*ROW('Sanitation Data'!I22))="","",OFFSET('Sanitation Data'!$I$32,0,10*ROW('Sanitation Data'!I22)))</f>
        <v/>
      </c>
      <c r="DO28" s="353" t="str">
        <f ca="1">+IF(OFFSET('Hygiene Data'!$D$11,0,10*ROW('Hygiene Data'!D22))="","",OFFSET('Hygiene Data'!$D$11,0,10*ROW('Hygiene Data'!D22)))</f>
        <v/>
      </c>
      <c r="DP28" s="353" t="str">
        <f ca="1">+IF(OFFSET('Hygiene Data'!$D$12,0,10*ROW('Hygiene Data'!D22))="","",OFFSET('Hygiene Data'!$D$12,0,10*ROW('Hygiene Data'!D22)))</f>
        <v/>
      </c>
      <c r="DQ28" s="353" t="str">
        <f ca="1">+IF(OFFSET('Hygiene Data'!$D$13,0,10*ROW('Hygiene Data'!D22))="","",OFFSET('Hygiene Data'!$D$13,0,10*ROW('Hygiene Data'!D22)))</f>
        <v/>
      </c>
      <c r="DR28" s="353" t="str">
        <f ca="1">+IF(OFFSET('Hygiene Data'!$E$11,0,10*ROW('Hygiene Data'!E22))="","",OFFSET('Hygiene Data'!$E$11,0,10*ROW('Hygiene Data'!E22)))</f>
        <v/>
      </c>
      <c r="DS28" s="353" t="str">
        <f ca="1">+IF(OFFSET('Hygiene Data'!$E$12,0,10*ROW('Hygiene Data'!E22))="","",OFFSET('Hygiene Data'!$E$12,0,10*ROW('Hygiene Data'!E22)))</f>
        <v/>
      </c>
      <c r="DT28" s="353" t="str">
        <f ca="1">+IF(OFFSET('Hygiene Data'!$E$13,0,10*ROW('Hygiene Data'!E22))="","",OFFSET('Hygiene Data'!$E$13,0,10*ROW('Hygiene Data'!E22)))</f>
        <v/>
      </c>
      <c r="DU28" s="353" t="str">
        <f ca="1">+IF(OFFSET('Hygiene Data'!$F$11,0,10*ROW('Hygiene Data'!F22))="","",OFFSET('Hygiene Data'!$F$11,0,10*ROW('Hygiene Data'!F22)))</f>
        <v/>
      </c>
      <c r="DV28" s="353" t="str">
        <f ca="1">+IF(OFFSET('Hygiene Data'!$F$12,0,10*ROW('Hygiene Data'!F22))="","",OFFSET('Hygiene Data'!$F$12,0,10*ROW('Hygiene Data'!F22)))</f>
        <v/>
      </c>
      <c r="DW28" s="353" t="str">
        <f ca="1">+IF(OFFSET('Hygiene Data'!$F$13,0,10*ROW('Hygiene Data'!F22))="","",OFFSET('Hygiene Data'!$F$13,0,10*ROW('Hygiene Data'!F22)))</f>
        <v/>
      </c>
      <c r="DX28" s="353" t="str">
        <f ca="1">+IF(OFFSET('Hygiene Data'!$G$11,0,10*ROW('Hygiene Data'!G22))="","",OFFSET('Hygiene Data'!$G$11,0,10*ROW('Hygiene Data'!G22)))</f>
        <v/>
      </c>
      <c r="DY28" s="353" t="str">
        <f ca="1">+IF(OFFSET('Hygiene Data'!$G$12,0,10*ROW('Hygiene Data'!G22))="","",OFFSET('Hygiene Data'!$G$12,0,10*ROW('Hygiene Data'!G22)))</f>
        <v/>
      </c>
      <c r="DZ28" s="353" t="str">
        <f ca="1">+IF(OFFSET('Hygiene Data'!$G$13,0,10*ROW('Hygiene Data'!G22))="","",OFFSET('Hygiene Data'!$G$13,0,10*ROW('Hygiene Data'!G22)))</f>
        <v/>
      </c>
      <c r="EA28" s="353" t="str">
        <f ca="1">+IF(OFFSET('Hygiene Data'!$H$11,0,10*ROW('Hygiene Data'!H22))="","",OFFSET('Hygiene Data'!$H$11,0,10*ROW('Hygiene Data'!H22)))</f>
        <v/>
      </c>
      <c r="EB28" s="353" t="str">
        <f ca="1">+IF(OFFSET('Hygiene Data'!$H$12,0,10*ROW('Hygiene Data'!H22))="","",OFFSET('Hygiene Data'!$H$12,0,10*ROW('Hygiene Data'!H22)))</f>
        <v/>
      </c>
      <c r="EC28" s="353" t="str">
        <f ca="1">+IF(OFFSET('Hygiene Data'!$H$13,0,10*ROW('Hygiene Data'!H22))="","",OFFSET('Hygiene Data'!$H$13,0,10*ROW('Hygiene Data'!H22)))</f>
        <v/>
      </c>
      <c r="ED28" s="353" t="str">
        <f ca="1">+IF(OFFSET('Hygiene Data'!$I$11,0,10*ROW('Hygiene Data'!I22))="","",OFFSET('Hygiene Data'!$I$11,0,10*ROW('Hygiene Data'!I22)))</f>
        <v/>
      </c>
      <c r="EE28" s="353" t="str">
        <f ca="1">+IF(OFFSET('Hygiene Data'!$I$12,0,10*ROW('Hygiene Data'!I22))="","",OFFSET('Hygiene Data'!$I$12,0,10*ROW('Hygiene Data'!I22)))</f>
        <v/>
      </c>
      <c r="EF28" s="353" t="str">
        <f ca="1">+IF(OFFSET('Hygiene Data'!$I$13,0,10*ROW('Hygiene Data'!I22))="","",OFFSET('Hygiene Data'!$I$13,0,10*ROW('Hygiene Data'!I22)))</f>
        <v/>
      </c>
    </row>
    <row r="29" spans="1:136" x14ac:dyDescent="0.25">
      <c r="A29" s="462" t="str">
        <f ca="1">+IF(OFFSET('Water Data'!$B$2,0,10*ROW('Water Data'!E23))="","",OFFSET('Water Data'!$B$2,0,10*ROW('Water Data'!E23)))</f>
        <v/>
      </c>
      <c r="B29" s="46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89" t="str">
        <f t="shared" ca="1" si="0"/>
        <v/>
      </c>
      <c r="D29" s="49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3" t="str">
        <f ca="1">+IF(OFFSET('Water Data'!$D$27,0,10*ROW('Water Data'!D23))="","",OFFSET('Water Data'!$D$27,0,10*ROW('Water Data'!D23)))</f>
        <v/>
      </c>
      <c r="BT29" s="353" t="str">
        <f ca="1">+IF(OFFSET('Water Data'!$D$28,0,10*ROW('Water Data'!D23))="","",OFFSET('Water Data'!$D$28,0,10*ROW('Water Data'!D23)))</f>
        <v/>
      </c>
      <c r="BU29" s="353" t="str">
        <f ca="1">+IF(OFFSET('Water Data'!$D$29,0,10*ROW('Water Data'!D23))="","",OFFSET('Water Data'!$D$29,0,10*ROW('Water Data'!D23)))</f>
        <v/>
      </c>
      <c r="BV29" s="353" t="str">
        <f ca="1">+IF(OFFSET('Water Data'!$E$27,0,10*ROW('Water Data'!E23))="","",OFFSET('Water Data'!$E$27,0,10*ROW('Water Data'!E23)))</f>
        <v/>
      </c>
      <c r="BW29" s="353" t="str">
        <f ca="1">+IF(OFFSET('Water Data'!$E$28,0,10*ROW('Water Data'!E23))="","",OFFSET('Water Data'!$E$28,0,10*ROW('Water Data'!E23)))</f>
        <v/>
      </c>
      <c r="BX29" s="353" t="str">
        <f ca="1">+IF(OFFSET('Water Data'!$E$29,0,10*ROW('Water Data'!E23))="","",OFFSET('Water Data'!$E$29,0,10*ROW('Water Data'!E23)))</f>
        <v/>
      </c>
      <c r="BY29" s="353" t="str">
        <f ca="1">+IF(OFFSET('Water Data'!$F$27,0,10*ROW('Water Data'!F23))="","",OFFSET('Water Data'!$F$27,0,10*ROW('Water Data'!F23)))</f>
        <v/>
      </c>
      <c r="BZ29" s="353" t="str">
        <f ca="1">+IF(OFFSET('Water Data'!$F$28,0,10*ROW('Water Data'!F23))="","",OFFSET('Water Data'!$F$28,0,10*ROW('Water Data'!F23)))</f>
        <v/>
      </c>
      <c r="CA29" s="353" t="str">
        <f ca="1">+IF(OFFSET('Water Data'!$F$29,0,10*ROW('Water Data'!F23))="","",OFFSET('Water Data'!$F$29,0,10*ROW('Water Data'!F23)))</f>
        <v/>
      </c>
      <c r="CB29" s="353" t="str">
        <f ca="1">+IF(OFFSET('Water Data'!$G$27,0,10*ROW('Water Data'!G23))="","",OFFSET('Water Data'!$G$27,0,10*ROW('Water Data'!G23)))</f>
        <v/>
      </c>
      <c r="CC29" s="353" t="str">
        <f ca="1">+IF(OFFSET('Water Data'!$G$28,0,10*ROW('Water Data'!G23))="","",OFFSET('Water Data'!$G$28,0,10*ROW('Water Data'!G23)))</f>
        <v/>
      </c>
      <c r="CD29" s="353" t="str">
        <f ca="1">+IF(OFFSET('Water Data'!$G$29,0,10*ROW('Water Data'!G23))="","",OFFSET('Water Data'!$G$29,0,10*ROW('Water Data'!G23)))</f>
        <v/>
      </c>
      <c r="CE29" s="353" t="str">
        <f ca="1">+IF(OFFSET('Water Data'!$H$27,0,10*ROW('Water Data'!H23))="","",OFFSET('Water Data'!$H$27,0,10*ROW('Water Data'!H23)))</f>
        <v/>
      </c>
      <c r="CF29" s="353" t="str">
        <f ca="1">+IF(OFFSET('Water Data'!$H$28,0,10*ROW('Water Data'!H23))="","",OFFSET('Water Data'!$H$28,0,10*ROW('Water Data'!H23)))</f>
        <v/>
      </c>
      <c r="CG29" s="353" t="str">
        <f ca="1">+IF(OFFSET('Water Data'!$H$29,0,10*ROW('Water Data'!H23))="","",OFFSET('Water Data'!$H$29,0,10*ROW('Water Data'!H23)))</f>
        <v/>
      </c>
      <c r="CH29" s="353" t="str">
        <f ca="1">+IF(OFFSET('Water Data'!$I$27,0,10*ROW('Water Data'!I23))="","",OFFSET('Water Data'!$I$27,0,10*ROW('Water Data'!I23)))</f>
        <v/>
      </c>
      <c r="CI29" s="353" t="str">
        <f ca="1">+IF(OFFSET('Water Data'!$I$28,0,10*ROW('Water Data'!I23))="","",OFFSET('Water Data'!$I$28,0,10*ROW('Water Data'!I23)))</f>
        <v/>
      </c>
      <c r="CJ29" s="353" t="str">
        <f ca="1">+IF(OFFSET('Water Data'!$I$29,0,10*ROW('Water Data'!I23))="","",OFFSET('Water Data'!$I$29,0,10*ROW('Water Data'!I23)))</f>
        <v/>
      </c>
      <c r="CK29" s="353" t="str">
        <f ca="1">+IF(OFFSET('Sanitation Data'!$D$28,0,10*ROW('Sanitation Data'!D23))="","",OFFSET('Sanitation Data'!$D$28,0,10*ROW('Sanitation Data'!D23)))</f>
        <v/>
      </c>
      <c r="CL29" s="353" t="str">
        <f ca="1">+IF(OFFSET('Sanitation Data'!$D$29,0,10*ROW('Sanitation Data'!D23))="","",OFFSET('Sanitation Data'!$D$29,0,10*ROW('Sanitation Data'!D23)))</f>
        <v/>
      </c>
      <c r="CM29" s="353" t="str">
        <f ca="1">+IF(OFFSET('Sanitation Data'!$D$30,0,10*ROW('Sanitation Data'!D23))="","",OFFSET('Sanitation Data'!$D$30,0,10*ROW('Sanitation Data'!D23)))</f>
        <v/>
      </c>
      <c r="CN29" s="353" t="str">
        <f ca="1">+IF(OFFSET('Sanitation Data'!$D$31,0,10*ROW('Sanitation Data'!D23))="","",OFFSET('Sanitation Data'!$D$31,0,10*ROW('Sanitation Data'!D23)))</f>
        <v/>
      </c>
      <c r="CO29" s="353" t="str">
        <f ca="1">+IF(OFFSET('Sanitation Data'!$D$32,0,10*ROW('Sanitation Data'!D23))="","",OFFSET('Sanitation Data'!$D$32,0,10*ROW('Sanitation Data'!D23)))</f>
        <v/>
      </c>
      <c r="CP29" s="353" t="str">
        <f ca="1">+IF(OFFSET('Sanitation Data'!$E$28,0,10*ROW('Sanitation Data'!E23))="","",OFFSET('Sanitation Data'!$E$28,0,10*ROW('Sanitation Data'!E23)))</f>
        <v/>
      </c>
      <c r="CQ29" s="353" t="str">
        <f ca="1">+IF(OFFSET('Sanitation Data'!$E$29,0,10*ROW('Sanitation Data'!E23))="","",OFFSET('Sanitation Data'!$E$29,0,10*ROW('Sanitation Data'!E23)))</f>
        <v/>
      </c>
      <c r="CR29" s="353" t="str">
        <f ca="1">+IF(OFFSET('Sanitation Data'!$E$30,0,10*ROW('Sanitation Data'!E23))="","",OFFSET('Sanitation Data'!$E$30,0,10*ROW('Sanitation Data'!E23)))</f>
        <v/>
      </c>
      <c r="CS29" s="353" t="str">
        <f ca="1">+IF(OFFSET('Sanitation Data'!$E$31,0,10*ROW('Sanitation Data'!E23))="","",OFFSET('Sanitation Data'!$E$31,0,10*ROW('Sanitation Data'!E23)))</f>
        <v/>
      </c>
      <c r="CT29" s="353" t="str">
        <f ca="1">+IF(OFFSET('Sanitation Data'!$E$32,0,10*ROW('Sanitation Data'!E23))="","",OFFSET('Sanitation Data'!$E$32,0,10*ROW('Sanitation Data'!E23)))</f>
        <v/>
      </c>
      <c r="CU29" s="353" t="str">
        <f ca="1">+IF(OFFSET('Sanitation Data'!$F$28,0,10*ROW('Sanitation Data'!F23))="","",OFFSET('Sanitation Data'!$F$28,0,10*ROW('Sanitation Data'!F23)))</f>
        <v/>
      </c>
      <c r="CV29" s="353" t="str">
        <f ca="1">+IF(OFFSET('Sanitation Data'!$F$29,0,10*ROW('Sanitation Data'!F23))="","",OFFSET('Sanitation Data'!$F$29,0,10*ROW('Sanitation Data'!F23)))</f>
        <v/>
      </c>
      <c r="CW29" s="353" t="str">
        <f ca="1">+IF(OFFSET('Sanitation Data'!$F$30,0,10*ROW('Sanitation Data'!F23))="","",OFFSET('Sanitation Data'!$F$30,0,10*ROW('Sanitation Data'!F23)))</f>
        <v/>
      </c>
      <c r="CX29" s="353" t="str">
        <f ca="1">+IF(OFFSET('Sanitation Data'!$F$31,0,10*ROW('Sanitation Data'!F23))="","",OFFSET('Sanitation Data'!$F$31,0,10*ROW('Sanitation Data'!F23)))</f>
        <v/>
      </c>
      <c r="CY29" s="353" t="str">
        <f ca="1">+IF(OFFSET('Sanitation Data'!$F$32,0,10*ROW('Sanitation Data'!F23))="","",OFFSET('Sanitation Data'!$F$32,0,10*ROW('Sanitation Data'!F23)))</f>
        <v/>
      </c>
      <c r="CZ29" s="353" t="str">
        <f ca="1">+IF(OFFSET('Sanitation Data'!$G$28,0,10*ROW('Sanitation Data'!G23))="","",OFFSET('Sanitation Data'!$G$28,0,10*ROW('Sanitation Data'!G23)))</f>
        <v/>
      </c>
      <c r="DA29" s="353" t="str">
        <f ca="1">+IF(OFFSET('Sanitation Data'!$G$29,0,10*ROW('Sanitation Data'!G23))="","",OFFSET('Sanitation Data'!$G$29,0,10*ROW('Sanitation Data'!G23)))</f>
        <v/>
      </c>
      <c r="DB29" s="353" t="str">
        <f ca="1">+IF(OFFSET('Sanitation Data'!$G$30,0,10*ROW('Sanitation Data'!G23))="","",OFFSET('Sanitation Data'!$G$30,0,10*ROW('Sanitation Data'!G23)))</f>
        <v/>
      </c>
      <c r="DC29" s="353" t="str">
        <f ca="1">+IF(OFFSET('Sanitation Data'!$G$31,0,10*ROW('Sanitation Data'!G23))="","",OFFSET('Sanitation Data'!$G$31,0,10*ROW('Sanitation Data'!G23)))</f>
        <v/>
      </c>
      <c r="DD29" s="353" t="str">
        <f ca="1">+IF(OFFSET('Sanitation Data'!$G$32,0,10*ROW('Sanitation Data'!G23))="","",OFFSET('Sanitation Data'!$G$32,0,10*ROW('Sanitation Data'!G23)))</f>
        <v/>
      </c>
      <c r="DE29" s="353" t="str">
        <f ca="1">+IF(OFFSET('Sanitation Data'!$H$28,0,10*ROW('Sanitation Data'!H23))="","",OFFSET('Sanitation Data'!$H$28,0,10*ROW('Sanitation Data'!H23)))</f>
        <v/>
      </c>
      <c r="DF29" s="353" t="str">
        <f ca="1">+IF(OFFSET('Sanitation Data'!$H$29,0,10*ROW('Sanitation Data'!H23))="","",OFFSET('Sanitation Data'!$H$29,0,10*ROW('Sanitation Data'!H23)))</f>
        <v/>
      </c>
      <c r="DG29" s="353" t="str">
        <f ca="1">+IF(OFFSET('Sanitation Data'!$H$30,0,10*ROW('Sanitation Data'!H23))="","",OFFSET('Sanitation Data'!$H$30,0,10*ROW('Sanitation Data'!H23)))</f>
        <v/>
      </c>
      <c r="DH29" s="353" t="str">
        <f ca="1">+IF(OFFSET('Sanitation Data'!$H$31,0,10*ROW('Sanitation Data'!H23))="","",OFFSET('Sanitation Data'!$H$31,0,10*ROW('Sanitation Data'!H23)))</f>
        <v/>
      </c>
      <c r="DI29" s="353" t="str">
        <f ca="1">+IF(OFFSET('Sanitation Data'!$H$32,0,10*ROW('Sanitation Data'!H23))="","",OFFSET('Sanitation Data'!$H$32,0,10*ROW('Sanitation Data'!H23)))</f>
        <v/>
      </c>
      <c r="DJ29" s="353" t="str">
        <f ca="1">+IF(OFFSET('Sanitation Data'!$I$28,0,10*ROW('Sanitation Data'!I23))="","",OFFSET('Sanitation Data'!$I$28,0,10*ROW('Sanitation Data'!I23)))</f>
        <v/>
      </c>
      <c r="DK29" s="353" t="str">
        <f ca="1">+IF(OFFSET('Sanitation Data'!$I$29,0,10*ROW('Sanitation Data'!I23))="","",OFFSET('Sanitation Data'!$I$29,0,10*ROW('Sanitation Data'!I23)))</f>
        <v/>
      </c>
      <c r="DL29" s="353" t="str">
        <f ca="1">+IF(OFFSET('Sanitation Data'!$I$30,0,10*ROW('Sanitation Data'!I23))="","",OFFSET('Sanitation Data'!$I$30,0,10*ROW('Sanitation Data'!I23)))</f>
        <v/>
      </c>
      <c r="DM29" s="353" t="str">
        <f ca="1">+IF(OFFSET('Sanitation Data'!$I$31,0,10*ROW('Sanitation Data'!I23))="","",OFFSET('Sanitation Data'!$I$31,0,10*ROW('Sanitation Data'!I23)))</f>
        <v/>
      </c>
      <c r="DN29" s="353" t="str">
        <f ca="1">+IF(OFFSET('Sanitation Data'!$I$32,0,10*ROW('Sanitation Data'!I23))="","",OFFSET('Sanitation Data'!$I$32,0,10*ROW('Sanitation Data'!I23)))</f>
        <v/>
      </c>
      <c r="DO29" s="353" t="str">
        <f ca="1">+IF(OFFSET('Hygiene Data'!$D$11,0,10*ROW('Hygiene Data'!D23))="","",OFFSET('Hygiene Data'!$D$11,0,10*ROW('Hygiene Data'!D23)))</f>
        <v/>
      </c>
      <c r="DP29" s="353" t="str">
        <f ca="1">+IF(OFFSET('Hygiene Data'!$D$12,0,10*ROW('Hygiene Data'!D23))="","",OFFSET('Hygiene Data'!$D$12,0,10*ROW('Hygiene Data'!D23)))</f>
        <v/>
      </c>
      <c r="DQ29" s="353" t="str">
        <f ca="1">+IF(OFFSET('Hygiene Data'!$D$13,0,10*ROW('Hygiene Data'!D23))="","",OFFSET('Hygiene Data'!$D$13,0,10*ROW('Hygiene Data'!D23)))</f>
        <v/>
      </c>
      <c r="DR29" s="353" t="str">
        <f ca="1">+IF(OFFSET('Hygiene Data'!$E$11,0,10*ROW('Hygiene Data'!E23))="","",OFFSET('Hygiene Data'!$E$11,0,10*ROW('Hygiene Data'!E23)))</f>
        <v/>
      </c>
      <c r="DS29" s="353" t="str">
        <f ca="1">+IF(OFFSET('Hygiene Data'!$E$12,0,10*ROW('Hygiene Data'!E23))="","",OFFSET('Hygiene Data'!$E$12,0,10*ROW('Hygiene Data'!E23)))</f>
        <v/>
      </c>
      <c r="DT29" s="353" t="str">
        <f ca="1">+IF(OFFSET('Hygiene Data'!$E$13,0,10*ROW('Hygiene Data'!E23))="","",OFFSET('Hygiene Data'!$E$13,0,10*ROW('Hygiene Data'!E23)))</f>
        <v/>
      </c>
      <c r="DU29" s="353" t="str">
        <f ca="1">+IF(OFFSET('Hygiene Data'!$F$11,0,10*ROW('Hygiene Data'!F23))="","",OFFSET('Hygiene Data'!$F$11,0,10*ROW('Hygiene Data'!F23)))</f>
        <v/>
      </c>
      <c r="DV29" s="353" t="str">
        <f ca="1">+IF(OFFSET('Hygiene Data'!$F$12,0,10*ROW('Hygiene Data'!F23))="","",OFFSET('Hygiene Data'!$F$12,0,10*ROW('Hygiene Data'!F23)))</f>
        <v/>
      </c>
      <c r="DW29" s="353" t="str">
        <f ca="1">+IF(OFFSET('Hygiene Data'!$F$13,0,10*ROW('Hygiene Data'!F23))="","",OFFSET('Hygiene Data'!$F$13,0,10*ROW('Hygiene Data'!F23)))</f>
        <v/>
      </c>
      <c r="DX29" s="353" t="str">
        <f ca="1">+IF(OFFSET('Hygiene Data'!$G$11,0,10*ROW('Hygiene Data'!G23))="","",OFFSET('Hygiene Data'!$G$11,0,10*ROW('Hygiene Data'!G23)))</f>
        <v/>
      </c>
      <c r="DY29" s="353" t="str">
        <f ca="1">+IF(OFFSET('Hygiene Data'!$G$12,0,10*ROW('Hygiene Data'!G23))="","",OFFSET('Hygiene Data'!$G$12,0,10*ROW('Hygiene Data'!G23)))</f>
        <v/>
      </c>
      <c r="DZ29" s="353" t="str">
        <f ca="1">+IF(OFFSET('Hygiene Data'!$G$13,0,10*ROW('Hygiene Data'!G23))="","",OFFSET('Hygiene Data'!$G$13,0,10*ROW('Hygiene Data'!G23)))</f>
        <v/>
      </c>
      <c r="EA29" s="353" t="str">
        <f ca="1">+IF(OFFSET('Hygiene Data'!$H$11,0,10*ROW('Hygiene Data'!H23))="","",OFFSET('Hygiene Data'!$H$11,0,10*ROW('Hygiene Data'!H23)))</f>
        <v/>
      </c>
      <c r="EB29" s="353" t="str">
        <f ca="1">+IF(OFFSET('Hygiene Data'!$H$12,0,10*ROW('Hygiene Data'!H23))="","",OFFSET('Hygiene Data'!$H$12,0,10*ROW('Hygiene Data'!H23)))</f>
        <v/>
      </c>
      <c r="EC29" s="353" t="str">
        <f ca="1">+IF(OFFSET('Hygiene Data'!$H$13,0,10*ROW('Hygiene Data'!H23))="","",OFFSET('Hygiene Data'!$H$13,0,10*ROW('Hygiene Data'!H23)))</f>
        <v/>
      </c>
      <c r="ED29" s="353" t="str">
        <f ca="1">+IF(OFFSET('Hygiene Data'!$I$11,0,10*ROW('Hygiene Data'!I23))="","",OFFSET('Hygiene Data'!$I$11,0,10*ROW('Hygiene Data'!I23)))</f>
        <v/>
      </c>
      <c r="EE29" s="353" t="str">
        <f ca="1">+IF(OFFSET('Hygiene Data'!$I$12,0,10*ROW('Hygiene Data'!I23))="","",OFFSET('Hygiene Data'!$I$12,0,10*ROW('Hygiene Data'!I23)))</f>
        <v/>
      </c>
      <c r="EF29" s="353" t="str">
        <f ca="1">+IF(OFFSET('Hygiene Data'!$I$13,0,10*ROW('Hygiene Data'!I23))="","",OFFSET('Hygiene Data'!$I$13,0,10*ROW('Hygiene Data'!I23)))</f>
        <v/>
      </c>
    </row>
    <row r="30" spans="1:136" x14ac:dyDescent="0.25">
      <c r="A30" s="462" t="str">
        <f ca="1">+IF(OFFSET('Water Data'!$B$2,0,10*ROW('Water Data'!E24))="","",OFFSET('Water Data'!$B$2,0,10*ROW('Water Data'!E24)))</f>
        <v/>
      </c>
      <c r="B30" s="46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89" t="str">
        <f t="shared" ca="1" si="0"/>
        <v/>
      </c>
      <c r="D30" s="49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3" t="str">
        <f ca="1">+IF(OFFSET('Water Data'!$D$27,0,10*ROW('Water Data'!D24))="","",OFFSET('Water Data'!$D$27,0,10*ROW('Water Data'!D24)))</f>
        <v/>
      </c>
      <c r="BT30" s="353" t="str">
        <f ca="1">+IF(OFFSET('Water Data'!$D$28,0,10*ROW('Water Data'!D24))="","",OFFSET('Water Data'!$D$28,0,10*ROW('Water Data'!D24)))</f>
        <v/>
      </c>
      <c r="BU30" s="353" t="str">
        <f ca="1">+IF(OFFSET('Water Data'!$D$29,0,10*ROW('Water Data'!D24))="","",OFFSET('Water Data'!$D$29,0,10*ROW('Water Data'!D24)))</f>
        <v/>
      </c>
      <c r="BV30" s="353" t="str">
        <f ca="1">+IF(OFFSET('Water Data'!$E$27,0,10*ROW('Water Data'!E24))="","",OFFSET('Water Data'!$E$27,0,10*ROW('Water Data'!E24)))</f>
        <v/>
      </c>
      <c r="BW30" s="353" t="str">
        <f ca="1">+IF(OFFSET('Water Data'!$E$28,0,10*ROW('Water Data'!E24))="","",OFFSET('Water Data'!$E$28,0,10*ROW('Water Data'!E24)))</f>
        <v/>
      </c>
      <c r="BX30" s="353" t="str">
        <f ca="1">+IF(OFFSET('Water Data'!$E$29,0,10*ROW('Water Data'!E24))="","",OFFSET('Water Data'!$E$29,0,10*ROW('Water Data'!E24)))</f>
        <v/>
      </c>
      <c r="BY30" s="353" t="str">
        <f ca="1">+IF(OFFSET('Water Data'!$F$27,0,10*ROW('Water Data'!F24))="","",OFFSET('Water Data'!$F$27,0,10*ROW('Water Data'!F24)))</f>
        <v/>
      </c>
      <c r="BZ30" s="353" t="str">
        <f ca="1">+IF(OFFSET('Water Data'!$F$28,0,10*ROW('Water Data'!F24))="","",OFFSET('Water Data'!$F$28,0,10*ROW('Water Data'!F24)))</f>
        <v/>
      </c>
      <c r="CA30" s="353" t="str">
        <f ca="1">+IF(OFFSET('Water Data'!$F$29,0,10*ROW('Water Data'!F24))="","",OFFSET('Water Data'!$F$29,0,10*ROW('Water Data'!F24)))</f>
        <v/>
      </c>
      <c r="CB30" s="353" t="str">
        <f ca="1">+IF(OFFSET('Water Data'!$G$27,0,10*ROW('Water Data'!G24))="","",OFFSET('Water Data'!$G$27,0,10*ROW('Water Data'!G24)))</f>
        <v/>
      </c>
      <c r="CC30" s="353" t="str">
        <f ca="1">+IF(OFFSET('Water Data'!$G$28,0,10*ROW('Water Data'!G24))="","",OFFSET('Water Data'!$G$28,0,10*ROW('Water Data'!G24)))</f>
        <v/>
      </c>
      <c r="CD30" s="353" t="str">
        <f ca="1">+IF(OFFSET('Water Data'!$G$29,0,10*ROW('Water Data'!G24))="","",OFFSET('Water Data'!$G$29,0,10*ROW('Water Data'!G24)))</f>
        <v/>
      </c>
      <c r="CE30" s="353" t="str">
        <f ca="1">+IF(OFFSET('Water Data'!$H$27,0,10*ROW('Water Data'!H24))="","",OFFSET('Water Data'!$H$27,0,10*ROW('Water Data'!H24)))</f>
        <v/>
      </c>
      <c r="CF30" s="353" t="str">
        <f ca="1">+IF(OFFSET('Water Data'!$H$28,0,10*ROW('Water Data'!H24))="","",OFFSET('Water Data'!$H$28,0,10*ROW('Water Data'!H24)))</f>
        <v/>
      </c>
      <c r="CG30" s="353" t="str">
        <f ca="1">+IF(OFFSET('Water Data'!$H$29,0,10*ROW('Water Data'!H24))="","",OFFSET('Water Data'!$H$29,0,10*ROW('Water Data'!H24)))</f>
        <v/>
      </c>
      <c r="CH30" s="353" t="str">
        <f ca="1">+IF(OFFSET('Water Data'!$I$27,0,10*ROW('Water Data'!I24))="","",OFFSET('Water Data'!$I$27,0,10*ROW('Water Data'!I24)))</f>
        <v/>
      </c>
      <c r="CI30" s="353" t="str">
        <f ca="1">+IF(OFFSET('Water Data'!$I$28,0,10*ROW('Water Data'!I24))="","",OFFSET('Water Data'!$I$28,0,10*ROW('Water Data'!I24)))</f>
        <v/>
      </c>
      <c r="CJ30" s="353" t="str">
        <f ca="1">+IF(OFFSET('Water Data'!$I$29,0,10*ROW('Water Data'!I24))="","",OFFSET('Water Data'!$I$29,0,10*ROW('Water Data'!I24)))</f>
        <v/>
      </c>
      <c r="CK30" s="353" t="str">
        <f ca="1">+IF(OFFSET('Sanitation Data'!$D$28,0,10*ROW('Sanitation Data'!D24))="","",OFFSET('Sanitation Data'!$D$28,0,10*ROW('Sanitation Data'!D24)))</f>
        <v/>
      </c>
      <c r="CL30" s="353" t="str">
        <f ca="1">+IF(OFFSET('Sanitation Data'!$D$29,0,10*ROW('Sanitation Data'!D24))="","",OFFSET('Sanitation Data'!$D$29,0,10*ROW('Sanitation Data'!D24)))</f>
        <v/>
      </c>
      <c r="CM30" s="353" t="str">
        <f ca="1">+IF(OFFSET('Sanitation Data'!$D$30,0,10*ROW('Sanitation Data'!D24))="","",OFFSET('Sanitation Data'!$D$30,0,10*ROW('Sanitation Data'!D24)))</f>
        <v/>
      </c>
      <c r="CN30" s="353" t="str">
        <f ca="1">+IF(OFFSET('Sanitation Data'!$D$31,0,10*ROW('Sanitation Data'!D24))="","",OFFSET('Sanitation Data'!$D$31,0,10*ROW('Sanitation Data'!D24)))</f>
        <v/>
      </c>
      <c r="CO30" s="353" t="str">
        <f ca="1">+IF(OFFSET('Sanitation Data'!$D$32,0,10*ROW('Sanitation Data'!D24))="","",OFFSET('Sanitation Data'!$D$32,0,10*ROW('Sanitation Data'!D24)))</f>
        <v/>
      </c>
      <c r="CP30" s="353" t="str">
        <f ca="1">+IF(OFFSET('Sanitation Data'!$E$28,0,10*ROW('Sanitation Data'!E24))="","",OFFSET('Sanitation Data'!$E$28,0,10*ROW('Sanitation Data'!E24)))</f>
        <v/>
      </c>
      <c r="CQ30" s="353" t="str">
        <f ca="1">+IF(OFFSET('Sanitation Data'!$E$29,0,10*ROW('Sanitation Data'!E24))="","",OFFSET('Sanitation Data'!$E$29,0,10*ROW('Sanitation Data'!E24)))</f>
        <v/>
      </c>
      <c r="CR30" s="353" t="str">
        <f ca="1">+IF(OFFSET('Sanitation Data'!$E$30,0,10*ROW('Sanitation Data'!E24))="","",OFFSET('Sanitation Data'!$E$30,0,10*ROW('Sanitation Data'!E24)))</f>
        <v/>
      </c>
      <c r="CS30" s="353" t="str">
        <f ca="1">+IF(OFFSET('Sanitation Data'!$E$31,0,10*ROW('Sanitation Data'!E24))="","",OFFSET('Sanitation Data'!$E$31,0,10*ROW('Sanitation Data'!E24)))</f>
        <v/>
      </c>
      <c r="CT30" s="353" t="str">
        <f ca="1">+IF(OFFSET('Sanitation Data'!$E$32,0,10*ROW('Sanitation Data'!E24))="","",OFFSET('Sanitation Data'!$E$32,0,10*ROW('Sanitation Data'!E24)))</f>
        <v/>
      </c>
      <c r="CU30" s="353" t="str">
        <f ca="1">+IF(OFFSET('Sanitation Data'!$F$28,0,10*ROW('Sanitation Data'!F24))="","",OFFSET('Sanitation Data'!$F$28,0,10*ROW('Sanitation Data'!F24)))</f>
        <v/>
      </c>
      <c r="CV30" s="353" t="str">
        <f ca="1">+IF(OFFSET('Sanitation Data'!$F$29,0,10*ROW('Sanitation Data'!F24))="","",OFFSET('Sanitation Data'!$F$29,0,10*ROW('Sanitation Data'!F24)))</f>
        <v/>
      </c>
      <c r="CW30" s="353" t="str">
        <f ca="1">+IF(OFFSET('Sanitation Data'!$F$30,0,10*ROW('Sanitation Data'!F24))="","",OFFSET('Sanitation Data'!$F$30,0,10*ROW('Sanitation Data'!F24)))</f>
        <v/>
      </c>
      <c r="CX30" s="353" t="str">
        <f ca="1">+IF(OFFSET('Sanitation Data'!$F$31,0,10*ROW('Sanitation Data'!F24))="","",OFFSET('Sanitation Data'!$F$31,0,10*ROW('Sanitation Data'!F24)))</f>
        <v/>
      </c>
      <c r="CY30" s="353" t="str">
        <f ca="1">+IF(OFFSET('Sanitation Data'!$F$32,0,10*ROW('Sanitation Data'!F24))="","",OFFSET('Sanitation Data'!$F$32,0,10*ROW('Sanitation Data'!F24)))</f>
        <v/>
      </c>
      <c r="CZ30" s="353" t="str">
        <f ca="1">+IF(OFFSET('Sanitation Data'!$G$28,0,10*ROW('Sanitation Data'!G24))="","",OFFSET('Sanitation Data'!$G$28,0,10*ROW('Sanitation Data'!G24)))</f>
        <v/>
      </c>
      <c r="DA30" s="353" t="str">
        <f ca="1">+IF(OFFSET('Sanitation Data'!$G$29,0,10*ROW('Sanitation Data'!G24))="","",OFFSET('Sanitation Data'!$G$29,0,10*ROW('Sanitation Data'!G24)))</f>
        <v/>
      </c>
      <c r="DB30" s="353" t="str">
        <f ca="1">+IF(OFFSET('Sanitation Data'!$G$30,0,10*ROW('Sanitation Data'!G24))="","",OFFSET('Sanitation Data'!$G$30,0,10*ROW('Sanitation Data'!G24)))</f>
        <v/>
      </c>
      <c r="DC30" s="353" t="str">
        <f ca="1">+IF(OFFSET('Sanitation Data'!$G$31,0,10*ROW('Sanitation Data'!G24))="","",OFFSET('Sanitation Data'!$G$31,0,10*ROW('Sanitation Data'!G24)))</f>
        <v/>
      </c>
      <c r="DD30" s="353" t="str">
        <f ca="1">+IF(OFFSET('Sanitation Data'!$G$32,0,10*ROW('Sanitation Data'!G24))="","",OFFSET('Sanitation Data'!$G$32,0,10*ROW('Sanitation Data'!G24)))</f>
        <v/>
      </c>
      <c r="DE30" s="353" t="str">
        <f ca="1">+IF(OFFSET('Sanitation Data'!$H$28,0,10*ROW('Sanitation Data'!H24))="","",OFFSET('Sanitation Data'!$H$28,0,10*ROW('Sanitation Data'!H24)))</f>
        <v/>
      </c>
      <c r="DF30" s="353" t="str">
        <f ca="1">+IF(OFFSET('Sanitation Data'!$H$29,0,10*ROW('Sanitation Data'!H24))="","",OFFSET('Sanitation Data'!$H$29,0,10*ROW('Sanitation Data'!H24)))</f>
        <v/>
      </c>
      <c r="DG30" s="353" t="str">
        <f ca="1">+IF(OFFSET('Sanitation Data'!$H$30,0,10*ROW('Sanitation Data'!H24))="","",OFFSET('Sanitation Data'!$H$30,0,10*ROW('Sanitation Data'!H24)))</f>
        <v/>
      </c>
      <c r="DH30" s="353" t="str">
        <f ca="1">+IF(OFFSET('Sanitation Data'!$H$31,0,10*ROW('Sanitation Data'!H24))="","",OFFSET('Sanitation Data'!$H$31,0,10*ROW('Sanitation Data'!H24)))</f>
        <v/>
      </c>
      <c r="DI30" s="353" t="str">
        <f ca="1">+IF(OFFSET('Sanitation Data'!$H$32,0,10*ROW('Sanitation Data'!H24))="","",OFFSET('Sanitation Data'!$H$32,0,10*ROW('Sanitation Data'!H24)))</f>
        <v/>
      </c>
      <c r="DJ30" s="353" t="str">
        <f ca="1">+IF(OFFSET('Sanitation Data'!$I$28,0,10*ROW('Sanitation Data'!I24))="","",OFFSET('Sanitation Data'!$I$28,0,10*ROW('Sanitation Data'!I24)))</f>
        <v/>
      </c>
      <c r="DK30" s="353" t="str">
        <f ca="1">+IF(OFFSET('Sanitation Data'!$I$29,0,10*ROW('Sanitation Data'!I24))="","",OFFSET('Sanitation Data'!$I$29,0,10*ROW('Sanitation Data'!I24)))</f>
        <v/>
      </c>
      <c r="DL30" s="353" t="str">
        <f ca="1">+IF(OFFSET('Sanitation Data'!$I$30,0,10*ROW('Sanitation Data'!I24))="","",OFFSET('Sanitation Data'!$I$30,0,10*ROW('Sanitation Data'!I24)))</f>
        <v/>
      </c>
      <c r="DM30" s="353" t="str">
        <f ca="1">+IF(OFFSET('Sanitation Data'!$I$31,0,10*ROW('Sanitation Data'!I24))="","",OFFSET('Sanitation Data'!$I$31,0,10*ROW('Sanitation Data'!I24)))</f>
        <v/>
      </c>
      <c r="DN30" s="353" t="str">
        <f ca="1">+IF(OFFSET('Sanitation Data'!$I$32,0,10*ROW('Sanitation Data'!I24))="","",OFFSET('Sanitation Data'!$I$32,0,10*ROW('Sanitation Data'!I24)))</f>
        <v/>
      </c>
      <c r="DO30" s="353" t="str">
        <f ca="1">+IF(OFFSET('Hygiene Data'!$D$11,0,10*ROW('Hygiene Data'!D24))="","",OFFSET('Hygiene Data'!$D$11,0,10*ROW('Hygiene Data'!D24)))</f>
        <v/>
      </c>
      <c r="DP30" s="353" t="str">
        <f ca="1">+IF(OFFSET('Hygiene Data'!$D$12,0,10*ROW('Hygiene Data'!D24))="","",OFFSET('Hygiene Data'!$D$12,0,10*ROW('Hygiene Data'!D24)))</f>
        <v/>
      </c>
      <c r="DQ30" s="353" t="str">
        <f ca="1">+IF(OFFSET('Hygiene Data'!$D$13,0,10*ROW('Hygiene Data'!D24))="","",OFFSET('Hygiene Data'!$D$13,0,10*ROW('Hygiene Data'!D24)))</f>
        <v/>
      </c>
      <c r="DR30" s="353" t="str">
        <f ca="1">+IF(OFFSET('Hygiene Data'!$E$11,0,10*ROW('Hygiene Data'!E24))="","",OFFSET('Hygiene Data'!$E$11,0,10*ROW('Hygiene Data'!E24)))</f>
        <v/>
      </c>
      <c r="DS30" s="353" t="str">
        <f ca="1">+IF(OFFSET('Hygiene Data'!$E$12,0,10*ROW('Hygiene Data'!E24))="","",OFFSET('Hygiene Data'!$E$12,0,10*ROW('Hygiene Data'!E24)))</f>
        <v/>
      </c>
      <c r="DT30" s="353" t="str">
        <f ca="1">+IF(OFFSET('Hygiene Data'!$E$13,0,10*ROW('Hygiene Data'!E24))="","",OFFSET('Hygiene Data'!$E$13,0,10*ROW('Hygiene Data'!E24)))</f>
        <v/>
      </c>
      <c r="DU30" s="353" t="str">
        <f ca="1">+IF(OFFSET('Hygiene Data'!$F$11,0,10*ROW('Hygiene Data'!F24))="","",OFFSET('Hygiene Data'!$F$11,0,10*ROW('Hygiene Data'!F24)))</f>
        <v/>
      </c>
      <c r="DV30" s="353" t="str">
        <f ca="1">+IF(OFFSET('Hygiene Data'!$F$12,0,10*ROW('Hygiene Data'!F24))="","",OFFSET('Hygiene Data'!$F$12,0,10*ROW('Hygiene Data'!F24)))</f>
        <v/>
      </c>
      <c r="DW30" s="353" t="str">
        <f ca="1">+IF(OFFSET('Hygiene Data'!$F$13,0,10*ROW('Hygiene Data'!F24))="","",OFFSET('Hygiene Data'!$F$13,0,10*ROW('Hygiene Data'!F24)))</f>
        <v/>
      </c>
      <c r="DX30" s="353" t="str">
        <f ca="1">+IF(OFFSET('Hygiene Data'!$G$11,0,10*ROW('Hygiene Data'!G24))="","",OFFSET('Hygiene Data'!$G$11,0,10*ROW('Hygiene Data'!G24)))</f>
        <v/>
      </c>
      <c r="DY30" s="353" t="str">
        <f ca="1">+IF(OFFSET('Hygiene Data'!$G$12,0,10*ROW('Hygiene Data'!G24))="","",OFFSET('Hygiene Data'!$G$12,0,10*ROW('Hygiene Data'!G24)))</f>
        <v/>
      </c>
      <c r="DZ30" s="353" t="str">
        <f ca="1">+IF(OFFSET('Hygiene Data'!$G$13,0,10*ROW('Hygiene Data'!G24))="","",OFFSET('Hygiene Data'!$G$13,0,10*ROW('Hygiene Data'!G24)))</f>
        <v/>
      </c>
      <c r="EA30" s="353" t="str">
        <f ca="1">+IF(OFFSET('Hygiene Data'!$H$11,0,10*ROW('Hygiene Data'!H24))="","",OFFSET('Hygiene Data'!$H$11,0,10*ROW('Hygiene Data'!H24)))</f>
        <v/>
      </c>
      <c r="EB30" s="353" t="str">
        <f ca="1">+IF(OFFSET('Hygiene Data'!$H$12,0,10*ROW('Hygiene Data'!H24))="","",OFFSET('Hygiene Data'!$H$12,0,10*ROW('Hygiene Data'!H24)))</f>
        <v/>
      </c>
      <c r="EC30" s="353" t="str">
        <f ca="1">+IF(OFFSET('Hygiene Data'!$H$13,0,10*ROW('Hygiene Data'!H24))="","",OFFSET('Hygiene Data'!$H$13,0,10*ROW('Hygiene Data'!H24)))</f>
        <v/>
      </c>
      <c r="ED30" s="353" t="str">
        <f ca="1">+IF(OFFSET('Hygiene Data'!$I$11,0,10*ROW('Hygiene Data'!I24))="","",OFFSET('Hygiene Data'!$I$11,0,10*ROW('Hygiene Data'!I24)))</f>
        <v/>
      </c>
      <c r="EE30" s="353" t="str">
        <f ca="1">+IF(OFFSET('Hygiene Data'!$I$12,0,10*ROW('Hygiene Data'!I24))="","",OFFSET('Hygiene Data'!$I$12,0,10*ROW('Hygiene Data'!I24)))</f>
        <v/>
      </c>
      <c r="EF30" s="353" t="str">
        <f ca="1">+IF(OFFSET('Hygiene Data'!$I$13,0,10*ROW('Hygiene Data'!I24))="","",OFFSET('Hygiene Data'!$I$13,0,10*ROW('Hygiene Data'!I24)))</f>
        <v/>
      </c>
    </row>
    <row r="31" spans="1:136" x14ac:dyDescent="0.25">
      <c r="A31" s="462" t="str">
        <f ca="1">+IF(OFFSET('Water Data'!$B$2,0,10*ROW('Water Data'!E25))="","",OFFSET('Water Data'!$B$2,0,10*ROW('Water Data'!E25)))</f>
        <v/>
      </c>
      <c r="B31" s="46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89" t="str">
        <f t="shared" ca="1" si="0"/>
        <v/>
      </c>
      <c r="D31" s="49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3" t="str">
        <f ca="1">+IF(OFFSET('Water Data'!$D$27,0,10*ROW('Water Data'!D25))="","",OFFSET('Water Data'!$D$27,0,10*ROW('Water Data'!D25)))</f>
        <v/>
      </c>
      <c r="BT31" s="353" t="str">
        <f ca="1">+IF(OFFSET('Water Data'!$D$28,0,10*ROW('Water Data'!D25))="","",OFFSET('Water Data'!$D$28,0,10*ROW('Water Data'!D25)))</f>
        <v/>
      </c>
      <c r="BU31" s="353" t="str">
        <f ca="1">+IF(OFFSET('Water Data'!$D$29,0,10*ROW('Water Data'!D25))="","",OFFSET('Water Data'!$D$29,0,10*ROW('Water Data'!D25)))</f>
        <v/>
      </c>
      <c r="BV31" s="353" t="str">
        <f ca="1">+IF(OFFSET('Water Data'!$E$27,0,10*ROW('Water Data'!E25))="","",OFFSET('Water Data'!$E$27,0,10*ROW('Water Data'!E25)))</f>
        <v/>
      </c>
      <c r="BW31" s="353" t="str">
        <f ca="1">+IF(OFFSET('Water Data'!$E$28,0,10*ROW('Water Data'!E25))="","",OFFSET('Water Data'!$E$28,0,10*ROW('Water Data'!E25)))</f>
        <v/>
      </c>
      <c r="BX31" s="353" t="str">
        <f ca="1">+IF(OFFSET('Water Data'!$E$29,0,10*ROW('Water Data'!E25))="","",OFFSET('Water Data'!$E$29,0,10*ROW('Water Data'!E25)))</f>
        <v/>
      </c>
      <c r="BY31" s="353" t="str">
        <f ca="1">+IF(OFFSET('Water Data'!$F$27,0,10*ROW('Water Data'!F25))="","",OFFSET('Water Data'!$F$27,0,10*ROW('Water Data'!F25)))</f>
        <v/>
      </c>
      <c r="BZ31" s="353" t="str">
        <f ca="1">+IF(OFFSET('Water Data'!$F$28,0,10*ROW('Water Data'!F25))="","",OFFSET('Water Data'!$F$28,0,10*ROW('Water Data'!F25)))</f>
        <v/>
      </c>
      <c r="CA31" s="353" t="str">
        <f ca="1">+IF(OFFSET('Water Data'!$F$29,0,10*ROW('Water Data'!F25))="","",OFFSET('Water Data'!$F$29,0,10*ROW('Water Data'!F25)))</f>
        <v/>
      </c>
      <c r="CB31" s="353" t="str">
        <f ca="1">+IF(OFFSET('Water Data'!$G$27,0,10*ROW('Water Data'!G25))="","",OFFSET('Water Data'!$G$27,0,10*ROW('Water Data'!G25)))</f>
        <v/>
      </c>
      <c r="CC31" s="353" t="str">
        <f ca="1">+IF(OFFSET('Water Data'!$G$28,0,10*ROW('Water Data'!G25))="","",OFFSET('Water Data'!$G$28,0,10*ROW('Water Data'!G25)))</f>
        <v/>
      </c>
      <c r="CD31" s="353" t="str">
        <f ca="1">+IF(OFFSET('Water Data'!$G$29,0,10*ROW('Water Data'!G25))="","",OFFSET('Water Data'!$G$29,0,10*ROW('Water Data'!G25)))</f>
        <v/>
      </c>
      <c r="CE31" s="353" t="str">
        <f ca="1">+IF(OFFSET('Water Data'!$H$27,0,10*ROW('Water Data'!H25))="","",OFFSET('Water Data'!$H$27,0,10*ROW('Water Data'!H25)))</f>
        <v/>
      </c>
      <c r="CF31" s="353" t="str">
        <f ca="1">+IF(OFFSET('Water Data'!$H$28,0,10*ROW('Water Data'!H25))="","",OFFSET('Water Data'!$H$28,0,10*ROW('Water Data'!H25)))</f>
        <v/>
      </c>
      <c r="CG31" s="353" t="str">
        <f ca="1">+IF(OFFSET('Water Data'!$H$29,0,10*ROW('Water Data'!H25))="","",OFFSET('Water Data'!$H$29,0,10*ROW('Water Data'!H25)))</f>
        <v/>
      </c>
      <c r="CH31" s="353" t="str">
        <f ca="1">+IF(OFFSET('Water Data'!$I$27,0,10*ROW('Water Data'!I25))="","",OFFSET('Water Data'!$I$27,0,10*ROW('Water Data'!I25)))</f>
        <v/>
      </c>
      <c r="CI31" s="353" t="str">
        <f ca="1">+IF(OFFSET('Water Data'!$I$28,0,10*ROW('Water Data'!I25))="","",OFFSET('Water Data'!$I$28,0,10*ROW('Water Data'!I25)))</f>
        <v/>
      </c>
      <c r="CJ31" s="353" t="str">
        <f ca="1">+IF(OFFSET('Water Data'!$I$29,0,10*ROW('Water Data'!I25))="","",OFFSET('Water Data'!$I$29,0,10*ROW('Water Data'!I25)))</f>
        <v/>
      </c>
      <c r="CK31" s="353" t="str">
        <f ca="1">+IF(OFFSET('Sanitation Data'!$D$28,0,10*ROW('Sanitation Data'!D25))="","",OFFSET('Sanitation Data'!$D$28,0,10*ROW('Sanitation Data'!D25)))</f>
        <v/>
      </c>
      <c r="CL31" s="353" t="str">
        <f ca="1">+IF(OFFSET('Sanitation Data'!$D$29,0,10*ROW('Sanitation Data'!D25))="","",OFFSET('Sanitation Data'!$D$29,0,10*ROW('Sanitation Data'!D25)))</f>
        <v/>
      </c>
      <c r="CM31" s="353" t="str">
        <f ca="1">+IF(OFFSET('Sanitation Data'!$D$30,0,10*ROW('Sanitation Data'!D25))="","",OFFSET('Sanitation Data'!$D$30,0,10*ROW('Sanitation Data'!D25)))</f>
        <v/>
      </c>
      <c r="CN31" s="353" t="str">
        <f ca="1">+IF(OFFSET('Sanitation Data'!$D$31,0,10*ROW('Sanitation Data'!D25))="","",OFFSET('Sanitation Data'!$D$31,0,10*ROW('Sanitation Data'!D25)))</f>
        <v/>
      </c>
      <c r="CO31" s="353" t="str">
        <f ca="1">+IF(OFFSET('Sanitation Data'!$D$32,0,10*ROW('Sanitation Data'!D25))="","",OFFSET('Sanitation Data'!$D$32,0,10*ROW('Sanitation Data'!D25)))</f>
        <v/>
      </c>
      <c r="CP31" s="353" t="str">
        <f ca="1">+IF(OFFSET('Sanitation Data'!$E$28,0,10*ROW('Sanitation Data'!E25))="","",OFFSET('Sanitation Data'!$E$28,0,10*ROW('Sanitation Data'!E25)))</f>
        <v/>
      </c>
      <c r="CQ31" s="353" t="str">
        <f ca="1">+IF(OFFSET('Sanitation Data'!$E$29,0,10*ROW('Sanitation Data'!E25))="","",OFFSET('Sanitation Data'!$E$29,0,10*ROW('Sanitation Data'!E25)))</f>
        <v/>
      </c>
      <c r="CR31" s="353" t="str">
        <f ca="1">+IF(OFFSET('Sanitation Data'!$E$30,0,10*ROW('Sanitation Data'!E25))="","",OFFSET('Sanitation Data'!$E$30,0,10*ROW('Sanitation Data'!E25)))</f>
        <v/>
      </c>
      <c r="CS31" s="353" t="str">
        <f ca="1">+IF(OFFSET('Sanitation Data'!$E$31,0,10*ROW('Sanitation Data'!E25))="","",OFFSET('Sanitation Data'!$E$31,0,10*ROW('Sanitation Data'!E25)))</f>
        <v/>
      </c>
      <c r="CT31" s="353" t="str">
        <f ca="1">+IF(OFFSET('Sanitation Data'!$E$32,0,10*ROW('Sanitation Data'!E25))="","",OFFSET('Sanitation Data'!$E$32,0,10*ROW('Sanitation Data'!E25)))</f>
        <v/>
      </c>
      <c r="CU31" s="353" t="str">
        <f ca="1">+IF(OFFSET('Sanitation Data'!$F$28,0,10*ROW('Sanitation Data'!F25))="","",OFFSET('Sanitation Data'!$F$28,0,10*ROW('Sanitation Data'!F25)))</f>
        <v/>
      </c>
      <c r="CV31" s="353" t="str">
        <f ca="1">+IF(OFFSET('Sanitation Data'!$F$29,0,10*ROW('Sanitation Data'!F25))="","",OFFSET('Sanitation Data'!$F$29,0,10*ROW('Sanitation Data'!F25)))</f>
        <v/>
      </c>
      <c r="CW31" s="353" t="str">
        <f ca="1">+IF(OFFSET('Sanitation Data'!$F$30,0,10*ROW('Sanitation Data'!F25))="","",OFFSET('Sanitation Data'!$F$30,0,10*ROW('Sanitation Data'!F25)))</f>
        <v/>
      </c>
      <c r="CX31" s="353" t="str">
        <f ca="1">+IF(OFFSET('Sanitation Data'!$F$31,0,10*ROW('Sanitation Data'!F25))="","",OFFSET('Sanitation Data'!$F$31,0,10*ROW('Sanitation Data'!F25)))</f>
        <v/>
      </c>
      <c r="CY31" s="353" t="str">
        <f ca="1">+IF(OFFSET('Sanitation Data'!$F$32,0,10*ROW('Sanitation Data'!F25))="","",OFFSET('Sanitation Data'!$F$32,0,10*ROW('Sanitation Data'!F25)))</f>
        <v/>
      </c>
      <c r="CZ31" s="353" t="str">
        <f ca="1">+IF(OFFSET('Sanitation Data'!$G$28,0,10*ROW('Sanitation Data'!G25))="","",OFFSET('Sanitation Data'!$G$28,0,10*ROW('Sanitation Data'!G25)))</f>
        <v/>
      </c>
      <c r="DA31" s="353" t="str">
        <f ca="1">+IF(OFFSET('Sanitation Data'!$G$29,0,10*ROW('Sanitation Data'!G25))="","",OFFSET('Sanitation Data'!$G$29,0,10*ROW('Sanitation Data'!G25)))</f>
        <v/>
      </c>
      <c r="DB31" s="353" t="str">
        <f ca="1">+IF(OFFSET('Sanitation Data'!$G$30,0,10*ROW('Sanitation Data'!G25))="","",OFFSET('Sanitation Data'!$G$30,0,10*ROW('Sanitation Data'!G25)))</f>
        <v/>
      </c>
      <c r="DC31" s="353" t="str">
        <f ca="1">+IF(OFFSET('Sanitation Data'!$G$31,0,10*ROW('Sanitation Data'!G25))="","",OFFSET('Sanitation Data'!$G$31,0,10*ROW('Sanitation Data'!G25)))</f>
        <v/>
      </c>
      <c r="DD31" s="353" t="str">
        <f ca="1">+IF(OFFSET('Sanitation Data'!$G$32,0,10*ROW('Sanitation Data'!G25))="","",OFFSET('Sanitation Data'!$G$32,0,10*ROW('Sanitation Data'!G25)))</f>
        <v/>
      </c>
      <c r="DE31" s="353" t="str">
        <f ca="1">+IF(OFFSET('Sanitation Data'!$H$28,0,10*ROW('Sanitation Data'!H25))="","",OFFSET('Sanitation Data'!$H$28,0,10*ROW('Sanitation Data'!H25)))</f>
        <v/>
      </c>
      <c r="DF31" s="353" t="str">
        <f ca="1">+IF(OFFSET('Sanitation Data'!$H$29,0,10*ROW('Sanitation Data'!H25))="","",OFFSET('Sanitation Data'!$H$29,0,10*ROW('Sanitation Data'!H25)))</f>
        <v/>
      </c>
      <c r="DG31" s="353" t="str">
        <f ca="1">+IF(OFFSET('Sanitation Data'!$H$30,0,10*ROW('Sanitation Data'!H25))="","",OFFSET('Sanitation Data'!$H$30,0,10*ROW('Sanitation Data'!H25)))</f>
        <v/>
      </c>
      <c r="DH31" s="353" t="str">
        <f ca="1">+IF(OFFSET('Sanitation Data'!$H$31,0,10*ROW('Sanitation Data'!H25))="","",OFFSET('Sanitation Data'!$H$31,0,10*ROW('Sanitation Data'!H25)))</f>
        <v/>
      </c>
      <c r="DI31" s="353" t="str">
        <f ca="1">+IF(OFFSET('Sanitation Data'!$H$32,0,10*ROW('Sanitation Data'!H25))="","",OFFSET('Sanitation Data'!$H$32,0,10*ROW('Sanitation Data'!H25)))</f>
        <v/>
      </c>
      <c r="DJ31" s="353" t="str">
        <f ca="1">+IF(OFFSET('Sanitation Data'!$I$28,0,10*ROW('Sanitation Data'!I25))="","",OFFSET('Sanitation Data'!$I$28,0,10*ROW('Sanitation Data'!I25)))</f>
        <v/>
      </c>
      <c r="DK31" s="353" t="str">
        <f ca="1">+IF(OFFSET('Sanitation Data'!$I$29,0,10*ROW('Sanitation Data'!I25))="","",OFFSET('Sanitation Data'!$I$29,0,10*ROW('Sanitation Data'!I25)))</f>
        <v/>
      </c>
      <c r="DL31" s="353" t="str">
        <f ca="1">+IF(OFFSET('Sanitation Data'!$I$30,0,10*ROW('Sanitation Data'!I25))="","",OFFSET('Sanitation Data'!$I$30,0,10*ROW('Sanitation Data'!I25)))</f>
        <v/>
      </c>
      <c r="DM31" s="353" t="str">
        <f ca="1">+IF(OFFSET('Sanitation Data'!$I$31,0,10*ROW('Sanitation Data'!I25))="","",OFFSET('Sanitation Data'!$I$31,0,10*ROW('Sanitation Data'!I25)))</f>
        <v/>
      </c>
      <c r="DN31" s="353" t="str">
        <f ca="1">+IF(OFFSET('Sanitation Data'!$I$32,0,10*ROW('Sanitation Data'!I25))="","",OFFSET('Sanitation Data'!$I$32,0,10*ROW('Sanitation Data'!I25)))</f>
        <v/>
      </c>
      <c r="DO31" s="353" t="str">
        <f ca="1">+IF(OFFSET('Hygiene Data'!$D$11,0,10*ROW('Hygiene Data'!D25))="","",OFFSET('Hygiene Data'!$D$11,0,10*ROW('Hygiene Data'!D25)))</f>
        <v/>
      </c>
      <c r="DP31" s="353" t="str">
        <f ca="1">+IF(OFFSET('Hygiene Data'!$D$12,0,10*ROW('Hygiene Data'!D25))="","",OFFSET('Hygiene Data'!$D$12,0,10*ROW('Hygiene Data'!D25)))</f>
        <v/>
      </c>
      <c r="DQ31" s="353" t="str">
        <f ca="1">+IF(OFFSET('Hygiene Data'!$D$13,0,10*ROW('Hygiene Data'!D25))="","",OFFSET('Hygiene Data'!$D$13,0,10*ROW('Hygiene Data'!D25)))</f>
        <v/>
      </c>
      <c r="DR31" s="353" t="str">
        <f ca="1">+IF(OFFSET('Hygiene Data'!$E$11,0,10*ROW('Hygiene Data'!E25))="","",OFFSET('Hygiene Data'!$E$11,0,10*ROW('Hygiene Data'!E25)))</f>
        <v/>
      </c>
      <c r="DS31" s="353" t="str">
        <f ca="1">+IF(OFFSET('Hygiene Data'!$E$12,0,10*ROW('Hygiene Data'!E25))="","",OFFSET('Hygiene Data'!$E$12,0,10*ROW('Hygiene Data'!E25)))</f>
        <v/>
      </c>
      <c r="DT31" s="353" t="str">
        <f ca="1">+IF(OFFSET('Hygiene Data'!$E$13,0,10*ROW('Hygiene Data'!E25))="","",OFFSET('Hygiene Data'!$E$13,0,10*ROW('Hygiene Data'!E25)))</f>
        <v/>
      </c>
      <c r="DU31" s="353" t="str">
        <f ca="1">+IF(OFFSET('Hygiene Data'!$F$11,0,10*ROW('Hygiene Data'!F25))="","",OFFSET('Hygiene Data'!$F$11,0,10*ROW('Hygiene Data'!F25)))</f>
        <v/>
      </c>
      <c r="DV31" s="353" t="str">
        <f ca="1">+IF(OFFSET('Hygiene Data'!$F$12,0,10*ROW('Hygiene Data'!F25))="","",OFFSET('Hygiene Data'!$F$12,0,10*ROW('Hygiene Data'!F25)))</f>
        <v/>
      </c>
      <c r="DW31" s="353" t="str">
        <f ca="1">+IF(OFFSET('Hygiene Data'!$F$13,0,10*ROW('Hygiene Data'!F25))="","",OFFSET('Hygiene Data'!$F$13,0,10*ROW('Hygiene Data'!F25)))</f>
        <v/>
      </c>
      <c r="DX31" s="353" t="str">
        <f ca="1">+IF(OFFSET('Hygiene Data'!$G$11,0,10*ROW('Hygiene Data'!G25))="","",OFFSET('Hygiene Data'!$G$11,0,10*ROW('Hygiene Data'!G25)))</f>
        <v/>
      </c>
      <c r="DY31" s="353" t="str">
        <f ca="1">+IF(OFFSET('Hygiene Data'!$G$12,0,10*ROW('Hygiene Data'!G25))="","",OFFSET('Hygiene Data'!$G$12,0,10*ROW('Hygiene Data'!G25)))</f>
        <v/>
      </c>
      <c r="DZ31" s="353" t="str">
        <f ca="1">+IF(OFFSET('Hygiene Data'!$G$13,0,10*ROW('Hygiene Data'!G25))="","",OFFSET('Hygiene Data'!$G$13,0,10*ROW('Hygiene Data'!G25)))</f>
        <v/>
      </c>
      <c r="EA31" s="353" t="str">
        <f ca="1">+IF(OFFSET('Hygiene Data'!$H$11,0,10*ROW('Hygiene Data'!H25))="","",OFFSET('Hygiene Data'!$H$11,0,10*ROW('Hygiene Data'!H25)))</f>
        <v/>
      </c>
      <c r="EB31" s="353" t="str">
        <f ca="1">+IF(OFFSET('Hygiene Data'!$H$12,0,10*ROW('Hygiene Data'!H25))="","",OFFSET('Hygiene Data'!$H$12,0,10*ROW('Hygiene Data'!H25)))</f>
        <v/>
      </c>
      <c r="EC31" s="353" t="str">
        <f ca="1">+IF(OFFSET('Hygiene Data'!$H$13,0,10*ROW('Hygiene Data'!H25))="","",OFFSET('Hygiene Data'!$H$13,0,10*ROW('Hygiene Data'!H25)))</f>
        <v/>
      </c>
      <c r="ED31" s="353" t="str">
        <f ca="1">+IF(OFFSET('Hygiene Data'!$I$11,0,10*ROW('Hygiene Data'!I25))="","",OFFSET('Hygiene Data'!$I$11,0,10*ROW('Hygiene Data'!I25)))</f>
        <v/>
      </c>
      <c r="EE31" s="353" t="str">
        <f ca="1">+IF(OFFSET('Hygiene Data'!$I$12,0,10*ROW('Hygiene Data'!I25))="","",OFFSET('Hygiene Data'!$I$12,0,10*ROW('Hygiene Data'!I25)))</f>
        <v/>
      </c>
      <c r="EF31" s="353" t="str">
        <f ca="1">+IF(OFFSET('Hygiene Data'!$I$13,0,10*ROW('Hygiene Data'!I25))="","",OFFSET('Hygiene Data'!$I$13,0,10*ROW('Hygiene Data'!I25)))</f>
        <v/>
      </c>
    </row>
    <row r="32" spans="1:136" x14ac:dyDescent="0.25">
      <c r="A32" s="462" t="str">
        <f ca="1">+IF(OFFSET('Water Data'!$B$2,0,10*ROW('Water Data'!E26))="","",OFFSET('Water Data'!$B$2,0,10*ROW('Water Data'!E26)))</f>
        <v/>
      </c>
      <c r="B32" s="46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89" t="str">
        <f t="shared" ca="1" si="0"/>
        <v/>
      </c>
      <c r="D32" s="49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3" t="str">
        <f ca="1">+IF(OFFSET('Water Data'!$D$27,0,10*ROW('Water Data'!D26))="","",OFFSET('Water Data'!$D$27,0,10*ROW('Water Data'!D26)))</f>
        <v/>
      </c>
      <c r="BT32" s="353" t="str">
        <f ca="1">+IF(OFFSET('Water Data'!$D$28,0,10*ROW('Water Data'!D26))="","",OFFSET('Water Data'!$D$28,0,10*ROW('Water Data'!D26)))</f>
        <v/>
      </c>
      <c r="BU32" s="353" t="str">
        <f ca="1">+IF(OFFSET('Water Data'!$D$29,0,10*ROW('Water Data'!D26))="","",OFFSET('Water Data'!$D$29,0,10*ROW('Water Data'!D26)))</f>
        <v/>
      </c>
      <c r="BV32" s="353" t="str">
        <f ca="1">+IF(OFFSET('Water Data'!$E$27,0,10*ROW('Water Data'!E26))="","",OFFSET('Water Data'!$E$27,0,10*ROW('Water Data'!E26)))</f>
        <v/>
      </c>
      <c r="BW32" s="353" t="str">
        <f ca="1">+IF(OFFSET('Water Data'!$E$28,0,10*ROW('Water Data'!E26))="","",OFFSET('Water Data'!$E$28,0,10*ROW('Water Data'!E26)))</f>
        <v/>
      </c>
      <c r="BX32" s="353" t="str">
        <f ca="1">+IF(OFFSET('Water Data'!$E$29,0,10*ROW('Water Data'!E26))="","",OFFSET('Water Data'!$E$29,0,10*ROW('Water Data'!E26)))</f>
        <v/>
      </c>
      <c r="BY32" s="353" t="str">
        <f ca="1">+IF(OFFSET('Water Data'!$F$27,0,10*ROW('Water Data'!F26))="","",OFFSET('Water Data'!$F$27,0,10*ROW('Water Data'!F26)))</f>
        <v/>
      </c>
      <c r="BZ32" s="353" t="str">
        <f ca="1">+IF(OFFSET('Water Data'!$F$28,0,10*ROW('Water Data'!F26))="","",OFFSET('Water Data'!$F$28,0,10*ROW('Water Data'!F26)))</f>
        <v/>
      </c>
      <c r="CA32" s="353" t="str">
        <f ca="1">+IF(OFFSET('Water Data'!$F$29,0,10*ROW('Water Data'!F26))="","",OFFSET('Water Data'!$F$29,0,10*ROW('Water Data'!F26)))</f>
        <v/>
      </c>
      <c r="CB32" s="353" t="str">
        <f ca="1">+IF(OFFSET('Water Data'!$G$27,0,10*ROW('Water Data'!G26))="","",OFFSET('Water Data'!$G$27,0,10*ROW('Water Data'!G26)))</f>
        <v/>
      </c>
      <c r="CC32" s="353" t="str">
        <f ca="1">+IF(OFFSET('Water Data'!$G$28,0,10*ROW('Water Data'!G26))="","",OFFSET('Water Data'!$G$28,0,10*ROW('Water Data'!G26)))</f>
        <v/>
      </c>
      <c r="CD32" s="353" t="str">
        <f ca="1">+IF(OFFSET('Water Data'!$G$29,0,10*ROW('Water Data'!G26))="","",OFFSET('Water Data'!$G$29,0,10*ROW('Water Data'!G26)))</f>
        <v/>
      </c>
      <c r="CE32" s="353" t="str">
        <f ca="1">+IF(OFFSET('Water Data'!$H$27,0,10*ROW('Water Data'!H26))="","",OFFSET('Water Data'!$H$27,0,10*ROW('Water Data'!H26)))</f>
        <v/>
      </c>
      <c r="CF32" s="353" t="str">
        <f ca="1">+IF(OFFSET('Water Data'!$H$28,0,10*ROW('Water Data'!H26))="","",OFFSET('Water Data'!$H$28,0,10*ROW('Water Data'!H26)))</f>
        <v/>
      </c>
      <c r="CG32" s="353" t="str">
        <f ca="1">+IF(OFFSET('Water Data'!$H$29,0,10*ROW('Water Data'!H26))="","",OFFSET('Water Data'!$H$29,0,10*ROW('Water Data'!H26)))</f>
        <v/>
      </c>
      <c r="CH32" s="353" t="str">
        <f ca="1">+IF(OFFSET('Water Data'!$I$27,0,10*ROW('Water Data'!I26))="","",OFFSET('Water Data'!$I$27,0,10*ROW('Water Data'!I26)))</f>
        <v/>
      </c>
      <c r="CI32" s="353" t="str">
        <f ca="1">+IF(OFFSET('Water Data'!$I$28,0,10*ROW('Water Data'!I26))="","",OFFSET('Water Data'!$I$28,0,10*ROW('Water Data'!I26)))</f>
        <v/>
      </c>
      <c r="CJ32" s="353" t="str">
        <f ca="1">+IF(OFFSET('Water Data'!$I$29,0,10*ROW('Water Data'!I26))="","",OFFSET('Water Data'!$I$29,0,10*ROW('Water Data'!I26)))</f>
        <v/>
      </c>
      <c r="CK32" s="353" t="str">
        <f ca="1">+IF(OFFSET('Sanitation Data'!$D$28,0,10*ROW('Sanitation Data'!D26))="","",OFFSET('Sanitation Data'!$D$28,0,10*ROW('Sanitation Data'!D26)))</f>
        <v/>
      </c>
      <c r="CL32" s="353" t="str">
        <f ca="1">+IF(OFFSET('Sanitation Data'!$D$29,0,10*ROW('Sanitation Data'!D26))="","",OFFSET('Sanitation Data'!$D$29,0,10*ROW('Sanitation Data'!D26)))</f>
        <v/>
      </c>
      <c r="CM32" s="353" t="str">
        <f ca="1">+IF(OFFSET('Sanitation Data'!$D$30,0,10*ROW('Sanitation Data'!D26))="","",OFFSET('Sanitation Data'!$D$30,0,10*ROW('Sanitation Data'!D26)))</f>
        <v/>
      </c>
      <c r="CN32" s="353" t="str">
        <f ca="1">+IF(OFFSET('Sanitation Data'!$D$31,0,10*ROW('Sanitation Data'!D26))="","",OFFSET('Sanitation Data'!$D$31,0,10*ROW('Sanitation Data'!D26)))</f>
        <v/>
      </c>
      <c r="CO32" s="353" t="str">
        <f ca="1">+IF(OFFSET('Sanitation Data'!$D$32,0,10*ROW('Sanitation Data'!D26))="","",OFFSET('Sanitation Data'!$D$32,0,10*ROW('Sanitation Data'!D26)))</f>
        <v/>
      </c>
      <c r="CP32" s="353" t="str">
        <f ca="1">+IF(OFFSET('Sanitation Data'!$E$28,0,10*ROW('Sanitation Data'!E26))="","",OFFSET('Sanitation Data'!$E$28,0,10*ROW('Sanitation Data'!E26)))</f>
        <v/>
      </c>
      <c r="CQ32" s="353" t="str">
        <f ca="1">+IF(OFFSET('Sanitation Data'!$E$29,0,10*ROW('Sanitation Data'!E26))="","",OFFSET('Sanitation Data'!$E$29,0,10*ROW('Sanitation Data'!E26)))</f>
        <v/>
      </c>
      <c r="CR32" s="353" t="str">
        <f ca="1">+IF(OFFSET('Sanitation Data'!$E$30,0,10*ROW('Sanitation Data'!E26))="","",OFFSET('Sanitation Data'!$E$30,0,10*ROW('Sanitation Data'!E26)))</f>
        <v/>
      </c>
      <c r="CS32" s="353" t="str">
        <f ca="1">+IF(OFFSET('Sanitation Data'!$E$31,0,10*ROW('Sanitation Data'!E26))="","",OFFSET('Sanitation Data'!$E$31,0,10*ROW('Sanitation Data'!E26)))</f>
        <v/>
      </c>
      <c r="CT32" s="353" t="str">
        <f ca="1">+IF(OFFSET('Sanitation Data'!$E$32,0,10*ROW('Sanitation Data'!E26))="","",OFFSET('Sanitation Data'!$E$32,0,10*ROW('Sanitation Data'!E26)))</f>
        <v/>
      </c>
      <c r="CU32" s="353" t="str">
        <f ca="1">+IF(OFFSET('Sanitation Data'!$F$28,0,10*ROW('Sanitation Data'!F26))="","",OFFSET('Sanitation Data'!$F$28,0,10*ROW('Sanitation Data'!F26)))</f>
        <v/>
      </c>
      <c r="CV32" s="353" t="str">
        <f ca="1">+IF(OFFSET('Sanitation Data'!$F$29,0,10*ROW('Sanitation Data'!F26))="","",OFFSET('Sanitation Data'!$F$29,0,10*ROW('Sanitation Data'!F26)))</f>
        <v/>
      </c>
      <c r="CW32" s="353" t="str">
        <f ca="1">+IF(OFFSET('Sanitation Data'!$F$30,0,10*ROW('Sanitation Data'!F26))="","",OFFSET('Sanitation Data'!$F$30,0,10*ROW('Sanitation Data'!F26)))</f>
        <v/>
      </c>
      <c r="CX32" s="353" t="str">
        <f ca="1">+IF(OFFSET('Sanitation Data'!$F$31,0,10*ROW('Sanitation Data'!F26))="","",OFFSET('Sanitation Data'!$F$31,0,10*ROW('Sanitation Data'!F26)))</f>
        <v/>
      </c>
      <c r="CY32" s="353" t="str">
        <f ca="1">+IF(OFFSET('Sanitation Data'!$F$32,0,10*ROW('Sanitation Data'!F26))="","",OFFSET('Sanitation Data'!$F$32,0,10*ROW('Sanitation Data'!F26)))</f>
        <v/>
      </c>
      <c r="CZ32" s="353" t="str">
        <f ca="1">+IF(OFFSET('Sanitation Data'!$G$28,0,10*ROW('Sanitation Data'!G26))="","",OFFSET('Sanitation Data'!$G$28,0,10*ROW('Sanitation Data'!G26)))</f>
        <v/>
      </c>
      <c r="DA32" s="353" t="str">
        <f ca="1">+IF(OFFSET('Sanitation Data'!$G$29,0,10*ROW('Sanitation Data'!G26))="","",OFFSET('Sanitation Data'!$G$29,0,10*ROW('Sanitation Data'!G26)))</f>
        <v/>
      </c>
      <c r="DB32" s="353" t="str">
        <f ca="1">+IF(OFFSET('Sanitation Data'!$G$30,0,10*ROW('Sanitation Data'!G26))="","",OFFSET('Sanitation Data'!$G$30,0,10*ROW('Sanitation Data'!G26)))</f>
        <v/>
      </c>
      <c r="DC32" s="353" t="str">
        <f ca="1">+IF(OFFSET('Sanitation Data'!$G$31,0,10*ROW('Sanitation Data'!G26))="","",OFFSET('Sanitation Data'!$G$31,0,10*ROW('Sanitation Data'!G26)))</f>
        <v/>
      </c>
      <c r="DD32" s="353" t="str">
        <f ca="1">+IF(OFFSET('Sanitation Data'!$G$32,0,10*ROW('Sanitation Data'!G26))="","",OFFSET('Sanitation Data'!$G$32,0,10*ROW('Sanitation Data'!G26)))</f>
        <v/>
      </c>
      <c r="DE32" s="353" t="str">
        <f ca="1">+IF(OFFSET('Sanitation Data'!$H$28,0,10*ROW('Sanitation Data'!H26))="","",OFFSET('Sanitation Data'!$H$28,0,10*ROW('Sanitation Data'!H26)))</f>
        <v/>
      </c>
      <c r="DF32" s="353" t="str">
        <f ca="1">+IF(OFFSET('Sanitation Data'!$H$29,0,10*ROW('Sanitation Data'!H26))="","",OFFSET('Sanitation Data'!$H$29,0,10*ROW('Sanitation Data'!H26)))</f>
        <v/>
      </c>
      <c r="DG32" s="353" t="str">
        <f ca="1">+IF(OFFSET('Sanitation Data'!$H$30,0,10*ROW('Sanitation Data'!H26))="","",OFFSET('Sanitation Data'!$H$30,0,10*ROW('Sanitation Data'!H26)))</f>
        <v/>
      </c>
      <c r="DH32" s="353" t="str">
        <f ca="1">+IF(OFFSET('Sanitation Data'!$H$31,0,10*ROW('Sanitation Data'!H26))="","",OFFSET('Sanitation Data'!$H$31,0,10*ROW('Sanitation Data'!H26)))</f>
        <v/>
      </c>
      <c r="DI32" s="353" t="str">
        <f ca="1">+IF(OFFSET('Sanitation Data'!$H$32,0,10*ROW('Sanitation Data'!H26))="","",OFFSET('Sanitation Data'!$H$32,0,10*ROW('Sanitation Data'!H26)))</f>
        <v/>
      </c>
      <c r="DJ32" s="353" t="str">
        <f ca="1">+IF(OFFSET('Sanitation Data'!$I$28,0,10*ROW('Sanitation Data'!I26))="","",OFFSET('Sanitation Data'!$I$28,0,10*ROW('Sanitation Data'!I26)))</f>
        <v/>
      </c>
      <c r="DK32" s="353" t="str">
        <f ca="1">+IF(OFFSET('Sanitation Data'!$I$29,0,10*ROW('Sanitation Data'!I26))="","",OFFSET('Sanitation Data'!$I$29,0,10*ROW('Sanitation Data'!I26)))</f>
        <v/>
      </c>
      <c r="DL32" s="353" t="str">
        <f ca="1">+IF(OFFSET('Sanitation Data'!$I$30,0,10*ROW('Sanitation Data'!I26))="","",OFFSET('Sanitation Data'!$I$30,0,10*ROW('Sanitation Data'!I26)))</f>
        <v/>
      </c>
      <c r="DM32" s="353" t="str">
        <f ca="1">+IF(OFFSET('Sanitation Data'!$I$31,0,10*ROW('Sanitation Data'!I26))="","",OFFSET('Sanitation Data'!$I$31,0,10*ROW('Sanitation Data'!I26)))</f>
        <v/>
      </c>
      <c r="DN32" s="353" t="str">
        <f ca="1">+IF(OFFSET('Sanitation Data'!$I$32,0,10*ROW('Sanitation Data'!I26))="","",OFFSET('Sanitation Data'!$I$32,0,10*ROW('Sanitation Data'!I26)))</f>
        <v/>
      </c>
      <c r="DO32" s="353" t="str">
        <f ca="1">+IF(OFFSET('Hygiene Data'!$D$11,0,10*ROW('Hygiene Data'!D26))="","",OFFSET('Hygiene Data'!$D$11,0,10*ROW('Hygiene Data'!D26)))</f>
        <v/>
      </c>
      <c r="DP32" s="353" t="str">
        <f ca="1">+IF(OFFSET('Hygiene Data'!$D$12,0,10*ROW('Hygiene Data'!D26))="","",OFFSET('Hygiene Data'!$D$12,0,10*ROW('Hygiene Data'!D26)))</f>
        <v/>
      </c>
      <c r="DQ32" s="353" t="str">
        <f ca="1">+IF(OFFSET('Hygiene Data'!$D$13,0,10*ROW('Hygiene Data'!D26))="","",OFFSET('Hygiene Data'!$D$13,0,10*ROW('Hygiene Data'!D26)))</f>
        <v/>
      </c>
      <c r="DR32" s="353" t="str">
        <f ca="1">+IF(OFFSET('Hygiene Data'!$E$11,0,10*ROW('Hygiene Data'!E26))="","",OFFSET('Hygiene Data'!$E$11,0,10*ROW('Hygiene Data'!E26)))</f>
        <v/>
      </c>
      <c r="DS32" s="353" t="str">
        <f ca="1">+IF(OFFSET('Hygiene Data'!$E$12,0,10*ROW('Hygiene Data'!E26))="","",OFFSET('Hygiene Data'!$E$12,0,10*ROW('Hygiene Data'!E26)))</f>
        <v/>
      </c>
      <c r="DT32" s="353" t="str">
        <f ca="1">+IF(OFFSET('Hygiene Data'!$E$13,0,10*ROW('Hygiene Data'!E26))="","",OFFSET('Hygiene Data'!$E$13,0,10*ROW('Hygiene Data'!E26)))</f>
        <v/>
      </c>
      <c r="DU32" s="353" t="str">
        <f ca="1">+IF(OFFSET('Hygiene Data'!$F$11,0,10*ROW('Hygiene Data'!F26))="","",OFFSET('Hygiene Data'!$F$11,0,10*ROW('Hygiene Data'!F26)))</f>
        <v/>
      </c>
      <c r="DV32" s="353" t="str">
        <f ca="1">+IF(OFFSET('Hygiene Data'!$F$12,0,10*ROW('Hygiene Data'!F26))="","",OFFSET('Hygiene Data'!$F$12,0,10*ROW('Hygiene Data'!F26)))</f>
        <v/>
      </c>
      <c r="DW32" s="353" t="str">
        <f ca="1">+IF(OFFSET('Hygiene Data'!$F$13,0,10*ROW('Hygiene Data'!F26))="","",OFFSET('Hygiene Data'!$F$13,0,10*ROW('Hygiene Data'!F26)))</f>
        <v/>
      </c>
      <c r="DX32" s="353" t="str">
        <f ca="1">+IF(OFFSET('Hygiene Data'!$G$11,0,10*ROW('Hygiene Data'!G26))="","",OFFSET('Hygiene Data'!$G$11,0,10*ROW('Hygiene Data'!G26)))</f>
        <v/>
      </c>
      <c r="DY32" s="353" t="str">
        <f ca="1">+IF(OFFSET('Hygiene Data'!$G$12,0,10*ROW('Hygiene Data'!G26))="","",OFFSET('Hygiene Data'!$G$12,0,10*ROW('Hygiene Data'!G26)))</f>
        <v/>
      </c>
      <c r="DZ32" s="353" t="str">
        <f ca="1">+IF(OFFSET('Hygiene Data'!$G$13,0,10*ROW('Hygiene Data'!G26))="","",OFFSET('Hygiene Data'!$G$13,0,10*ROW('Hygiene Data'!G26)))</f>
        <v/>
      </c>
      <c r="EA32" s="353" t="str">
        <f ca="1">+IF(OFFSET('Hygiene Data'!$H$11,0,10*ROW('Hygiene Data'!H26))="","",OFFSET('Hygiene Data'!$H$11,0,10*ROW('Hygiene Data'!H26)))</f>
        <v/>
      </c>
      <c r="EB32" s="353" t="str">
        <f ca="1">+IF(OFFSET('Hygiene Data'!$H$12,0,10*ROW('Hygiene Data'!H26))="","",OFFSET('Hygiene Data'!$H$12,0,10*ROW('Hygiene Data'!H26)))</f>
        <v/>
      </c>
      <c r="EC32" s="353" t="str">
        <f ca="1">+IF(OFFSET('Hygiene Data'!$H$13,0,10*ROW('Hygiene Data'!H26))="","",OFFSET('Hygiene Data'!$H$13,0,10*ROW('Hygiene Data'!H26)))</f>
        <v/>
      </c>
      <c r="ED32" s="353" t="str">
        <f ca="1">+IF(OFFSET('Hygiene Data'!$I$11,0,10*ROW('Hygiene Data'!I26))="","",OFFSET('Hygiene Data'!$I$11,0,10*ROW('Hygiene Data'!I26)))</f>
        <v/>
      </c>
      <c r="EE32" s="353" t="str">
        <f ca="1">+IF(OFFSET('Hygiene Data'!$I$12,0,10*ROW('Hygiene Data'!I26))="","",OFFSET('Hygiene Data'!$I$12,0,10*ROW('Hygiene Data'!I26)))</f>
        <v/>
      </c>
      <c r="EF32" s="353" t="str">
        <f ca="1">+IF(OFFSET('Hygiene Data'!$I$13,0,10*ROW('Hygiene Data'!I26))="","",OFFSET('Hygiene Data'!$I$13,0,10*ROW('Hygiene Data'!I26)))</f>
        <v/>
      </c>
    </row>
    <row r="33" spans="1:136" x14ac:dyDescent="0.25">
      <c r="A33" s="462" t="str">
        <f ca="1">+IF(OFFSET('Water Data'!$B$2,0,10*ROW('Water Data'!E27))="","",OFFSET('Water Data'!$B$2,0,10*ROW('Water Data'!E27)))</f>
        <v/>
      </c>
      <c r="B33" s="46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89" t="str">
        <f t="shared" ca="1" si="0"/>
        <v/>
      </c>
      <c r="D33" s="49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3" t="str">
        <f ca="1">+IF(OFFSET('Water Data'!$D$27,0,10*ROW('Water Data'!D27))="","",OFFSET('Water Data'!$D$27,0,10*ROW('Water Data'!D27)))</f>
        <v/>
      </c>
      <c r="BT33" s="353" t="str">
        <f ca="1">+IF(OFFSET('Water Data'!$D$28,0,10*ROW('Water Data'!D27))="","",OFFSET('Water Data'!$D$28,0,10*ROW('Water Data'!D27)))</f>
        <v/>
      </c>
      <c r="BU33" s="353" t="str">
        <f ca="1">+IF(OFFSET('Water Data'!$D$29,0,10*ROW('Water Data'!D27))="","",OFFSET('Water Data'!$D$29,0,10*ROW('Water Data'!D27)))</f>
        <v/>
      </c>
      <c r="BV33" s="353" t="str">
        <f ca="1">+IF(OFFSET('Water Data'!$E$27,0,10*ROW('Water Data'!E27))="","",OFFSET('Water Data'!$E$27,0,10*ROW('Water Data'!E27)))</f>
        <v/>
      </c>
      <c r="BW33" s="353" t="str">
        <f ca="1">+IF(OFFSET('Water Data'!$E$28,0,10*ROW('Water Data'!E27))="","",OFFSET('Water Data'!$E$28,0,10*ROW('Water Data'!E27)))</f>
        <v/>
      </c>
      <c r="BX33" s="353" t="str">
        <f ca="1">+IF(OFFSET('Water Data'!$E$29,0,10*ROW('Water Data'!E27))="","",OFFSET('Water Data'!$E$29,0,10*ROW('Water Data'!E27)))</f>
        <v/>
      </c>
      <c r="BY33" s="353" t="str">
        <f ca="1">+IF(OFFSET('Water Data'!$F$27,0,10*ROW('Water Data'!F27))="","",OFFSET('Water Data'!$F$27,0,10*ROW('Water Data'!F27)))</f>
        <v/>
      </c>
      <c r="BZ33" s="353" t="str">
        <f ca="1">+IF(OFFSET('Water Data'!$F$28,0,10*ROW('Water Data'!F27))="","",OFFSET('Water Data'!$F$28,0,10*ROW('Water Data'!F27)))</f>
        <v/>
      </c>
      <c r="CA33" s="353" t="str">
        <f ca="1">+IF(OFFSET('Water Data'!$F$29,0,10*ROW('Water Data'!F27))="","",OFFSET('Water Data'!$F$29,0,10*ROW('Water Data'!F27)))</f>
        <v/>
      </c>
      <c r="CB33" s="353" t="str">
        <f ca="1">+IF(OFFSET('Water Data'!$G$27,0,10*ROW('Water Data'!G27))="","",OFFSET('Water Data'!$G$27,0,10*ROW('Water Data'!G27)))</f>
        <v/>
      </c>
      <c r="CC33" s="353" t="str">
        <f ca="1">+IF(OFFSET('Water Data'!$G$28,0,10*ROW('Water Data'!G27))="","",OFFSET('Water Data'!$G$28,0,10*ROW('Water Data'!G27)))</f>
        <v/>
      </c>
      <c r="CD33" s="353" t="str">
        <f ca="1">+IF(OFFSET('Water Data'!$G$29,0,10*ROW('Water Data'!G27))="","",OFFSET('Water Data'!$G$29,0,10*ROW('Water Data'!G27)))</f>
        <v/>
      </c>
      <c r="CE33" s="353" t="str">
        <f ca="1">+IF(OFFSET('Water Data'!$H$27,0,10*ROW('Water Data'!H27))="","",OFFSET('Water Data'!$H$27,0,10*ROW('Water Data'!H27)))</f>
        <v/>
      </c>
      <c r="CF33" s="353" t="str">
        <f ca="1">+IF(OFFSET('Water Data'!$H$28,0,10*ROW('Water Data'!H27))="","",OFFSET('Water Data'!$H$28,0,10*ROW('Water Data'!H27)))</f>
        <v/>
      </c>
      <c r="CG33" s="353" t="str">
        <f ca="1">+IF(OFFSET('Water Data'!$H$29,0,10*ROW('Water Data'!H27))="","",OFFSET('Water Data'!$H$29,0,10*ROW('Water Data'!H27)))</f>
        <v/>
      </c>
      <c r="CH33" s="353" t="str">
        <f ca="1">+IF(OFFSET('Water Data'!$I$27,0,10*ROW('Water Data'!I27))="","",OFFSET('Water Data'!$I$27,0,10*ROW('Water Data'!I27)))</f>
        <v/>
      </c>
      <c r="CI33" s="353" t="str">
        <f ca="1">+IF(OFFSET('Water Data'!$I$28,0,10*ROW('Water Data'!I27))="","",OFFSET('Water Data'!$I$28,0,10*ROW('Water Data'!I27)))</f>
        <v/>
      </c>
      <c r="CJ33" s="353" t="str">
        <f ca="1">+IF(OFFSET('Water Data'!$I$29,0,10*ROW('Water Data'!I27))="","",OFFSET('Water Data'!$I$29,0,10*ROW('Water Data'!I27)))</f>
        <v/>
      </c>
      <c r="CK33" s="353" t="str">
        <f ca="1">+IF(OFFSET('Sanitation Data'!$D$28,0,10*ROW('Sanitation Data'!D27))="","",OFFSET('Sanitation Data'!$D$28,0,10*ROW('Sanitation Data'!D27)))</f>
        <v/>
      </c>
      <c r="CL33" s="353" t="str">
        <f ca="1">+IF(OFFSET('Sanitation Data'!$D$29,0,10*ROW('Sanitation Data'!D27))="","",OFFSET('Sanitation Data'!$D$29,0,10*ROW('Sanitation Data'!D27)))</f>
        <v/>
      </c>
      <c r="CM33" s="353" t="str">
        <f ca="1">+IF(OFFSET('Sanitation Data'!$D$30,0,10*ROW('Sanitation Data'!D27))="","",OFFSET('Sanitation Data'!$D$30,0,10*ROW('Sanitation Data'!D27)))</f>
        <v/>
      </c>
      <c r="CN33" s="353" t="str">
        <f ca="1">+IF(OFFSET('Sanitation Data'!$D$31,0,10*ROW('Sanitation Data'!D27))="","",OFFSET('Sanitation Data'!$D$31,0,10*ROW('Sanitation Data'!D27)))</f>
        <v/>
      </c>
      <c r="CO33" s="353" t="str">
        <f ca="1">+IF(OFFSET('Sanitation Data'!$D$32,0,10*ROW('Sanitation Data'!D27))="","",OFFSET('Sanitation Data'!$D$32,0,10*ROW('Sanitation Data'!D27)))</f>
        <v/>
      </c>
      <c r="CP33" s="353" t="str">
        <f ca="1">+IF(OFFSET('Sanitation Data'!$E$28,0,10*ROW('Sanitation Data'!E27))="","",OFFSET('Sanitation Data'!$E$28,0,10*ROW('Sanitation Data'!E27)))</f>
        <v/>
      </c>
      <c r="CQ33" s="353" t="str">
        <f ca="1">+IF(OFFSET('Sanitation Data'!$E$29,0,10*ROW('Sanitation Data'!E27))="","",OFFSET('Sanitation Data'!$E$29,0,10*ROW('Sanitation Data'!E27)))</f>
        <v/>
      </c>
      <c r="CR33" s="353" t="str">
        <f ca="1">+IF(OFFSET('Sanitation Data'!$E$30,0,10*ROW('Sanitation Data'!E27))="","",OFFSET('Sanitation Data'!$E$30,0,10*ROW('Sanitation Data'!E27)))</f>
        <v/>
      </c>
      <c r="CS33" s="353" t="str">
        <f ca="1">+IF(OFFSET('Sanitation Data'!$E$31,0,10*ROW('Sanitation Data'!E27))="","",OFFSET('Sanitation Data'!$E$31,0,10*ROW('Sanitation Data'!E27)))</f>
        <v/>
      </c>
      <c r="CT33" s="353" t="str">
        <f ca="1">+IF(OFFSET('Sanitation Data'!$E$32,0,10*ROW('Sanitation Data'!E27))="","",OFFSET('Sanitation Data'!$E$32,0,10*ROW('Sanitation Data'!E27)))</f>
        <v/>
      </c>
      <c r="CU33" s="353" t="str">
        <f ca="1">+IF(OFFSET('Sanitation Data'!$F$28,0,10*ROW('Sanitation Data'!F27))="","",OFFSET('Sanitation Data'!$F$28,0,10*ROW('Sanitation Data'!F27)))</f>
        <v/>
      </c>
      <c r="CV33" s="353" t="str">
        <f ca="1">+IF(OFFSET('Sanitation Data'!$F$29,0,10*ROW('Sanitation Data'!F27))="","",OFFSET('Sanitation Data'!$F$29,0,10*ROW('Sanitation Data'!F27)))</f>
        <v/>
      </c>
      <c r="CW33" s="353" t="str">
        <f ca="1">+IF(OFFSET('Sanitation Data'!$F$30,0,10*ROW('Sanitation Data'!F27))="","",OFFSET('Sanitation Data'!$F$30,0,10*ROW('Sanitation Data'!F27)))</f>
        <v/>
      </c>
      <c r="CX33" s="353" t="str">
        <f ca="1">+IF(OFFSET('Sanitation Data'!$F$31,0,10*ROW('Sanitation Data'!F27))="","",OFFSET('Sanitation Data'!$F$31,0,10*ROW('Sanitation Data'!F27)))</f>
        <v/>
      </c>
      <c r="CY33" s="353" t="str">
        <f ca="1">+IF(OFFSET('Sanitation Data'!$F$32,0,10*ROW('Sanitation Data'!F27))="","",OFFSET('Sanitation Data'!$F$32,0,10*ROW('Sanitation Data'!F27)))</f>
        <v/>
      </c>
      <c r="CZ33" s="353" t="str">
        <f ca="1">+IF(OFFSET('Sanitation Data'!$G$28,0,10*ROW('Sanitation Data'!G27))="","",OFFSET('Sanitation Data'!$G$28,0,10*ROW('Sanitation Data'!G27)))</f>
        <v/>
      </c>
      <c r="DA33" s="353" t="str">
        <f ca="1">+IF(OFFSET('Sanitation Data'!$G$29,0,10*ROW('Sanitation Data'!G27))="","",OFFSET('Sanitation Data'!$G$29,0,10*ROW('Sanitation Data'!G27)))</f>
        <v/>
      </c>
      <c r="DB33" s="353" t="str">
        <f ca="1">+IF(OFFSET('Sanitation Data'!$G$30,0,10*ROW('Sanitation Data'!G27))="","",OFFSET('Sanitation Data'!$G$30,0,10*ROW('Sanitation Data'!G27)))</f>
        <v/>
      </c>
      <c r="DC33" s="353" t="str">
        <f ca="1">+IF(OFFSET('Sanitation Data'!$G$31,0,10*ROW('Sanitation Data'!G27))="","",OFFSET('Sanitation Data'!$G$31,0,10*ROW('Sanitation Data'!G27)))</f>
        <v/>
      </c>
      <c r="DD33" s="353" t="str">
        <f ca="1">+IF(OFFSET('Sanitation Data'!$G$32,0,10*ROW('Sanitation Data'!G27))="","",OFFSET('Sanitation Data'!$G$32,0,10*ROW('Sanitation Data'!G27)))</f>
        <v/>
      </c>
      <c r="DE33" s="353" t="str">
        <f ca="1">+IF(OFFSET('Sanitation Data'!$H$28,0,10*ROW('Sanitation Data'!H27))="","",OFFSET('Sanitation Data'!$H$28,0,10*ROW('Sanitation Data'!H27)))</f>
        <v/>
      </c>
      <c r="DF33" s="353" t="str">
        <f ca="1">+IF(OFFSET('Sanitation Data'!$H$29,0,10*ROW('Sanitation Data'!H27))="","",OFFSET('Sanitation Data'!$H$29,0,10*ROW('Sanitation Data'!H27)))</f>
        <v/>
      </c>
      <c r="DG33" s="353" t="str">
        <f ca="1">+IF(OFFSET('Sanitation Data'!$H$30,0,10*ROW('Sanitation Data'!H27))="","",OFFSET('Sanitation Data'!$H$30,0,10*ROW('Sanitation Data'!H27)))</f>
        <v/>
      </c>
      <c r="DH33" s="353" t="str">
        <f ca="1">+IF(OFFSET('Sanitation Data'!$H$31,0,10*ROW('Sanitation Data'!H27))="","",OFFSET('Sanitation Data'!$H$31,0,10*ROW('Sanitation Data'!H27)))</f>
        <v/>
      </c>
      <c r="DI33" s="353" t="str">
        <f ca="1">+IF(OFFSET('Sanitation Data'!$H$32,0,10*ROW('Sanitation Data'!H27))="","",OFFSET('Sanitation Data'!$H$32,0,10*ROW('Sanitation Data'!H27)))</f>
        <v/>
      </c>
      <c r="DJ33" s="353" t="str">
        <f ca="1">+IF(OFFSET('Sanitation Data'!$I$28,0,10*ROW('Sanitation Data'!I27))="","",OFFSET('Sanitation Data'!$I$28,0,10*ROW('Sanitation Data'!I27)))</f>
        <v/>
      </c>
      <c r="DK33" s="353" t="str">
        <f ca="1">+IF(OFFSET('Sanitation Data'!$I$29,0,10*ROW('Sanitation Data'!I27))="","",OFFSET('Sanitation Data'!$I$29,0,10*ROW('Sanitation Data'!I27)))</f>
        <v/>
      </c>
      <c r="DL33" s="353" t="str">
        <f ca="1">+IF(OFFSET('Sanitation Data'!$I$30,0,10*ROW('Sanitation Data'!I27))="","",OFFSET('Sanitation Data'!$I$30,0,10*ROW('Sanitation Data'!I27)))</f>
        <v/>
      </c>
      <c r="DM33" s="353" t="str">
        <f ca="1">+IF(OFFSET('Sanitation Data'!$I$31,0,10*ROW('Sanitation Data'!I27))="","",OFFSET('Sanitation Data'!$I$31,0,10*ROW('Sanitation Data'!I27)))</f>
        <v/>
      </c>
      <c r="DN33" s="353" t="str">
        <f ca="1">+IF(OFFSET('Sanitation Data'!$I$32,0,10*ROW('Sanitation Data'!I27))="","",OFFSET('Sanitation Data'!$I$32,0,10*ROW('Sanitation Data'!I27)))</f>
        <v/>
      </c>
      <c r="DO33" s="353" t="str">
        <f ca="1">+IF(OFFSET('Hygiene Data'!$D$11,0,10*ROW('Hygiene Data'!D27))="","",OFFSET('Hygiene Data'!$D$11,0,10*ROW('Hygiene Data'!D27)))</f>
        <v/>
      </c>
      <c r="DP33" s="353" t="str">
        <f ca="1">+IF(OFFSET('Hygiene Data'!$D$12,0,10*ROW('Hygiene Data'!D27))="","",OFFSET('Hygiene Data'!$D$12,0,10*ROW('Hygiene Data'!D27)))</f>
        <v/>
      </c>
      <c r="DQ33" s="353" t="str">
        <f ca="1">+IF(OFFSET('Hygiene Data'!$D$13,0,10*ROW('Hygiene Data'!D27))="","",OFFSET('Hygiene Data'!$D$13,0,10*ROW('Hygiene Data'!D27)))</f>
        <v/>
      </c>
      <c r="DR33" s="353" t="str">
        <f ca="1">+IF(OFFSET('Hygiene Data'!$E$11,0,10*ROW('Hygiene Data'!E27))="","",OFFSET('Hygiene Data'!$E$11,0,10*ROW('Hygiene Data'!E27)))</f>
        <v/>
      </c>
      <c r="DS33" s="353" t="str">
        <f ca="1">+IF(OFFSET('Hygiene Data'!$E$12,0,10*ROW('Hygiene Data'!E27))="","",OFFSET('Hygiene Data'!$E$12,0,10*ROW('Hygiene Data'!E27)))</f>
        <v/>
      </c>
      <c r="DT33" s="353" t="str">
        <f ca="1">+IF(OFFSET('Hygiene Data'!$E$13,0,10*ROW('Hygiene Data'!E27))="","",OFFSET('Hygiene Data'!$E$13,0,10*ROW('Hygiene Data'!E27)))</f>
        <v/>
      </c>
      <c r="DU33" s="353" t="str">
        <f ca="1">+IF(OFFSET('Hygiene Data'!$F$11,0,10*ROW('Hygiene Data'!F27))="","",OFFSET('Hygiene Data'!$F$11,0,10*ROW('Hygiene Data'!F27)))</f>
        <v/>
      </c>
      <c r="DV33" s="353" t="str">
        <f ca="1">+IF(OFFSET('Hygiene Data'!$F$12,0,10*ROW('Hygiene Data'!F27))="","",OFFSET('Hygiene Data'!$F$12,0,10*ROW('Hygiene Data'!F27)))</f>
        <v/>
      </c>
      <c r="DW33" s="353" t="str">
        <f ca="1">+IF(OFFSET('Hygiene Data'!$F$13,0,10*ROW('Hygiene Data'!F27))="","",OFFSET('Hygiene Data'!$F$13,0,10*ROW('Hygiene Data'!F27)))</f>
        <v/>
      </c>
      <c r="DX33" s="353" t="str">
        <f ca="1">+IF(OFFSET('Hygiene Data'!$G$11,0,10*ROW('Hygiene Data'!G27))="","",OFFSET('Hygiene Data'!$G$11,0,10*ROW('Hygiene Data'!G27)))</f>
        <v/>
      </c>
      <c r="DY33" s="353" t="str">
        <f ca="1">+IF(OFFSET('Hygiene Data'!$G$12,0,10*ROW('Hygiene Data'!G27))="","",OFFSET('Hygiene Data'!$G$12,0,10*ROW('Hygiene Data'!G27)))</f>
        <v/>
      </c>
      <c r="DZ33" s="353" t="str">
        <f ca="1">+IF(OFFSET('Hygiene Data'!$G$13,0,10*ROW('Hygiene Data'!G27))="","",OFFSET('Hygiene Data'!$G$13,0,10*ROW('Hygiene Data'!G27)))</f>
        <v/>
      </c>
      <c r="EA33" s="353" t="str">
        <f ca="1">+IF(OFFSET('Hygiene Data'!$H$11,0,10*ROW('Hygiene Data'!H27))="","",OFFSET('Hygiene Data'!$H$11,0,10*ROW('Hygiene Data'!H27)))</f>
        <v/>
      </c>
      <c r="EB33" s="353" t="str">
        <f ca="1">+IF(OFFSET('Hygiene Data'!$H$12,0,10*ROW('Hygiene Data'!H27))="","",OFFSET('Hygiene Data'!$H$12,0,10*ROW('Hygiene Data'!H27)))</f>
        <v/>
      </c>
      <c r="EC33" s="353" t="str">
        <f ca="1">+IF(OFFSET('Hygiene Data'!$H$13,0,10*ROW('Hygiene Data'!H27))="","",OFFSET('Hygiene Data'!$H$13,0,10*ROW('Hygiene Data'!H27)))</f>
        <v/>
      </c>
      <c r="ED33" s="353" t="str">
        <f ca="1">+IF(OFFSET('Hygiene Data'!$I$11,0,10*ROW('Hygiene Data'!I27))="","",OFFSET('Hygiene Data'!$I$11,0,10*ROW('Hygiene Data'!I27)))</f>
        <v/>
      </c>
      <c r="EE33" s="353" t="str">
        <f ca="1">+IF(OFFSET('Hygiene Data'!$I$12,0,10*ROW('Hygiene Data'!I27))="","",OFFSET('Hygiene Data'!$I$12,0,10*ROW('Hygiene Data'!I27)))</f>
        <v/>
      </c>
      <c r="EF33" s="353" t="str">
        <f ca="1">+IF(OFFSET('Hygiene Data'!$I$13,0,10*ROW('Hygiene Data'!I27))="","",OFFSET('Hygiene Data'!$I$13,0,10*ROW('Hygiene Data'!I27)))</f>
        <v/>
      </c>
    </row>
    <row r="34" spans="1:136" x14ac:dyDescent="0.25">
      <c r="A34" s="462" t="str">
        <f ca="1">+IF(OFFSET('Water Data'!$B$2,0,10*ROW('Water Data'!E28))="","",OFFSET('Water Data'!$B$2,0,10*ROW('Water Data'!E28)))</f>
        <v/>
      </c>
      <c r="B34" s="46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89" t="str">
        <f t="shared" ca="1" si="0"/>
        <v/>
      </c>
      <c r="D34" s="49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3" t="str">
        <f ca="1">+IF(OFFSET('Water Data'!$D$27,0,10*ROW('Water Data'!D28))="","",OFFSET('Water Data'!$D$27,0,10*ROW('Water Data'!D28)))</f>
        <v/>
      </c>
      <c r="BT34" s="353" t="str">
        <f ca="1">+IF(OFFSET('Water Data'!$D$28,0,10*ROW('Water Data'!D28))="","",OFFSET('Water Data'!$D$28,0,10*ROW('Water Data'!D28)))</f>
        <v/>
      </c>
      <c r="BU34" s="353" t="str">
        <f ca="1">+IF(OFFSET('Water Data'!$D$29,0,10*ROW('Water Data'!D28))="","",OFFSET('Water Data'!$D$29,0,10*ROW('Water Data'!D28)))</f>
        <v/>
      </c>
      <c r="BV34" s="353" t="str">
        <f ca="1">+IF(OFFSET('Water Data'!$E$27,0,10*ROW('Water Data'!E28))="","",OFFSET('Water Data'!$E$27,0,10*ROW('Water Data'!E28)))</f>
        <v/>
      </c>
      <c r="BW34" s="353" t="str">
        <f ca="1">+IF(OFFSET('Water Data'!$E$28,0,10*ROW('Water Data'!E28))="","",OFFSET('Water Data'!$E$28,0,10*ROW('Water Data'!E28)))</f>
        <v/>
      </c>
      <c r="BX34" s="353" t="str">
        <f ca="1">+IF(OFFSET('Water Data'!$E$29,0,10*ROW('Water Data'!E28))="","",OFFSET('Water Data'!$E$29,0,10*ROW('Water Data'!E28)))</f>
        <v/>
      </c>
      <c r="BY34" s="353" t="str">
        <f ca="1">+IF(OFFSET('Water Data'!$F$27,0,10*ROW('Water Data'!F28))="","",OFFSET('Water Data'!$F$27,0,10*ROW('Water Data'!F28)))</f>
        <v/>
      </c>
      <c r="BZ34" s="353" t="str">
        <f ca="1">+IF(OFFSET('Water Data'!$F$28,0,10*ROW('Water Data'!F28))="","",OFFSET('Water Data'!$F$28,0,10*ROW('Water Data'!F28)))</f>
        <v/>
      </c>
      <c r="CA34" s="353" t="str">
        <f ca="1">+IF(OFFSET('Water Data'!$F$29,0,10*ROW('Water Data'!F28))="","",OFFSET('Water Data'!$F$29,0,10*ROW('Water Data'!F28)))</f>
        <v/>
      </c>
      <c r="CB34" s="353" t="str">
        <f ca="1">+IF(OFFSET('Water Data'!$G$27,0,10*ROW('Water Data'!G28))="","",OFFSET('Water Data'!$G$27,0,10*ROW('Water Data'!G28)))</f>
        <v/>
      </c>
      <c r="CC34" s="353" t="str">
        <f ca="1">+IF(OFFSET('Water Data'!$G$28,0,10*ROW('Water Data'!G28))="","",OFFSET('Water Data'!$G$28,0,10*ROW('Water Data'!G28)))</f>
        <v/>
      </c>
      <c r="CD34" s="353" t="str">
        <f ca="1">+IF(OFFSET('Water Data'!$G$29,0,10*ROW('Water Data'!G28))="","",OFFSET('Water Data'!$G$29,0,10*ROW('Water Data'!G28)))</f>
        <v/>
      </c>
      <c r="CE34" s="353" t="str">
        <f ca="1">+IF(OFFSET('Water Data'!$H$27,0,10*ROW('Water Data'!H28))="","",OFFSET('Water Data'!$H$27,0,10*ROW('Water Data'!H28)))</f>
        <v/>
      </c>
      <c r="CF34" s="353" t="str">
        <f ca="1">+IF(OFFSET('Water Data'!$H$28,0,10*ROW('Water Data'!H28))="","",OFFSET('Water Data'!$H$28,0,10*ROW('Water Data'!H28)))</f>
        <v/>
      </c>
      <c r="CG34" s="353" t="str">
        <f ca="1">+IF(OFFSET('Water Data'!$H$29,0,10*ROW('Water Data'!H28))="","",OFFSET('Water Data'!$H$29,0,10*ROW('Water Data'!H28)))</f>
        <v/>
      </c>
      <c r="CH34" s="353" t="str">
        <f ca="1">+IF(OFFSET('Water Data'!$I$27,0,10*ROW('Water Data'!I28))="","",OFFSET('Water Data'!$I$27,0,10*ROW('Water Data'!I28)))</f>
        <v/>
      </c>
      <c r="CI34" s="353" t="str">
        <f ca="1">+IF(OFFSET('Water Data'!$I$28,0,10*ROW('Water Data'!I28))="","",OFFSET('Water Data'!$I$28,0,10*ROW('Water Data'!I28)))</f>
        <v/>
      </c>
      <c r="CJ34" s="353" t="str">
        <f ca="1">+IF(OFFSET('Water Data'!$I$29,0,10*ROW('Water Data'!I28))="","",OFFSET('Water Data'!$I$29,0,10*ROW('Water Data'!I28)))</f>
        <v/>
      </c>
      <c r="CK34" s="353" t="str">
        <f ca="1">+IF(OFFSET('Sanitation Data'!$D$28,0,10*ROW('Sanitation Data'!D28))="","",OFFSET('Sanitation Data'!$D$28,0,10*ROW('Sanitation Data'!D28)))</f>
        <v/>
      </c>
      <c r="CL34" s="353" t="str">
        <f ca="1">+IF(OFFSET('Sanitation Data'!$D$29,0,10*ROW('Sanitation Data'!D28))="","",OFFSET('Sanitation Data'!$D$29,0,10*ROW('Sanitation Data'!D28)))</f>
        <v/>
      </c>
      <c r="CM34" s="353" t="str">
        <f ca="1">+IF(OFFSET('Sanitation Data'!$D$30,0,10*ROW('Sanitation Data'!D28))="","",OFFSET('Sanitation Data'!$D$30,0,10*ROW('Sanitation Data'!D28)))</f>
        <v/>
      </c>
      <c r="CN34" s="353" t="str">
        <f ca="1">+IF(OFFSET('Sanitation Data'!$D$31,0,10*ROW('Sanitation Data'!D28))="","",OFFSET('Sanitation Data'!$D$31,0,10*ROW('Sanitation Data'!D28)))</f>
        <v/>
      </c>
      <c r="CO34" s="353" t="str">
        <f ca="1">+IF(OFFSET('Sanitation Data'!$D$32,0,10*ROW('Sanitation Data'!D28))="","",OFFSET('Sanitation Data'!$D$32,0,10*ROW('Sanitation Data'!D28)))</f>
        <v/>
      </c>
      <c r="CP34" s="353" t="str">
        <f ca="1">+IF(OFFSET('Sanitation Data'!$E$28,0,10*ROW('Sanitation Data'!E28))="","",OFFSET('Sanitation Data'!$E$28,0,10*ROW('Sanitation Data'!E28)))</f>
        <v/>
      </c>
      <c r="CQ34" s="353" t="str">
        <f ca="1">+IF(OFFSET('Sanitation Data'!$E$29,0,10*ROW('Sanitation Data'!E28))="","",OFFSET('Sanitation Data'!$E$29,0,10*ROW('Sanitation Data'!E28)))</f>
        <v/>
      </c>
      <c r="CR34" s="353" t="str">
        <f ca="1">+IF(OFFSET('Sanitation Data'!$E$30,0,10*ROW('Sanitation Data'!E28))="","",OFFSET('Sanitation Data'!$E$30,0,10*ROW('Sanitation Data'!E28)))</f>
        <v/>
      </c>
      <c r="CS34" s="353" t="str">
        <f ca="1">+IF(OFFSET('Sanitation Data'!$E$31,0,10*ROW('Sanitation Data'!E28))="","",OFFSET('Sanitation Data'!$E$31,0,10*ROW('Sanitation Data'!E28)))</f>
        <v/>
      </c>
      <c r="CT34" s="353" t="str">
        <f ca="1">+IF(OFFSET('Sanitation Data'!$E$32,0,10*ROW('Sanitation Data'!E28))="","",OFFSET('Sanitation Data'!$E$32,0,10*ROW('Sanitation Data'!E28)))</f>
        <v/>
      </c>
      <c r="CU34" s="353" t="str">
        <f ca="1">+IF(OFFSET('Sanitation Data'!$F$28,0,10*ROW('Sanitation Data'!F28))="","",OFFSET('Sanitation Data'!$F$28,0,10*ROW('Sanitation Data'!F28)))</f>
        <v/>
      </c>
      <c r="CV34" s="353" t="str">
        <f ca="1">+IF(OFFSET('Sanitation Data'!$F$29,0,10*ROW('Sanitation Data'!F28))="","",OFFSET('Sanitation Data'!$F$29,0,10*ROW('Sanitation Data'!F28)))</f>
        <v/>
      </c>
      <c r="CW34" s="353" t="str">
        <f ca="1">+IF(OFFSET('Sanitation Data'!$F$30,0,10*ROW('Sanitation Data'!F28))="","",OFFSET('Sanitation Data'!$F$30,0,10*ROW('Sanitation Data'!F28)))</f>
        <v/>
      </c>
      <c r="CX34" s="353" t="str">
        <f ca="1">+IF(OFFSET('Sanitation Data'!$F$31,0,10*ROW('Sanitation Data'!F28))="","",OFFSET('Sanitation Data'!$F$31,0,10*ROW('Sanitation Data'!F28)))</f>
        <v/>
      </c>
      <c r="CY34" s="353" t="str">
        <f ca="1">+IF(OFFSET('Sanitation Data'!$F$32,0,10*ROW('Sanitation Data'!F28))="","",OFFSET('Sanitation Data'!$F$32,0,10*ROW('Sanitation Data'!F28)))</f>
        <v/>
      </c>
      <c r="CZ34" s="353" t="str">
        <f ca="1">+IF(OFFSET('Sanitation Data'!$G$28,0,10*ROW('Sanitation Data'!G28))="","",OFFSET('Sanitation Data'!$G$28,0,10*ROW('Sanitation Data'!G28)))</f>
        <v/>
      </c>
      <c r="DA34" s="353" t="str">
        <f ca="1">+IF(OFFSET('Sanitation Data'!$G$29,0,10*ROW('Sanitation Data'!G28))="","",OFFSET('Sanitation Data'!$G$29,0,10*ROW('Sanitation Data'!G28)))</f>
        <v/>
      </c>
      <c r="DB34" s="353" t="str">
        <f ca="1">+IF(OFFSET('Sanitation Data'!$G$30,0,10*ROW('Sanitation Data'!G28))="","",OFFSET('Sanitation Data'!$G$30,0,10*ROW('Sanitation Data'!G28)))</f>
        <v/>
      </c>
      <c r="DC34" s="353" t="str">
        <f ca="1">+IF(OFFSET('Sanitation Data'!$G$31,0,10*ROW('Sanitation Data'!G28))="","",OFFSET('Sanitation Data'!$G$31,0,10*ROW('Sanitation Data'!G28)))</f>
        <v/>
      </c>
      <c r="DD34" s="353" t="str">
        <f ca="1">+IF(OFFSET('Sanitation Data'!$G$32,0,10*ROW('Sanitation Data'!G28))="","",OFFSET('Sanitation Data'!$G$32,0,10*ROW('Sanitation Data'!G28)))</f>
        <v/>
      </c>
      <c r="DE34" s="353" t="str">
        <f ca="1">+IF(OFFSET('Sanitation Data'!$H$28,0,10*ROW('Sanitation Data'!H28))="","",OFFSET('Sanitation Data'!$H$28,0,10*ROW('Sanitation Data'!H28)))</f>
        <v/>
      </c>
      <c r="DF34" s="353" t="str">
        <f ca="1">+IF(OFFSET('Sanitation Data'!$H$29,0,10*ROW('Sanitation Data'!H28))="","",OFFSET('Sanitation Data'!$H$29,0,10*ROW('Sanitation Data'!H28)))</f>
        <v/>
      </c>
      <c r="DG34" s="353" t="str">
        <f ca="1">+IF(OFFSET('Sanitation Data'!$H$30,0,10*ROW('Sanitation Data'!H28))="","",OFFSET('Sanitation Data'!$H$30,0,10*ROW('Sanitation Data'!H28)))</f>
        <v/>
      </c>
      <c r="DH34" s="353" t="str">
        <f ca="1">+IF(OFFSET('Sanitation Data'!$H$31,0,10*ROW('Sanitation Data'!H28))="","",OFFSET('Sanitation Data'!$H$31,0,10*ROW('Sanitation Data'!H28)))</f>
        <v/>
      </c>
      <c r="DI34" s="353" t="str">
        <f ca="1">+IF(OFFSET('Sanitation Data'!$H$32,0,10*ROW('Sanitation Data'!H28))="","",OFFSET('Sanitation Data'!$H$32,0,10*ROW('Sanitation Data'!H28)))</f>
        <v/>
      </c>
      <c r="DJ34" s="353" t="str">
        <f ca="1">+IF(OFFSET('Sanitation Data'!$I$28,0,10*ROW('Sanitation Data'!I28))="","",OFFSET('Sanitation Data'!$I$28,0,10*ROW('Sanitation Data'!I28)))</f>
        <v/>
      </c>
      <c r="DK34" s="353" t="str">
        <f ca="1">+IF(OFFSET('Sanitation Data'!$I$29,0,10*ROW('Sanitation Data'!I28))="","",OFFSET('Sanitation Data'!$I$29,0,10*ROW('Sanitation Data'!I28)))</f>
        <v/>
      </c>
      <c r="DL34" s="353" t="str">
        <f ca="1">+IF(OFFSET('Sanitation Data'!$I$30,0,10*ROW('Sanitation Data'!I28))="","",OFFSET('Sanitation Data'!$I$30,0,10*ROW('Sanitation Data'!I28)))</f>
        <v/>
      </c>
      <c r="DM34" s="353" t="str">
        <f ca="1">+IF(OFFSET('Sanitation Data'!$I$31,0,10*ROW('Sanitation Data'!I28))="","",OFFSET('Sanitation Data'!$I$31,0,10*ROW('Sanitation Data'!I28)))</f>
        <v/>
      </c>
      <c r="DN34" s="353" t="str">
        <f ca="1">+IF(OFFSET('Sanitation Data'!$I$32,0,10*ROW('Sanitation Data'!I28))="","",OFFSET('Sanitation Data'!$I$32,0,10*ROW('Sanitation Data'!I28)))</f>
        <v/>
      </c>
      <c r="DO34" s="353" t="str">
        <f ca="1">+IF(OFFSET('Hygiene Data'!$D$11,0,10*ROW('Hygiene Data'!D28))="","",OFFSET('Hygiene Data'!$D$11,0,10*ROW('Hygiene Data'!D28)))</f>
        <v/>
      </c>
      <c r="DP34" s="353" t="str">
        <f ca="1">+IF(OFFSET('Hygiene Data'!$D$12,0,10*ROW('Hygiene Data'!D28))="","",OFFSET('Hygiene Data'!$D$12,0,10*ROW('Hygiene Data'!D28)))</f>
        <v/>
      </c>
      <c r="DQ34" s="353" t="str">
        <f ca="1">+IF(OFFSET('Hygiene Data'!$D$13,0,10*ROW('Hygiene Data'!D28))="","",OFFSET('Hygiene Data'!$D$13,0,10*ROW('Hygiene Data'!D28)))</f>
        <v/>
      </c>
      <c r="DR34" s="353" t="str">
        <f ca="1">+IF(OFFSET('Hygiene Data'!$E$11,0,10*ROW('Hygiene Data'!E28))="","",OFFSET('Hygiene Data'!$E$11,0,10*ROW('Hygiene Data'!E28)))</f>
        <v/>
      </c>
      <c r="DS34" s="353" t="str">
        <f ca="1">+IF(OFFSET('Hygiene Data'!$E$12,0,10*ROW('Hygiene Data'!E28))="","",OFFSET('Hygiene Data'!$E$12,0,10*ROW('Hygiene Data'!E28)))</f>
        <v/>
      </c>
      <c r="DT34" s="353" t="str">
        <f ca="1">+IF(OFFSET('Hygiene Data'!$E$13,0,10*ROW('Hygiene Data'!E28))="","",OFFSET('Hygiene Data'!$E$13,0,10*ROW('Hygiene Data'!E28)))</f>
        <v/>
      </c>
      <c r="DU34" s="353" t="str">
        <f ca="1">+IF(OFFSET('Hygiene Data'!$F$11,0,10*ROW('Hygiene Data'!F28))="","",OFFSET('Hygiene Data'!$F$11,0,10*ROW('Hygiene Data'!F28)))</f>
        <v/>
      </c>
      <c r="DV34" s="353" t="str">
        <f ca="1">+IF(OFFSET('Hygiene Data'!$F$12,0,10*ROW('Hygiene Data'!F28))="","",OFFSET('Hygiene Data'!$F$12,0,10*ROW('Hygiene Data'!F28)))</f>
        <v/>
      </c>
      <c r="DW34" s="353" t="str">
        <f ca="1">+IF(OFFSET('Hygiene Data'!$F$13,0,10*ROW('Hygiene Data'!F28))="","",OFFSET('Hygiene Data'!$F$13,0,10*ROW('Hygiene Data'!F28)))</f>
        <v/>
      </c>
      <c r="DX34" s="353" t="str">
        <f ca="1">+IF(OFFSET('Hygiene Data'!$G$11,0,10*ROW('Hygiene Data'!G28))="","",OFFSET('Hygiene Data'!$G$11,0,10*ROW('Hygiene Data'!G28)))</f>
        <v/>
      </c>
      <c r="DY34" s="353" t="str">
        <f ca="1">+IF(OFFSET('Hygiene Data'!$G$12,0,10*ROW('Hygiene Data'!G28))="","",OFFSET('Hygiene Data'!$G$12,0,10*ROW('Hygiene Data'!G28)))</f>
        <v/>
      </c>
      <c r="DZ34" s="353" t="str">
        <f ca="1">+IF(OFFSET('Hygiene Data'!$G$13,0,10*ROW('Hygiene Data'!G28))="","",OFFSET('Hygiene Data'!$G$13,0,10*ROW('Hygiene Data'!G28)))</f>
        <v/>
      </c>
      <c r="EA34" s="353" t="str">
        <f ca="1">+IF(OFFSET('Hygiene Data'!$H$11,0,10*ROW('Hygiene Data'!H28))="","",OFFSET('Hygiene Data'!$H$11,0,10*ROW('Hygiene Data'!H28)))</f>
        <v/>
      </c>
      <c r="EB34" s="353" t="str">
        <f ca="1">+IF(OFFSET('Hygiene Data'!$H$12,0,10*ROW('Hygiene Data'!H28))="","",OFFSET('Hygiene Data'!$H$12,0,10*ROW('Hygiene Data'!H28)))</f>
        <v/>
      </c>
      <c r="EC34" s="353" t="str">
        <f ca="1">+IF(OFFSET('Hygiene Data'!$H$13,0,10*ROW('Hygiene Data'!H28))="","",OFFSET('Hygiene Data'!$H$13,0,10*ROW('Hygiene Data'!H28)))</f>
        <v/>
      </c>
      <c r="ED34" s="353" t="str">
        <f ca="1">+IF(OFFSET('Hygiene Data'!$I$11,0,10*ROW('Hygiene Data'!I28))="","",OFFSET('Hygiene Data'!$I$11,0,10*ROW('Hygiene Data'!I28)))</f>
        <v/>
      </c>
      <c r="EE34" s="353" t="str">
        <f ca="1">+IF(OFFSET('Hygiene Data'!$I$12,0,10*ROW('Hygiene Data'!I28))="","",OFFSET('Hygiene Data'!$I$12,0,10*ROW('Hygiene Data'!I28)))</f>
        <v/>
      </c>
      <c r="EF34" s="353" t="str">
        <f ca="1">+IF(OFFSET('Hygiene Data'!$I$13,0,10*ROW('Hygiene Data'!I28))="","",OFFSET('Hygiene Data'!$I$13,0,10*ROW('Hygiene Data'!I28)))</f>
        <v/>
      </c>
    </row>
    <row r="35" spans="1:136" x14ac:dyDescent="0.25">
      <c r="A35" s="462" t="str">
        <f ca="1">+IF(OFFSET('Water Data'!$B$2,0,10*ROW('Water Data'!E29))="","",OFFSET('Water Data'!$B$2,0,10*ROW('Water Data'!E29)))</f>
        <v/>
      </c>
      <c r="B35" s="46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89" t="str">
        <f t="shared" ca="1" si="0"/>
        <v/>
      </c>
      <c r="D35" s="49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3" t="str">
        <f ca="1">+IF(OFFSET('Water Data'!$D$27,0,10*ROW('Water Data'!D29))="","",OFFSET('Water Data'!$D$27,0,10*ROW('Water Data'!D29)))</f>
        <v/>
      </c>
      <c r="BT35" s="353" t="str">
        <f ca="1">+IF(OFFSET('Water Data'!$D$28,0,10*ROW('Water Data'!D29))="","",OFFSET('Water Data'!$D$28,0,10*ROW('Water Data'!D29)))</f>
        <v/>
      </c>
      <c r="BU35" s="353" t="str">
        <f ca="1">+IF(OFFSET('Water Data'!$D$29,0,10*ROW('Water Data'!D29))="","",OFFSET('Water Data'!$D$29,0,10*ROW('Water Data'!D29)))</f>
        <v/>
      </c>
      <c r="BV35" s="353" t="str">
        <f ca="1">+IF(OFFSET('Water Data'!$E$27,0,10*ROW('Water Data'!E29))="","",OFFSET('Water Data'!$E$27,0,10*ROW('Water Data'!E29)))</f>
        <v/>
      </c>
      <c r="BW35" s="353" t="str">
        <f ca="1">+IF(OFFSET('Water Data'!$E$28,0,10*ROW('Water Data'!E29))="","",OFFSET('Water Data'!$E$28,0,10*ROW('Water Data'!E29)))</f>
        <v/>
      </c>
      <c r="BX35" s="353" t="str">
        <f ca="1">+IF(OFFSET('Water Data'!$E$29,0,10*ROW('Water Data'!E29))="","",OFFSET('Water Data'!$E$29,0,10*ROW('Water Data'!E29)))</f>
        <v/>
      </c>
      <c r="BY35" s="353" t="str">
        <f ca="1">+IF(OFFSET('Water Data'!$F$27,0,10*ROW('Water Data'!F29))="","",OFFSET('Water Data'!$F$27,0,10*ROW('Water Data'!F29)))</f>
        <v/>
      </c>
      <c r="BZ35" s="353" t="str">
        <f ca="1">+IF(OFFSET('Water Data'!$F$28,0,10*ROW('Water Data'!F29))="","",OFFSET('Water Data'!$F$28,0,10*ROW('Water Data'!F29)))</f>
        <v/>
      </c>
      <c r="CA35" s="353" t="str">
        <f ca="1">+IF(OFFSET('Water Data'!$F$29,0,10*ROW('Water Data'!F29))="","",OFFSET('Water Data'!$F$29,0,10*ROW('Water Data'!F29)))</f>
        <v/>
      </c>
      <c r="CB35" s="353" t="str">
        <f ca="1">+IF(OFFSET('Water Data'!$G$27,0,10*ROW('Water Data'!G29))="","",OFFSET('Water Data'!$G$27,0,10*ROW('Water Data'!G29)))</f>
        <v/>
      </c>
      <c r="CC35" s="353" t="str">
        <f ca="1">+IF(OFFSET('Water Data'!$G$28,0,10*ROW('Water Data'!G29))="","",OFFSET('Water Data'!$G$28,0,10*ROW('Water Data'!G29)))</f>
        <v/>
      </c>
      <c r="CD35" s="353" t="str">
        <f ca="1">+IF(OFFSET('Water Data'!$G$29,0,10*ROW('Water Data'!G29))="","",OFFSET('Water Data'!$G$29,0,10*ROW('Water Data'!G29)))</f>
        <v/>
      </c>
      <c r="CE35" s="353" t="str">
        <f ca="1">+IF(OFFSET('Water Data'!$H$27,0,10*ROW('Water Data'!H29))="","",OFFSET('Water Data'!$H$27,0,10*ROW('Water Data'!H29)))</f>
        <v/>
      </c>
      <c r="CF35" s="353" t="str">
        <f ca="1">+IF(OFFSET('Water Data'!$H$28,0,10*ROW('Water Data'!H29))="","",OFFSET('Water Data'!$H$28,0,10*ROW('Water Data'!H29)))</f>
        <v/>
      </c>
      <c r="CG35" s="353" t="str">
        <f ca="1">+IF(OFFSET('Water Data'!$H$29,0,10*ROW('Water Data'!H29))="","",OFFSET('Water Data'!$H$29,0,10*ROW('Water Data'!H29)))</f>
        <v/>
      </c>
      <c r="CH35" s="353" t="str">
        <f ca="1">+IF(OFFSET('Water Data'!$I$27,0,10*ROW('Water Data'!I29))="","",OFFSET('Water Data'!$I$27,0,10*ROW('Water Data'!I29)))</f>
        <v/>
      </c>
      <c r="CI35" s="353" t="str">
        <f ca="1">+IF(OFFSET('Water Data'!$I$28,0,10*ROW('Water Data'!I29))="","",OFFSET('Water Data'!$I$28,0,10*ROW('Water Data'!I29)))</f>
        <v/>
      </c>
      <c r="CJ35" s="353" t="str">
        <f ca="1">+IF(OFFSET('Water Data'!$I$29,0,10*ROW('Water Data'!I29))="","",OFFSET('Water Data'!$I$29,0,10*ROW('Water Data'!I29)))</f>
        <v/>
      </c>
      <c r="CK35" s="353" t="str">
        <f ca="1">+IF(OFFSET('Sanitation Data'!$D$28,0,10*ROW('Sanitation Data'!D29))="","",OFFSET('Sanitation Data'!$D$28,0,10*ROW('Sanitation Data'!D29)))</f>
        <v/>
      </c>
      <c r="CL35" s="353" t="str">
        <f ca="1">+IF(OFFSET('Sanitation Data'!$D$29,0,10*ROW('Sanitation Data'!D29))="","",OFFSET('Sanitation Data'!$D$29,0,10*ROW('Sanitation Data'!D29)))</f>
        <v/>
      </c>
      <c r="CM35" s="353" t="str">
        <f ca="1">+IF(OFFSET('Sanitation Data'!$D$30,0,10*ROW('Sanitation Data'!D29))="","",OFFSET('Sanitation Data'!$D$30,0,10*ROW('Sanitation Data'!D29)))</f>
        <v/>
      </c>
      <c r="CN35" s="353" t="str">
        <f ca="1">+IF(OFFSET('Sanitation Data'!$D$31,0,10*ROW('Sanitation Data'!D29))="","",OFFSET('Sanitation Data'!$D$31,0,10*ROW('Sanitation Data'!D29)))</f>
        <v/>
      </c>
      <c r="CO35" s="353" t="str">
        <f ca="1">+IF(OFFSET('Sanitation Data'!$D$32,0,10*ROW('Sanitation Data'!D29))="","",OFFSET('Sanitation Data'!$D$32,0,10*ROW('Sanitation Data'!D29)))</f>
        <v/>
      </c>
      <c r="CP35" s="353" t="str">
        <f ca="1">+IF(OFFSET('Sanitation Data'!$E$28,0,10*ROW('Sanitation Data'!E29))="","",OFFSET('Sanitation Data'!$E$28,0,10*ROW('Sanitation Data'!E29)))</f>
        <v/>
      </c>
      <c r="CQ35" s="353" t="str">
        <f ca="1">+IF(OFFSET('Sanitation Data'!$E$29,0,10*ROW('Sanitation Data'!E29))="","",OFFSET('Sanitation Data'!$E$29,0,10*ROW('Sanitation Data'!E29)))</f>
        <v/>
      </c>
      <c r="CR35" s="353" t="str">
        <f ca="1">+IF(OFFSET('Sanitation Data'!$E$30,0,10*ROW('Sanitation Data'!E29))="","",OFFSET('Sanitation Data'!$E$30,0,10*ROW('Sanitation Data'!E29)))</f>
        <v/>
      </c>
      <c r="CS35" s="353" t="str">
        <f ca="1">+IF(OFFSET('Sanitation Data'!$E$31,0,10*ROW('Sanitation Data'!E29))="","",OFFSET('Sanitation Data'!$E$31,0,10*ROW('Sanitation Data'!E29)))</f>
        <v/>
      </c>
      <c r="CT35" s="353" t="str">
        <f ca="1">+IF(OFFSET('Sanitation Data'!$E$32,0,10*ROW('Sanitation Data'!E29))="","",OFFSET('Sanitation Data'!$E$32,0,10*ROW('Sanitation Data'!E29)))</f>
        <v/>
      </c>
      <c r="CU35" s="353" t="str">
        <f ca="1">+IF(OFFSET('Sanitation Data'!$F$28,0,10*ROW('Sanitation Data'!F29))="","",OFFSET('Sanitation Data'!$F$28,0,10*ROW('Sanitation Data'!F29)))</f>
        <v/>
      </c>
      <c r="CV35" s="353" t="str">
        <f ca="1">+IF(OFFSET('Sanitation Data'!$F$29,0,10*ROW('Sanitation Data'!F29))="","",OFFSET('Sanitation Data'!$F$29,0,10*ROW('Sanitation Data'!F29)))</f>
        <v/>
      </c>
      <c r="CW35" s="353" t="str">
        <f ca="1">+IF(OFFSET('Sanitation Data'!$F$30,0,10*ROW('Sanitation Data'!F29))="","",OFFSET('Sanitation Data'!$F$30,0,10*ROW('Sanitation Data'!F29)))</f>
        <v/>
      </c>
      <c r="CX35" s="353" t="str">
        <f ca="1">+IF(OFFSET('Sanitation Data'!$F$31,0,10*ROW('Sanitation Data'!F29))="","",OFFSET('Sanitation Data'!$F$31,0,10*ROW('Sanitation Data'!F29)))</f>
        <v/>
      </c>
      <c r="CY35" s="353" t="str">
        <f ca="1">+IF(OFFSET('Sanitation Data'!$F$32,0,10*ROW('Sanitation Data'!F29))="","",OFFSET('Sanitation Data'!$F$32,0,10*ROW('Sanitation Data'!F29)))</f>
        <v/>
      </c>
      <c r="CZ35" s="353" t="str">
        <f ca="1">+IF(OFFSET('Sanitation Data'!$G$28,0,10*ROW('Sanitation Data'!G29))="","",OFFSET('Sanitation Data'!$G$28,0,10*ROW('Sanitation Data'!G29)))</f>
        <v/>
      </c>
      <c r="DA35" s="353" t="str">
        <f ca="1">+IF(OFFSET('Sanitation Data'!$G$29,0,10*ROW('Sanitation Data'!G29))="","",OFFSET('Sanitation Data'!$G$29,0,10*ROW('Sanitation Data'!G29)))</f>
        <v/>
      </c>
      <c r="DB35" s="353" t="str">
        <f ca="1">+IF(OFFSET('Sanitation Data'!$G$30,0,10*ROW('Sanitation Data'!G29))="","",OFFSET('Sanitation Data'!$G$30,0,10*ROW('Sanitation Data'!G29)))</f>
        <v/>
      </c>
      <c r="DC35" s="353" t="str">
        <f ca="1">+IF(OFFSET('Sanitation Data'!$G$31,0,10*ROW('Sanitation Data'!G29))="","",OFFSET('Sanitation Data'!$G$31,0,10*ROW('Sanitation Data'!G29)))</f>
        <v/>
      </c>
      <c r="DD35" s="353" t="str">
        <f ca="1">+IF(OFFSET('Sanitation Data'!$G$32,0,10*ROW('Sanitation Data'!G29))="","",OFFSET('Sanitation Data'!$G$32,0,10*ROW('Sanitation Data'!G29)))</f>
        <v/>
      </c>
      <c r="DE35" s="353" t="str">
        <f ca="1">+IF(OFFSET('Sanitation Data'!$H$28,0,10*ROW('Sanitation Data'!H29))="","",OFFSET('Sanitation Data'!$H$28,0,10*ROW('Sanitation Data'!H29)))</f>
        <v/>
      </c>
      <c r="DF35" s="353" t="str">
        <f ca="1">+IF(OFFSET('Sanitation Data'!$H$29,0,10*ROW('Sanitation Data'!H29))="","",OFFSET('Sanitation Data'!$H$29,0,10*ROW('Sanitation Data'!H29)))</f>
        <v/>
      </c>
      <c r="DG35" s="353" t="str">
        <f ca="1">+IF(OFFSET('Sanitation Data'!$H$30,0,10*ROW('Sanitation Data'!H29))="","",OFFSET('Sanitation Data'!$H$30,0,10*ROW('Sanitation Data'!H29)))</f>
        <v/>
      </c>
      <c r="DH35" s="353" t="str">
        <f ca="1">+IF(OFFSET('Sanitation Data'!$H$31,0,10*ROW('Sanitation Data'!H29))="","",OFFSET('Sanitation Data'!$H$31,0,10*ROW('Sanitation Data'!H29)))</f>
        <v/>
      </c>
      <c r="DI35" s="353" t="str">
        <f ca="1">+IF(OFFSET('Sanitation Data'!$H$32,0,10*ROW('Sanitation Data'!H29))="","",OFFSET('Sanitation Data'!$H$32,0,10*ROW('Sanitation Data'!H29)))</f>
        <v/>
      </c>
      <c r="DJ35" s="353" t="str">
        <f ca="1">+IF(OFFSET('Sanitation Data'!$I$28,0,10*ROW('Sanitation Data'!I29))="","",OFFSET('Sanitation Data'!$I$28,0,10*ROW('Sanitation Data'!I29)))</f>
        <v/>
      </c>
      <c r="DK35" s="353" t="str">
        <f ca="1">+IF(OFFSET('Sanitation Data'!$I$29,0,10*ROW('Sanitation Data'!I29))="","",OFFSET('Sanitation Data'!$I$29,0,10*ROW('Sanitation Data'!I29)))</f>
        <v/>
      </c>
      <c r="DL35" s="353" t="str">
        <f ca="1">+IF(OFFSET('Sanitation Data'!$I$30,0,10*ROW('Sanitation Data'!I29))="","",OFFSET('Sanitation Data'!$I$30,0,10*ROW('Sanitation Data'!I29)))</f>
        <v/>
      </c>
      <c r="DM35" s="353" t="str">
        <f ca="1">+IF(OFFSET('Sanitation Data'!$I$31,0,10*ROW('Sanitation Data'!I29))="","",OFFSET('Sanitation Data'!$I$31,0,10*ROW('Sanitation Data'!I29)))</f>
        <v/>
      </c>
      <c r="DN35" s="353" t="str">
        <f ca="1">+IF(OFFSET('Sanitation Data'!$I$32,0,10*ROW('Sanitation Data'!I29))="","",OFFSET('Sanitation Data'!$I$32,0,10*ROW('Sanitation Data'!I29)))</f>
        <v/>
      </c>
      <c r="DO35" s="353" t="str">
        <f ca="1">+IF(OFFSET('Hygiene Data'!$D$11,0,10*ROW('Hygiene Data'!D29))="","",OFFSET('Hygiene Data'!$D$11,0,10*ROW('Hygiene Data'!D29)))</f>
        <v/>
      </c>
      <c r="DP35" s="353" t="str">
        <f ca="1">+IF(OFFSET('Hygiene Data'!$D$12,0,10*ROW('Hygiene Data'!D29))="","",OFFSET('Hygiene Data'!$D$12,0,10*ROW('Hygiene Data'!D29)))</f>
        <v/>
      </c>
      <c r="DQ35" s="353" t="str">
        <f ca="1">+IF(OFFSET('Hygiene Data'!$D$13,0,10*ROW('Hygiene Data'!D29))="","",OFFSET('Hygiene Data'!$D$13,0,10*ROW('Hygiene Data'!D29)))</f>
        <v/>
      </c>
      <c r="DR35" s="353" t="str">
        <f ca="1">+IF(OFFSET('Hygiene Data'!$E$11,0,10*ROW('Hygiene Data'!E29))="","",OFFSET('Hygiene Data'!$E$11,0,10*ROW('Hygiene Data'!E29)))</f>
        <v/>
      </c>
      <c r="DS35" s="353" t="str">
        <f ca="1">+IF(OFFSET('Hygiene Data'!$E$12,0,10*ROW('Hygiene Data'!E29))="","",OFFSET('Hygiene Data'!$E$12,0,10*ROW('Hygiene Data'!E29)))</f>
        <v/>
      </c>
      <c r="DT35" s="353" t="str">
        <f ca="1">+IF(OFFSET('Hygiene Data'!$E$13,0,10*ROW('Hygiene Data'!E29))="","",OFFSET('Hygiene Data'!$E$13,0,10*ROW('Hygiene Data'!E29)))</f>
        <v/>
      </c>
      <c r="DU35" s="353" t="str">
        <f ca="1">+IF(OFFSET('Hygiene Data'!$F$11,0,10*ROW('Hygiene Data'!F29))="","",OFFSET('Hygiene Data'!$F$11,0,10*ROW('Hygiene Data'!F29)))</f>
        <v/>
      </c>
      <c r="DV35" s="353" t="str">
        <f ca="1">+IF(OFFSET('Hygiene Data'!$F$12,0,10*ROW('Hygiene Data'!F29))="","",OFFSET('Hygiene Data'!$F$12,0,10*ROW('Hygiene Data'!F29)))</f>
        <v/>
      </c>
      <c r="DW35" s="353" t="str">
        <f ca="1">+IF(OFFSET('Hygiene Data'!$F$13,0,10*ROW('Hygiene Data'!F29))="","",OFFSET('Hygiene Data'!$F$13,0,10*ROW('Hygiene Data'!F29)))</f>
        <v/>
      </c>
      <c r="DX35" s="353" t="str">
        <f ca="1">+IF(OFFSET('Hygiene Data'!$G$11,0,10*ROW('Hygiene Data'!G29))="","",OFFSET('Hygiene Data'!$G$11,0,10*ROW('Hygiene Data'!G29)))</f>
        <v/>
      </c>
      <c r="DY35" s="353" t="str">
        <f ca="1">+IF(OFFSET('Hygiene Data'!$G$12,0,10*ROW('Hygiene Data'!G29))="","",OFFSET('Hygiene Data'!$G$12,0,10*ROW('Hygiene Data'!G29)))</f>
        <v/>
      </c>
      <c r="DZ35" s="353" t="str">
        <f ca="1">+IF(OFFSET('Hygiene Data'!$G$13,0,10*ROW('Hygiene Data'!G29))="","",OFFSET('Hygiene Data'!$G$13,0,10*ROW('Hygiene Data'!G29)))</f>
        <v/>
      </c>
      <c r="EA35" s="353" t="str">
        <f ca="1">+IF(OFFSET('Hygiene Data'!$H$11,0,10*ROW('Hygiene Data'!H29))="","",OFFSET('Hygiene Data'!$H$11,0,10*ROW('Hygiene Data'!H29)))</f>
        <v/>
      </c>
      <c r="EB35" s="353" t="str">
        <f ca="1">+IF(OFFSET('Hygiene Data'!$H$12,0,10*ROW('Hygiene Data'!H29))="","",OFFSET('Hygiene Data'!$H$12,0,10*ROW('Hygiene Data'!H29)))</f>
        <v/>
      </c>
      <c r="EC35" s="353" t="str">
        <f ca="1">+IF(OFFSET('Hygiene Data'!$H$13,0,10*ROW('Hygiene Data'!H29))="","",OFFSET('Hygiene Data'!$H$13,0,10*ROW('Hygiene Data'!H29)))</f>
        <v/>
      </c>
      <c r="ED35" s="353" t="str">
        <f ca="1">+IF(OFFSET('Hygiene Data'!$I$11,0,10*ROW('Hygiene Data'!I29))="","",OFFSET('Hygiene Data'!$I$11,0,10*ROW('Hygiene Data'!I29)))</f>
        <v/>
      </c>
      <c r="EE35" s="353" t="str">
        <f ca="1">+IF(OFFSET('Hygiene Data'!$I$12,0,10*ROW('Hygiene Data'!I29))="","",OFFSET('Hygiene Data'!$I$12,0,10*ROW('Hygiene Data'!I29)))</f>
        <v/>
      </c>
      <c r="EF35" s="353" t="str">
        <f ca="1">+IF(OFFSET('Hygiene Data'!$I$13,0,10*ROW('Hygiene Data'!I29))="","",OFFSET('Hygiene Data'!$I$13,0,10*ROW('Hygiene Data'!I29)))</f>
        <v/>
      </c>
    </row>
    <row r="36" spans="1:136" x14ac:dyDescent="0.25">
      <c r="A36" s="462" t="str">
        <f ca="1">+IF(OFFSET('Water Data'!$B$2,0,10*ROW('Water Data'!E30))="","",OFFSET('Water Data'!$B$2,0,10*ROW('Water Data'!E30)))</f>
        <v/>
      </c>
      <c r="B36" s="46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89" t="str">
        <f t="shared" ca="1" si="0"/>
        <v/>
      </c>
      <c r="D36" s="49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3" t="str">
        <f ca="1">+IF(OFFSET('Water Data'!$D$27,0,10*ROW('Water Data'!D30))="","",OFFSET('Water Data'!$D$27,0,10*ROW('Water Data'!D30)))</f>
        <v/>
      </c>
      <c r="BT36" s="353" t="str">
        <f ca="1">+IF(OFFSET('Water Data'!$D$28,0,10*ROW('Water Data'!D30))="","",OFFSET('Water Data'!$D$28,0,10*ROW('Water Data'!D30)))</f>
        <v/>
      </c>
      <c r="BU36" s="353" t="str">
        <f ca="1">+IF(OFFSET('Water Data'!$D$29,0,10*ROW('Water Data'!D30))="","",OFFSET('Water Data'!$D$29,0,10*ROW('Water Data'!D30)))</f>
        <v/>
      </c>
      <c r="BV36" s="353" t="str">
        <f ca="1">+IF(OFFSET('Water Data'!$E$27,0,10*ROW('Water Data'!E30))="","",OFFSET('Water Data'!$E$27,0,10*ROW('Water Data'!E30)))</f>
        <v/>
      </c>
      <c r="BW36" s="353" t="str">
        <f ca="1">+IF(OFFSET('Water Data'!$E$28,0,10*ROW('Water Data'!E30))="","",OFFSET('Water Data'!$E$28,0,10*ROW('Water Data'!E30)))</f>
        <v/>
      </c>
      <c r="BX36" s="353" t="str">
        <f ca="1">+IF(OFFSET('Water Data'!$E$29,0,10*ROW('Water Data'!E30))="","",OFFSET('Water Data'!$E$29,0,10*ROW('Water Data'!E30)))</f>
        <v/>
      </c>
      <c r="BY36" s="353" t="str">
        <f ca="1">+IF(OFFSET('Water Data'!$F$27,0,10*ROW('Water Data'!F30))="","",OFFSET('Water Data'!$F$27,0,10*ROW('Water Data'!F30)))</f>
        <v/>
      </c>
      <c r="BZ36" s="353" t="str">
        <f ca="1">+IF(OFFSET('Water Data'!$F$28,0,10*ROW('Water Data'!F30))="","",OFFSET('Water Data'!$F$28,0,10*ROW('Water Data'!F30)))</f>
        <v/>
      </c>
      <c r="CA36" s="353" t="str">
        <f ca="1">+IF(OFFSET('Water Data'!$F$29,0,10*ROW('Water Data'!F30))="","",OFFSET('Water Data'!$F$29,0,10*ROW('Water Data'!F30)))</f>
        <v/>
      </c>
      <c r="CB36" s="353" t="str">
        <f ca="1">+IF(OFFSET('Water Data'!$G$27,0,10*ROW('Water Data'!G30))="","",OFFSET('Water Data'!$G$27,0,10*ROW('Water Data'!G30)))</f>
        <v/>
      </c>
      <c r="CC36" s="353" t="str">
        <f ca="1">+IF(OFFSET('Water Data'!$G$28,0,10*ROW('Water Data'!G30))="","",OFFSET('Water Data'!$G$28,0,10*ROW('Water Data'!G30)))</f>
        <v/>
      </c>
      <c r="CD36" s="353" t="str">
        <f ca="1">+IF(OFFSET('Water Data'!$G$29,0,10*ROW('Water Data'!G30))="","",OFFSET('Water Data'!$G$29,0,10*ROW('Water Data'!G30)))</f>
        <v/>
      </c>
      <c r="CE36" s="353" t="str">
        <f ca="1">+IF(OFFSET('Water Data'!$H$27,0,10*ROW('Water Data'!H30))="","",OFFSET('Water Data'!$H$27,0,10*ROW('Water Data'!H30)))</f>
        <v/>
      </c>
      <c r="CF36" s="353" t="str">
        <f ca="1">+IF(OFFSET('Water Data'!$H$28,0,10*ROW('Water Data'!H30))="","",OFFSET('Water Data'!$H$28,0,10*ROW('Water Data'!H30)))</f>
        <v/>
      </c>
      <c r="CG36" s="353" t="str">
        <f ca="1">+IF(OFFSET('Water Data'!$H$29,0,10*ROW('Water Data'!H30))="","",OFFSET('Water Data'!$H$29,0,10*ROW('Water Data'!H30)))</f>
        <v/>
      </c>
      <c r="CH36" s="353" t="str">
        <f ca="1">+IF(OFFSET('Water Data'!$I$27,0,10*ROW('Water Data'!I30))="","",OFFSET('Water Data'!$I$27,0,10*ROW('Water Data'!I30)))</f>
        <v/>
      </c>
      <c r="CI36" s="353" t="str">
        <f ca="1">+IF(OFFSET('Water Data'!$I$28,0,10*ROW('Water Data'!I30))="","",OFFSET('Water Data'!$I$28,0,10*ROW('Water Data'!I30)))</f>
        <v/>
      </c>
      <c r="CJ36" s="353" t="str">
        <f ca="1">+IF(OFFSET('Water Data'!$I$29,0,10*ROW('Water Data'!I30))="","",OFFSET('Water Data'!$I$29,0,10*ROW('Water Data'!I30)))</f>
        <v/>
      </c>
      <c r="CK36" s="353" t="str">
        <f ca="1">+IF(OFFSET('Sanitation Data'!$D$28,0,10*ROW('Sanitation Data'!D30))="","",OFFSET('Sanitation Data'!$D$28,0,10*ROW('Sanitation Data'!D30)))</f>
        <v/>
      </c>
      <c r="CL36" s="353" t="str">
        <f ca="1">+IF(OFFSET('Sanitation Data'!$D$29,0,10*ROW('Sanitation Data'!D30))="","",OFFSET('Sanitation Data'!$D$29,0,10*ROW('Sanitation Data'!D30)))</f>
        <v/>
      </c>
      <c r="CM36" s="353" t="str">
        <f ca="1">+IF(OFFSET('Sanitation Data'!$D$30,0,10*ROW('Sanitation Data'!D30))="","",OFFSET('Sanitation Data'!$D$30,0,10*ROW('Sanitation Data'!D30)))</f>
        <v/>
      </c>
      <c r="CN36" s="353" t="str">
        <f ca="1">+IF(OFFSET('Sanitation Data'!$D$31,0,10*ROW('Sanitation Data'!D30))="","",OFFSET('Sanitation Data'!$D$31,0,10*ROW('Sanitation Data'!D30)))</f>
        <v/>
      </c>
      <c r="CO36" s="353" t="str">
        <f ca="1">+IF(OFFSET('Sanitation Data'!$D$32,0,10*ROW('Sanitation Data'!D30))="","",OFFSET('Sanitation Data'!$D$32,0,10*ROW('Sanitation Data'!D30)))</f>
        <v/>
      </c>
      <c r="CP36" s="353" t="str">
        <f ca="1">+IF(OFFSET('Sanitation Data'!$E$28,0,10*ROW('Sanitation Data'!E30))="","",OFFSET('Sanitation Data'!$E$28,0,10*ROW('Sanitation Data'!E30)))</f>
        <v/>
      </c>
      <c r="CQ36" s="353" t="str">
        <f ca="1">+IF(OFFSET('Sanitation Data'!$E$29,0,10*ROW('Sanitation Data'!E30))="","",OFFSET('Sanitation Data'!$E$29,0,10*ROW('Sanitation Data'!E30)))</f>
        <v/>
      </c>
      <c r="CR36" s="353" t="str">
        <f ca="1">+IF(OFFSET('Sanitation Data'!$E$30,0,10*ROW('Sanitation Data'!E30))="","",OFFSET('Sanitation Data'!$E$30,0,10*ROW('Sanitation Data'!E30)))</f>
        <v/>
      </c>
      <c r="CS36" s="353" t="str">
        <f ca="1">+IF(OFFSET('Sanitation Data'!$E$31,0,10*ROW('Sanitation Data'!E30))="","",OFFSET('Sanitation Data'!$E$31,0,10*ROW('Sanitation Data'!E30)))</f>
        <v/>
      </c>
      <c r="CT36" s="353" t="str">
        <f ca="1">+IF(OFFSET('Sanitation Data'!$E$32,0,10*ROW('Sanitation Data'!E30))="","",OFFSET('Sanitation Data'!$E$32,0,10*ROW('Sanitation Data'!E30)))</f>
        <v/>
      </c>
      <c r="CU36" s="353" t="str">
        <f ca="1">+IF(OFFSET('Sanitation Data'!$F$28,0,10*ROW('Sanitation Data'!F30))="","",OFFSET('Sanitation Data'!$F$28,0,10*ROW('Sanitation Data'!F30)))</f>
        <v/>
      </c>
      <c r="CV36" s="353" t="str">
        <f ca="1">+IF(OFFSET('Sanitation Data'!$F$29,0,10*ROW('Sanitation Data'!F30))="","",OFFSET('Sanitation Data'!$F$29,0,10*ROW('Sanitation Data'!F30)))</f>
        <v/>
      </c>
      <c r="CW36" s="353" t="str">
        <f ca="1">+IF(OFFSET('Sanitation Data'!$F$30,0,10*ROW('Sanitation Data'!F30))="","",OFFSET('Sanitation Data'!$F$30,0,10*ROW('Sanitation Data'!F30)))</f>
        <v/>
      </c>
      <c r="CX36" s="353" t="str">
        <f ca="1">+IF(OFFSET('Sanitation Data'!$F$31,0,10*ROW('Sanitation Data'!F30))="","",OFFSET('Sanitation Data'!$F$31,0,10*ROW('Sanitation Data'!F30)))</f>
        <v/>
      </c>
      <c r="CY36" s="353" t="str">
        <f ca="1">+IF(OFFSET('Sanitation Data'!$F$32,0,10*ROW('Sanitation Data'!F30))="","",OFFSET('Sanitation Data'!$F$32,0,10*ROW('Sanitation Data'!F30)))</f>
        <v/>
      </c>
      <c r="CZ36" s="353" t="str">
        <f ca="1">+IF(OFFSET('Sanitation Data'!$G$28,0,10*ROW('Sanitation Data'!G30))="","",OFFSET('Sanitation Data'!$G$28,0,10*ROW('Sanitation Data'!G30)))</f>
        <v/>
      </c>
      <c r="DA36" s="353" t="str">
        <f ca="1">+IF(OFFSET('Sanitation Data'!$G$29,0,10*ROW('Sanitation Data'!G30))="","",OFFSET('Sanitation Data'!$G$29,0,10*ROW('Sanitation Data'!G30)))</f>
        <v/>
      </c>
      <c r="DB36" s="353" t="str">
        <f ca="1">+IF(OFFSET('Sanitation Data'!$G$30,0,10*ROW('Sanitation Data'!G30))="","",OFFSET('Sanitation Data'!$G$30,0,10*ROW('Sanitation Data'!G30)))</f>
        <v/>
      </c>
      <c r="DC36" s="353" t="str">
        <f ca="1">+IF(OFFSET('Sanitation Data'!$G$31,0,10*ROW('Sanitation Data'!G30))="","",OFFSET('Sanitation Data'!$G$31,0,10*ROW('Sanitation Data'!G30)))</f>
        <v/>
      </c>
      <c r="DD36" s="353" t="str">
        <f ca="1">+IF(OFFSET('Sanitation Data'!$G$32,0,10*ROW('Sanitation Data'!G30))="","",OFFSET('Sanitation Data'!$G$32,0,10*ROW('Sanitation Data'!G30)))</f>
        <v/>
      </c>
      <c r="DE36" s="353" t="str">
        <f ca="1">+IF(OFFSET('Sanitation Data'!$H$28,0,10*ROW('Sanitation Data'!H30))="","",OFFSET('Sanitation Data'!$H$28,0,10*ROW('Sanitation Data'!H30)))</f>
        <v/>
      </c>
      <c r="DF36" s="353" t="str">
        <f ca="1">+IF(OFFSET('Sanitation Data'!$H$29,0,10*ROW('Sanitation Data'!H30))="","",OFFSET('Sanitation Data'!$H$29,0,10*ROW('Sanitation Data'!H30)))</f>
        <v/>
      </c>
      <c r="DG36" s="353" t="str">
        <f ca="1">+IF(OFFSET('Sanitation Data'!$H$30,0,10*ROW('Sanitation Data'!H30))="","",OFFSET('Sanitation Data'!$H$30,0,10*ROW('Sanitation Data'!H30)))</f>
        <v/>
      </c>
      <c r="DH36" s="353" t="str">
        <f ca="1">+IF(OFFSET('Sanitation Data'!$H$31,0,10*ROW('Sanitation Data'!H30))="","",OFFSET('Sanitation Data'!$H$31,0,10*ROW('Sanitation Data'!H30)))</f>
        <v/>
      </c>
      <c r="DI36" s="353" t="str">
        <f ca="1">+IF(OFFSET('Sanitation Data'!$H$32,0,10*ROW('Sanitation Data'!H30))="","",OFFSET('Sanitation Data'!$H$32,0,10*ROW('Sanitation Data'!H30)))</f>
        <v/>
      </c>
      <c r="DJ36" s="353" t="str">
        <f ca="1">+IF(OFFSET('Sanitation Data'!$I$28,0,10*ROW('Sanitation Data'!I30))="","",OFFSET('Sanitation Data'!$I$28,0,10*ROW('Sanitation Data'!I30)))</f>
        <v/>
      </c>
      <c r="DK36" s="353" t="str">
        <f ca="1">+IF(OFFSET('Sanitation Data'!$I$29,0,10*ROW('Sanitation Data'!I30))="","",OFFSET('Sanitation Data'!$I$29,0,10*ROW('Sanitation Data'!I30)))</f>
        <v/>
      </c>
      <c r="DL36" s="353" t="str">
        <f ca="1">+IF(OFFSET('Sanitation Data'!$I$30,0,10*ROW('Sanitation Data'!I30))="","",OFFSET('Sanitation Data'!$I$30,0,10*ROW('Sanitation Data'!I30)))</f>
        <v/>
      </c>
      <c r="DM36" s="353" t="str">
        <f ca="1">+IF(OFFSET('Sanitation Data'!$I$31,0,10*ROW('Sanitation Data'!I30))="","",OFFSET('Sanitation Data'!$I$31,0,10*ROW('Sanitation Data'!I30)))</f>
        <v/>
      </c>
      <c r="DN36" s="353" t="str">
        <f ca="1">+IF(OFFSET('Sanitation Data'!$I$32,0,10*ROW('Sanitation Data'!I30))="","",OFFSET('Sanitation Data'!$I$32,0,10*ROW('Sanitation Data'!I30)))</f>
        <v/>
      </c>
      <c r="DO36" s="353" t="str">
        <f ca="1">+IF(OFFSET('Hygiene Data'!$D$11,0,10*ROW('Hygiene Data'!D30))="","",OFFSET('Hygiene Data'!$D$11,0,10*ROW('Hygiene Data'!D30)))</f>
        <v/>
      </c>
      <c r="DP36" s="353" t="str">
        <f ca="1">+IF(OFFSET('Hygiene Data'!$D$12,0,10*ROW('Hygiene Data'!D30))="","",OFFSET('Hygiene Data'!$D$12,0,10*ROW('Hygiene Data'!D30)))</f>
        <v/>
      </c>
      <c r="DQ36" s="353" t="str">
        <f ca="1">+IF(OFFSET('Hygiene Data'!$D$13,0,10*ROW('Hygiene Data'!D30))="","",OFFSET('Hygiene Data'!$D$13,0,10*ROW('Hygiene Data'!D30)))</f>
        <v/>
      </c>
      <c r="DR36" s="353" t="str">
        <f ca="1">+IF(OFFSET('Hygiene Data'!$E$11,0,10*ROW('Hygiene Data'!E30))="","",OFFSET('Hygiene Data'!$E$11,0,10*ROW('Hygiene Data'!E30)))</f>
        <v/>
      </c>
      <c r="DS36" s="353" t="str">
        <f ca="1">+IF(OFFSET('Hygiene Data'!$E$12,0,10*ROW('Hygiene Data'!E30))="","",OFFSET('Hygiene Data'!$E$12,0,10*ROW('Hygiene Data'!E30)))</f>
        <v/>
      </c>
      <c r="DT36" s="353" t="str">
        <f ca="1">+IF(OFFSET('Hygiene Data'!$E$13,0,10*ROW('Hygiene Data'!E30))="","",OFFSET('Hygiene Data'!$E$13,0,10*ROW('Hygiene Data'!E30)))</f>
        <v/>
      </c>
      <c r="DU36" s="353" t="str">
        <f ca="1">+IF(OFFSET('Hygiene Data'!$F$11,0,10*ROW('Hygiene Data'!F30))="","",OFFSET('Hygiene Data'!$F$11,0,10*ROW('Hygiene Data'!F30)))</f>
        <v/>
      </c>
      <c r="DV36" s="353" t="str">
        <f ca="1">+IF(OFFSET('Hygiene Data'!$F$12,0,10*ROW('Hygiene Data'!F30))="","",OFFSET('Hygiene Data'!$F$12,0,10*ROW('Hygiene Data'!F30)))</f>
        <v/>
      </c>
      <c r="DW36" s="353" t="str">
        <f ca="1">+IF(OFFSET('Hygiene Data'!$F$13,0,10*ROW('Hygiene Data'!F30))="","",OFFSET('Hygiene Data'!$F$13,0,10*ROW('Hygiene Data'!F30)))</f>
        <v/>
      </c>
      <c r="DX36" s="353" t="str">
        <f ca="1">+IF(OFFSET('Hygiene Data'!$G$11,0,10*ROW('Hygiene Data'!G30))="","",OFFSET('Hygiene Data'!$G$11,0,10*ROW('Hygiene Data'!G30)))</f>
        <v/>
      </c>
      <c r="DY36" s="353" t="str">
        <f ca="1">+IF(OFFSET('Hygiene Data'!$G$12,0,10*ROW('Hygiene Data'!G30))="","",OFFSET('Hygiene Data'!$G$12,0,10*ROW('Hygiene Data'!G30)))</f>
        <v/>
      </c>
      <c r="DZ36" s="353" t="str">
        <f ca="1">+IF(OFFSET('Hygiene Data'!$G$13,0,10*ROW('Hygiene Data'!G30))="","",OFFSET('Hygiene Data'!$G$13,0,10*ROW('Hygiene Data'!G30)))</f>
        <v/>
      </c>
      <c r="EA36" s="353" t="str">
        <f ca="1">+IF(OFFSET('Hygiene Data'!$H$11,0,10*ROW('Hygiene Data'!H30))="","",OFFSET('Hygiene Data'!$H$11,0,10*ROW('Hygiene Data'!H30)))</f>
        <v/>
      </c>
      <c r="EB36" s="353" t="str">
        <f ca="1">+IF(OFFSET('Hygiene Data'!$H$12,0,10*ROW('Hygiene Data'!H30))="","",OFFSET('Hygiene Data'!$H$12,0,10*ROW('Hygiene Data'!H30)))</f>
        <v/>
      </c>
      <c r="EC36" s="353" t="str">
        <f ca="1">+IF(OFFSET('Hygiene Data'!$H$13,0,10*ROW('Hygiene Data'!H30))="","",OFFSET('Hygiene Data'!$H$13,0,10*ROW('Hygiene Data'!H30)))</f>
        <v/>
      </c>
      <c r="ED36" s="353" t="str">
        <f ca="1">+IF(OFFSET('Hygiene Data'!$I$11,0,10*ROW('Hygiene Data'!I30))="","",OFFSET('Hygiene Data'!$I$11,0,10*ROW('Hygiene Data'!I30)))</f>
        <v/>
      </c>
      <c r="EE36" s="353" t="str">
        <f ca="1">+IF(OFFSET('Hygiene Data'!$I$12,0,10*ROW('Hygiene Data'!I30))="","",OFFSET('Hygiene Data'!$I$12,0,10*ROW('Hygiene Data'!I30)))</f>
        <v/>
      </c>
      <c r="EF36" s="353" t="str">
        <f ca="1">+IF(OFFSET('Hygiene Data'!$I$13,0,10*ROW('Hygiene Data'!I30))="","",OFFSET('Hygiene Data'!$I$13,0,10*ROW('Hygiene Data'!I30)))</f>
        <v/>
      </c>
    </row>
    <row r="37" spans="1:136" x14ac:dyDescent="0.25">
      <c r="A37" s="462" t="str">
        <f ca="1">+IF(OFFSET('Water Data'!$B$2,0,10*ROW('Water Data'!E31))="","",OFFSET('Water Data'!$B$2,0,10*ROW('Water Data'!E31)))</f>
        <v/>
      </c>
      <c r="B37" s="46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89" t="str">
        <f t="shared" ca="1" si="0"/>
        <v/>
      </c>
      <c r="D37" s="49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3" t="str">
        <f ca="1">+IF(OFFSET('Water Data'!$D$27,0,10*ROW('Water Data'!D31))="","",OFFSET('Water Data'!$D$27,0,10*ROW('Water Data'!D31)))</f>
        <v/>
      </c>
      <c r="BT37" s="353" t="str">
        <f ca="1">+IF(OFFSET('Water Data'!$D$28,0,10*ROW('Water Data'!D31))="","",OFFSET('Water Data'!$D$28,0,10*ROW('Water Data'!D31)))</f>
        <v/>
      </c>
      <c r="BU37" s="353" t="str">
        <f ca="1">+IF(OFFSET('Water Data'!$D$29,0,10*ROW('Water Data'!D31))="","",OFFSET('Water Data'!$D$29,0,10*ROW('Water Data'!D31)))</f>
        <v/>
      </c>
      <c r="BV37" s="353" t="str">
        <f ca="1">+IF(OFFSET('Water Data'!$E$27,0,10*ROW('Water Data'!E31))="","",OFFSET('Water Data'!$E$27,0,10*ROW('Water Data'!E31)))</f>
        <v/>
      </c>
      <c r="BW37" s="353" t="str">
        <f ca="1">+IF(OFFSET('Water Data'!$E$28,0,10*ROW('Water Data'!E31))="","",OFFSET('Water Data'!$E$28,0,10*ROW('Water Data'!E31)))</f>
        <v/>
      </c>
      <c r="BX37" s="353" t="str">
        <f ca="1">+IF(OFFSET('Water Data'!$E$29,0,10*ROW('Water Data'!E31))="","",OFFSET('Water Data'!$E$29,0,10*ROW('Water Data'!E31)))</f>
        <v/>
      </c>
      <c r="BY37" s="353" t="str">
        <f ca="1">+IF(OFFSET('Water Data'!$F$27,0,10*ROW('Water Data'!F31))="","",OFFSET('Water Data'!$F$27,0,10*ROW('Water Data'!F31)))</f>
        <v/>
      </c>
      <c r="BZ37" s="353" t="str">
        <f ca="1">+IF(OFFSET('Water Data'!$F$28,0,10*ROW('Water Data'!F31))="","",OFFSET('Water Data'!$F$28,0,10*ROW('Water Data'!F31)))</f>
        <v/>
      </c>
      <c r="CA37" s="353" t="str">
        <f ca="1">+IF(OFFSET('Water Data'!$F$29,0,10*ROW('Water Data'!F31))="","",OFFSET('Water Data'!$F$29,0,10*ROW('Water Data'!F31)))</f>
        <v/>
      </c>
      <c r="CB37" s="353" t="str">
        <f ca="1">+IF(OFFSET('Water Data'!$G$27,0,10*ROW('Water Data'!G31))="","",OFFSET('Water Data'!$G$27,0,10*ROW('Water Data'!G31)))</f>
        <v/>
      </c>
      <c r="CC37" s="353" t="str">
        <f ca="1">+IF(OFFSET('Water Data'!$G$28,0,10*ROW('Water Data'!G31))="","",OFFSET('Water Data'!$G$28,0,10*ROW('Water Data'!G31)))</f>
        <v/>
      </c>
      <c r="CD37" s="353" t="str">
        <f ca="1">+IF(OFFSET('Water Data'!$G$29,0,10*ROW('Water Data'!G31))="","",OFFSET('Water Data'!$G$29,0,10*ROW('Water Data'!G31)))</f>
        <v/>
      </c>
      <c r="CE37" s="353" t="str">
        <f ca="1">+IF(OFFSET('Water Data'!$H$27,0,10*ROW('Water Data'!H31))="","",OFFSET('Water Data'!$H$27,0,10*ROW('Water Data'!H31)))</f>
        <v/>
      </c>
      <c r="CF37" s="353" t="str">
        <f ca="1">+IF(OFFSET('Water Data'!$H$28,0,10*ROW('Water Data'!H31))="","",OFFSET('Water Data'!$H$28,0,10*ROW('Water Data'!H31)))</f>
        <v/>
      </c>
      <c r="CG37" s="353" t="str">
        <f ca="1">+IF(OFFSET('Water Data'!$H$29,0,10*ROW('Water Data'!H31))="","",OFFSET('Water Data'!$H$29,0,10*ROW('Water Data'!H31)))</f>
        <v/>
      </c>
      <c r="CH37" s="353" t="str">
        <f ca="1">+IF(OFFSET('Water Data'!$I$27,0,10*ROW('Water Data'!I31))="","",OFFSET('Water Data'!$I$27,0,10*ROW('Water Data'!I31)))</f>
        <v/>
      </c>
      <c r="CI37" s="353" t="str">
        <f ca="1">+IF(OFFSET('Water Data'!$I$28,0,10*ROW('Water Data'!I31))="","",OFFSET('Water Data'!$I$28,0,10*ROW('Water Data'!I31)))</f>
        <v/>
      </c>
      <c r="CJ37" s="353" t="str">
        <f ca="1">+IF(OFFSET('Water Data'!$I$29,0,10*ROW('Water Data'!I31))="","",OFFSET('Water Data'!$I$29,0,10*ROW('Water Data'!I31)))</f>
        <v/>
      </c>
      <c r="CK37" s="353" t="str">
        <f ca="1">+IF(OFFSET('Sanitation Data'!$D$28,0,10*ROW('Sanitation Data'!D31))="","",OFFSET('Sanitation Data'!$D$28,0,10*ROW('Sanitation Data'!D31)))</f>
        <v/>
      </c>
      <c r="CL37" s="353" t="str">
        <f ca="1">+IF(OFFSET('Sanitation Data'!$D$29,0,10*ROW('Sanitation Data'!D31))="","",OFFSET('Sanitation Data'!$D$29,0,10*ROW('Sanitation Data'!D31)))</f>
        <v/>
      </c>
      <c r="CM37" s="353" t="str">
        <f ca="1">+IF(OFFSET('Sanitation Data'!$D$30,0,10*ROW('Sanitation Data'!D31))="","",OFFSET('Sanitation Data'!$D$30,0,10*ROW('Sanitation Data'!D31)))</f>
        <v/>
      </c>
      <c r="CN37" s="353" t="str">
        <f ca="1">+IF(OFFSET('Sanitation Data'!$D$31,0,10*ROW('Sanitation Data'!D31))="","",OFFSET('Sanitation Data'!$D$31,0,10*ROW('Sanitation Data'!D31)))</f>
        <v/>
      </c>
      <c r="CO37" s="353" t="str">
        <f ca="1">+IF(OFFSET('Sanitation Data'!$D$32,0,10*ROW('Sanitation Data'!D31))="","",OFFSET('Sanitation Data'!$D$32,0,10*ROW('Sanitation Data'!D31)))</f>
        <v/>
      </c>
      <c r="CP37" s="353" t="str">
        <f ca="1">+IF(OFFSET('Sanitation Data'!$E$28,0,10*ROW('Sanitation Data'!E31))="","",OFFSET('Sanitation Data'!$E$28,0,10*ROW('Sanitation Data'!E31)))</f>
        <v/>
      </c>
      <c r="CQ37" s="353" t="str">
        <f ca="1">+IF(OFFSET('Sanitation Data'!$E$29,0,10*ROW('Sanitation Data'!E31))="","",OFFSET('Sanitation Data'!$E$29,0,10*ROW('Sanitation Data'!E31)))</f>
        <v/>
      </c>
      <c r="CR37" s="353" t="str">
        <f ca="1">+IF(OFFSET('Sanitation Data'!$E$30,0,10*ROW('Sanitation Data'!E31))="","",OFFSET('Sanitation Data'!$E$30,0,10*ROW('Sanitation Data'!E31)))</f>
        <v/>
      </c>
      <c r="CS37" s="353" t="str">
        <f ca="1">+IF(OFFSET('Sanitation Data'!$E$31,0,10*ROW('Sanitation Data'!E31))="","",OFFSET('Sanitation Data'!$E$31,0,10*ROW('Sanitation Data'!E31)))</f>
        <v/>
      </c>
      <c r="CT37" s="353" t="str">
        <f ca="1">+IF(OFFSET('Sanitation Data'!$E$32,0,10*ROW('Sanitation Data'!E31))="","",OFFSET('Sanitation Data'!$E$32,0,10*ROW('Sanitation Data'!E31)))</f>
        <v/>
      </c>
      <c r="CU37" s="353" t="str">
        <f ca="1">+IF(OFFSET('Sanitation Data'!$F$28,0,10*ROW('Sanitation Data'!F31))="","",OFFSET('Sanitation Data'!$F$28,0,10*ROW('Sanitation Data'!F31)))</f>
        <v/>
      </c>
      <c r="CV37" s="353" t="str">
        <f ca="1">+IF(OFFSET('Sanitation Data'!$F$29,0,10*ROW('Sanitation Data'!F31))="","",OFFSET('Sanitation Data'!$F$29,0,10*ROW('Sanitation Data'!F31)))</f>
        <v/>
      </c>
      <c r="CW37" s="353" t="str">
        <f ca="1">+IF(OFFSET('Sanitation Data'!$F$30,0,10*ROW('Sanitation Data'!F31))="","",OFFSET('Sanitation Data'!$F$30,0,10*ROW('Sanitation Data'!F31)))</f>
        <v/>
      </c>
      <c r="CX37" s="353" t="str">
        <f ca="1">+IF(OFFSET('Sanitation Data'!$F$31,0,10*ROW('Sanitation Data'!F31))="","",OFFSET('Sanitation Data'!$F$31,0,10*ROW('Sanitation Data'!F31)))</f>
        <v/>
      </c>
      <c r="CY37" s="353" t="str">
        <f ca="1">+IF(OFFSET('Sanitation Data'!$F$32,0,10*ROW('Sanitation Data'!F31))="","",OFFSET('Sanitation Data'!$F$32,0,10*ROW('Sanitation Data'!F31)))</f>
        <v/>
      </c>
      <c r="CZ37" s="353" t="str">
        <f ca="1">+IF(OFFSET('Sanitation Data'!$G$28,0,10*ROW('Sanitation Data'!G31))="","",OFFSET('Sanitation Data'!$G$28,0,10*ROW('Sanitation Data'!G31)))</f>
        <v/>
      </c>
      <c r="DA37" s="353" t="str">
        <f ca="1">+IF(OFFSET('Sanitation Data'!$G$29,0,10*ROW('Sanitation Data'!G31))="","",OFFSET('Sanitation Data'!$G$29,0,10*ROW('Sanitation Data'!G31)))</f>
        <v/>
      </c>
      <c r="DB37" s="353" t="str">
        <f ca="1">+IF(OFFSET('Sanitation Data'!$G$30,0,10*ROW('Sanitation Data'!G31))="","",OFFSET('Sanitation Data'!$G$30,0,10*ROW('Sanitation Data'!G31)))</f>
        <v/>
      </c>
      <c r="DC37" s="353" t="str">
        <f ca="1">+IF(OFFSET('Sanitation Data'!$G$31,0,10*ROW('Sanitation Data'!G31))="","",OFFSET('Sanitation Data'!$G$31,0,10*ROW('Sanitation Data'!G31)))</f>
        <v/>
      </c>
      <c r="DD37" s="353" t="str">
        <f ca="1">+IF(OFFSET('Sanitation Data'!$G$32,0,10*ROW('Sanitation Data'!G31))="","",OFFSET('Sanitation Data'!$G$32,0,10*ROW('Sanitation Data'!G31)))</f>
        <v/>
      </c>
      <c r="DE37" s="353" t="str">
        <f ca="1">+IF(OFFSET('Sanitation Data'!$H$28,0,10*ROW('Sanitation Data'!H31))="","",OFFSET('Sanitation Data'!$H$28,0,10*ROW('Sanitation Data'!H31)))</f>
        <v/>
      </c>
      <c r="DF37" s="353" t="str">
        <f ca="1">+IF(OFFSET('Sanitation Data'!$H$29,0,10*ROW('Sanitation Data'!H31))="","",OFFSET('Sanitation Data'!$H$29,0,10*ROW('Sanitation Data'!H31)))</f>
        <v/>
      </c>
      <c r="DG37" s="353" t="str">
        <f ca="1">+IF(OFFSET('Sanitation Data'!$H$30,0,10*ROW('Sanitation Data'!H31))="","",OFFSET('Sanitation Data'!$H$30,0,10*ROW('Sanitation Data'!H31)))</f>
        <v/>
      </c>
      <c r="DH37" s="353" t="str">
        <f ca="1">+IF(OFFSET('Sanitation Data'!$H$31,0,10*ROW('Sanitation Data'!H31))="","",OFFSET('Sanitation Data'!$H$31,0,10*ROW('Sanitation Data'!H31)))</f>
        <v/>
      </c>
      <c r="DI37" s="353" t="str">
        <f ca="1">+IF(OFFSET('Sanitation Data'!$H$32,0,10*ROW('Sanitation Data'!H31))="","",OFFSET('Sanitation Data'!$H$32,0,10*ROW('Sanitation Data'!H31)))</f>
        <v/>
      </c>
      <c r="DJ37" s="353" t="str">
        <f ca="1">+IF(OFFSET('Sanitation Data'!$I$28,0,10*ROW('Sanitation Data'!I31))="","",OFFSET('Sanitation Data'!$I$28,0,10*ROW('Sanitation Data'!I31)))</f>
        <v/>
      </c>
      <c r="DK37" s="353" t="str">
        <f ca="1">+IF(OFFSET('Sanitation Data'!$I$29,0,10*ROW('Sanitation Data'!I31))="","",OFFSET('Sanitation Data'!$I$29,0,10*ROW('Sanitation Data'!I31)))</f>
        <v/>
      </c>
      <c r="DL37" s="353" t="str">
        <f ca="1">+IF(OFFSET('Sanitation Data'!$I$30,0,10*ROW('Sanitation Data'!I31))="","",OFFSET('Sanitation Data'!$I$30,0,10*ROW('Sanitation Data'!I31)))</f>
        <v/>
      </c>
      <c r="DM37" s="353" t="str">
        <f ca="1">+IF(OFFSET('Sanitation Data'!$I$31,0,10*ROW('Sanitation Data'!I31))="","",OFFSET('Sanitation Data'!$I$31,0,10*ROW('Sanitation Data'!I31)))</f>
        <v/>
      </c>
      <c r="DN37" s="353" t="str">
        <f ca="1">+IF(OFFSET('Sanitation Data'!$I$32,0,10*ROW('Sanitation Data'!I31))="","",OFFSET('Sanitation Data'!$I$32,0,10*ROW('Sanitation Data'!I31)))</f>
        <v/>
      </c>
      <c r="DO37" s="353" t="str">
        <f ca="1">+IF(OFFSET('Hygiene Data'!$D$11,0,10*ROW('Hygiene Data'!D31))="","",OFFSET('Hygiene Data'!$D$11,0,10*ROW('Hygiene Data'!D31)))</f>
        <v/>
      </c>
      <c r="DP37" s="353" t="str">
        <f ca="1">+IF(OFFSET('Hygiene Data'!$D$12,0,10*ROW('Hygiene Data'!D31))="","",OFFSET('Hygiene Data'!$D$12,0,10*ROW('Hygiene Data'!D31)))</f>
        <v/>
      </c>
      <c r="DQ37" s="353" t="str">
        <f ca="1">+IF(OFFSET('Hygiene Data'!$D$13,0,10*ROW('Hygiene Data'!D31))="","",OFFSET('Hygiene Data'!$D$13,0,10*ROW('Hygiene Data'!D31)))</f>
        <v/>
      </c>
      <c r="DR37" s="353" t="str">
        <f ca="1">+IF(OFFSET('Hygiene Data'!$E$11,0,10*ROW('Hygiene Data'!E31))="","",OFFSET('Hygiene Data'!$E$11,0,10*ROW('Hygiene Data'!E31)))</f>
        <v/>
      </c>
      <c r="DS37" s="353" t="str">
        <f ca="1">+IF(OFFSET('Hygiene Data'!$E$12,0,10*ROW('Hygiene Data'!E31))="","",OFFSET('Hygiene Data'!$E$12,0,10*ROW('Hygiene Data'!E31)))</f>
        <v/>
      </c>
      <c r="DT37" s="353" t="str">
        <f ca="1">+IF(OFFSET('Hygiene Data'!$E$13,0,10*ROW('Hygiene Data'!E31))="","",OFFSET('Hygiene Data'!$E$13,0,10*ROW('Hygiene Data'!E31)))</f>
        <v/>
      </c>
      <c r="DU37" s="353" t="str">
        <f ca="1">+IF(OFFSET('Hygiene Data'!$F$11,0,10*ROW('Hygiene Data'!F31))="","",OFFSET('Hygiene Data'!$F$11,0,10*ROW('Hygiene Data'!F31)))</f>
        <v/>
      </c>
      <c r="DV37" s="353" t="str">
        <f ca="1">+IF(OFFSET('Hygiene Data'!$F$12,0,10*ROW('Hygiene Data'!F31))="","",OFFSET('Hygiene Data'!$F$12,0,10*ROW('Hygiene Data'!F31)))</f>
        <v/>
      </c>
      <c r="DW37" s="353" t="str">
        <f ca="1">+IF(OFFSET('Hygiene Data'!$F$13,0,10*ROW('Hygiene Data'!F31))="","",OFFSET('Hygiene Data'!$F$13,0,10*ROW('Hygiene Data'!F31)))</f>
        <v/>
      </c>
      <c r="DX37" s="353" t="str">
        <f ca="1">+IF(OFFSET('Hygiene Data'!$G$11,0,10*ROW('Hygiene Data'!G31))="","",OFFSET('Hygiene Data'!$G$11,0,10*ROW('Hygiene Data'!G31)))</f>
        <v/>
      </c>
      <c r="DY37" s="353" t="str">
        <f ca="1">+IF(OFFSET('Hygiene Data'!$G$12,0,10*ROW('Hygiene Data'!G31))="","",OFFSET('Hygiene Data'!$G$12,0,10*ROW('Hygiene Data'!G31)))</f>
        <v/>
      </c>
      <c r="DZ37" s="353" t="str">
        <f ca="1">+IF(OFFSET('Hygiene Data'!$G$13,0,10*ROW('Hygiene Data'!G31))="","",OFFSET('Hygiene Data'!$G$13,0,10*ROW('Hygiene Data'!G31)))</f>
        <v/>
      </c>
      <c r="EA37" s="353" t="str">
        <f ca="1">+IF(OFFSET('Hygiene Data'!$H$11,0,10*ROW('Hygiene Data'!H31))="","",OFFSET('Hygiene Data'!$H$11,0,10*ROW('Hygiene Data'!H31)))</f>
        <v/>
      </c>
      <c r="EB37" s="353" t="str">
        <f ca="1">+IF(OFFSET('Hygiene Data'!$H$12,0,10*ROW('Hygiene Data'!H31))="","",OFFSET('Hygiene Data'!$H$12,0,10*ROW('Hygiene Data'!H31)))</f>
        <v/>
      </c>
      <c r="EC37" s="353" t="str">
        <f ca="1">+IF(OFFSET('Hygiene Data'!$H$13,0,10*ROW('Hygiene Data'!H31))="","",OFFSET('Hygiene Data'!$H$13,0,10*ROW('Hygiene Data'!H31)))</f>
        <v/>
      </c>
      <c r="ED37" s="353" t="str">
        <f ca="1">+IF(OFFSET('Hygiene Data'!$I$11,0,10*ROW('Hygiene Data'!I31))="","",OFFSET('Hygiene Data'!$I$11,0,10*ROW('Hygiene Data'!I31)))</f>
        <v/>
      </c>
      <c r="EE37" s="353" t="str">
        <f ca="1">+IF(OFFSET('Hygiene Data'!$I$12,0,10*ROW('Hygiene Data'!I31))="","",OFFSET('Hygiene Data'!$I$12,0,10*ROW('Hygiene Data'!I31)))</f>
        <v/>
      </c>
      <c r="EF37" s="353" t="str">
        <f ca="1">+IF(OFFSET('Hygiene Data'!$I$13,0,10*ROW('Hygiene Data'!I31))="","",OFFSET('Hygiene Data'!$I$13,0,10*ROW('Hygiene Data'!I31)))</f>
        <v/>
      </c>
    </row>
    <row r="38" spans="1:136" x14ac:dyDescent="0.25">
      <c r="A38" s="462" t="str">
        <f ca="1">+IF(OFFSET('Water Data'!$B$2,0,10*ROW('Water Data'!E32))="","",OFFSET('Water Data'!$B$2,0,10*ROW('Water Data'!E32)))</f>
        <v/>
      </c>
      <c r="B38" s="46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89" t="str">
        <f t="shared" ca="1" si="0"/>
        <v/>
      </c>
      <c r="D38" s="49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3" t="str">
        <f ca="1">+IF(OFFSET('Water Data'!$D$27,0,10*ROW('Water Data'!D32))="","",OFFSET('Water Data'!$D$27,0,10*ROW('Water Data'!D32)))</f>
        <v/>
      </c>
      <c r="BT38" s="353" t="str">
        <f ca="1">+IF(OFFSET('Water Data'!$D$28,0,10*ROW('Water Data'!D32))="","",OFFSET('Water Data'!$D$28,0,10*ROW('Water Data'!D32)))</f>
        <v/>
      </c>
      <c r="BU38" s="353" t="str">
        <f ca="1">+IF(OFFSET('Water Data'!$D$29,0,10*ROW('Water Data'!D32))="","",OFFSET('Water Data'!$D$29,0,10*ROW('Water Data'!D32)))</f>
        <v/>
      </c>
      <c r="BV38" s="353" t="str">
        <f ca="1">+IF(OFFSET('Water Data'!$E$27,0,10*ROW('Water Data'!E32))="","",OFFSET('Water Data'!$E$27,0,10*ROW('Water Data'!E32)))</f>
        <v/>
      </c>
      <c r="BW38" s="353" t="str">
        <f ca="1">+IF(OFFSET('Water Data'!$E$28,0,10*ROW('Water Data'!E32))="","",OFFSET('Water Data'!$E$28,0,10*ROW('Water Data'!E32)))</f>
        <v/>
      </c>
      <c r="BX38" s="353" t="str">
        <f ca="1">+IF(OFFSET('Water Data'!$E$29,0,10*ROW('Water Data'!E32))="","",OFFSET('Water Data'!$E$29,0,10*ROW('Water Data'!E32)))</f>
        <v/>
      </c>
      <c r="BY38" s="353" t="str">
        <f ca="1">+IF(OFFSET('Water Data'!$F$27,0,10*ROW('Water Data'!F32))="","",OFFSET('Water Data'!$F$27,0,10*ROW('Water Data'!F32)))</f>
        <v/>
      </c>
      <c r="BZ38" s="353" t="str">
        <f ca="1">+IF(OFFSET('Water Data'!$F$28,0,10*ROW('Water Data'!F32))="","",OFFSET('Water Data'!$F$28,0,10*ROW('Water Data'!F32)))</f>
        <v/>
      </c>
      <c r="CA38" s="353" t="str">
        <f ca="1">+IF(OFFSET('Water Data'!$F$29,0,10*ROW('Water Data'!F32))="","",OFFSET('Water Data'!$F$29,0,10*ROW('Water Data'!F32)))</f>
        <v/>
      </c>
      <c r="CB38" s="353" t="str">
        <f ca="1">+IF(OFFSET('Water Data'!$G$27,0,10*ROW('Water Data'!G32))="","",OFFSET('Water Data'!$G$27,0,10*ROW('Water Data'!G32)))</f>
        <v/>
      </c>
      <c r="CC38" s="353" t="str">
        <f ca="1">+IF(OFFSET('Water Data'!$G$28,0,10*ROW('Water Data'!G32))="","",OFFSET('Water Data'!$G$28,0,10*ROW('Water Data'!G32)))</f>
        <v/>
      </c>
      <c r="CD38" s="353" t="str">
        <f ca="1">+IF(OFFSET('Water Data'!$G$29,0,10*ROW('Water Data'!G32))="","",OFFSET('Water Data'!$G$29,0,10*ROW('Water Data'!G32)))</f>
        <v/>
      </c>
      <c r="CE38" s="353" t="str">
        <f ca="1">+IF(OFFSET('Water Data'!$H$27,0,10*ROW('Water Data'!H32))="","",OFFSET('Water Data'!$H$27,0,10*ROW('Water Data'!H32)))</f>
        <v/>
      </c>
      <c r="CF38" s="353" t="str">
        <f ca="1">+IF(OFFSET('Water Data'!$H$28,0,10*ROW('Water Data'!H32))="","",OFFSET('Water Data'!$H$28,0,10*ROW('Water Data'!H32)))</f>
        <v/>
      </c>
      <c r="CG38" s="353" t="str">
        <f ca="1">+IF(OFFSET('Water Data'!$H$29,0,10*ROW('Water Data'!H32))="","",OFFSET('Water Data'!$H$29,0,10*ROW('Water Data'!H32)))</f>
        <v/>
      </c>
      <c r="CH38" s="353" t="str">
        <f ca="1">+IF(OFFSET('Water Data'!$I$27,0,10*ROW('Water Data'!I32))="","",OFFSET('Water Data'!$I$27,0,10*ROW('Water Data'!I32)))</f>
        <v/>
      </c>
      <c r="CI38" s="353" t="str">
        <f ca="1">+IF(OFFSET('Water Data'!$I$28,0,10*ROW('Water Data'!I32))="","",OFFSET('Water Data'!$I$28,0,10*ROW('Water Data'!I32)))</f>
        <v/>
      </c>
      <c r="CJ38" s="353" t="str">
        <f ca="1">+IF(OFFSET('Water Data'!$I$29,0,10*ROW('Water Data'!I32))="","",OFFSET('Water Data'!$I$29,0,10*ROW('Water Data'!I32)))</f>
        <v/>
      </c>
      <c r="CK38" s="353" t="str">
        <f ca="1">+IF(OFFSET('Sanitation Data'!$D$28,0,10*ROW('Sanitation Data'!D32))="","",OFFSET('Sanitation Data'!$D$28,0,10*ROW('Sanitation Data'!D32)))</f>
        <v/>
      </c>
      <c r="CL38" s="353" t="str">
        <f ca="1">+IF(OFFSET('Sanitation Data'!$D$29,0,10*ROW('Sanitation Data'!D32))="","",OFFSET('Sanitation Data'!$D$29,0,10*ROW('Sanitation Data'!D32)))</f>
        <v/>
      </c>
      <c r="CM38" s="353" t="str">
        <f ca="1">+IF(OFFSET('Sanitation Data'!$D$30,0,10*ROW('Sanitation Data'!D32))="","",OFFSET('Sanitation Data'!$D$30,0,10*ROW('Sanitation Data'!D32)))</f>
        <v/>
      </c>
      <c r="CN38" s="353" t="str">
        <f ca="1">+IF(OFFSET('Sanitation Data'!$D$31,0,10*ROW('Sanitation Data'!D32))="","",OFFSET('Sanitation Data'!$D$31,0,10*ROW('Sanitation Data'!D32)))</f>
        <v/>
      </c>
      <c r="CO38" s="353" t="str">
        <f ca="1">+IF(OFFSET('Sanitation Data'!$D$32,0,10*ROW('Sanitation Data'!D32))="","",OFFSET('Sanitation Data'!$D$32,0,10*ROW('Sanitation Data'!D32)))</f>
        <v/>
      </c>
      <c r="CP38" s="353" t="str">
        <f ca="1">+IF(OFFSET('Sanitation Data'!$E$28,0,10*ROW('Sanitation Data'!E32))="","",OFFSET('Sanitation Data'!$E$28,0,10*ROW('Sanitation Data'!E32)))</f>
        <v/>
      </c>
      <c r="CQ38" s="353" t="str">
        <f ca="1">+IF(OFFSET('Sanitation Data'!$E$29,0,10*ROW('Sanitation Data'!E32))="","",OFFSET('Sanitation Data'!$E$29,0,10*ROW('Sanitation Data'!E32)))</f>
        <v/>
      </c>
      <c r="CR38" s="353" t="str">
        <f ca="1">+IF(OFFSET('Sanitation Data'!$E$30,0,10*ROW('Sanitation Data'!E32))="","",OFFSET('Sanitation Data'!$E$30,0,10*ROW('Sanitation Data'!E32)))</f>
        <v/>
      </c>
      <c r="CS38" s="353" t="str">
        <f ca="1">+IF(OFFSET('Sanitation Data'!$E$31,0,10*ROW('Sanitation Data'!E32))="","",OFFSET('Sanitation Data'!$E$31,0,10*ROW('Sanitation Data'!E32)))</f>
        <v/>
      </c>
      <c r="CT38" s="353" t="str">
        <f ca="1">+IF(OFFSET('Sanitation Data'!$E$32,0,10*ROW('Sanitation Data'!E32))="","",OFFSET('Sanitation Data'!$E$32,0,10*ROW('Sanitation Data'!E32)))</f>
        <v/>
      </c>
      <c r="CU38" s="353" t="str">
        <f ca="1">+IF(OFFSET('Sanitation Data'!$F$28,0,10*ROW('Sanitation Data'!F32))="","",OFFSET('Sanitation Data'!$F$28,0,10*ROW('Sanitation Data'!F32)))</f>
        <v/>
      </c>
      <c r="CV38" s="353" t="str">
        <f ca="1">+IF(OFFSET('Sanitation Data'!$F$29,0,10*ROW('Sanitation Data'!F32))="","",OFFSET('Sanitation Data'!$F$29,0,10*ROW('Sanitation Data'!F32)))</f>
        <v/>
      </c>
      <c r="CW38" s="353" t="str">
        <f ca="1">+IF(OFFSET('Sanitation Data'!$F$30,0,10*ROW('Sanitation Data'!F32))="","",OFFSET('Sanitation Data'!$F$30,0,10*ROW('Sanitation Data'!F32)))</f>
        <v/>
      </c>
      <c r="CX38" s="353" t="str">
        <f ca="1">+IF(OFFSET('Sanitation Data'!$F$31,0,10*ROW('Sanitation Data'!F32))="","",OFFSET('Sanitation Data'!$F$31,0,10*ROW('Sanitation Data'!F32)))</f>
        <v/>
      </c>
      <c r="CY38" s="353" t="str">
        <f ca="1">+IF(OFFSET('Sanitation Data'!$F$32,0,10*ROW('Sanitation Data'!F32))="","",OFFSET('Sanitation Data'!$F$32,0,10*ROW('Sanitation Data'!F32)))</f>
        <v/>
      </c>
      <c r="CZ38" s="353" t="str">
        <f ca="1">+IF(OFFSET('Sanitation Data'!$G$28,0,10*ROW('Sanitation Data'!G32))="","",OFFSET('Sanitation Data'!$G$28,0,10*ROW('Sanitation Data'!G32)))</f>
        <v/>
      </c>
      <c r="DA38" s="353" t="str">
        <f ca="1">+IF(OFFSET('Sanitation Data'!$G$29,0,10*ROW('Sanitation Data'!G32))="","",OFFSET('Sanitation Data'!$G$29,0,10*ROW('Sanitation Data'!G32)))</f>
        <v/>
      </c>
      <c r="DB38" s="353" t="str">
        <f ca="1">+IF(OFFSET('Sanitation Data'!$G$30,0,10*ROW('Sanitation Data'!G32))="","",OFFSET('Sanitation Data'!$G$30,0,10*ROW('Sanitation Data'!G32)))</f>
        <v/>
      </c>
      <c r="DC38" s="353" t="str">
        <f ca="1">+IF(OFFSET('Sanitation Data'!$G$31,0,10*ROW('Sanitation Data'!G32))="","",OFFSET('Sanitation Data'!$G$31,0,10*ROW('Sanitation Data'!G32)))</f>
        <v/>
      </c>
      <c r="DD38" s="353" t="str">
        <f ca="1">+IF(OFFSET('Sanitation Data'!$G$32,0,10*ROW('Sanitation Data'!G32))="","",OFFSET('Sanitation Data'!$G$32,0,10*ROW('Sanitation Data'!G32)))</f>
        <v/>
      </c>
      <c r="DE38" s="353" t="str">
        <f ca="1">+IF(OFFSET('Sanitation Data'!$H$28,0,10*ROW('Sanitation Data'!H32))="","",OFFSET('Sanitation Data'!$H$28,0,10*ROW('Sanitation Data'!H32)))</f>
        <v/>
      </c>
      <c r="DF38" s="353" t="str">
        <f ca="1">+IF(OFFSET('Sanitation Data'!$H$29,0,10*ROW('Sanitation Data'!H32))="","",OFFSET('Sanitation Data'!$H$29,0,10*ROW('Sanitation Data'!H32)))</f>
        <v/>
      </c>
      <c r="DG38" s="353" t="str">
        <f ca="1">+IF(OFFSET('Sanitation Data'!$H$30,0,10*ROW('Sanitation Data'!H32))="","",OFFSET('Sanitation Data'!$H$30,0,10*ROW('Sanitation Data'!H32)))</f>
        <v/>
      </c>
      <c r="DH38" s="353" t="str">
        <f ca="1">+IF(OFFSET('Sanitation Data'!$H$31,0,10*ROW('Sanitation Data'!H32))="","",OFFSET('Sanitation Data'!$H$31,0,10*ROW('Sanitation Data'!H32)))</f>
        <v/>
      </c>
      <c r="DI38" s="353" t="str">
        <f ca="1">+IF(OFFSET('Sanitation Data'!$H$32,0,10*ROW('Sanitation Data'!H32))="","",OFFSET('Sanitation Data'!$H$32,0,10*ROW('Sanitation Data'!H32)))</f>
        <v/>
      </c>
      <c r="DJ38" s="353" t="str">
        <f ca="1">+IF(OFFSET('Sanitation Data'!$I$28,0,10*ROW('Sanitation Data'!I32))="","",OFFSET('Sanitation Data'!$I$28,0,10*ROW('Sanitation Data'!I32)))</f>
        <v/>
      </c>
      <c r="DK38" s="353" t="str">
        <f ca="1">+IF(OFFSET('Sanitation Data'!$I$29,0,10*ROW('Sanitation Data'!I32))="","",OFFSET('Sanitation Data'!$I$29,0,10*ROW('Sanitation Data'!I32)))</f>
        <v/>
      </c>
      <c r="DL38" s="353" t="str">
        <f ca="1">+IF(OFFSET('Sanitation Data'!$I$30,0,10*ROW('Sanitation Data'!I32))="","",OFFSET('Sanitation Data'!$I$30,0,10*ROW('Sanitation Data'!I32)))</f>
        <v/>
      </c>
      <c r="DM38" s="353" t="str">
        <f ca="1">+IF(OFFSET('Sanitation Data'!$I$31,0,10*ROW('Sanitation Data'!I32))="","",OFFSET('Sanitation Data'!$I$31,0,10*ROW('Sanitation Data'!I32)))</f>
        <v/>
      </c>
      <c r="DN38" s="353" t="str">
        <f ca="1">+IF(OFFSET('Sanitation Data'!$I$32,0,10*ROW('Sanitation Data'!I32))="","",OFFSET('Sanitation Data'!$I$32,0,10*ROW('Sanitation Data'!I32)))</f>
        <v/>
      </c>
      <c r="DO38" s="353" t="str">
        <f ca="1">+IF(OFFSET('Hygiene Data'!$D$11,0,10*ROW('Hygiene Data'!D32))="","",OFFSET('Hygiene Data'!$D$11,0,10*ROW('Hygiene Data'!D32)))</f>
        <v/>
      </c>
      <c r="DP38" s="353" t="str">
        <f ca="1">+IF(OFFSET('Hygiene Data'!$D$12,0,10*ROW('Hygiene Data'!D32))="","",OFFSET('Hygiene Data'!$D$12,0,10*ROW('Hygiene Data'!D32)))</f>
        <v/>
      </c>
      <c r="DQ38" s="353" t="str">
        <f ca="1">+IF(OFFSET('Hygiene Data'!$D$13,0,10*ROW('Hygiene Data'!D32))="","",OFFSET('Hygiene Data'!$D$13,0,10*ROW('Hygiene Data'!D32)))</f>
        <v/>
      </c>
      <c r="DR38" s="353" t="str">
        <f ca="1">+IF(OFFSET('Hygiene Data'!$E$11,0,10*ROW('Hygiene Data'!E32))="","",OFFSET('Hygiene Data'!$E$11,0,10*ROW('Hygiene Data'!E32)))</f>
        <v/>
      </c>
      <c r="DS38" s="353" t="str">
        <f ca="1">+IF(OFFSET('Hygiene Data'!$E$12,0,10*ROW('Hygiene Data'!E32))="","",OFFSET('Hygiene Data'!$E$12,0,10*ROW('Hygiene Data'!E32)))</f>
        <v/>
      </c>
      <c r="DT38" s="353" t="str">
        <f ca="1">+IF(OFFSET('Hygiene Data'!$E$13,0,10*ROW('Hygiene Data'!E32))="","",OFFSET('Hygiene Data'!$E$13,0,10*ROW('Hygiene Data'!E32)))</f>
        <v/>
      </c>
      <c r="DU38" s="353" t="str">
        <f ca="1">+IF(OFFSET('Hygiene Data'!$F$11,0,10*ROW('Hygiene Data'!F32))="","",OFFSET('Hygiene Data'!$F$11,0,10*ROW('Hygiene Data'!F32)))</f>
        <v/>
      </c>
      <c r="DV38" s="353" t="str">
        <f ca="1">+IF(OFFSET('Hygiene Data'!$F$12,0,10*ROW('Hygiene Data'!F32))="","",OFFSET('Hygiene Data'!$F$12,0,10*ROW('Hygiene Data'!F32)))</f>
        <v/>
      </c>
      <c r="DW38" s="353" t="str">
        <f ca="1">+IF(OFFSET('Hygiene Data'!$F$13,0,10*ROW('Hygiene Data'!F32))="","",OFFSET('Hygiene Data'!$F$13,0,10*ROW('Hygiene Data'!F32)))</f>
        <v/>
      </c>
      <c r="DX38" s="353" t="str">
        <f ca="1">+IF(OFFSET('Hygiene Data'!$G$11,0,10*ROW('Hygiene Data'!G32))="","",OFFSET('Hygiene Data'!$G$11,0,10*ROW('Hygiene Data'!G32)))</f>
        <v/>
      </c>
      <c r="DY38" s="353" t="str">
        <f ca="1">+IF(OFFSET('Hygiene Data'!$G$12,0,10*ROW('Hygiene Data'!G32))="","",OFFSET('Hygiene Data'!$G$12,0,10*ROW('Hygiene Data'!G32)))</f>
        <v/>
      </c>
      <c r="DZ38" s="353" t="str">
        <f ca="1">+IF(OFFSET('Hygiene Data'!$G$13,0,10*ROW('Hygiene Data'!G32))="","",OFFSET('Hygiene Data'!$G$13,0,10*ROW('Hygiene Data'!G32)))</f>
        <v/>
      </c>
      <c r="EA38" s="353" t="str">
        <f ca="1">+IF(OFFSET('Hygiene Data'!$H$11,0,10*ROW('Hygiene Data'!H32))="","",OFFSET('Hygiene Data'!$H$11,0,10*ROW('Hygiene Data'!H32)))</f>
        <v/>
      </c>
      <c r="EB38" s="353" t="str">
        <f ca="1">+IF(OFFSET('Hygiene Data'!$H$12,0,10*ROW('Hygiene Data'!H32))="","",OFFSET('Hygiene Data'!$H$12,0,10*ROW('Hygiene Data'!H32)))</f>
        <v/>
      </c>
      <c r="EC38" s="353" t="str">
        <f ca="1">+IF(OFFSET('Hygiene Data'!$H$13,0,10*ROW('Hygiene Data'!H32))="","",OFFSET('Hygiene Data'!$H$13,0,10*ROW('Hygiene Data'!H32)))</f>
        <v/>
      </c>
      <c r="ED38" s="353" t="str">
        <f ca="1">+IF(OFFSET('Hygiene Data'!$I$11,0,10*ROW('Hygiene Data'!I32))="","",OFFSET('Hygiene Data'!$I$11,0,10*ROW('Hygiene Data'!I32)))</f>
        <v/>
      </c>
      <c r="EE38" s="353" t="str">
        <f ca="1">+IF(OFFSET('Hygiene Data'!$I$12,0,10*ROW('Hygiene Data'!I32))="","",OFFSET('Hygiene Data'!$I$12,0,10*ROW('Hygiene Data'!I32)))</f>
        <v/>
      </c>
      <c r="EF38" s="353" t="str">
        <f ca="1">+IF(OFFSET('Hygiene Data'!$I$13,0,10*ROW('Hygiene Data'!I32))="","",OFFSET('Hygiene Data'!$I$13,0,10*ROW('Hygiene Data'!I32)))</f>
        <v/>
      </c>
    </row>
    <row r="39" spans="1:136" x14ac:dyDescent="0.25">
      <c r="A39" s="462" t="str">
        <f ca="1">+IF(OFFSET('Water Data'!$B$2,0,10*ROW('Water Data'!E33))="","",OFFSET('Water Data'!$B$2,0,10*ROW('Water Data'!E33)))</f>
        <v/>
      </c>
      <c r="B39" s="46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89" t="str">
        <f t="shared" ca="1" si="0"/>
        <v/>
      </c>
      <c r="D39" s="49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3" t="str">
        <f ca="1">+IF(OFFSET('Water Data'!$D$27,0,10*ROW('Water Data'!D33))="","",OFFSET('Water Data'!$D$27,0,10*ROW('Water Data'!D33)))</f>
        <v/>
      </c>
      <c r="BT39" s="353" t="str">
        <f ca="1">+IF(OFFSET('Water Data'!$D$28,0,10*ROW('Water Data'!D33))="","",OFFSET('Water Data'!$D$28,0,10*ROW('Water Data'!D33)))</f>
        <v/>
      </c>
      <c r="BU39" s="353" t="str">
        <f ca="1">+IF(OFFSET('Water Data'!$D$29,0,10*ROW('Water Data'!D33))="","",OFFSET('Water Data'!$D$29,0,10*ROW('Water Data'!D33)))</f>
        <v/>
      </c>
      <c r="BV39" s="353" t="str">
        <f ca="1">+IF(OFFSET('Water Data'!$E$27,0,10*ROW('Water Data'!E33))="","",OFFSET('Water Data'!$E$27,0,10*ROW('Water Data'!E33)))</f>
        <v/>
      </c>
      <c r="BW39" s="353" t="str">
        <f ca="1">+IF(OFFSET('Water Data'!$E$28,0,10*ROW('Water Data'!E33))="","",OFFSET('Water Data'!$E$28,0,10*ROW('Water Data'!E33)))</f>
        <v/>
      </c>
      <c r="BX39" s="353" t="str">
        <f ca="1">+IF(OFFSET('Water Data'!$E$29,0,10*ROW('Water Data'!E33))="","",OFFSET('Water Data'!$E$29,0,10*ROW('Water Data'!E33)))</f>
        <v/>
      </c>
      <c r="BY39" s="353" t="str">
        <f ca="1">+IF(OFFSET('Water Data'!$F$27,0,10*ROW('Water Data'!F33))="","",OFFSET('Water Data'!$F$27,0,10*ROW('Water Data'!F33)))</f>
        <v/>
      </c>
      <c r="BZ39" s="353" t="str">
        <f ca="1">+IF(OFFSET('Water Data'!$F$28,0,10*ROW('Water Data'!F33))="","",OFFSET('Water Data'!$F$28,0,10*ROW('Water Data'!F33)))</f>
        <v/>
      </c>
      <c r="CA39" s="353" t="str">
        <f ca="1">+IF(OFFSET('Water Data'!$F$29,0,10*ROW('Water Data'!F33))="","",OFFSET('Water Data'!$F$29,0,10*ROW('Water Data'!F33)))</f>
        <v/>
      </c>
      <c r="CB39" s="353" t="str">
        <f ca="1">+IF(OFFSET('Water Data'!$G$27,0,10*ROW('Water Data'!G33))="","",OFFSET('Water Data'!$G$27,0,10*ROW('Water Data'!G33)))</f>
        <v/>
      </c>
      <c r="CC39" s="353" t="str">
        <f ca="1">+IF(OFFSET('Water Data'!$G$28,0,10*ROW('Water Data'!G33))="","",OFFSET('Water Data'!$G$28,0,10*ROW('Water Data'!G33)))</f>
        <v/>
      </c>
      <c r="CD39" s="353" t="str">
        <f ca="1">+IF(OFFSET('Water Data'!$G$29,0,10*ROW('Water Data'!G33))="","",OFFSET('Water Data'!$G$29,0,10*ROW('Water Data'!G33)))</f>
        <v/>
      </c>
      <c r="CE39" s="353" t="str">
        <f ca="1">+IF(OFFSET('Water Data'!$H$27,0,10*ROW('Water Data'!H33))="","",OFFSET('Water Data'!$H$27,0,10*ROW('Water Data'!H33)))</f>
        <v/>
      </c>
      <c r="CF39" s="353" t="str">
        <f ca="1">+IF(OFFSET('Water Data'!$H$28,0,10*ROW('Water Data'!H33))="","",OFFSET('Water Data'!$H$28,0,10*ROW('Water Data'!H33)))</f>
        <v/>
      </c>
      <c r="CG39" s="353" t="str">
        <f ca="1">+IF(OFFSET('Water Data'!$H$29,0,10*ROW('Water Data'!H33))="","",OFFSET('Water Data'!$H$29,0,10*ROW('Water Data'!H33)))</f>
        <v/>
      </c>
      <c r="CH39" s="353" t="str">
        <f ca="1">+IF(OFFSET('Water Data'!$I$27,0,10*ROW('Water Data'!I33))="","",OFFSET('Water Data'!$I$27,0,10*ROW('Water Data'!I33)))</f>
        <v/>
      </c>
      <c r="CI39" s="353" t="str">
        <f ca="1">+IF(OFFSET('Water Data'!$I$28,0,10*ROW('Water Data'!I33))="","",OFFSET('Water Data'!$I$28,0,10*ROW('Water Data'!I33)))</f>
        <v/>
      </c>
      <c r="CJ39" s="353" t="str">
        <f ca="1">+IF(OFFSET('Water Data'!$I$29,0,10*ROW('Water Data'!I33))="","",OFFSET('Water Data'!$I$29,0,10*ROW('Water Data'!I33)))</f>
        <v/>
      </c>
      <c r="CK39" s="353" t="str">
        <f ca="1">+IF(OFFSET('Sanitation Data'!$D$28,0,10*ROW('Sanitation Data'!D33))="","",OFFSET('Sanitation Data'!$D$28,0,10*ROW('Sanitation Data'!D33)))</f>
        <v/>
      </c>
      <c r="CL39" s="353" t="str">
        <f ca="1">+IF(OFFSET('Sanitation Data'!$D$29,0,10*ROW('Sanitation Data'!D33))="","",OFFSET('Sanitation Data'!$D$29,0,10*ROW('Sanitation Data'!D33)))</f>
        <v/>
      </c>
      <c r="CM39" s="353" t="str">
        <f ca="1">+IF(OFFSET('Sanitation Data'!$D$30,0,10*ROW('Sanitation Data'!D33))="","",OFFSET('Sanitation Data'!$D$30,0,10*ROW('Sanitation Data'!D33)))</f>
        <v/>
      </c>
      <c r="CN39" s="353" t="str">
        <f ca="1">+IF(OFFSET('Sanitation Data'!$D$31,0,10*ROW('Sanitation Data'!D33))="","",OFFSET('Sanitation Data'!$D$31,0,10*ROW('Sanitation Data'!D33)))</f>
        <v/>
      </c>
      <c r="CO39" s="353" t="str">
        <f ca="1">+IF(OFFSET('Sanitation Data'!$D$32,0,10*ROW('Sanitation Data'!D33))="","",OFFSET('Sanitation Data'!$D$32,0,10*ROW('Sanitation Data'!D33)))</f>
        <v/>
      </c>
      <c r="CP39" s="353" t="str">
        <f ca="1">+IF(OFFSET('Sanitation Data'!$E$28,0,10*ROW('Sanitation Data'!E33))="","",OFFSET('Sanitation Data'!$E$28,0,10*ROW('Sanitation Data'!E33)))</f>
        <v/>
      </c>
      <c r="CQ39" s="353" t="str">
        <f ca="1">+IF(OFFSET('Sanitation Data'!$E$29,0,10*ROW('Sanitation Data'!E33))="","",OFFSET('Sanitation Data'!$E$29,0,10*ROW('Sanitation Data'!E33)))</f>
        <v/>
      </c>
      <c r="CR39" s="353" t="str">
        <f ca="1">+IF(OFFSET('Sanitation Data'!$E$30,0,10*ROW('Sanitation Data'!E33))="","",OFFSET('Sanitation Data'!$E$30,0,10*ROW('Sanitation Data'!E33)))</f>
        <v/>
      </c>
      <c r="CS39" s="353" t="str">
        <f ca="1">+IF(OFFSET('Sanitation Data'!$E$31,0,10*ROW('Sanitation Data'!E33))="","",OFFSET('Sanitation Data'!$E$31,0,10*ROW('Sanitation Data'!E33)))</f>
        <v/>
      </c>
      <c r="CT39" s="353" t="str">
        <f ca="1">+IF(OFFSET('Sanitation Data'!$E$32,0,10*ROW('Sanitation Data'!E33))="","",OFFSET('Sanitation Data'!$E$32,0,10*ROW('Sanitation Data'!E33)))</f>
        <v/>
      </c>
      <c r="CU39" s="353" t="str">
        <f ca="1">+IF(OFFSET('Sanitation Data'!$F$28,0,10*ROW('Sanitation Data'!F33))="","",OFFSET('Sanitation Data'!$F$28,0,10*ROW('Sanitation Data'!F33)))</f>
        <v/>
      </c>
      <c r="CV39" s="353" t="str">
        <f ca="1">+IF(OFFSET('Sanitation Data'!$F$29,0,10*ROW('Sanitation Data'!F33))="","",OFFSET('Sanitation Data'!$F$29,0,10*ROW('Sanitation Data'!F33)))</f>
        <v/>
      </c>
      <c r="CW39" s="353" t="str">
        <f ca="1">+IF(OFFSET('Sanitation Data'!$F$30,0,10*ROW('Sanitation Data'!F33))="","",OFFSET('Sanitation Data'!$F$30,0,10*ROW('Sanitation Data'!F33)))</f>
        <v/>
      </c>
      <c r="CX39" s="353" t="str">
        <f ca="1">+IF(OFFSET('Sanitation Data'!$F$31,0,10*ROW('Sanitation Data'!F33))="","",OFFSET('Sanitation Data'!$F$31,0,10*ROW('Sanitation Data'!F33)))</f>
        <v/>
      </c>
      <c r="CY39" s="353" t="str">
        <f ca="1">+IF(OFFSET('Sanitation Data'!$F$32,0,10*ROW('Sanitation Data'!F33))="","",OFFSET('Sanitation Data'!$F$32,0,10*ROW('Sanitation Data'!F33)))</f>
        <v/>
      </c>
      <c r="CZ39" s="353" t="str">
        <f ca="1">+IF(OFFSET('Sanitation Data'!$G$28,0,10*ROW('Sanitation Data'!G33))="","",OFFSET('Sanitation Data'!$G$28,0,10*ROW('Sanitation Data'!G33)))</f>
        <v/>
      </c>
      <c r="DA39" s="353" t="str">
        <f ca="1">+IF(OFFSET('Sanitation Data'!$G$29,0,10*ROW('Sanitation Data'!G33))="","",OFFSET('Sanitation Data'!$G$29,0,10*ROW('Sanitation Data'!G33)))</f>
        <v/>
      </c>
      <c r="DB39" s="353" t="str">
        <f ca="1">+IF(OFFSET('Sanitation Data'!$G$30,0,10*ROW('Sanitation Data'!G33))="","",OFFSET('Sanitation Data'!$G$30,0,10*ROW('Sanitation Data'!G33)))</f>
        <v/>
      </c>
      <c r="DC39" s="353" t="str">
        <f ca="1">+IF(OFFSET('Sanitation Data'!$G$31,0,10*ROW('Sanitation Data'!G33))="","",OFFSET('Sanitation Data'!$G$31,0,10*ROW('Sanitation Data'!G33)))</f>
        <v/>
      </c>
      <c r="DD39" s="353" t="str">
        <f ca="1">+IF(OFFSET('Sanitation Data'!$G$32,0,10*ROW('Sanitation Data'!G33))="","",OFFSET('Sanitation Data'!$G$32,0,10*ROW('Sanitation Data'!G33)))</f>
        <v/>
      </c>
      <c r="DE39" s="353" t="str">
        <f ca="1">+IF(OFFSET('Sanitation Data'!$H$28,0,10*ROW('Sanitation Data'!H33))="","",OFFSET('Sanitation Data'!$H$28,0,10*ROW('Sanitation Data'!H33)))</f>
        <v/>
      </c>
      <c r="DF39" s="353" t="str">
        <f ca="1">+IF(OFFSET('Sanitation Data'!$H$29,0,10*ROW('Sanitation Data'!H33))="","",OFFSET('Sanitation Data'!$H$29,0,10*ROW('Sanitation Data'!H33)))</f>
        <v/>
      </c>
      <c r="DG39" s="353" t="str">
        <f ca="1">+IF(OFFSET('Sanitation Data'!$H$30,0,10*ROW('Sanitation Data'!H33))="","",OFFSET('Sanitation Data'!$H$30,0,10*ROW('Sanitation Data'!H33)))</f>
        <v/>
      </c>
      <c r="DH39" s="353" t="str">
        <f ca="1">+IF(OFFSET('Sanitation Data'!$H$31,0,10*ROW('Sanitation Data'!H33))="","",OFFSET('Sanitation Data'!$H$31,0,10*ROW('Sanitation Data'!H33)))</f>
        <v/>
      </c>
      <c r="DI39" s="353" t="str">
        <f ca="1">+IF(OFFSET('Sanitation Data'!$H$32,0,10*ROW('Sanitation Data'!H33))="","",OFFSET('Sanitation Data'!$H$32,0,10*ROW('Sanitation Data'!H33)))</f>
        <v/>
      </c>
      <c r="DJ39" s="353" t="str">
        <f ca="1">+IF(OFFSET('Sanitation Data'!$I$28,0,10*ROW('Sanitation Data'!I33))="","",OFFSET('Sanitation Data'!$I$28,0,10*ROW('Sanitation Data'!I33)))</f>
        <v/>
      </c>
      <c r="DK39" s="353" t="str">
        <f ca="1">+IF(OFFSET('Sanitation Data'!$I$29,0,10*ROW('Sanitation Data'!I33))="","",OFFSET('Sanitation Data'!$I$29,0,10*ROW('Sanitation Data'!I33)))</f>
        <v/>
      </c>
      <c r="DL39" s="353" t="str">
        <f ca="1">+IF(OFFSET('Sanitation Data'!$I$30,0,10*ROW('Sanitation Data'!I33))="","",OFFSET('Sanitation Data'!$I$30,0,10*ROW('Sanitation Data'!I33)))</f>
        <v/>
      </c>
      <c r="DM39" s="353" t="str">
        <f ca="1">+IF(OFFSET('Sanitation Data'!$I$31,0,10*ROW('Sanitation Data'!I33))="","",OFFSET('Sanitation Data'!$I$31,0,10*ROW('Sanitation Data'!I33)))</f>
        <v/>
      </c>
      <c r="DN39" s="353" t="str">
        <f ca="1">+IF(OFFSET('Sanitation Data'!$I$32,0,10*ROW('Sanitation Data'!I33))="","",OFFSET('Sanitation Data'!$I$32,0,10*ROW('Sanitation Data'!I33)))</f>
        <v/>
      </c>
      <c r="DO39" s="353" t="str">
        <f ca="1">+IF(OFFSET('Hygiene Data'!$D$11,0,10*ROW('Hygiene Data'!D33))="","",OFFSET('Hygiene Data'!$D$11,0,10*ROW('Hygiene Data'!D33)))</f>
        <v/>
      </c>
      <c r="DP39" s="353" t="str">
        <f ca="1">+IF(OFFSET('Hygiene Data'!$D$12,0,10*ROW('Hygiene Data'!D33))="","",OFFSET('Hygiene Data'!$D$12,0,10*ROW('Hygiene Data'!D33)))</f>
        <v/>
      </c>
      <c r="DQ39" s="353" t="str">
        <f ca="1">+IF(OFFSET('Hygiene Data'!$D$13,0,10*ROW('Hygiene Data'!D33))="","",OFFSET('Hygiene Data'!$D$13,0,10*ROW('Hygiene Data'!D33)))</f>
        <v/>
      </c>
      <c r="DR39" s="353" t="str">
        <f ca="1">+IF(OFFSET('Hygiene Data'!$E$11,0,10*ROW('Hygiene Data'!E33))="","",OFFSET('Hygiene Data'!$E$11,0,10*ROW('Hygiene Data'!E33)))</f>
        <v/>
      </c>
      <c r="DS39" s="353" t="str">
        <f ca="1">+IF(OFFSET('Hygiene Data'!$E$12,0,10*ROW('Hygiene Data'!E33))="","",OFFSET('Hygiene Data'!$E$12,0,10*ROW('Hygiene Data'!E33)))</f>
        <v/>
      </c>
      <c r="DT39" s="353" t="str">
        <f ca="1">+IF(OFFSET('Hygiene Data'!$E$13,0,10*ROW('Hygiene Data'!E33))="","",OFFSET('Hygiene Data'!$E$13,0,10*ROW('Hygiene Data'!E33)))</f>
        <v/>
      </c>
      <c r="DU39" s="353" t="str">
        <f ca="1">+IF(OFFSET('Hygiene Data'!$F$11,0,10*ROW('Hygiene Data'!F33))="","",OFFSET('Hygiene Data'!$F$11,0,10*ROW('Hygiene Data'!F33)))</f>
        <v/>
      </c>
      <c r="DV39" s="353" t="str">
        <f ca="1">+IF(OFFSET('Hygiene Data'!$F$12,0,10*ROW('Hygiene Data'!F33))="","",OFFSET('Hygiene Data'!$F$12,0,10*ROW('Hygiene Data'!F33)))</f>
        <v/>
      </c>
      <c r="DW39" s="353" t="str">
        <f ca="1">+IF(OFFSET('Hygiene Data'!$F$13,0,10*ROW('Hygiene Data'!F33))="","",OFFSET('Hygiene Data'!$F$13,0,10*ROW('Hygiene Data'!F33)))</f>
        <v/>
      </c>
      <c r="DX39" s="353" t="str">
        <f ca="1">+IF(OFFSET('Hygiene Data'!$G$11,0,10*ROW('Hygiene Data'!G33))="","",OFFSET('Hygiene Data'!$G$11,0,10*ROW('Hygiene Data'!G33)))</f>
        <v/>
      </c>
      <c r="DY39" s="353" t="str">
        <f ca="1">+IF(OFFSET('Hygiene Data'!$G$12,0,10*ROW('Hygiene Data'!G33))="","",OFFSET('Hygiene Data'!$G$12,0,10*ROW('Hygiene Data'!G33)))</f>
        <v/>
      </c>
      <c r="DZ39" s="353" t="str">
        <f ca="1">+IF(OFFSET('Hygiene Data'!$G$13,0,10*ROW('Hygiene Data'!G33))="","",OFFSET('Hygiene Data'!$G$13,0,10*ROW('Hygiene Data'!G33)))</f>
        <v/>
      </c>
      <c r="EA39" s="353" t="str">
        <f ca="1">+IF(OFFSET('Hygiene Data'!$H$11,0,10*ROW('Hygiene Data'!H33))="","",OFFSET('Hygiene Data'!$H$11,0,10*ROW('Hygiene Data'!H33)))</f>
        <v/>
      </c>
      <c r="EB39" s="353" t="str">
        <f ca="1">+IF(OFFSET('Hygiene Data'!$H$12,0,10*ROW('Hygiene Data'!H33))="","",OFFSET('Hygiene Data'!$H$12,0,10*ROW('Hygiene Data'!H33)))</f>
        <v/>
      </c>
      <c r="EC39" s="353" t="str">
        <f ca="1">+IF(OFFSET('Hygiene Data'!$H$13,0,10*ROW('Hygiene Data'!H33))="","",OFFSET('Hygiene Data'!$H$13,0,10*ROW('Hygiene Data'!H33)))</f>
        <v/>
      </c>
      <c r="ED39" s="353" t="str">
        <f ca="1">+IF(OFFSET('Hygiene Data'!$I$11,0,10*ROW('Hygiene Data'!I33))="","",OFFSET('Hygiene Data'!$I$11,0,10*ROW('Hygiene Data'!I33)))</f>
        <v/>
      </c>
      <c r="EE39" s="353" t="str">
        <f ca="1">+IF(OFFSET('Hygiene Data'!$I$12,0,10*ROW('Hygiene Data'!I33))="","",OFFSET('Hygiene Data'!$I$12,0,10*ROW('Hygiene Data'!I33)))</f>
        <v/>
      </c>
      <c r="EF39" s="353" t="str">
        <f ca="1">+IF(OFFSET('Hygiene Data'!$I$13,0,10*ROW('Hygiene Data'!I33))="","",OFFSET('Hygiene Data'!$I$13,0,10*ROW('Hygiene Data'!I33)))</f>
        <v/>
      </c>
    </row>
    <row r="40" spans="1:136" x14ac:dyDescent="0.25">
      <c r="A40" s="462" t="str">
        <f ca="1">+IF(OFFSET('Water Data'!$B$2,0,10*ROW('Water Data'!E34))="","",OFFSET('Water Data'!$B$2,0,10*ROW('Water Data'!E34)))</f>
        <v/>
      </c>
      <c r="B40" s="46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89" t="str">
        <f t="shared" ca="1" si="0"/>
        <v/>
      </c>
      <c r="D40" s="49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3" t="str">
        <f ca="1">+IF(OFFSET('Water Data'!$D$27,0,10*ROW('Water Data'!D34))="","",OFFSET('Water Data'!$D$27,0,10*ROW('Water Data'!D34)))</f>
        <v/>
      </c>
      <c r="BT40" s="353" t="str">
        <f ca="1">+IF(OFFSET('Water Data'!$D$28,0,10*ROW('Water Data'!D34))="","",OFFSET('Water Data'!$D$28,0,10*ROW('Water Data'!D34)))</f>
        <v/>
      </c>
      <c r="BU40" s="353" t="str">
        <f ca="1">+IF(OFFSET('Water Data'!$D$29,0,10*ROW('Water Data'!D34))="","",OFFSET('Water Data'!$D$29,0,10*ROW('Water Data'!D34)))</f>
        <v/>
      </c>
      <c r="BV40" s="353" t="str">
        <f ca="1">+IF(OFFSET('Water Data'!$E$27,0,10*ROW('Water Data'!E34))="","",OFFSET('Water Data'!$E$27,0,10*ROW('Water Data'!E34)))</f>
        <v/>
      </c>
      <c r="BW40" s="353" t="str">
        <f ca="1">+IF(OFFSET('Water Data'!$E$28,0,10*ROW('Water Data'!E34))="","",OFFSET('Water Data'!$E$28,0,10*ROW('Water Data'!E34)))</f>
        <v/>
      </c>
      <c r="BX40" s="353" t="str">
        <f ca="1">+IF(OFFSET('Water Data'!$E$29,0,10*ROW('Water Data'!E34))="","",OFFSET('Water Data'!$E$29,0,10*ROW('Water Data'!E34)))</f>
        <v/>
      </c>
      <c r="BY40" s="353" t="str">
        <f ca="1">+IF(OFFSET('Water Data'!$F$27,0,10*ROW('Water Data'!F34))="","",OFFSET('Water Data'!$F$27,0,10*ROW('Water Data'!F34)))</f>
        <v/>
      </c>
      <c r="BZ40" s="353" t="str">
        <f ca="1">+IF(OFFSET('Water Data'!$F$28,0,10*ROW('Water Data'!F34))="","",OFFSET('Water Data'!$F$28,0,10*ROW('Water Data'!F34)))</f>
        <v/>
      </c>
      <c r="CA40" s="353" t="str">
        <f ca="1">+IF(OFFSET('Water Data'!$F$29,0,10*ROW('Water Data'!F34))="","",OFFSET('Water Data'!$F$29,0,10*ROW('Water Data'!F34)))</f>
        <v/>
      </c>
      <c r="CB40" s="353" t="str">
        <f ca="1">+IF(OFFSET('Water Data'!$G$27,0,10*ROW('Water Data'!G34))="","",OFFSET('Water Data'!$G$27,0,10*ROW('Water Data'!G34)))</f>
        <v/>
      </c>
      <c r="CC40" s="353" t="str">
        <f ca="1">+IF(OFFSET('Water Data'!$G$28,0,10*ROW('Water Data'!G34))="","",OFFSET('Water Data'!$G$28,0,10*ROW('Water Data'!G34)))</f>
        <v/>
      </c>
      <c r="CD40" s="353" t="str">
        <f ca="1">+IF(OFFSET('Water Data'!$G$29,0,10*ROW('Water Data'!G34))="","",OFFSET('Water Data'!$G$29,0,10*ROW('Water Data'!G34)))</f>
        <v/>
      </c>
      <c r="CE40" s="353" t="str">
        <f ca="1">+IF(OFFSET('Water Data'!$H$27,0,10*ROW('Water Data'!H34))="","",OFFSET('Water Data'!$H$27,0,10*ROW('Water Data'!H34)))</f>
        <v/>
      </c>
      <c r="CF40" s="353" t="str">
        <f ca="1">+IF(OFFSET('Water Data'!$H$28,0,10*ROW('Water Data'!H34))="","",OFFSET('Water Data'!$H$28,0,10*ROW('Water Data'!H34)))</f>
        <v/>
      </c>
      <c r="CG40" s="353" t="str">
        <f ca="1">+IF(OFFSET('Water Data'!$H$29,0,10*ROW('Water Data'!H34))="","",OFFSET('Water Data'!$H$29,0,10*ROW('Water Data'!H34)))</f>
        <v/>
      </c>
      <c r="CH40" s="353" t="str">
        <f ca="1">+IF(OFFSET('Water Data'!$I$27,0,10*ROW('Water Data'!I34))="","",OFFSET('Water Data'!$I$27,0,10*ROW('Water Data'!I34)))</f>
        <v/>
      </c>
      <c r="CI40" s="353" t="str">
        <f ca="1">+IF(OFFSET('Water Data'!$I$28,0,10*ROW('Water Data'!I34))="","",OFFSET('Water Data'!$I$28,0,10*ROW('Water Data'!I34)))</f>
        <v/>
      </c>
      <c r="CJ40" s="353" t="str">
        <f ca="1">+IF(OFFSET('Water Data'!$I$29,0,10*ROW('Water Data'!I34))="","",OFFSET('Water Data'!$I$29,0,10*ROW('Water Data'!I34)))</f>
        <v/>
      </c>
      <c r="CK40" s="353" t="str">
        <f ca="1">+IF(OFFSET('Sanitation Data'!$D$28,0,10*ROW('Sanitation Data'!D34))="","",OFFSET('Sanitation Data'!$D$28,0,10*ROW('Sanitation Data'!D34)))</f>
        <v/>
      </c>
      <c r="CL40" s="353" t="str">
        <f ca="1">+IF(OFFSET('Sanitation Data'!$D$29,0,10*ROW('Sanitation Data'!D34))="","",OFFSET('Sanitation Data'!$D$29,0,10*ROW('Sanitation Data'!D34)))</f>
        <v/>
      </c>
      <c r="CM40" s="353" t="str">
        <f ca="1">+IF(OFFSET('Sanitation Data'!$D$30,0,10*ROW('Sanitation Data'!D34))="","",OFFSET('Sanitation Data'!$D$30,0,10*ROW('Sanitation Data'!D34)))</f>
        <v/>
      </c>
      <c r="CN40" s="353" t="str">
        <f ca="1">+IF(OFFSET('Sanitation Data'!$D$31,0,10*ROW('Sanitation Data'!D34))="","",OFFSET('Sanitation Data'!$D$31,0,10*ROW('Sanitation Data'!D34)))</f>
        <v/>
      </c>
      <c r="CO40" s="353" t="str">
        <f ca="1">+IF(OFFSET('Sanitation Data'!$D$32,0,10*ROW('Sanitation Data'!D34))="","",OFFSET('Sanitation Data'!$D$32,0,10*ROW('Sanitation Data'!D34)))</f>
        <v/>
      </c>
      <c r="CP40" s="353" t="str">
        <f ca="1">+IF(OFFSET('Sanitation Data'!$E$28,0,10*ROW('Sanitation Data'!E34))="","",OFFSET('Sanitation Data'!$E$28,0,10*ROW('Sanitation Data'!E34)))</f>
        <v/>
      </c>
      <c r="CQ40" s="353" t="str">
        <f ca="1">+IF(OFFSET('Sanitation Data'!$E$29,0,10*ROW('Sanitation Data'!E34))="","",OFFSET('Sanitation Data'!$E$29,0,10*ROW('Sanitation Data'!E34)))</f>
        <v/>
      </c>
      <c r="CR40" s="353" t="str">
        <f ca="1">+IF(OFFSET('Sanitation Data'!$E$30,0,10*ROW('Sanitation Data'!E34))="","",OFFSET('Sanitation Data'!$E$30,0,10*ROW('Sanitation Data'!E34)))</f>
        <v/>
      </c>
      <c r="CS40" s="353" t="str">
        <f ca="1">+IF(OFFSET('Sanitation Data'!$E$31,0,10*ROW('Sanitation Data'!E34))="","",OFFSET('Sanitation Data'!$E$31,0,10*ROW('Sanitation Data'!E34)))</f>
        <v/>
      </c>
      <c r="CT40" s="353" t="str">
        <f ca="1">+IF(OFFSET('Sanitation Data'!$E$32,0,10*ROW('Sanitation Data'!E34))="","",OFFSET('Sanitation Data'!$E$32,0,10*ROW('Sanitation Data'!E34)))</f>
        <v/>
      </c>
      <c r="CU40" s="353" t="str">
        <f ca="1">+IF(OFFSET('Sanitation Data'!$F$28,0,10*ROW('Sanitation Data'!F34))="","",OFFSET('Sanitation Data'!$F$28,0,10*ROW('Sanitation Data'!F34)))</f>
        <v/>
      </c>
      <c r="CV40" s="353" t="str">
        <f ca="1">+IF(OFFSET('Sanitation Data'!$F$29,0,10*ROW('Sanitation Data'!F34))="","",OFFSET('Sanitation Data'!$F$29,0,10*ROW('Sanitation Data'!F34)))</f>
        <v/>
      </c>
      <c r="CW40" s="353" t="str">
        <f ca="1">+IF(OFFSET('Sanitation Data'!$F$30,0,10*ROW('Sanitation Data'!F34))="","",OFFSET('Sanitation Data'!$F$30,0,10*ROW('Sanitation Data'!F34)))</f>
        <v/>
      </c>
      <c r="CX40" s="353" t="str">
        <f ca="1">+IF(OFFSET('Sanitation Data'!$F$31,0,10*ROW('Sanitation Data'!F34))="","",OFFSET('Sanitation Data'!$F$31,0,10*ROW('Sanitation Data'!F34)))</f>
        <v/>
      </c>
      <c r="CY40" s="353" t="str">
        <f ca="1">+IF(OFFSET('Sanitation Data'!$F$32,0,10*ROW('Sanitation Data'!F34))="","",OFFSET('Sanitation Data'!$F$32,0,10*ROW('Sanitation Data'!F34)))</f>
        <v/>
      </c>
      <c r="CZ40" s="353" t="str">
        <f ca="1">+IF(OFFSET('Sanitation Data'!$G$28,0,10*ROW('Sanitation Data'!G34))="","",OFFSET('Sanitation Data'!$G$28,0,10*ROW('Sanitation Data'!G34)))</f>
        <v/>
      </c>
      <c r="DA40" s="353" t="str">
        <f ca="1">+IF(OFFSET('Sanitation Data'!$G$29,0,10*ROW('Sanitation Data'!G34))="","",OFFSET('Sanitation Data'!$G$29,0,10*ROW('Sanitation Data'!G34)))</f>
        <v/>
      </c>
      <c r="DB40" s="353" t="str">
        <f ca="1">+IF(OFFSET('Sanitation Data'!$G$30,0,10*ROW('Sanitation Data'!G34))="","",OFFSET('Sanitation Data'!$G$30,0,10*ROW('Sanitation Data'!G34)))</f>
        <v/>
      </c>
      <c r="DC40" s="353" t="str">
        <f ca="1">+IF(OFFSET('Sanitation Data'!$G$31,0,10*ROW('Sanitation Data'!G34))="","",OFFSET('Sanitation Data'!$G$31,0,10*ROW('Sanitation Data'!G34)))</f>
        <v/>
      </c>
      <c r="DD40" s="353" t="str">
        <f ca="1">+IF(OFFSET('Sanitation Data'!$G$32,0,10*ROW('Sanitation Data'!G34))="","",OFFSET('Sanitation Data'!$G$32,0,10*ROW('Sanitation Data'!G34)))</f>
        <v/>
      </c>
      <c r="DE40" s="353" t="str">
        <f ca="1">+IF(OFFSET('Sanitation Data'!$H$28,0,10*ROW('Sanitation Data'!H34))="","",OFFSET('Sanitation Data'!$H$28,0,10*ROW('Sanitation Data'!H34)))</f>
        <v/>
      </c>
      <c r="DF40" s="353" t="str">
        <f ca="1">+IF(OFFSET('Sanitation Data'!$H$29,0,10*ROW('Sanitation Data'!H34))="","",OFFSET('Sanitation Data'!$H$29,0,10*ROW('Sanitation Data'!H34)))</f>
        <v/>
      </c>
      <c r="DG40" s="353" t="str">
        <f ca="1">+IF(OFFSET('Sanitation Data'!$H$30,0,10*ROW('Sanitation Data'!H34))="","",OFFSET('Sanitation Data'!$H$30,0,10*ROW('Sanitation Data'!H34)))</f>
        <v/>
      </c>
      <c r="DH40" s="353" t="str">
        <f ca="1">+IF(OFFSET('Sanitation Data'!$H$31,0,10*ROW('Sanitation Data'!H34))="","",OFFSET('Sanitation Data'!$H$31,0,10*ROW('Sanitation Data'!H34)))</f>
        <v/>
      </c>
      <c r="DI40" s="353" t="str">
        <f ca="1">+IF(OFFSET('Sanitation Data'!$H$32,0,10*ROW('Sanitation Data'!H34))="","",OFFSET('Sanitation Data'!$H$32,0,10*ROW('Sanitation Data'!H34)))</f>
        <v/>
      </c>
      <c r="DJ40" s="353" t="str">
        <f ca="1">+IF(OFFSET('Sanitation Data'!$I$28,0,10*ROW('Sanitation Data'!I34))="","",OFFSET('Sanitation Data'!$I$28,0,10*ROW('Sanitation Data'!I34)))</f>
        <v/>
      </c>
      <c r="DK40" s="353" t="str">
        <f ca="1">+IF(OFFSET('Sanitation Data'!$I$29,0,10*ROW('Sanitation Data'!I34))="","",OFFSET('Sanitation Data'!$I$29,0,10*ROW('Sanitation Data'!I34)))</f>
        <v/>
      </c>
      <c r="DL40" s="353" t="str">
        <f ca="1">+IF(OFFSET('Sanitation Data'!$I$30,0,10*ROW('Sanitation Data'!I34))="","",OFFSET('Sanitation Data'!$I$30,0,10*ROW('Sanitation Data'!I34)))</f>
        <v/>
      </c>
      <c r="DM40" s="353" t="str">
        <f ca="1">+IF(OFFSET('Sanitation Data'!$I$31,0,10*ROW('Sanitation Data'!I34))="","",OFFSET('Sanitation Data'!$I$31,0,10*ROW('Sanitation Data'!I34)))</f>
        <v/>
      </c>
      <c r="DN40" s="353" t="str">
        <f ca="1">+IF(OFFSET('Sanitation Data'!$I$32,0,10*ROW('Sanitation Data'!I34))="","",OFFSET('Sanitation Data'!$I$32,0,10*ROW('Sanitation Data'!I34)))</f>
        <v/>
      </c>
      <c r="DO40" s="353" t="str">
        <f ca="1">+IF(OFFSET('Hygiene Data'!$D$11,0,10*ROW('Hygiene Data'!D34))="","",OFFSET('Hygiene Data'!$D$11,0,10*ROW('Hygiene Data'!D34)))</f>
        <v/>
      </c>
      <c r="DP40" s="353" t="str">
        <f ca="1">+IF(OFFSET('Hygiene Data'!$D$12,0,10*ROW('Hygiene Data'!D34))="","",OFFSET('Hygiene Data'!$D$12,0,10*ROW('Hygiene Data'!D34)))</f>
        <v/>
      </c>
      <c r="DQ40" s="353" t="str">
        <f ca="1">+IF(OFFSET('Hygiene Data'!$D$13,0,10*ROW('Hygiene Data'!D34))="","",OFFSET('Hygiene Data'!$D$13,0,10*ROW('Hygiene Data'!D34)))</f>
        <v/>
      </c>
      <c r="DR40" s="353" t="str">
        <f ca="1">+IF(OFFSET('Hygiene Data'!$E$11,0,10*ROW('Hygiene Data'!E34))="","",OFFSET('Hygiene Data'!$E$11,0,10*ROW('Hygiene Data'!E34)))</f>
        <v/>
      </c>
      <c r="DS40" s="353" t="str">
        <f ca="1">+IF(OFFSET('Hygiene Data'!$E$12,0,10*ROW('Hygiene Data'!E34))="","",OFFSET('Hygiene Data'!$E$12,0,10*ROW('Hygiene Data'!E34)))</f>
        <v/>
      </c>
      <c r="DT40" s="353" t="str">
        <f ca="1">+IF(OFFSET('Hygiene Data'!$E$13,0,10*ROW('Hygiene Data'!E34))="","",OFFSET('Hygiene Data'!$E$13,0,10*ROW('Hygiene Data'!E34)))</f>
        <v/>
      </c>
      <c r="DU40" s="353" t="str">
        <f ca="1">+IF(OFFSET('Hygiene Data'!$F$11,0,10*ROW('Hygiene Data'!F34))="","",OFFSET('Hygiene Data'!$F$11,0,10*ROW('Hygiene Data'!F34)))</f>
        <v/>
      </c>
      <c r="DV40" s="353" t="str">
        <f ca="1">+IF(OFFSET('Hygiene Data'!$F$12,0,10*ROW('Hygiene Data'!F34))="","",OFFSET('Hygiene Data'!$F$12,0,10*ROW('Hygiene Data'!F34)))</f>
        <v/>
      </c>
      <c r="DW40" s="353" t="str">
        <f ca="1">+IF(OFFSET('Hygiene Data'!$F$13,0,10*ROW('Hygiene Data'!F34))="","",OFFSET('Hygiene Data'!$F$13,0,10*ROW('Hygiene Data'!F34)))</f>
        <v/>
      </c>
      <c r="DX40" s="353" t="str">
        <f ca="1">+IF(OFFSET('Hygiene Data'!$G$11,0,10*ROW('Hygiene Data'!G34))="","",OFFSET('Hygiene Data'!$G$11,0,10*ROW('Hygiene Data'!G34)))</f>
        <v/>
      </c>
      <c r="DY40" s="353" t="str">
        <f ca="1">+IF(OFFSET('Hygiene Data'!$G$12,0,10*ROW('Hygiene Data'!G34))="","",OFFSET('Hygiene Data'!$G$12,0,10*ROW('Hygiene Data'!G34)))</f>
        <v/>
      </c>
      <c r="DZ40" s="353" t="str">
        <f ca="1">+IF(OFFSET('Hygiene Data'!$G$13,0,10*ROW('Hygiene Data'!G34))="","",OFFSET('Hygiene Data'!$G$13,0,10*ROW('Hygiene Data'!G34)))</f>
        <v/>
      </c>
      <c r="EA40" s="353" t="str">
        <f ca="1">+IF(OFFSET('Hygiene Data'!$H$11,0,10*ROW('Hygiene Data'!H34))="","",OFFSET('Hygiene Data'!$H$11,0,10*ROW('Hygiene Data'!H34)))</f>
        <v/>
      </c>
      <c r="EB40" s="353" t="str">
        <f ca="1">+IF(OFFSET('Hygiene Data'!$H$12,0,10*ROW('Hygiene Data'!H34))="","",OFFSET('Hygiene Data'!$H$12,0,10*ROW('Hygiene Data'!H34)))</f>
        <v/>
      </c>
      <c r="EC40" s="353" t="str">
        <f ca="1">+IF(OFFSET('Hygiene Data'!$H$13,0,10*ROW('Hygiene Data'!H34))="","",OFFSET('Hygiene Data'!$H$13,0,10*ROW('Hygiene Data'!H34)))</f>
        <v/>
      </c>
      <c r="ED40" s="353" t="str">
        <f ca="1">+IF(OFFSET('Hygiene Data'!$I$11,0,10*ROW('Hygiene Data'!I34))="","",OFFSET('Hygiene Data'!$I$11,0,10*ROW('Hygiene Data'!I34)))</f>
        <v/>
      </c>
      <c r="EE40" s="353" t="str">
        <f ca="1">+IF(OFFSET('Hygiene Data'!$I$12,0,10*ROW('Hygiene Data'!I34))="","",OFFSET('Hygiene Data'!$I$12,0,10*ROW('Hygiene Data'!I34)))</f>
        <v/>
      </c>
      <c r="EF40" s="353" t="str">
        <f ca="1">+IF(OFFSET('Hygiene Data'!$I$13,0,10*ROW('Hygiene Data'!I34))="","",OFFSET('Hygiene Data'!$I$13,0,10*ROW('Hygiene Data'!I34)))</f>
        <v/>
      </c>
    </row>
    <row r="41" spans="1:136" x14ac:dyDescent="0.25">
      <c r="A41" s="462" t="str">
        <f ca="1">+IF(OFFSET('Water Data'!$B$2,0,10*ROW('Water Data'!E35))="","",OFFSET('Water Data'!$B$2,0,10*ROW('Water Data'!E35)))</f>
        <v/>
      </c>
      <c r="B41" s="46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89" t="str">
        <f t="shared" ca="1" si="0"/>
        <v/>
      </c>
      <c r="D41" s="49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3" t="str">
        <f ca="1">+IF(OFFSET('Water Data'!$D$27,0,10*ROW('Water Data'!D35))="","",OFFSET('Water Data'!$D$27,0,10*ROW('Water Data'!D35)))</f>
        <v/>
      </c>
      <c r="BT41" s="353" t="str">
        <f ca="1">+IF(OFFSET('Water Data'!$D$28,0,10*ROW('Water Data'!D35))="","",OFFSET('Water Data'!$D$28,0,10*ROW('Water Data'!D35)))</f>
        <v/>
      </c>
      <c r="BU41" s="353" t="str">
        <f ca="1">+IF(OFFSET('Water Data'!$D$29,0,10*ROW('Water Data'!D35))="","",OFFSET('Water Data'!$D$29,0,10*ROW('Water Data'!D35)))</f>
        <v/>
      </c>
      <c r="BV41" s="353" t="str">
        <f ca="1">+IF(OFFSET('Water Data'!$E$27,0,10*ROW('Water Data'!E35))="","",OFFSET('Water Data'!$E$27,0,10*ROW('Water Data'!E35)))</f>
        <v/>
      </c>
      <c r="BW41" s="353" t="str">
        <f ca="1">+IF(OFFSET('Water Data'!$E$28,0,10*ROW('Water Data'!E35))="","",OFFSET('Water Data'!$E$28,0,10*ROW('Water Data'!E35)))</f>
        <v/>
      </c>
      <c r="BX41" s="353" t="str">
        <f ca="1">+IF(OFFSET('Water Data'!$E$29,0,10*ROW('Water Data'!E35))="","",OFFSET('Water Data'!$E$29,0,10*ROW('Water Data'!E35)))</f>
        <v/>
      </c>
      <c r="BY41" s="353" t="str">
        <f ca="1">+IF(OFFSET('Water Data'!$F$27,0,10*ROW('Water Data'!F35))="","",OFFSET('Water Data'!$F$27,0,10*ROW('Water Data'!F35)))</f>
        <v/>
      </c>
      <c r="BZ41" s="353" t="str">
        <f ca="1">+IF(OFFSET('Water Data'!$F$28,0,10*ROW('Water Data'!F35))="","",OFFSET('Water Data'!$F$28,0,10*ROW('Water Data'!F35)))</f>
        <v/>
      </c>
      <c r="CA41" s="353" t="str">
        <f ca="1">+IF(OFFSET('Water Data'!$F$29,0,10*ROW('Water Data'!F35))="","",OFFSET('Water Data'!$F$29,0,10*ROW('Water Data'!F35)))</f>
        <v/>
      </c>
      <c r="CB41" s="353" t="str">
        <f ca="1">+IF(OFFSET('Water Data'!$G$27,0,10*ROW('Water Data'!G35))="","",OFFSET('Water Data'!$G$27,0,10*ROW('Water Data'!G35)))</f>
        <v/>
      </c>
      <c r="CC41" s="353" t="str">
        <f ca="1">+IF(OFFSET('Water Data'!$G$28,0,10*ROW('Water Data'!G35))="","",OFFSET('Water Data'!$G$28,0,10*ROW('Water Data'!G35)))</f>
        <v/>
      </c>
      <c r="CD41" s="353" t="str">
        <f ca="1">+IF(OFFSET('Water Data'!$G$29,0,10*ROW('Water Data'!G35))="","",OFFSET('Water Data'!$G$29,0,10*ROW('Water Data'!G35)))</f>
        <v/>
      </c>
      <c r="CE41" s="353" t="str">
        <f ca="1">+IF(OFFSET('Water Data'!$H$27,0,10*ROW('Water Data'!H35))="","",OFFSET('Water Data'!$H$27,0,10*ROW('Water Data'!H35)))</f>
        <v/>
      </c>
      <c r="CF41" s="353" t="str">
        <f ca="1">+IF(OFFSET('Water Data'!$H$28,0,10*ROW('Water Data'!H35))="","",OFFSET('Water Data'!$H$28,0,10*ROW('Water Data'!H35)))</f>
        <v/>
      </c>
      <c r="CG41" s="353" t="str">
        <f ca="1">+IF(OFFSET('Water Data'!$H$29,0,10*ROW('Water Data'!H35))="","",OFFSET('Water Data'!$H$29,0,10*ROW('Water Data'!H35)))</f>
        <v/>
      </c>
      <c r="CH41" s="353" t="str">
        <f ca="1">+IF(OFFSET('Water Data'!$I$27,0,10*ROW('Water Data'!I35))="","",OFFSET('Water Data'!$I$27,0,10*ROW('Water Data'!I35)))</f>
        <v/>
      </c>
      <c r="CI41" s="353" t="str">
        <f ca="1">+IF(OFFSET('Water Data'!$I$28,0,10*ROW('Water Data'!I35))="","",OFFSET('Water Data'!$I$28,0,10*ROW('Water Data'!I35)))</f>
        <v/>
      </c>
      <c r="CJ41" s="353" t="str">
        <f ca="1">+IF(OFFSET('Water Data'!$I$29,0,10*ROW('Water Data'!I35))="","",OFFSET('Water Data'!$I$29,0,10*ROW('Water Data'!I35)))</f>
        <v/>
      </c>
      <c r="CK41" s="353" t="str">
        <f ca="1">+IF(OFFSET('Sanitation Data'!$D$28,0,10*ROW('Sanitation Data'!D35))="","",OFFSET('Sanitation Data'!$D$28,0,10*ROW('Sanitation Data'!D35)))</f>
        <v/>
      </c>
      <c r="CL41" s="353" t="str">
        <f ca="1">+IF(OFFSET('Sanitation Data'!$D$29,0,10*ROW('Sanitation Data'!D35))="","",OFFSET('Sanitation Data'!$D$29,0,10*ROW('Sanitation Data'!D35)))</f>
        <v/>
      </c>
      <c r="CM41" s="353" t="str">
        <f ca="1">+IF(OFFSET('Sanitation Data'!$D$30,0,10*ROW('Sanitation Data'!D35))="","",OFFSET('Sanitation Data'!$D$30,0,10*ROW('Sanitation Data'!D35)))</f>
        <v/>
      </c>
      <c r="CN41" s="353" t="str">
        <f ca="1">+IF(OFFSET('Sanitation Data'!$D$31,0,10*ROW('Sanitation Data'!D35))="","",OFFSET('Sanitation Data'!$D$31,0,10*ROW('Sanitation Data'!D35)))</f>
        <v/>
      </c>
      <c r="CO41" s="353" t="str">
        <f ca="1">+IF(OFFSET('Sanitation Data'!$D$32,0,10*ROW('Sanitation Data'!D35))="","",OFFSET('Sanitation Data'!$D$32,0,10*ROW('Sanitation Data'!D35)))</f>
        <v/>
      </c>
      <c r="CP41" s="353" t="str">
        <f ca="1">+IF(OFFSET('Sanitation Data'!$E$28,0,10*ROW('Sanitation Data'!E35))="","",OFFSET('Sanitation Data'!$E$28,0,10*ROW('Sanitation Data'!E35)))</f>
        <v/>
      </c>
      <c r="CQ41" s="353" t="str">
        <f ca="1">+IF(OFFSET('Sanitation Data'!$E$29,0,10*ROW('Sanitation Data'!E35))="","",OFFSET('Sanitation Data'!$E$29,0,10*ROW('Sanitation Data'!E35)))</f>
        <v/>
      </c>
      <c r="CR41" s="353" t="str">
        <f ca="1">+IF(OFFSET('Sanitation Data'!$E$30,0,10*ROW('Sanitation Data'!E35))="","",OFFSET('Sanitation Data'!$E$30,0,10*ROW('Sanitation Data'!E35)))</f>
        <v/>
      </c>
      <c r="CS41" s="353" t="str">
        <f ca="1">+IF(OFFSET('Sanitation Data'!$E$31,0,10*ROW('Sanitation Data'!E35))="","",OFFSET('Sanitation Data'!$E$31,0,10*ROW('Sanitation Data'!E35)))</f>
        <v/>
      </c>
      <c r="CT41" s="353" t="str">
        <f ca="1">+IF(OFFSET('Sanitation Data'!$E$32,0,10*ROW('Sanitation Data'!E35))="","",OFFSET('Sanitation Data'!$E$32,0,10*ROW('Sanitation Data'!E35)))</f>
        <v/>
      </c>
      <c r="CU41" s="353" t="str">
        <f ca="1">+IF(OFFSET('Sanitation Data'!$F$28,0,10*ROW('Sanitation Data'!F35))="","",OFFSET('Sanitation Data'!$F$28,0,10*ROW('Sanitation Data'!F35)))</f>
        <v/>
      </c>
      <c r="CV41" s="353" t="str">
        <f ca="1">+IF(OFFSET('Sanitation Data'!$F$29,0,10*ROW('Sanitation Data'!F35))="","",OFFSET('Sanitation Data'!$F$29,0,10*ROW('Sanitation Data'!F35)))</f>
        <v/>
      </c>
      <c r="CW41" s="353" t="str">
        <f ca="1">+IF(OFFSET('Sanitation Data'!$F$30,0,10*ROW('Sanitation Data'!F35))="","",OFFSET('Sanitation Data'!$F$30,0,10*ROW('Sanitation Data'!F35)))</f>
        <v/>
      </c>
      <c r="CX41" s="353" t="str">
        <f ca="1">+IF(OFFSET('Sanitation Data'!$F$31,0,10*ROW('Sanitation Data'!F35))="","",OFFSET('Sanitation Data'!$F$31,0,10*ROW('Sanitation Data'!F35)))</f>
        <v/>
      </c>
      <c r="CY41" s="353" t="str">
        <f ca="1">+IF(OFFSET('Sanitation Data'!$F$32,0,10*ROW('Sanitation Data'!F35))="","",OFFSET('Sanitation Data'!$F$32,0,10*ROW('Sanitation Data'!F35)))</f>
        <v/>
      </c>
      <c r="CZ41" s="353" t="str">
        <f ca="1">+IF(OFFSET('Sanitation Data'!$G$28,0,10*ROW('Sanitation Data'!G35))="","",OFFSET('Sanitation Data'!$G$28,0,10*ROW('Sanitation Data'!G35)))</f>
        <v/>
      </c>
      <c r="DA41" s="353" t="str">
        <f ca="1">+IF(OFFSET('Sanitation Data'!$G$29,0,10*ROW('Sanitation Data'!G35))="","",OFFSET('Sanitation Data'!$G$29,0,10*ROW('Sanitation Data'!G35)))</f>
        <v/>
      </c>
      <c r="DB41" s="353" t="str">
        <f ca="1">+IF(OFFSET('Sanitation Data'!$G$30,0,10*ROW('Sanitation Data'!G35))="","",OFFSET('Sanitation Data'!$G$30,0,10*ROW('Sanitation Data'!G35)))</f>
        <v/>
      </c>
      <c r="DC41" s="353" t="str">
        <f ca="1">+IF(OFFSET('Sanitation Data'!$G$31,0,10*ROW('Sanitation Data'!G35))="","",OFFSET('Sanitation Data'!$G$31,0,10*ROW('Sanitation Data'!G35)))</f>
        <v/>
      </c>
      <c r="DD41" s="353" t="str">
        <f ca="1">+IF(OFFSET('Sanitation Data'!$G$32,0,10*ROW('Sanitation Data'!G35))="","",OFFSET('Sanitation Data'!$G$32,0,10*ROW('Sanitation Data'!G35)))</f>
        <v/>
      </c>
      <c r="DE41" s="353" t="str">
        <f ca="1">+IF(OFFSET('Sanitation Data'!$H$28,0,10*ROW('Sanitation Data'!H35))="","",OFFSET('Sanitation Data'!$H$28,0,10*ROW('Sanitation Data'!H35)))</f>
        <v/>
      </c>
      <c r="DF41" s="353" t="str">
        <f ca="1">+IF(OFFSET('Sanitation Data'!$H$29,0,10*ROW('Sanitation Data'!H35))="","",OFFSET('Sanitation Data'!$H$29,0,10*ROW('Sanitation Data'!H35)))</f>
        <v/>
      </c>
      <c r="DG41" s="353" t="str">
        <f ca="1">+IF(OFFSET('Sanitation Data'!$H$30,0,10*ROW('Sanitation Data'!H35))="","",OFFSET('Sanitation Data'!$H$30,0,10*ROW('Sanitation Data'!H35)))</f>
        <v/>
      </c>
      <c r="DH41" s="353" t="str">
        <f ca="1">+IF(OFFSET('Sanitation Data'!$H$31,0,10*ROW('Sanitation Data'!H35))="","",OFFSET('Sanitation Data'!$H$31,0,10*ROW('Sanitation Data'!H35)))</f>
        <v/>
      </c>
      <c r="DI41" s="353" t="str">
        <f ca="1">+IF(OFFSET('Sanitation Data'!$H$32,0,10*ROW('Sanitation Data'!H35))="","",OFFSET('Sanitation Data'!$H$32,0,10*ROW('Sanitation Data'!H35)))</f>
        <v/>
      </c>
      <c r="DJ41" s="353" t="str">
        <f ca="1">+IF(OFFSET('Sanitation Data'!$I$28,0,10*ROW('Sanitation Data'!I35))="","",OFFSET('Sanitation Data'!$I$28,0,10*ROW('Sanitation Data'!I35)))</f>
        <v/>
      </c>
      <c r="DK41" s="353" t="str">
        <f ca="1">+IF(OFFSET('Sanitation Data'!$I$29,0,10*ROW('Sanitation Data'!I35))="","",OFFSET('Sanitation Data'!$I$29,0,10*ROW('Sanitation Data'!I35)))</f>
        <v/>
      </c>
      <c r="DL41" s="353" t="str">
        <f ca="1">+IF(OFFSET('Sanitation Data'!$I$30,0,10*ROW('Sanitation Data'!I35))="","",OFFSET('Sanitation Data'!$I$30,0,10*ROW('Sanitation Data'!I35)))</f>
        <v/>
      </c>
      <c r="DM41" s="353" t="str">
        <f ca="1">+IF(OFFSET('Sanitation Data'!$I$31,0,10*ROW('Sanitation Data'!I35))="","",OFFSET('Sanitation Data'!$I$31,0,10*ROW('Sanitation Data'!I35)))</f>
        <v/>
      </c>
      <c r="DN41" s="353" t="str">
        <f ca="1">+IF(OFFSET('Sanitation Data'!$I$32,0,10*ROW('Sanitation Data'!I35))="","",OFFSET('Sanitation Data'!$I$32,0,10*ROW('Sanitation Data'!I35)))</f>
        <v/>
      </c>
      <c r="DO41" s="353" t="str">
        <f ca="1">+IF(OFFSET('Hygiene Data'!$D$11,0,10*ROW('Hygiene Data'!D35))="","",OFFSET('Hygiene Data'!$D$11,0,10*ROW('Hygiene Data'!D35)))</f>
        <v/>
      </c>
      <c r="DP41" s="353" t="str">
        <f ca="1">+IF(OFFSET('Hygiene Data'!$D$12,0,10*ROW('Hygiene Data'!D35))="","",OFFSET('Hygiene Data'!$D$12,0,10*ROW('Hygiene Data'!D35)))</f>
        <v/>
      </c>
      <c r="DQ41" s="353" t="str">
        <f ca="1">+IF(OFFSET('Hygiene Data'!$D$13,0,10*ROW('Hygiene Data'!D35))="","",OFFSET('Hygiene Data'!$D$13,0,10*ROW('Hygiene Data'!D35)))</f>
        <v/>
      </c>
      <c r="DR41" s="353" t="str">
        <f ca="1">+IF(OFFSET('Hygiene Data'!$E$11,0,10*ROW('Hygiene Data'!E35))="","",OFFSET('Hygiene Data'!$E$11,0,10*ROW('Hygiene Data'!E35)))</f>
        <v/>
      </c>
      <c r="DS41" s="353" t="str">
        <f ca="1">+IF(OFFSET('Hygiene Data'!$E$12,0,10*ROW('Hygiene Data'!E35))="","",OFFSET('Hygiene Data'!$E$12,0,10*ROW('Hygiene Data'!E35)))</f>
        <v/>
      </c>
      <c r="DT41" s="353" t="str">
        <f ca="1">+IF(OFFSET('Hygiene Data'!$E$13,0,10*ROW('Hygiene Data'!E35))="","",OFFSET('Hygiene Data'!$E$13,0,10*ROW('Hygiene Data'!E35)))</f>
        <v/>
      </c>
      <c r="DU41" s="353" t="str">
        <f ca="1">+IF(OFFSET('Hygiene Data'!$F$11,0,10*ROW('Hygiene Data'!F35))="","",OFFSET('Hygiene Data'!$F$11,0,10*ROW('Hygiene Data'!F35)))</f>
        <v/>
      </c>
      <c r="DV41" s="353" t="str">
        <f ca="1">+IF(OFFSET('Hygiene Data'!$F$12,0,10*ROW('Hygiene Data'!F35))="","",OFFSET('Hygiene Data'!$F$12,0,10*ROW('Hygiene Data'!F35)))</f>
        <v/>
      </c>
      <c r="DW41" s="353" t="str">
        <f ca="1">+IF(OFFSET('Hygiene Data'!$F$13,0,10*ROW('Hygiene Data'!F35))="","",OFFSET('Hygiene Data'!$F$13,0,10*ROW('Hygiene Data'!F35)))</f>
        <v/>
      </c>
      <c r="DX41" s="353" t="str">
        <f ca="1">+IF(OFFSET('Hygiene Data'!$G$11,0,10*ROW('Hygiene Data'!G35))="","",OFFSET('Hygiene Data'!$G$11,0,10*ROW('Hygiene Data'!G35)))</f>
        <v/>
      </c>
      <c r="DY41" s="353" t="str">
        <f ca="1">+IF(OFFSET('Hygiene Data'!$G$12,0,10*ROW('Hygiene Data'!G35))="","",OFFSET('Hygiene Data'!$G$12,0,10*ROW('Hygiene Data'!G35)))</f>
        <v/>
      </c>
      <c r="DZ41" s="353" t="str">
        <f ca="1">+IF(OFFSET('Hygiene Data'!$G$13,0,10*ROW('Hygiene Data'!G35))="","",OFFSET('Hygiene Data'!$G$13,0,10*ROW('Hygiene Data'!G35)))</f>
        <v/>
      </c>
      <c r="EA41" s="353" t="str">
        <f ca="1">+IF(OFFSET('Hygiene Data'!$H$11,0,10*ROW('Hygiene Data'!H35))="","",OFFSET('Hygiene Data'!$H$11,0,10*ROW('Hygiene Data'!H35)))</f>
        <v/>
      </c>
      <c r="EB41" s="353" t="str">
        <f ca="1">+IF(OFFSET('Hygiene Data'!$H$12,0,10*ROW('Hygiene Data'!H35))="","",OFFSET('Hygiene Data'!$H$12,0,10*ROW('Hygiene Data'!H35)))</f>
        <v/>
      </c>
      <c r="EC41" s="353" t="str">
        <f ca="1">+IF(OFFSET('Hygiene Data'!$H$13,0,10*ROW('Hygiene Data'!H35))="","",OFFSET('Hygiene Data'!$H$13,0,10*ROW('Hygiene Data'!H35)))</f>
        <v/>
      </c>
      <c r="ED41" s="353" t="str">
        <f ca="1">+IF(OFFSET('Hygiene Data'!$I$11,0,10*ROW('Hygiene Data'!I35))="","",OFFSET('Hygiene Data'!$I$11,0,10*ROW('Hygiene Data'!I35)))</f>
        <v/>
      </c>
      <c r="EE41" s="353" t="str">
        <f ca="1">+IF(OFFSET('Hygiene Data'!$I$12,0,10*ROW('Hygiene Data'!I35))="","",OFFSET('Hygiene Data'!$I$12,0,10*ROW('Hygiene Data'!I35)))</f>
        <v/>
      </c>
      <c r="EF41" s="353" t="str">
        <f ca="1">+IF(OFFSET('Hygiene Data'!$I$13,0,10*ROW('Hygiene Data'!I35))="","",OFFSET('Hygiene Data'!$I$13,0,10*ROW('Hygiene Data'!I35)))</f>
        <v/>
      </c>
    </row>
    <row r="42" spans="1:136" x14ac:dyDescent="0.25">
      <c r="A42" s="462" t="str">
        <f ca="1">+IF(OFFSET('Water Data'!$B$2,0,10*ROW('Water Data'!E36))="","",OFFSET('Water Data'!$B$2,0,10*ROW('Water Data'!E36)))</f>
        <v/>
      </c>
      <c r="B42" s="46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89" t="str">
        <f t="shared" ca="1" si="0"/>
        <v/>
      </c>
      <c r="D42" s="49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3" t="str">
        <f ca="1">+IF(OFFSET('Water Data'!$D$27,0,10*ROW('Water Data'!D36))="","",OFFSET('Water Data'!$D$27,0,10*ROW('Water Data'!D36)))</f>
        <v/>
      </c>
      <c r="BT42" s="353" t="str">
        <f ca="1">+IF(OFFSET('Water Data'!$D$28,0,10*ROW('Water Data'!D36))="","",OFFSET('Water Data'!$D$28,0,10*ROW('Water Data'!D36)))</f>
        <v/>
      </c>
      <c r="BU42" s="353" t="str">
        <f ca="1">+IF(OFFSET('Water Data'!$D$29,0,10*ROW('Water Data'!D36))="","",OFFSET('Water Data'!$D$29,0,10*ROW('Water Data'!D36)))</f>
        <v/>
      </c>
      <c r="BV42" s="353" t="str">
        <f ca="1">+IF(OFFSET('Water Data'!$E$27,0,10*ROW('Water Data'!E36))="","",OFFSET('Water Data'!$E$27,0,10*ROW('Water Data'!E36)))</f>
        <v/>
      </c>
      <c r="BW42" s="353" t="str">
        <f ca="1">+IF(OFFSET('Water Data'!$E$28,0,10*ROW('Water Data'!E36))="","",OFFSET('Water Data'!$E$28,0,10*ROW('Water Data'!E36)))</f>
        <v/>
      </c>
      <c r="BX42" s="353" t="str">
        <f ca="1">+IF(OFFSET('Water Data'!$E$29,0,10*ROW('Water Data'!E36))="","",OFFSET('Water Data'!$E$29,0,10*ROW('Water Data'!E36)))</f>
        <v/>
      </c>
      <c r="BY42" s="353" t="str">
        <f ca="1">+IF(OFFSET('Water Data'!$F$27,0,10*ROW('Water Data'!F36))="","",OFFSET('Water Data'!$F$27,0,10*ROW('Water Data'!F36)))</f>
        <v/>
      </c>
      <c r="BZ42" s="353" t="str">
        <f ca="1">+IF(OFFSET('Water Data'!$F$28,0,10*ROW('Water Data'!F36))="","",OFFSET('Water Data'!$F$28,0,10*ROW('Water Data'!F36)))</f>
        <v/>
      </c>
      <c r="CA42" s="353" t="str">
        <f ca="1">+IF(OFFSET('Water Data'!$F$29,0,10*ROW('Water Data'!F36))="","",OFFSET('Water Data'!$F$29,0,10*ROW('Water Data'!F36)))</f>
        <v/>
      </c>
      <c r="CB42" s="353" t="str">
        <f ca="1">+IF(OFFSET('Water Data'!$G$27,0,10*ROW('Water Data'!G36))="","",OFFSET('Water Data'!$G$27,0,10*ROW('Water Data'!G36)))</f>
        <v/>
      </c>
      <c r="CC42" s="353" t="str">
        <f ca="1">+IF(OFFSET('Water Data'!$G$28,0,10*ROW('Water Data'!G36))="","",OFFSET('Water Data'!$G$28,0,10*ROW('Water Data'!G36)))</f>
        <v/>
      </c>
      <c r="CD42" s="353" t="str">
        <f ca="1">+IF(OFFSET('Water Data'!$G$29,0,10*ROW('Water Data'!G36))="","",OFFSET('Water Data'!$G$29,0,10*ROW('Water Data'!G36)))</f>
        <v/>
      </c>
      <c r="CE42" s="353" t="str">
        <f ca="1">+IF(OFFSET('Water Data'!$H$27,0,10*ROW('Water Data'!H36))="","",OFFSET('Water Data'!$H$27,0,10*ROW('Water Data'!H36)))</f>
        <v/>
      </c>
      <c r="CF42" s="353" t="str">
        <f ca="1">+IF(OFFSET('Water Data'!$H$28,0,10*ROW('Water Data'!H36))="","",OFFSET('Water Data'!$H$28,0,10*ROW('Water Data'!H36)))</f>
        <v/>
      </c>
      <c r="CG42" s="353" t="str">
        <f ca="1">+IF(OFFSET('Water Data'!$H$29,0,10*ROW('Water Data'!H36))="","",OFFSET('Water Data'!$H$29,0,10*ROW('Water Data'!H36)))</f>
        <v/>
      </c>
      <c r="CH42" s="353" t="str">
        <f ca="1">+IF(OFFSET('Water Data'!$I$27,0,10*ROW('Water Data'!I36))="","",OFFSET('Water Data'!$I$27,0,10*ROW('Water Data'!I36)))</f>
        <v/>
      </c>
      <c r="CI42" s="353" t="str">
        <f ca="1">+IF(OFFSET('Water Data'!$I$28,0,10*ROW('Water Data'!I36))="","",OFFSET('Water Data'!$I$28,0,10*ROW('Water Data'!I36)))</f>
        <v/>
      </c>
      <c r="CJ42" s="353" t="str">
        <f ca="1">+IF(OFFSET('Water Data'!$I$29,0,10*ROW('Water Data'!I36))="","",OFFSET('Water Data'!$I$29,0,10*ROW('Water Data'!I36)))</f>
        <v/>
      </c>
      <c r="CK42" s="353" t="str">
        <f ca="1">+IF(OFFSET('Sanitation Data'!$D$28,0,10*ROW('Sanitation Data'!D36))="","",OFFSET('Sanitation Data'!$D$28,0,10*ROW('Sanitation Data'!D36)))</f>
        <v/>
      </c>
      <c r="CL42" s="353" t="str">
        <f ca="1">+IF(OFFSET('Sanitation Data'!$D$29,0,10*ROW('Sanitation Data'!D36))="","",OFFSET('Sanitation Data'!$D$29,0,10*ROW('Sanitation Data'!D36)))</f>
        <v/>
      </c>
      <c r="CM42" s="353" t="str">
        <f ca="1">+IF(OFFSET('Sanitation Data'!$D$30,0,10*ROW('Sanitation Data'!D36))="","",OFFSET('Sanitation Data'!$D$30,0,10*ROW('Sanitation Data'!D36)))</f>
        <v/>
      </c>
      <c r="CN42" s="353" t="str">
        <f ca="1">+IF(OFFSET('Sanitation Data'!$D$31,0,10*ROW('Sanitation Data'!D36))="","",OFFSET('Sanitation Data'!$D$31,0,10*ROW('Sanitation Data'!D36)))</f>
        <v/>
      </c>
      <c r="CO42" s="353" t="str">
        <f ca="1">+IF(OFFSET('Sanitation Data'!$D$32,0,10*ROW('Sanitation Data'!D36))="","",OFFSET('Sanitation Data'!$D$32,0,10*ROW('Sanitation Data'!D36)))</f>
        <v/>
      </c>
      <c r="CP42" s="353" t="str">
        <f ca="1">+IF(OFFSET('Sanitation Data'!$E$28,0,10*ROW('Sanitation Data'!E36))="","",OFFSET('Sanitation Data'!$E$28,0,10*ROW('Sanitation Data'!E36)))</f>
        <v/>
      </c>
      <c r="CQ42" s="353" t="str">
        <f ca="1">+IF(OFFSET('Sanitation Data'!$E$29,0,10*ROW('Sanitation Data'!E36))="","",OFFSET('Sanitation Data'!$E$29,0,10*ROW('Sanitation Data'!E36)))</f>
        <v/>
      </c>
      <c r="CR42" s="353" t="str">
        <f ca="1">+IF(OFFSET('Sanitation Data'!$E$30,0,10*ROW('Sanitation Data'!E36))="","",OFFSET('Sanitation Data'!$E$30,0,10*ROW('Sanitation Data'!E36)))</f>
        <v/>
      </c>
      <c r="CS42" s="353" t="str">
        <f ca="1">+IF(OFFSET('Sanitation Data'!$E$31,0,10*ROW('Sanitation Data'!E36))="","",OFFSET('Sanitation Data'!$E$31,0,10*ROW('Sanitation Data'!E36)))</f>
        <v/>
      </c>
      <c r="CT42" s="353" t="str">
        <f ca="1">+IF(OFFSET('Sanitation Data'!$E$32,0,10*ROW('Sanitation Data'!E36))="","",OFFSET('Sanitation Data'!$E$32,0,10*ROW('Sanitation Data'!E36)))</f>
        <v/>
      </c>
      <c r="CU42" s="353" t="str">
        <f ca="1">+IF(OFFSET('Sanitation Data'!$F$28,0,10*ROW('Sanitation Data'!F36))="","",OFFSET('Sanitation Data'!$F$28,0,10*ROW('Sanitation Data'!F36)))</f>
        <v/>
      </c>
      <c r="CV42" s="353" t="str">
        <f ca="1">+IF(OFFSET('Sanitation Data'!$F$29,0,10*ROW('Sanitation Data'!F36))="","",OFFSET('Sanitation Data'!$F$29,0,10*ROW('Sanitation Data'!F36)))</f>
        <v/>
      </c>
      <c r="CW42" s="353" t="str">
        <f ca="1">+IF(OFFSET('Sanitation Data'!$F$30,0,10*ROW('Sanitation Data'!F36))="","",OFFSET('Sanitation Data'!$F$30,0,10*ROW('Sanitation Data'!F36)))</f>
        <v/>
      </c>
      <c r="CX42" s="353" t="str">
        <f ca="1">+IF(OFFSET('Sanitation Data'!$F$31,0,10*ROW('Sanitation Data'!F36))="","",OFFSET('Sanitation Data'!$F$31,0,10*ROW('Sanitation Data'!F36)))</f>
        <v/>
      </c>
      <c r="CY42" s="353" t="str">
        <f ca="1">+IF(OFFSET('Sanitation Data'!$F$32,0,10*ROW('Sanitation Data'!F36))="","",OFFSET('Sanitation Data'!$F$32,0,10*ROW('Sanitation Data'!F36)))</f>
        <v/>
      </c>
      <c r="CZ42" s="353" t="str">
        <f ca="1">+IF(OFFSET('Sanitation Data'!$G$28,0,10*ROW('Sanitation Data'!G36))="","",OFFSET('Sanitation Data'!$G$28,0,10*ROW('Sanitation Data'!G36)))</f>
        <v/>
      </c>
      <c r="DA42" s="353" t="str">
        <f ca="1">+IF(OFFSET('Sanitation Data'!$G$29,0,10*ROW('Sanitation Data'!G36))="","",OFFSET('Sanitation Data'!$G$29,0,10*ROW('Sanitation Data'!G36)))</f>
        <v/>
      </c>
      <c r="DB42" s="353" t="str">
        <f ca="1">+IF(OFFSET('Sanitation Data'!$G$30,0,10*ROW('Sanitation Data'!G36))="","",OFFSET('Sanitation Data'!$G$30,0,10*ROW('Sanitation Data'!G36)))</f>
        <v/>
      </c>
      <c r="DC42" s="353" t="str">
        <f ca="1">+IF(OFFSET('Sanitation Data'!$G$31,0,10*ROW('Sanitation Data'!G36))="","",OFFSET('Sanitation Data'!$G$31,0,10*ROW('Sanitation Data'!G36)))</f>
        <v/>
      </c>
      <c r="DD42" s="353" t="str">
        <f ca="1">+IF(OFFSET('Sanitation Data'!$G$32,0,10*ROW('Sanitation Data'!G36))="","",OFFSET('Sanitation Data'!$G$32,0,10*ROW('Sanitation Data'!G36)))</f>
        <v/>
      </c>
      <c r="DE42" s="353" t="str">
        <f ca="1">+IF(OFFSET('Sanitation Data'!$H$28,0,10*ROW('Sanitation Data'!H36))="","",OFFSET('Sanitation Data'!$H$28,0,10*ROW('Sanitation Data'!H36)))</f>
        <v/>
      </c>
      <c r="DF42" s="353" t="str">
        <f ca="1">+IF(OFFSET('Sanitation Data'!$H$29,0,10*ROW('Sanitation Data'!H36))="","",OFFSET('Sanitation Data'!$H$29,0,10*ROW('Sanitation Data'!H36)))</f>
        <v/>
      </c>
      <c r="DG42" s="353" t="str">
        <f ca="1">+IF(OFFSET('Sanitation Data'!$H$30,0,10*ROW('Sanitation Data'!H36))="","",OFFSET('Sanitation Data'!$H$30,0,10*ROW('Sanitation Data'!H36)))</f>
        <v/>
      </c>
      <c r="DH42" s="353" t="str">
        <f ca="1">+IF(OFFSET('Sanitation Data'!$H$31,0,10*ROW('Sanitation Data'!H36))="","",OFFSET('Sanitation Data'!$H$31,0,10*ROW('Sanitation Data'!H36)))</f>
        <v/>
      </c>
      <c r="DI42" s="353" t="str">
        <f ca="1">+IF(OFFSET('Sanitation Data'!$H$32,0,10*ROW('Sanitation Data'!H36))="","",OFFSET('Sanitation Data'!$H$32,0,10*ROW('Sanitation Data'!H36)))</f>
        <v/>
      </c>
      <c r="DJ42" s="353" t="str">
        <f ca="1">+IF(OFFSET('Sanitation Data'!$I$28,0,10*ROW('Sanitation Data'!I36))="","",OFFSET('Sanitation Data'!$I$28,0,10*ROW('Sanitation Data'!I36)))</f>
        <v/>
      </c>
      <c r="DK42" s="353" t="str">
        <f ca="1">+IF(OFFSET('Sanitation Data'!$I$29,0,10*ROW('Sanitation Data'!I36))="","",OFFSET('Sanitation Data'!$I$29,0,10*ROW('Sanitation Data'!I36)))</f>
        <v/>
      </c>
      <c r="DL42" s="353" t="str">
        <f ca="1">+IF(OFFSET('Sanitation Data'!$I$30,0,10*ROW('Sanitation Data'!I36))="","",OFFSET('Sanitation Data'!$I$30,0,10*ROW('Sanitation Data'!I36)))</f>
        <v/>
      </c>
      <c r="DM42" s="353" t="str">
        <f ca="1">+IF(OFFSET('Sanitation Data'!$I$31,0,10*ROW('Sanitation Data'!I36))="","",OFFSET('Sanitation Data'!$I$31,0,10*ROW('Sanitation Data'!I36)))</f>
        <v/>
      </c>
      <c r="DN42" s="353" t="str">
        <f ca="1">+IF(OFFSET('Sanitation Data'!$I$32,0,10*ROW('Sanitation Data'!I36))="","",OFFSET('Sanitation Data'!$I$32,0,10*ROW('Sanitation Data'!I36)))</f>
        <v/>
      </c>
      <c r="DO42" s="353" t="str">
        <f ca="1">+IF(OFFSET('Hygiene Data'!$D$11,0,10*ROW('Hygiene Data'!D36))="","",OFFSET('Hygiene Data'!$D$11,0,10*ROW('Hygiene Data'!D36)))</f>
        <v/>
      </c>
      <c r="DP42" s="353" t="str">
        <f ca="1">+IF(OFFSET('Hygiene Data'!$D$12,0,10*ROW('Hygiene Data'!D36))="","",OFFSET('Hygiene Data'!$D$12,0,10*ROW('Hygiene Data'!D36)))</f>
        <v/>
      </c>
      <c r="DQ42" s="353" t="str">
        <f ca="1">+IF(OFFSET('Hygiene Data'!$D$13,0,10*ROW('Hygiene Data'!D36))="","",OFFSET('Hygiene Data'!$D$13,0,10*ROW('Hygiene Data'!D36)))</f>
        <v/>
      </c>
      <c r="DR42" s="353" t="str">
        <f ca="1">+IF(OFFSET('Hygiene Data'!$E$11,0,10*ROW('Hygiene Data'!E36))="","",OFFSET('Hygiene Data'!$E$11,0,10*ROW('Hygiene Data'!E36)))</f>
        <v/>
      </c>
      <c r="DS42" s="353" t="str">
        <f ca="1">+IF(OFFSET('Hygiene Data'!$E$12,0,10*ROW('Hygiene Data'!E36))="","",OFFSET('Hygiene Data'!$E$12,0,10*ROW('Hygiene Data'!E36)))</f>
        <v/>
      </c>
      <c r="DT42" s="353" t="str">
        <f ca="1">+IF(OFFSET('Hygiene Data'!$E$13,0,10*ROW('Hygiene Data'!E36))="","",OFFSET('Hygiene Data'!$E$13,0,10*ROW('Hygiene Data'!E36)))</f>
        <v/>
      </c>
      <c r="DU42" s="353" t="str">
        <f ca="1">+IF(OFFSET('Hygiene Data'!$F$11,0,10*ROW('Hygiene Data'!F36))="","",OFFSET('Hygiene Data'!$F$11,0,10*ROW('Hygiene Data'!F36)))</f>
        <v/>
      </c>
      <c r="DV42" s="353" t="str">
        <f ca="1">+IF(OFFSET('Hygiene Data'!$F$12,0,10*ROW('Hygiene Data'!F36))="","",OFFSET('Hygiene Data'!$F$12,0,10*ROW('Hygiene Data'!F36)))</f>
        <v/>
      </c>
      <c r="DW42" s="353" t="str">
        <f ca="1">+IF(OFFSET('Hygiene Data'!$F$13,0,10*ROW('Hygiene Data'!F36))="","",OFFSET('Hygiene Data'!$F$13,0,10*ROW('Hygiene Data'!F36)))</f>
        <v/>
      </c>
      <c r="DX42" s="353" t="str">
        <f ca="1">+IF(OFFSET('Hygiene Data'!$G$11,0,10*ROW('Hygiene Data'!G36))="","",OFFSET('Hygiene Data'!$G$11,0,10*ROW('Hygiene Data'!G36)))</f>
        <v/>
      </c>
      <c r="DY42" s="353" t="str">
        <f ca="1">+IF(OFFSET('Hygiene Data'!$G$12,0,10*ROW('Hygiene Data'!G36))="","",OFFSET('Hygiene Data'!$G$12,0,10*ROW('Hygiene Data'!G36)))</f>
        <v/>
      </c>
      <c r="DZ42" s="353" t="str">
        <f ca="1">+IF(OFFSET('Hygiene Data'!$G$13,0,10*ROW('Hygiene Data'!G36))="","",OFFSET('Hygiene Data'!$G$13,0,10*ROW('Hygiene Data'!G36)))</f>
        <v/>
      </c>
      <c r="EA42" s="353" t="str">
        <f ca="1">+IF(OFFSET('Hygiene Data'!$H$11,0,10*ROW('Hygiene Data'!H36))="","",OFFSET('Hygiene Data'!$H$11,0,10*ROW('Hygiene Data'!H36)))</f>
        <v/>
      </c>
      <c r="EB42" s="353" t="str">
        <f ca="1">+IF(OFFSET('Hygiene Data'!$H$12,0,10*ROW('Hygiene Data'!H36))="","",OFFSET('Hygiene Data'!$H$12,0,10*ROW('Hygiene Data'!H36)))</f>
        <v/>
      </c>
      <c r="EC42" s="353" t="str">
        <f ca="1">+IF(OFFSET('Hygiene Data'!$H$13,0,10*ROW('Hygiene Data'!H36))="","",OFFSET('Hygiene Data'!$H$13,0,10*ROW('Hygiene Data'!H36)))</f>
        <v/>
      </c>
      <c r="ED42" s="353" t="str">
        <f ca="1">+IF(OFFSET('Hygiene Data'!$I$11,0,10*ROW('Hygiene Data'!I36))="","",OFFSET('Hygiene Data'!$I$11,0,10*ROW('Hygiene Data'!I36)))</f>
        <v/>
      </c>
      <c r="EE42" s="353" t="str">
        <f ca="1">+IF(OFFSET('Hygiene Data'!$I$12,0,10*ROW('Hygiene Data'!I36))="","",OFFSET('Hygiene Data'!$I$12,0,10*ROW('Hygiene Data'!I36)))</f>
        <v/>
      </c>
      <c r="EF42" s="353" t="str">
        <f ca="1">+IF(OFFSET('Hygiene Data'!$I$13,0,10*ROW('Hygiene Data'!I36))="","",OFFSET('Hygiene Data'!$I$13,0,10*ROW('Hygiene Data'!I36)))</f>
        <v/>
      </c>
    </row>
    <row r="43" spans="1:136" x14ac:dyDescent="0.25">
      <c r="A43" s="462" t="str">
        <f ca="1">+IF(OFFSET('Water Data'!$B$2,0,10*ROW('Water Data'!E37))="","",OFFSET('Water Data'!$B$2,0,10*ROW('Water Data'!E37)))</f>
        <v/>
      </c>
      <c r="B43" s="46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89" t="str">
        <f t="shared" ca="1" si="0"/>
        <v/>
      </c>
      <c r="D43" s="49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3" t="str">
        <f ca="1">+IF(OFFSET('Water Data'!$D$27,0,10*ROW('Water Data'!D37))="","",OFFSET('Water Data'!$D$27,0,10*ROW('Water Data'!D37)))</f>
        <v/>
      </c>
      <c r="BT43" s="353" t="str">
        <f ca="1">+IF(OFFSET('Water Data'!$D$28,0,10*ROW('Water Data'!D37))="","",OFFSET('Water Data'!$D$28,0,10*ROW('Water Data'!D37)))</f>
        <v/>
      </c>
      <c r="BU43" s="353" t="str">
        <f ca="1">+IF(OFFSET('Water Data'!$D$29,0,10*ROW('Water Data'!D37))="","",OFFSET('Water Data'!$D$29,0,10*ROW('Water Data'!D37)))</f>
        <v/>
      </c>
      <c r="BV43" s="353" t="str">
        <f ca="1">+IF(OFFSET('Water Data'!$E$27,0,10*ROW('Water Data'!E37))="","",OFFSET('Water Data'!$E$27,0,10*ROW('Water Data'!E37)))</f>
        <v/>
      </c>
      <c r="BW43" s="353" t="str">
        <f ca="1">+IF(OFFSET('Water Data'!$E$28,0,10*ROW('Water Data'!E37))="","",OFFSET('Water Data'!$E$28,0,10*ROW('Water Data'!E37)))</f>
        <v/>
      </c>
      <c r="BX43" s="353" t="str">
        <f ca="1">+IF(OFFSET('Water Data'!$E$29,0,10*ROW('Water Data'!E37))="","",OFFSET('Water Data'!$E$29,0,10*ROW('Water Data'!E37)))</f>
        <v/>
      </c>
      <c r="BY43" s="353" t="str">
        <f ca="1">+IF(OFFSET('Water Data'!$F$27,0,10*ROW('Water Data'!F37))="","",OFFSET('Water Data'!$F$27,0,10*ROW('Water Data'!F37)))</f>
        <v/>
      </c>
      <c r="BZ43" s="353" t="str">
        <f ca="1">+IF(OFFSET('Water Data'!$F$28,0,10*ROW('Water Data'!F37))="","",OFFSET('Water Data'!$F$28,0,10*ROW('Water Data'!F37)))</f>
        <v/>
      </c>
      <c r="CA43" s="353" t="str">
        <f ca="1">+IF(OFFSET('Water Data'!$F$29,0,10*ROW('Water Data'!F37))="","",OFFSET('Water Data'!$F$29,0,10*ROW('Water Data'!F37)))</f>
        <v/>
      </c>
      <c r="CB43" s="353" t="str">
        <f ca="1">+IF(OFFSET('Water Data'!$G$27,0,10*ROW('Water Data'!G37))="","",OFFSET('Water Data'!$G$27,0,10*ROW('Water Data'!G37)))</f>
        <v/>
      </c>
      <c r="CC43" s="353" t="str">
        <f ca="1">+IF(OFFSET('Water Data'!$G$28,0,10*ROW('Water Data'!G37))="","",OFFSET('Water Data'!$G$28,0,10*ROW('Water Data'!G37)))</f>
        <v/>
      </c>
      <c r="CD43" s="353" t="str">
        <f ca="1">+IF(OFFSET('Water Data'!$G$29,0,10*ROW('Water Data'!G37))="","",OFFSET('Water Data'!$G$29,0,10*ROW('Water Data'!G37)))</f>
        <v/>
      </c>
      <c r="CE43" s="353" t="str">
        <f ca="1">+IF(OFFSET('Water Data'!$H$27,0,10*ROW('Water Data'!H37))="","",OFFSET('Water Data'!$H$27,0,10*ROW('Water Data'!H37)))</f>
        <v/>
      </c>
      <c r="CF43" s="353" t="str">
        <f ca="1">+IF(OFFSET('Water Data'!$H$28,0,10*ROW('Water Data'!H37))="","",OFFSET('Water Data'!$H$28,0,10*ROW('Water Data'!H37)))</f>
        <v/>
      </c>
      <c r="CG43" s="353" t="str">
        <f ca="1">+IF(OFFSET('Water Data'!$H$29,0,10*ROW('Water Data'!H37))="","",OFFSET('Water Data'!$H$29,0,10*ROW('Water Data'!H37)))</f>
        <v/>
      </c>
      <c r="CH43" s="353" t="str">
        <f ca="1">+IF(OFFSET('Water Data'!$I$27,0,10*ROW('Water Data'!I37))="","",OFFSET('Water Data'!$I$27,0,10*ROW('Water Data'!I37)))</f>
        <v/>
      </c>
      <c r="CI43" s="353" t="str">
        <f ca="1">+IF(OFFSET('Water Data'!$I$28,0,10*ROW('Water Data'!I37))="","",OFFSET('Water Data'!$I$28,0,10*ROW('Water Data'!I37)))</f>
        <v/>
      </c>
      <c r="CJ43" s="353" t="str">
        <f ca="1">+IF(OFFSET('Water Data'!$I$29,0,10*ROW('Water Data'!I37))="","",OFFSET('Water Data'!$I$29,0,10*ROW('Water Data'!I37)))</f>
        <v/>
      </c>
      <c r="CK43" s="353" t="str">
        <f ca="1">+IF(OFFSET('Sanitation Data'!$D$28,0,10*ROW('Sanitation Data'!D37))="","",OFFSET('Sanitation Data'!$D$28,0,10*ROW('Sanitation Data'!D37)))</f>
        <v/>
      </c>
      <c r="CL43" s="353" t="str">
        <f ca="1">+IF(OFFSET('Sanitation Data'!$D$29,0,10*ROW('Sanitation Data'!D37))="","",OFFSET('Sanitation Data'!$D$29,0,10*ROW('Sanitation Data'!D37)))</f>
        <v/>
      </c>
      <c r="CM43" s="353" t="str">
        <f ca="1">+IF(OFFSET('Sanitation Data'!$D$30,0,10*ROW('Sanitation Data'!D37))="","",OFFSET('Sanitation Data'!$D$30,0,10*ROW('Sanitation Data'!D37)))</f>
        <v/>
      </c>
      <c r="CN43" s="353" t="str">
        <f ca="1">+IF(OFFSET('Sanitation Data'!$D$31,0,10*ROW('Sanitation Data'!D37))="","",OFFSET('Sanitation Data'!$D$31,0,10*ROW('Sanitation Data'!D37)))</f>
        <v/>
      </c>
      <c r="CO43" s="353" t="str">
        <f ca="1">+IF(OFFSET('Sanitation Data'!$D$32,0,10*ROW('Sanitation Data'!D37))="","",OFFSET('Sanitation Data'!$D$32,0,10*ROW('Sanitation Data'!D37)))</f>
        <v/>
      </c>
      <c r="CP43" s="353" t="str">
        <f ca="1">+IF(OFFSET('Sanitation Data'!$E$28,0,10*ROW('Sanitation Data'!E37))="","",OFFSET('Sanitation Data'!$E$28,0,10*ROW('Sanitation Data'!E37)))</f>
        <v/>
      </c>
      <c r="CQ43" s="353" t="str">
        <f ca="1">+IF(OFFSET('Sanitation Data'!$E$29,0,10*ROW('Sanitation Data'!E37))="","",OFFSET('Sanitation Data'!$E$29,0,10*ROW('Sanitation Data'!E37)))</f>
        <v/>
      </c>
      <c r="CR43" s="353" t="str">
        <f ca="1">+IF(OFFSET('Sanitation Data'!$E$30,0,10*ROW('Sanitation Data'!E37))="","",OFFSET('Sanitation Data'!$E$30,0,10*ROW('Sanitation Data'!E37)))</f>
        <v/>
      </c>
      <c r="CS43" s="353" t="str">
        <f ca="1">+IF(OFFSET('Sanitation Data'!$E$31,0,10*ROW('Sanitation Data'!E37))="","",OFFSET('Sanitation Data'!$E$31,0,10*ROW('Sanitation Data'!E37)))</f>
        <v/>
      </c>
      <c r="CT43" s="353" t="str">
        <f ca="1">+IF(OFFSET('Sanitation Data'!$E$32,0,10*ROW('Sanitation Data'!E37))="","",OFFSET('Sanitation Data'!$E$32,0,10*ROW('Sanitation Data'!E37)))</f>
        <v/>
      </c>
      <c r="CU43" s="353" t="str">
        <f ca="1">+IF(OFFSET('Sanitation Data'!$F$28,0,10*ROW('Sanitation Data'!F37))="","",OFFSET('Sanitation Data'!$F$28,0,10*ROW('Sanitation Data'!F37)))</f>
        <v/>
      </c>
      <c r="CV43" s="353" t="str">
        <f ca="1">+IF(OFFSET('Sanitation Data'!$F$29,0,10*ROW('Sanitation Data'!F37))="","",OFFSET('Sanitation Data'!$F$29,0,10*ROW('Sanitation Data'!F37)))</f>
        <v/>
      </c>
      <c r="CW43" s="353" t="str">
        <f ca="1">+IF(OFFSET('Sanitation Data'!$F$30,0,10*ROW('Sanitation Data'!F37))="","",OFFSET('Sanitation Data'!$F$30,0,10*ROW('Sanitation Data'!F37)))</f>
        <v/>
      </c>
      <c r="CX43" s="353" t="str">
        <f ca="1">+IF(OFFSET('Sanitation Data'!$F$31,0,10*ROW('Sanitation Data'!F37))="","",OFFSET('Sanitation Data'!$F$31,0,10*ROW('Sanitation Data'!F37)))</f>
        <v/>
      </c>
      <c r="CY43" s="353" t="str">
        <f ca="1">+IF(OFFSET('Sanitation Data'!$F$32,0,10*ROW('Sanitation Data'!F37))="","",OFFSET('Sanitation Data'!$F$32,0,10*ROW('Sanitation Data'!F37)))</f>
        <v/>
      </c>
      <c r="CZ43" s="353" t="str">
        <f ca="1">+IF(OFFSET('Sanitation Data'!$G$28,0,10*ROW('Sanitation Data'!G37))="","",OFFSET('Sanitation Data'!$G$28,0,10*ROW('Sanitation Data'!G37)))</f>
        <v/>
      </c>
      <c r="DA43" s="353" t="str">
        <f ca="1">+IF(OFFSET('Sanitation Data'!$G$29,0,10*ROW('Sanitation Data'!G37))="","",OFFSET('Sanitation Data'!$G$29,0,10*ROW('Sanitation Data'!G37)))</f>
        <v/>
      </c>
      <c r="DB43" s="353" t="str">
        <f ca="1">+IF(OFFSET('Sanitation Data'!$G$30,0,10*ROW('Sanitation Data'!G37))="","",OFFSET('Sanitation Data'!$G$30,0,10*ROW('Sanitation Data'!G37)))</f>
        <v/>
      </c>
      <c r="DC43" s="353" t="str">
        <f ca="1">+IF(OFFSET('Sanitation Data'!$G$31,0,10*ROW('Sanitation Data'!G37))="","",OFFSET('Sanitation Data'!$G$31,0,10*ROW('Sanitation Data'!G37)))</f>
        <v/>
      </c>
      <c r="DD43" s="353" t="str">
        <f ca="1">+IF(OFFSET('Sanitation Data'!$G$32,0,10*ROW('Sanitation Data'!G37))="","",OFFSET('Sanitation Data'!$G$32,0,10*ROW('Sanitation Data'!G37)))</f>
        <v/>
      </c>
      <c r="DE43" s="353" t="str">
        <f ca="1">+IF(OFFSET('Sanitation Data'!$H$28,0,10*ROW('Sanitation Data'!H37))="","",OFFSET('Sanitation Data'!$H$28,0,10*ROW('Sanitation Data'!H37)))</f>
        <v/>
      </c>
      <c r="DF43" s="353" t="str">
        <f ca="1">+IF(OFFSET('Sanitation Data'!$H$29,0,10*ROW('Sanitation Data'!H37))="","",OFFSET('Sanitation Data'!$H$29,0,10*ROW('Sanitation Data'!H37)))</f>
        <v/>
      </c>
      <c r="DG43" s="353" t="str">
        <f ca="1">+IF(OFFSET('Sanitation Data'!$H$30,0,10*ROW('Sanitation Data'!H37))="","",OFFSET('Sanitation Data'!$H$30,0,10*ROW('Sanitation Data'!H37)))</f>
        <v/>
      </c>
      <c r="DH43" s="353" t="str">
        <f ca="1">+IF(OFFSET('Sanitation Data'!$H$31,0,10*ROW('Sanitation Data'!H37))="","",OFFSET('Sanitation Data'!$H$31,0,10*ROW('Sanitation Data'!H37)))</f>
        <v/>
      </c>
      <c r="DI43" s="353" t="str">
        <f ca="1">+IF(OFFSET('Sanitation Data'!$H$32,0,10*ROW('Sanitation Data'!H37))="","",OFFSET('Sanitation Data'!$H$32,0,10*ROW('Sanitation Data'!H37)))</f>
        <v/>
      </c>
      <c r="DJ43" s="353" t="str">
        <f ca="1">+IF(OFFSET('Sanitation Data'!$I$28,0,10*ROW('Sanitation Data'!I37))="","",OFFSET('Sanitation Data'!$I$28,0,10*ROW('Sanitation Data'!I37)))</f>
        <v/>
      </c>
      <c r="DK43" s="353" t="str">
        <f ca="1">+IF(OFFSET('Sanitation Data'!$I$29,0,10*ROW('Sanitation Data'!I37))="","",OFFSET('Sanitation Data'!$I$29,0,10*ROW('Sanitation Data'!I37)))</f>
        <v/>
      </c>
      <c r="DL43" s="353" t="str">
        <f ca="1">+IF(OFFSET('Sanitation Data'!$I$30,0,10*ROW('Sanitation Data'!I37))="","",OFFSET('Sanitation Data'!$I$30,0,10*ROW('Sanitation Data'!I37)))</f>
        <v/>
      </c>
      <c r="DM43" s="353" t="str">
        <f ca="1">+IF(OFFSET('Sanitation Data'!$I$31,0,10*ROW('Sanitation Data'!I37))="","",OFFSET('Sanitation Data'!$I$31,0,10*ROW('Sanitation Data'!I37)))</f>
        <v/>
      </c>
      <c r="DN43" s="353" t="str">
        <f ca="1">+IF(OFFSET('Sanitation Data'!$I$32,0,10*ROW('Sanitation Data'!I37))="","",OFFSET('Sanitation Data'!$I$32,0,10*ROW('Sanitation Data'!I37)))</f>
        <v/>
      </c>
      <c r="DO43" s="353" t="str">
        <f ca="1">+IF(OFFSET('Hygiene Data'!$D$11,0,10*ROW('Hygiene Data'!D37))="","",OFFSET('Hygiene Data'!$D$11,0,10*ROW('Hygiene Data'!D37)))</f>
        <v/>
      </c>
      <c r="DP43" s="353" t="str">
        <f ca="1">+IF(OFFSET('Hygiene Data'!$D$12,0,10*ROW('Hygiene Data'!D37))="","",OFFSET('Hygiene Data'!$D$12,0,10*ROW('Hygiene Data'!D37)))</f>
        <v/>
      </c>
      <c r="DQ43" s="353" t="str">
        <f ca="1">+IF(OFFSET('Hygiene Data'!$D$13,0,10*ROW('Hygiene Data'!D37))="","",OFFSET('Hygiene Data'!$D$13,0,10*ROW('Hygiene Data'!D37)))</f>
        <v/>
      </c>
      <c r="DR43" s="353" t="str">
        <f ca="1">+IF(OFFSET('Hygiene Data'!$E$11,0,10*ROW('Hygiene Data'!E37))="","",OFFSET('Hygiene Data'!$E$11,0,10*ROW('Hygiene Data'!E37)))</f>
        <v/>
      </c>
      <c r="DS43" s="353" t="str">
        <f ca="1">+IF(OFFSET('Hygiene Data'!$E$12,0,10*ROW('Hygiene Data'!E37))="","",OFFSET('Hygiene Data'!$E$12,0,10*ROW('Hygiene Data'!E37)))</f>
        <v/>
      </c>
      <c r="DT43" s="353" t="str">
        <f ca="1">+IF(OFFSET('Hygiene Data'!$E$13,0,10*ROW('Hygiene Data'!E37))="","",OFFSET('Hygiene Data'!$E$13,0,10*ROW('Hygiene Data'!E37)))</f>
        <v/>
      </c>
      <c r="DU43" s="353" t="str">
        <f ca="1">+IF(OFFSET('Hygiene Data'!$F$11,0,10*ROW('Hygiene Data'!F37))="","",OFFSET('Hygiene Data'!$F$11,0,10*ROW('Hygiene Data'!F37)))</f>
        <v/>
      </c>
      <c r="DV43" s="353" t="str">
        <f ca="1">+IF(OFFSET('Hygiene Data'!$F$12,0,10*ROW('Hygiene Data'!F37))="","",OFFSET('Hygiene Data'!$F$12,0,10*ROW('Hygiene Data'!F37)))</f>
        <v/>
      </c>
      <c r="DW43" s="353" t="str">
        <f ca="1">+IF(OFFSET('Hygiene Data'!$F$13,0,10*ROW('Hygiene Data'!F37))="","",OFFSET('Hygiene Data'!$F$13,0,10*ROW('Hygiene Data'!F37)))</f>
        <v/>
      </c>
      <c r="DX43" s="353" t="str">
        <f ca="1">+IF(OFFSET('Hygiene Data'!$G$11,0,10*ROW('Hygiene Data'!G37))="","",OFFSET('Hygiene Data'!$G$11,0,10*ROW('Hygiene Data'!G37)))</f>
        <v/>
      </c>
      <c r="DY43" s="353" t="str">
        <f ca="1">+IF(OFFSET('Hygiene Data'!$G$12,0,10*ROW('Hygiene Data'!G37))="","",OFFSET('Hygiene Data'!$G$12,0,10*ROW('Hygiene Data'!G37)))</f>
        <v/>
      </c>
      <c r="DZ43" s="353" t="str">
        <f ca="1">+IF(OFFSET('Hygiene Data'!$G$13,0,10*ROW('Hygiene Data'!G37))="","",OFFSET('Hygiene Data'!$G$13,0,10*ROW('Hygiene Data'!G37)))</f>
        <v/>
      </c>
      <c r="EA43" s="353" t="str">
        <f ca="1">+IF(OFFSET('Hygiene Data'!$H$11,0,10*ROW('Hygiene Data'!H37))="","",OFFSET('Hygiene Data'!$H$11,0,10*ROW('Hygiene Data'!H37)))</f>
        <v/>
      </c>
      <c r="EB43" s="353" t="str">
        <f ca="1">+IF(OFFSET('Hygiene Data'!$H$12,0,10*ROW('Hygiene Data'!H37))="","",OFFSET('Hygiene Data'!$H$12,0,10*ROW('Hygiene Data'!H37)))</f>
        <v/>
      </c>
      <c r="EC43" s="353" t="str">
        <f ca="1">+IF(OFFSET('Hygiene Data'!$H$13,0,10*ROW('Hygiene Data'!H37))="","",OFFSET('Hygiene Data'!$H$13,0,10*ROW('Hygiene Data'!H37)))</f>
        <v/>
      </c>
      <c r="ED43" s="353" t="str">
        <f ca="1">+IF(OFFSET('Hygiene Data'!$I$11,0,10*ROW('Hygiene Data'!I37))="","",OFFSET('Hygiene Data'!$I$11,0,10*ROW('Hygiene Data'!I37)))</f>
        <v/>
      </c>
      <c r="EE43" s="353" t="str">
        <f ca="1">+IF(OFFSET('Hygiene Data'!$I$12,0,10*ROW('Hygiene Data'!I37))="","",OFFSET('Hygiene Data'!$I$12,0,10*ROW('Hygiene Data'!I37)))</f>
        <v/>
      </c>
      <c r="EF43" s="353" t="str">
        <f ca="1">+IF(OFFSET('Hygiene Data'!$I$13,0,10*ROW('Hygiene Data'!I37))="","",OFFSET('Hygiene Data'!$I$13,0,10*ROW('Hygiene Data'!I37)))</f>
        <v/>
      </c>
    </row>
    <row r="44" spans="1:136" x14ac:dyDescent="0.25">
      <c r="A44" s="462" t="str">
        <f ca="1">+IF(OFFSET('Water Data'!$B$2,0,10*ROW('Water Data'!E38))="","",OFFSET('Water Data'!$B$2,0,10*ROW('Water Data'!E38)))</f>
        <v/>
      </c>
      <c r="B44" s="46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89" t="str">
        <f t="shared" ca="1" si="0"/>
        <v/>
      </c>
      <c r="D44" s="49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3" t="str">
        <f ca="1">+IF(OFFSET('Water Data'!$D$27,0,10*ROW('Water Data'!D38))="","",OFFSET('Water Data'!$D$27,0,10*ROW('Water Data'!D38)))</f>
        <v/>
      </c>
      <c r="BT44" s="353" t="str">
        <f ca="1">+IF(OFFSET('Water Data'!$D$28,0,10*ROW('Water Data'!D38))="","",OFFSET('Water Data'!$D$28,0,10*ROW('Water Data'!D38)))</f>
        <v/>
      </c>
      <c r="BU44" s="353" t="str">
        <f ca="1">+IF(OFFSET('Water Data'!$D$29,0,10*ROW('Water Data'!D38))="","",OFFSET('Water Data'!$D$29,0,10*ROW('Water Data'!D38)))</f>
        <v/>
      </c>
      <c r="BV44" s="353" t="str">
        <f ca="1">+IF(OFFSET('Water Data'!$E$27,0,10*ROW('Water Data'!E38))="","",OFFSET('Water Data'!$E$27,0,10*ROW('Water Data'!E38)))</f>
        <v/>
      </c>
      <c r="BW44" s="353" t="str">
        <f ca="1">+IF(OFFSET('Water Data'!$E$28,0,10*ROW('Water Data'!E38))="","",OFFSET('Water Data'!$E$28,0,10*ROW('Water Data'!E38)))</f>
        <v/>
      </c>
      <c r="BX44" s="353" t="str">
        <f ca="1">+IF(OFFSET('Water Data'!$E$29,0,10*ROW('Water Data'!E38))="","",OFFSET('Water Data'!$E$29,0,10*ROW('Water Data'!E38)))</f>
        <v/>
      </c>
      <c r="BY44" s="353" t="str">
        <f ca="1">+IF(OFFSET('Water Data'!$F$27,0,10*ROW('Water Data'!F38))="","",OFFSET('Water Data'!$F$27,0,10*ROW('Water Data'!F38)))</f>
        <v/>
      </c>
      <c r="BZ44" s="353" t="str">
        <f ca="1">+IF(OFFSET('Water Data'!$F$28,0,10*ROW('Water Data'!F38))="","",OFFSET('Water Data'!$F$28,0,10*ROW('Water Data'!F38)))</f>
        <v/>
      </c>
      <c r="CA44" s="353" t="str">
        <f ca="1">+IF(OFFSET('Water Data'!$F$29,0,10*ROW('Water Data'!F38))="","",OFFSET('Water Data'!$F$29,0,10*ROW('Water Data'!F38)))</f>
        <v/>
      </c>
      <c r="CB44" s="353" t="str">
        <f ca="1">+IF(OFFSET('Water Data'!$G$27,0,10*ROW('Water Data'!G38))="","",OFFSET('Water Data'!$G$27,0,10*ROW('Water Data'!G38)))</f>
        <v/>
      </c>
      <c r="CC44" s="353" t="str">
        <f ca="1">+IF(OFFSET('Water Data'!$G$28,0,10*ROW('Water Data'!G38))="","",OFFSET('Water Data'!$G$28,0,10*ROW('Water Data'!G38)))</f>
        <v/>
      </c>
      <c r="CD44" s="353" t="str">
        <f ca="1">+IF(OFFSET('Water Data'!$G$29,0,10*ROW('Water Data'!G38))="","",OFFSET('Water Data'!$G$29,0,10*ROW('Water Data'!G38)))</f>
        <v/>
      </c>
      <c r="CE44" s="353" t="str">
        <f ca="1">+IF(OFFSET('Water Data'!$H$27,0,10*ROW('Water Data'!H38))="","",OFFSET('Water Data'!$H$27,0,10*ROW('Water Data'!H38)))</f>
        <v/>
      </c>
      <c r="CF44" s="353" t="str">
        <f ca="1">+IF(OFFSET('Water Data'!$H$28,0,10*ROW('Water Data'!H38))="","",OFFSET('Water Data'!$H$28,0,10*ROW('Water Data'!H38)))</f>
        <v/>
      </c>
      <c r="CG44" s="353" t="str">
        <f ca="1">+IF(OFFSET('Water Data'!$H$29,0,10*ROW('Water Data'!H38))="","",OFFSET('Water Data'!$H$29,0,10*ROW('Water Data'!H38)))</f>
        <v/>
      </c>
      <c r="CH44" s="353" t="str">
        <f ca="1">+IF(OFFSET('Water Data'!$I$27,0,10*ROW('Water Data'!I38))="","",OFFSET('Water Data'!$I$27,0,10*ROW('Water Data'!I38)))</f>
        <v/>
      </c>
      <c r="CI44" s="353" t="str">
        <f ca="1">+IF(OFFSET('Water Data'!$I$28,0,10*ROW('Water Data'!I38))="","",OFFSET('Water Data'!$I$28,0,10*ROW('Water Data'!I38)))</f>
        <v/>
      </c>
      <c r="CJ44" s="353" t="str">
        <f ca="1">+IF(OFFSET('Water Data'!$I$29,0,10*ROW('Water Data'!I38))="","",OFFSET('Water Data'!$I$29,0,10*ROW('Water Data'!I38)))</f>
        <v/>
      </c>
      <c r="CK44" s="353" t="str">
        <f ca="1">+IF(OFFSET('Sanitation Data'!$D$28,0,10*ROW('Sanitation Data'!D38))="","",OFFSET('Sanitation Data'!$D$28,0,10*ROW('Sanitation Data'!D38)))</f>
        <v/>
      </c>
      <c r="CL44" s="353" t="str">
        <f ca="1">+IF(OFFSET('Sanitation Data'!$D$29,0,10*ROW('Sanitation Data'!D38))="","",OFFSET('Sanitation Data'!$D$29,0,10*ROW('Sanitation Data'!D38)))</f>
        <v/>
      </c>
      <c r="CM44" s="353" t="str">
        <f ca="1">+IF(OFFSET('Sanitation Data'!$D$30,0,10*ROW('Sanitation Data'!D38))="","",OFFSET('Sanitation Data'!$D$30,0,10*ROW('Sanitation Data'!D38)))</f>
        <v/>
      </c>
      <c r="CN44" s="353" t="str">
        <f ca="1">+IF(OFFSET('Sanitation Data'!$D$31,0,10*ROW('Sanitation Data'!D38))="","",OFFSET('Sanitation Data'!$D$31,0,10*ROW('Sanitation Data'!D38)))</f>
        <v/>
      </c>
      <c r="CO44" s="353" t="str">
        <f ca="1">+IF(OFFSET('Sanitation Data'!$D$32,0,10*ROW('Sanitation Data'!D38))="","",OFFSET('Sanitation Data'!$D$32,0,10*ROW('Sanitation Data'!D38)))</f>
        <v/>
      </c>
      <c r="CP44" s="353" t="str">
        <f ca="1">+IF(OFFSET('Sanitation Data'!$E$28,0,10*ROW('Sanitation Data'!E38))="","",OFFSET('Sanitation Data'!$E$28,0,10*ROW('Sanitation Data'!E38)))</f>
        <v/>
      </c>
      <c r="CQ44" s="353" t="str">
        <f ca="1">+IF(OFFSET('Sanitation Data'!$E$29,0,10*ROW('Sanitation Data'!E38))="","",OFFSET('Sanitation Data'!$E$29,0,10*ROW('Sanitation Data'!E38)))</f>
        <v/>
      </c>
      <c r="CR44" s="353" t="str">
        <f ca="1">+IF(OFFSET('Sanitation Data'!$E$30,0,10*ROW('Sanitation Data'!E38))="","",OFFSET('Sanitation Data'!$E$30,0,10*ROW('Sanitation Data'!E38)))</f>
        <v/>
      </c>
      <c r="CS44" s="353" t="str">
        <f ca="1">+IF(OFFSET('Sanitation Data'!$E$31,0,10*ROW('Sanitation Data'!E38))="","",OFFSET('Sanitation Data'!$E$31,0,10*ROW('Sanitation Data'!E38)))</f>
        <v/>
      </c>
      <c r="CT44" s="353" t="str">
        <f ca="1">+IF(OFFSET('Sanitation Data'!$E$32,0,10*ROW('Sanitation Data'!E38))="","",OFFSET('Sanitation Data'!$E$32,0,10*ROW('Sanitation Data'!E38)))</f>
        <v/>
      </c>
      <c r="CU44" s="353" t="str">
        <f ca="1">+IF(OFFSET('Sanitation Data'!$F$28,0,10*ROW('Sanitation Data'!F38))="","",OFFSET('Sanitation Data'!$F$28,0,10*ROW('Sanitation Data'!F38)))</f>
        <v/>
      </c>
      <c r="CV44" s="353" t="str">
        <f ca="1">+IF(OFFSET('Sanitation Data'!$F$29,0,10*ROW('Sanitation Data'!F38))="","",OFFSET('Sanitation Data'!$F$29,0,10*ROW('Sanitation Data'!F38)))</f>
        <v/>
      </c>
      <c r="CW44" s="353" t="str">
        <f ca="1">+IF(OFFSET('Sanitation Data'!$F$30,0,10*ROW('Sanitation Data'!F38))="","",OFFSET('Sanitation Data'!$F$30,0,10*ROW('Sanitation Data'!F38)))</f>
        <v/>
      </c>
      <c r="CX44" s="353" t="str">
        <f ca="1">+IF(OFFSET('Sanitation Data'!$F$31,0,10*ROW('Sanitation Data'!F38))="","",OFFSET('Sanitation Data'!$F$31,0,10*ROW('Sanitation Data'!F38)))</f>
        <v/>
      </c>
      <c r="CY44" s="353" t="str">
        <f ca="1">+IF(OFFSET('Sanitation Data'!$F$32,0,10*ROW('Sanitation Data'!F38))="","",OFFSET('Sanitation Data'!$F$32,0,10*ROW('Sanitation Data'!F38)))</f>
        <v/>
      </c>
      <c r="CZ44" s="353" t="str">
        <f ca="1">+IF(OFFSET('Sanitation Data'!$G$28,0,10*ROW('Sanitation Data'!G38))="","",OFFSET('Sanitation Data'!$G$28,0,10*ROW('Sanitation Data'!G38)))</f>
        <v/>
      </c>
      <c r="DA44" s="353" t="str">
        <f ca="1">+IF(OFFSET('Sanitation Data'!$G$29,0,10*ROW('Sanitation Data'!G38))="","",OFFSET('Sanitation Data'!$G$29,0,10*ROW('Sanitation Data'!G38)))</f>
        <v/>
      </c>
      <c r="DB44" s="353" t="str">
        <f ca="1">+IF(OFFSET('Sanitation Data'!$G$30,0,10*ROW('Sanitation Data'!G38))="","",OFFSET('Sanitation Data'!$G$30,0,10*ROW('Sanitation Data'!G38)))</f>
        <v/>
      </c>
      <c r="DC44" s="353" t="str">
        <f ca="1">+IF(OFFSET('Sanitation Data'!$G$31,0,10*ROW('Sanitation Data'!G38))="","",OFFSET('Sanitation Data'!$G$31,0,10*ROW('Sanitation Data'!G38)))</f>
        <v/>
      </c>
      <c r="DD44" s="353" t="str">
        <f ca="1">+IF(OFFSET('Sanitation Data'!$G$32,0,10*ROW('Sanitation Data'!G38))="","",OFFSET('Sanitation Data'!$G$32,0,10*ROW('Sanitation Data'!G38)))</f>
        <v/>
      </c>
      <c r="DE44" s="353" t="str">
        <f ca="1">+IF(OFFSET('Sanitation Data'!$H$28,0,10*ROW('Sanitation Data'!H38))="","",OFFSET('Sanitation Data'!$H$28,0,10*ROW('Sanitation Data'!H38)))</f>
        <v/>
      </c>
      <c r="DF44" s="353" t="str">
        <f ca="1">+IF(OFFSET('Sanitation Data'!$H$29,0,10*ROW('Sanitation Data'!H38))="","",OFFSET('Sanitation Data'!$H$29,0,10*ROW('Sanitation Data'!H38)))</f>
        <v/>
      </c>
      <c r="DG44" s="353" t="str">
        <f ca="1">+IF(OFFSET('Sanitation Data'!$H$30,0,10*ROW('Sanitation Data'!H38))="","",OFFSET('Sanitation Data'!$H$30,0,10*ROW('Sanitation Data'!H38)))</f>
        <v/>
      </c>
      <c r="DH44" s="353" t="str">
        <f ca="1">+IF(OFFSET('Sanitation Data'!$H$31,0,10*ROW('Sanitation Data'!H38))="","",OFFSET('Sanitation Data'!$H$31,0,10*ROW('Sanitation Data'!H38)))</f>
        <v/>
      </c>
      <c r="DI44" s="353" t="str">
        <f ca="1">+IF(OFFSET('Sanitation Data'!$H$32,0,10*ROW('Sanitation Data'!H38))="","",OFFSET('Sanitation Data'!$H$32,0,10*ROW('Sanitation Data'!H38)))</f>
        <v/>
      </c>
      <c r="DJ44" s="353" t="str">
        <f ca="1">+IF(OFFSET('Sanitation Data'!$I$28,0,10*ROW('Sanitation Data'!I38))="","",OFFSET('Sanitation Data'!$I$28,0,10*ROW('Sanitation Data'!I38)))</f>
        <v/>
      </c>
      <c r="DK44" s="353" t="str">
        <f ca="1">+IF(OFFSET('Sanitation Data'!$I$29,0,10*ROW('Sanitation Data'!I38))="","",OFFSET('Sanitation Data'!$I$29,0,10*ROW('Sanitation Data'!I38)))</f>
        <v/>
      </c>
      <c r="DL44" s="353" t="str">
        <f ca="1">+IF(OFFSET('Sanitation Data'!$I$30,0,10*ROW('Sanitation Data'!I38))="","",OFFSET('Sanitation Data'!$I$30,0,10*ROW('Sanitation Data'!I38)))</f>
        <v/>
      </c>
      <c r="DM44" s="353" t="str">
        <f ca="1">+IF(OFFSET('Sanitation Data'!$I$31,0,10*ROW('Sanitation Data'!I38))="","",OFFSET('Sanitation Data'!$I$31,0,10*ROW('Sanitation Data'!I38)))</f>
        <v/>
      </c>
      <c r="DN44" s="353" t="str">
        <f ca="1">+IF(OFFSET('Sanitation Data'!$I$32,0,10*ROW('Sanitation Data'!I38))="","",OFFSET('Sanitation Data'!$I$32,0,10*ROW('Sanitation Data'!I38)))</f>
        <v/>
      </c>
      <c r="DO44" s="353" t="str">
        <f ca="1">+IF(OFFSET('Hygiene Data'!$D$11,0,10*ROW('Hygiene Data'!D38))="","",OFFSET('Hygiene Data'!$D$11,0,10*ROW('Hygiene Data'!D38)))</f>
        <v/>
      </c>
      <c r="DP44" s="353" t="str">
        <f ca="1">+IF(OFFSET('Hygiene Data'!$D$12,0,10*ROW('Hygiene Data'!D38))="","",OFFSET('Hygiene Data'!$D$12,0,10*ROW('Hygiene Data'!D38)))</f>
        <v/>
      </c>
      <c r="DQ44" s="353" t="str">
        <f ca="1">+IF(OFFSET('Hygiene Data'!$D$13,0,10*ROW('Hygiene Data'!D38))="","",OFFSET('Hygiene Data'!$D$13,0,10*ROW('Hygiene Data'!D38)))</f>
        <v/>
      </c>
      <c r="DR44" s="353" t="str">
        <f ca="1">+IF(OFFSET('Hygiene Data'!$E$11,0,10*ROW('Hygiene Data'!E38))="","",OFFSET('Hygiene Data'!$E$11,0,10*ROW('Hygiene Data'!E38)))</f>
        <v/>
      </c>
      <c r="DS44" s="353" t="str">
        <f ca="1">+IF(OFFSET('Hygiene Data'!$E$12,0,10*ROW('Hygiene Data'!E38))="","",OFFSET('Hygiene Data'!$E$12,0,10*ROW('Hygiene Data'!E38)))</f>
        <v/>
      </c>
      <c r="DT44" s="353" t="str">
        <f ca="1">+IF(OFFSET('Hygiene Data'!$E$13,0,10*ROW('Hygiene Data'!E38))="","",OFFSET('Hygiene Data'!$E$13,0,10*ROW('Hygiene Data'!E38)))</f>
        <v/>
      </c>
      <c r="DU44" s="353" t="str">
        <f ca="1">+IF(OFFSET('Hygiene Data'!$F$11,0,10*ROW('Hygiene Data'!F38))="","",OFFSET('Hygiene Data'!$F$11,0,10*ROW('Hygiene Data'!F38)))</f>
        <v/>
      </c>
      <c r="DV44" s="353" t="str">
        <f ca="1">+IF(OFFSET('Hygiene Data'!$F$12,0,10*ROW('Hygiene Data'!F38))="","",OFFSET('Hygiene Data'!$F$12,0,10*ROW('Hygiene Data'!F38)))</f>
        <v/>
      </c>
      <c r="DW44" s="353" t="str">
        <f ca="1">+IF(OFFSET('Hygiene Data'!$F$13,0,10*ROW('Hygiene Data'!F38))="","",OFFSET('Hygiene Data'!$F$13,0,10*ROW('Hygiene Data'!F38)))</f>
        <v/>
      </c>
      <c r="DX44" s="353" t="str">
        <f ca="1">+IF(OFFSET('Hygiene Data'!$G$11,0,10*ROW('Hygiene Data'!G38))="","",OFFSET('Hygiene Data'!$G$11,0,10*ROW('Hygiene Data'!G38)))</f>
        <v/>
      </c>
      <c r="DY44" s="353" t="str">
        <f ca="1">+IF(OFFSET('Hygiene Data'!$G$12,0,10*ROW('Hygiene Data'!G38))="","",OFFSET('Hygiene Data'!$G$12,0,10*ROW('Hygiene Data'!G38)))</f>
        <v/>
      </c>
      <c r="DZ44" s="353" t="str">
        <f ca="1">+IF(OFFSET('Hygiene Data'!$G$13,0,10*ROW('Hygiene Data'!G38))="","",OFFSET('Hygiene Data'!$G$13,0,10*ROW('Hygiene Data'!G38)))</f>
        <v/>
      </c>
      <c r="EA44" s="353" t="str">
        <f ca="1">+IF(OFFSET('Hygiene Data'!$H$11,0,10*ROW('Hygiene Data'!H38))="","",OFFSET('Hygiene Data'!$H$11,0,10*ROW('Hygiene Data'!H38)))</f>
        <v/>
      </c>
      <c r="EB44" s="353" t="str">
        <f ca="1">+IF(OFFSET('Hygiene Data'!$H$12,0,10*ROW('Hygiene Data'!H38))="","",OFFSET('Hygiene Data'!$H$12,0,10*ROW('Hygiene Data'!H38)))</f>
        <v/>
      </c>
      <c r="EC44" s="353" t="str">
        <f ca="1">+IF(OFFSET('Hygiene Data'!$H$13,0,10*ROW('Hygiene Data'!H38))="","",OFFSET('Hygiene Data'!$H$13,0,10*ROW('Hygiene Data'!H38)))</f>
        <v/>
      </c>
      <c r="ED44" s="353" t="str">
        <f ca="1">+IF(OFFSET('Hygiene Data'!$I$11,0,10*ROW('Hygiene Data'!I38))="","",OFFSET('Hygiene Data'!$I$11,0,10*ROW('Hygiene Data'!I38)))</f>
        <v/>
      </c>
      <c r="EE44" s="353" t="str">
        <f ca="1">+IF(OFFSET('Hygiene Data'!$I$12,0,10*ROW('Hygiene Data'!I38))="","",OFFSET('Hygiene Data'!$I$12,0,10*ROW('Hygiene Data'!I38)))</f>
        <v/>
      </c>
      <c r="EF44" s="353" t="str">
        <f ca="1">+IF(OFFSET('Hygiene Data'!$I$13,0,10*ROW('Hygiene Data'!I38))="","",OFFSET('Hygiene Data'!$I$13,0,10*ROW('Hygiene Data'!I38)))</f>
        <v/>
      </c>
    </row>
    <row r="45" spans="1:136" x14ac:dyDescent="0.25">
      <c r="A45" s="462" t="str">
        <f ca="1">+IF(OFFSET('Water Data'!$B$2,0,10*ROW('Water Data'!E39))="","",OFFSET('Water Data'!$B$2,0,10*ROW('Water Data'!E39)))</f>
        <v/>
      </c>
      <c r="B45" s="46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89" t="str">
        <f t="shared" ca="1" si="0"/>
        <v/>
      </c>
      <c r="D45" s="49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3" t="str">
        <f ca="1">+IF(OFFSET('Water Data'!$D$27,0,10*ROW('Water Data'!D39))="","",OFFSET('Water Data'!$D$27,0,10*ROW('Water Data'!D39)))</f>
        <v/>
      </c>
      <c r="BT45" s="353" t="str">
        <f ca="1">+IF(OFFSET('Water Data'!$D$28,0,10*ROW('Water Data'!D39))="","",OFFSET('Water Data'!$D$28,0,10*ROW('Water Data'!D39)))</f>
        <v/>
      </c>
      <c r="BU45" s="353" t="str">
        <f ca="1">+IF(OFFSET('Water Data'!$D$29,0,10*ROW('Water Data'!D39))="","",OFFSET('Water Data'!$D$29,0,10*ROW('Water Data'!D39)))</f>
        <v/>
      </c>
      <c r="BV45" s="353" t="str">
        <f ca="1">+IF(OFFSET('Water Data'!$E$27,0,10*ROW('Water Data'!E39))="","",OFFSET('Water Data'!$E$27,0,10*ROW('Water Data'!E39)))</f>
        <v/>
      </c>
      <c r="BW45" s="353" t="str">
        <f ca="1">+IF(OFFSET('Water Data'!$E$28,0,10*ROW('Water Data'!E39))="","",OFFSET('Water Data'!$E$28,0,10*ROW('Water Data'!E39)))</f>
        <v/>
      </c>
      <c r="BX45" s="353" t="str">
        <f ca="1">+IF(OFFSET('Water Data'!$E$29,0,10*ROW('Water Data'!E39))="","",OFFSET('Water Data'!$E$29,0,10*ROW('Water Data'!E39)))</f>
        <v/>
      </c>
      <c r="BY45" s="353" t="str">
        <f ca="1">+IF(OFFSET('Water Data'!$F$27,0,10*ROW('Water Data'!F39))="","",OFFSET('Water Data'!$F$27,0,10*ROW('Water Data'!F39)))</f>
        <v/>
      </c>
      <c r="BZ45" s="353" t="str">
        <f ca="1">+IF(OFFSET('Water Data'!$F$28,0,10*ROW('Water Data'!F39))="","",OFFSET('Water Data'!$F$28,0,10*ROW('Water Data'!F39)))</f>
        <v/>
      </c>
      <c r="CA45" s="353" t="str">
        <f ca="1">+IF(OFFSET('Water Data'!$F$29,0,10*ROW('Water Data'!F39))="","",OFFSET('Water Data'!$F$29,0,10*ROW('Water Data'!F39)))</f>
        <v/>
      </c>
      <c r="CB45" s="353" t="str">
        <f ca="1">+IF(OFFSET('Water Data'!$G$27,0,10*ROW('Water Data'!G39))="","",OFFSET('Water Data'!$G$27,0,10*ROW('Water Data'!G39)))</f>
        <v/>
      </c>
      <c r="CC45" s="353" t="str">
        <f ca="1">+IF(OFFSET('Water Data'!$G$28,0,10*ROW('Water Data'!G39))="","",OFFSET('Water Data'!$G$28,0,10*ROW('Water Data'!G39)))</f>
        <v/>
      </c>
      <c r="CD45" s="353" t="str">
        <f ca="1">+IF(OFFSET('Water Data'!$G$29,0,10*ROW('Water Data'!G39))="","",OFFSET('Water Data'!$G$29,0,10*ROW('Water Data'!G39)))</f>
        <v/>
      </c>
      <c r="CE45" s="353" t="str">
        <f ca="1">+IF(OFFSET('Water Data'!$H$27,0,10*ROW('Water Data'!H39))="","",OFFSET('Water Data'!$H$27,0,10*ROW('Water Data'!H39)))</f>
        <v/>
      </c>
      <c r="CF45" s="353" t="str">
        <f ca="1">+IF(OFFSET('Water Data'!$H$28,0,10*ROW('Water Data'!H39))="","",OFFSET('Water Data'!$H$28,0,10*ROW('Water Data'!H39)))</f>
        <v/>
      </c>
      <c r="CG45" s="353" t="str">
        <f ca="1">+IF(OFFSET('Water Data'!$H$29,0,10*ROW('Water Data'!H39))="","",OFFSET('Water Data'!$H$29,0,10*ROW('Water Data'!H39)))</f>
        <v/>
      </c>
      <c r="CH45" s="353" t="str">
        <f ca="1">+IF(OFFSET('Water Data'!$I$27,0,10*ROW('Water Data'!I39))="","",OFFSET('Water Data'!$I$27,0,10*ROW('Water Data'!I39)))</f>
        <v/>
      </c>
      <c r="CI45" s="353" t="str">
        <f ca="1">+IF(OFFSET('Water Data'!$I$28,0,10*ROW('Water Data'!I39))="","",OFFSET('Water Data'!$I$28,0,10*ROW('Water Data'!I39)))</f>
        <v/>
      </c>
      <c r="CJ45" s="353" t="str">
        <f ca="1">+IF(OFFSET('Water Data'!$I$29,0,10*ROW('Water Data'!I39))="","",OFFSET('Water Data'!$I$29,0,10*ROW('Water Data'!I39)))</f>
        <v/>
      </c>
      <c r="CK45" s="353" t="str">
        <f ca="1">+IF(OFFSET('Sanitation Data'!$D$28,0,10*ROW('Sanitation Data'!D39))="","",OFFSET('Sanitation Data'!$D$28,0,10*ROW('Sanitation Data'!D39)))</f>
        <v/>
      </c>
      <c r="CL45" s="353" t="str">
        <f ca="1">+IF(OFFSET('Sanitation Data'!$D$29,0,10*ROW('Sanitation Data'!D39))="","",OFFSET('Sanitation Data'!$D$29,0,10*ROW('Sanitation Data'!D39)))</f>
        <v/>
      </c>
      <c r="CM45" s="353" t="str">
        <f ca="1">+IF(OFFSET('Sanitation Data'!$D$30,0,10*ROW('Sanitation Data'!D39))="","",OFFSET('Sanitation Data'!$D$30,0,10*ROW('Sanitation Data'!D39)))</f>
        <v/>
      </c>
      <c r="CN45" s="353" t="str">
        <f ca="1">+IF(OFFSET('Sanitation Data'!$D$31,0,10*ROW('Sanitation Data'!D39))="","",OFFSET('Sanitation Data'!$D$31,0,10*ROW('Sanitation Data'!D39)))</f>
        <v/>
      </c>
      <c r="CO45" s="353" t="str">
        <f ca="1">+IF(OFFSET('Sanitation Data'!$D$32,0,10*ROW('Sanitation Data'!D39))="","",OFFSET('Sanitation Data'!$D$32,0,10*ROW('Sanitation Data'!D39)))</f>
        <v/>
      </c>
      <c r="CP45" s="353" t="str">
        <f ca="1">+IF(OFFSET('Sanitation Data'!$E$28,0,10*ROW('Sanitation Data'!E39))="","",OFFSET('Sanitation Data'!$E$28,0,10*ROW('Sanitation Data'!E39)))</f>
        <v/>
      </c>
      <c r="CQ45" s="353" t="str">
        <f ca="1">+IF(OFFSET('Sanitation Data'!$E$29,0,10*ROW('Sanitation Data'!E39))="","",OFFSET('Sanitation Data'!$E$29,0,10*ROW('Sanitation Data'!E39)))</f>
        <v/>
      </c>
      <c r="CR45" s="353" t="str">
        <f ca="1">+IF(OFFSET('Sanitation Data'!$E$30,0,10*ROW('Sanitation Data'!E39))="","",OFFSET('Sanitation Data'!$E$30,0,10*ROW('Sanitation Data'!E39)))</f>
        <v/>
      </c>
      <c r="CS45" s="353" t="str">
        <f ca="1">+IF(OFFSET('Sanitation Data'!$E$31,0,10*ROW('Sanitation Data'!E39))="","",OFFSET('Sanitation Data'!$E$31,0,10*ROW('Sanitation Data'!E39)))</f>
        <v/>
      </c>
      <c r="CT45" s="353" t="str">
        <f ca="1">+IF(OFFSET('Sanitation Data'!$E$32,0,10*ROW('Sanitation Data'!E39))="","",OFFSET('Sanitation Data'!$E$32,0,10*ROW('Sanitation Data'!E39)))</f>
        <v/>
      </c>
      <c r="CU45" s="353" t="str">
        <f ca="1">+IF(OFFSET('Sanitation Data'!$F$28,0,10*ROW('Sanitation Data'!F39))="","",OFFSET('Sanitation Data'!$F$28,0,10*ROW('Sanitation Data'!F39)))</f>
        <v/>
      </c>
      <c r="CV45" s="353" t="str">
        <f ca="1">+IF(OFFSET('Sanitation Data'!$F$29,0,10*ROW('Sanitation Data'!F39))="","",OFFSET('Sanitation Data'!$F$29,0,10*ROW('Sanitation Data'!F39)))</f>
        <v/>
      </c>
      <c r="CW45" s="353" t="str">
        <f ca="1">+IF(OFFSET('Sanitation Data'!$F$30,0,10*ROW('Sanitation Data'!F39))="","",OFFSET('Sanitation Data'!$F$30,0,10*ROW('Sanitation Data'!F39)))</f>
        <v/>
      </c>
      <c r="CX45" s="353" t="str">
        <f ca="1">+IF(OFFSET('Sanitation Data'!$F$31,0,10*ROW('Sanitation Data'!F39))="","",OFFSET('Sanitation Data'!$F$31,0,10*ROW('Sanitation Data'!F39)))</f>
        <v/>
      </c>
      <c r="CY45" s="353" t="str">
        <f ca="1">+IF(OFFSET('Sanitation Data'!$F$32,0,10*ROW('Sanitation Data'!F39))="","",OFFSET('Sanitation Data'!$F$32,0,10*ROW('Sanitation Data'!F39)))</f>
        <v/>
      </c>
      <c r="CZ45" s="353" t="str">
        <f ca="1">+IF(OFFSET('Sanitation Data'!$G$28,0,10*ROW('Sanitation Data'!G39))="","",OFFSET('Sanitation Data'!$G$28,0,10*ROW('Sanitation Data'!G39)))</f>
        <v/>
      </c>
      <c r="DA45" s="353" t="str">
        <f ca="1">+IF(OFFSET('Sanitation Data'!$G$29,0,10*ROW('Sanitation Data'!G39))="","",OFFSET('Sanitation Data'!$G$29,0,10*ROW('Sanitation Data'!G39)))</f>
        <v/>
      </c>
      <c r="DB45" s="353" t="str">
        <f ca="1">+IF(OFFSET('Sanitation Data'!$G$30,0,10*ROW('Sanitation Data'!G39))="","",OFFSET('Sanitation Data'!$G$30,0,10*ROW('Sanitation Data'!G39)))</f>
        <v/>
      </c>
      <c r="DC45" s="353" t="str">
        <f ca="1">+IF(OFFSET('Sanitation Data'!$G$31,0,10*ROW('Sanitation Data'!G39))="","",OFFSET('Sanitation Data'!$G$31,0,10*ROW('Sanitation Data'!G39)))</f>
        <v/>
      </c>
      <c r="DD45" s="353" t="str">
        <f ca="1">+IF(OFFSET('Sanitation Data'!$G$32,0,10*ROW('Sanitation Data'!G39))="","",OFFSET('Sanitation Data'!$G$32,0,10*ROW('Sanitation Data'!G39)))</f>
        <v/>
      </c>
      <c r="DE45" s="353" t="str">
        <f ca="1">+IF(OFFSET('Sanitation Data'!$H$28,0,10*ROW('Sanitation Data'!H39))="","",OFFSET('Sanitation Data'!$H$28,0,10*ROW('Sanitation Data'!H39)))</f>
        <v/>
      </c>
      <c r="DF45" s="353" t="str">
        <f ca="1">+IF(OFFSET('Sanitation Data'!$H$29,0,10*ROW('Sanitation Data'!H39))="","",OFFSET('Sanitation Data'!$H$29,0,10*ROW('Sanitation Data'!H39)))</f>
        <v/>
      </c>
      <c r="DG45" s="353" t="str">
        <f ca="1">+IF(OFFSET('Sanitation Data'!$H$30,0,10*ROW('Sanitation Data'!H39))="","",OFFSET('Sanitation Data'!$H$30,0,10*ROW('Sanitation Data'!H39)))</f>
        <v/>
      </c>
      <c r="DH45" s="353" t="str">
        <f ca="1">+IF(OFFSET('Sanitation Data'!$H$31,0,10*ROW('Sanitation Data'!H39))="","",OFFSET('Sanitation Data'!$H$31,0,10*ROW('Sanitation Data'!H39)))</f>
        <v/>
      </c>
      <c r="DI45" s="353" t="str">
        <f ca="1">+IF(OFFSET('Sanitation Data'!$H$32,0,10*ROW('Sanitation Data'!H39))="","",OFFSET('Sanitation Data'!$H$32,0,10*ROW('Sanitation Data'!H39)))</f>
        <v/>
      </c>
      <c r="DJ45" s="353" t="str">
        <f ca="1">+IF(OFFSET('Sanitation Data'!$I$28,0,10*ROW('Sanitation Data'!I39))="","",OFFSET('Sanitation Data'!$I$28,0,10*ROW('Sanitation Data'!I39)))</f>
        <v/>
      </c>
      <c r="DK45" s="353" t="str">
        <f ca="1">+IF(OFFSET('Sanitation Data'!$I$29,0,10*ROW('Sanitation Data'!I39))="","",OFFSET('Sanitation Data'!$I$29,0,10*ROW('Sanitation Data'!I39)))</f>
        <v/>
      </c>
      <c r="DL45" s="353" t="str">
        <f ca="1">+IF(OFFSET('Sanitation Data'!$I$30,0,10*ROW('Sanitation Data'!I39))="","",OFFSET('Sanitation Data'!$I$30,0,10*ROW('Sanitation Data'!I39)))</f>
        <v/>
      </c>
      <c r="DM45" s="353" t="str">
        <f ca="1">+IF(OFFSET('Sanitation Data'!$I$31,0,10*ROW('Sanitation Data'!I39))="","",OFFSET('Sanitation Data'!$I$31,0,10*ROW('Sanitation Data'!I39)))</f>
        <v/>
      </c>
      <c r="DN45" s="353" t="str">
        <f ca="1">+IF(OFFSET('Sanitation Data'!$I$32,0,10*ROW('Sanitation Data'!I39))="","",OFFSET('Sanitation Data'!$I$32,0,10*ROW('Sanitation Data'!I39)))</f>
        <v/>
      </c>
      <c r="DO45" s="353" t="str">
        <f ca="1">+IF(OFFSET('Hygiene Data'!$D$11,0,10*ROW('Hygiene Data'!D39))="","",OFFSET('Hygiene Data'!$D$11,0,10*ROW('Hygiene Data'!D39)))</f>
        <v/>
      </c>
      <c r="DP45" s="353" t="str">
        <f ca="1">+IF(OFFSET('Hygiene Data'!$D$12,0,10*ROW('Hygiene Data'!D39))="","",OFFSET('Hygiene Data'!$D$12,0,10*ROW('Hygiene Data'!D39)))</f>
        <v/>
      </c>
      <c r="DQ45" s="353" t="str">
        <f ca="1">+IF(OFFSET('Hygiene Data'!$D$13,0,10*ROW('Hygiene Data'!D39))="","",OFFSET('Hygiene Data'!$D$13,0,10*ROW('Hygiene Data'!D39)))</f>
        <v/>
      </c>
      <c r="DR45" s="353" t="str">
        <f ca="1">+IF(OFFSET('Hygiene Data'!$E$11,0,10*ROW('Hygiene Data'!E39))="","",OFFSET('Hygiene Data'!$E$11,0,10*ROW('Hygiene Data'!E39)))</f>
        <v/>
      </c>
      <c r="DS45" s="353" t="str">
        <f ca="1">+IF(OFFSET('Hygiene Data'!$E$12,0,10*ROW('Hygiene Data'!E39))="","",OFFSET('Hygiene Data'!$E$12,0,10*ROW('Hygiene Data'!E39)))</f>
        <v/>
      </c>
      <c r="DT45" s="353" t="str">
        <f ca="1">+IF(OFFSET('Hygiene Data'!$E$13,0,10*ROW('Hygiene Data'!E39))="","",OFFSET('Hygiene Data'!$E$13,0,10*ROW('Hygiene Data'!E39)))</f>
        <v/>
      </c>
      <c r="DU45" s="353" t="str">
        <f ca="1">+IF(OFFSET('Hygiene Data'!$F$11,0,10*ROW('Hygiene Data'!F39))="","",OFFSET('Hygiene Data'!$F$11,0,10*ROW('Hygiene Data'!F39)))</f>
        <v/>
      </c>
      <c r="DV45" s="353" t="str">
        <f ca="1">+IF(OFFSET('Hygiene Data'!$F$12,0,10*ROW('Hygiene Data'!F39))="","",OFFSET('Hygiene Data'!$F$12,0,10*ROW('Hygiene Data'!F39)))</f>
        <v/>
      </c>
      <c r="DW45" s="353" t="str">
        <f ca="1">+IF(OFFSET('Hygiene Data'!$F$13,0,10*ROW('Hygiene Data'!F39))="","",OFFSET('Hygiene Data'!$F$13,0,10*ROW('Hygiene Data'!F39)))</f>
        <v/>
      </c>
      <c r="DX45" s="353" t="str">
        <f ca="1">+IF(OFFSET('Hygiene Data'!$G$11,0,10*ROW('Hygiene Data'!G39))="","",OFFSET('Hygiene Data'!$G$11,0,10*ROW('Hygiene Data'!G39)))</f>
        <v/>
      </c>
      <c r="DY45" s="353" t="str">
        <f ca="1">+IF(OFFSET('Hygiene Data'!$G$12,0,10*ROW('Hygiene Data'!G39))="","",OFFSET('Hygiene Data'!$G$12,0,10*ROW('Hygiene Data'!G39)))</f>
        <v/>
      </c>
      <c r="DZ45" s="353" t="str">
        <f ca="1">+IF(OFFSET('Hygiene Data'!$G$13,0,10*ROW('Hygiene Data'!G39))="","",OFFSET('Hygiene Data'!$G$13,0,10*ROW('Hygiene Data'!G39)))</f>
        <v/>
      </c>
      <c r="EA45" s="353" t="str">
        <f ca="1">+IF(OFFSET('Hygiene Data'!$H$11,0,10*ROW('Hygiene Data'!H39))="","",OFFSET('Hygiene Data'!$H$11,0,10*ROW('Hygiene Data'!H39)))</f>
        <v/>
      </c>
      <c r="EB45" s="353" t="str">
        <f ca="1">+IF(OFFSET('Hygiene Data'!$H$12,0,10*ROW('Hygiene Data'!H39))="","",OFFSET('Hygiene Data'!$H$12,0,10*ROW('Hygiene Data'!H39)))</f>
        <v/>
      </c>
      <c r="EC45" s="353" t="str">
        <f ca="1">+IF(OFFSET('Hygiene Data'!$H$13,0,10*ROW('Hygiene Data'!H39))="","",OFFSET('Hygiene Data'!$H$13,0,10*ROW('Hygiene Data'!H39)))</f>
        <v/>
      </c>
      <c r="ED45" s="353" t="str">
        <f ca="1">+IF(OFFSET('Hygiene Data'!$I$11,0,10*ROW('Hygiene Data'!I39))="","",OFFSET('Hygiene Data'!$I$11,0,10*ROW('Hygiene Data'!I39)))</f>
        <v/>
      </c>
      <c r="EE45" s="353" t="str">
        <f ca="1">+IF(OFFSET('Hygiene Data'!$I$12,0,10*ROW('Hygiene Data'!I39))="","",OFFSET('Hygiene Data'!$I$12,0,10*ROW('Hygiene Data'!I39)))</f>
        <v/>
      </c>
      <c r="EF45" s="353" t="str">
        <f ca="1">+IF(OFFSET('Hygiene Data'!$I$13,0,10*ROW('Hygiene Data'!I39))="","",OFFSET('Hygiene Data'!$I$13,0,10*ROW('Hygiene Data'!I39)))</f>
        <v/>
      </c>
    </row>
    <row r="46" spans="1:136" x14ac:dyDescent="0.25">
      <c r="A46" s="462" t="str">
        <f ca="1">+IF(OFFSET('Water Data'!$B$2,0,10*ROW('Water Data'!E40))="","",OFFSET('Water Data'!$B$2,0,10*ROW('Water Data'!E40)))</f>
        <v/>
      </c>
      <c r="B46" s="46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89" t="str">
        <f t="shared" ca="1" si="0"/>
        <v/>
      </c>
      <c r="D46" s="49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3" t="str">
        <f ca="1">+IF(OFFSET('Water Data'!$D$27,0,10*ROW('Water Data'!D40))="","",OFFSET('Water Data'!$D$27,0,10*ROW('Water Data'!D40)))</f>
        <v/>
      </c>
      <c r="BT46" s="353" t="str">
        <f ca="1">+IF(OFFSET('Water Data'!$D$28,0,10*ROW('Water Data'!D40))="","",OFFSET('Water Data'!$D$28,0,10*ROW('Water Data'!D40)))</f>
        <v/>
      </c>
      <c r="BU46" s="353" t="str">
        <f ca="1">+IF(OFFSET('Water Data'!$D$29,0,10*ROW('Water Data'!D40))="","",OFFSET('Water Data'!$D$29,0,10*ROW('Water Data'!D40)))</f>
        <v/>
      </c>
      <c r="BV46" s="353" t="str">
        <f ca="1">+IF(OFFSET('Water Data'!$E$27,0,10*ROW('Water Data'!E40))="","",OFFSET('Water Data'!$E$27,0,10*ROW('Water Data'!E40)))</f>
        <v/>
      </c>
      <c r="BW46" s="353" t="str">
        <f ca="1">+IF(OFFSET('Water Data'!$E$28,0,10*ROW('Water Data'!E40))="","",OFFSET('Water Data'!$E$28,0,10*ROW('Water Data'!E40)))</f>
        <v/>
      </c>
      <c r="BX46" s="353" t="str">
        <f ca="1">+IF(OFFSET('Water Data'!$E$29,0,10*ROW('Water Data'!E40))="","",OFFSET('Water Data'!$E$29,0,10*ROW('Water Data'!E40)))</f>
        <v/>
      </c>
      <c r="BY46" s="353" t="str">
        <f ca="1">+IF(OFFSET('Water Data'!$F$27,0,10*ROW('Water Data'!F40))="","",OFFSET('Water Data'!$F$27,0,10*ROW('Water Data'!F40)))</f>
        <v/>
      </c>
      <c r="BZ46" s="353" t="str">
        <f ca="1">+IF(OFFSET('Water Data'!$F$28,0,10*ROW('Water Data'!F40))="","",OFFSET('Water Data'!$F$28,0,10*ROW('Water Data'!F40)))</f>
        <v/>
      </c>
      <c r="CA46" s="353" t="str">
        <f ca="1">+IF(OFFSET('Water Data'!$F$29,0,10*ROW('Water Data'!F40))="","",OFFSET('Water Data'!$F$29,0,10*ROW('Water Data'!F40)))</f>
        <v/>
      </c>
      <c r="CB46" s="353" t="str">
        <f ca="1">+IF(OFFSET('Water Data'!$G$27,0,10*ROW('Water Data'!G40))="","",OFFSET('Water Data'!$G$27,0,10*ROW('Water Data'!G40)))</f>
        <v/>
      </c>
      <c r="CC46" s="353" t="str">
        <f ca="1">+IF(OFFSET('Water Data'!$G$28,0,10*ROW('Water Data'!G40))="","",OFFSET('Water Data'!$G$28,0,10*ROW('Water Data'!G40)))</f>
        <v/>
      </c>
      <c r="CD46" s="353" t="str">
        <f ca="1">+IF(OFFSET('Water Data'!$G$29,0,10*ROW('Water Data'!G40))="","",OFFSET('Water Data'!$G$29,0,10*ROW('Water Data'!G40)))</f>
        <v/>
      </c>
      <c r="CE46" s="353" t="str">
        <f ca="1">+IF(OFFSET('Water Data'!$H$27,0,10*ROW('Water Data'!H40))="","",OFFSET('Water Data'!$H$27,0,10*ROW('Water Data'!H40)))</f>
        <v/>
      </c>
      <c r="CF46" s="353" t="str">
        <f ca="1">+IF(OFFSET('Water Data'!$H$28,0,10*ROW('Water Data'!H40))="","",OFFSET('Water Data'!$H$28,0,10*ROW('Water Data'!H40)))</f>
        <v/>
      </c>
      <c r="CG46" s="353" t="str">
        <f ca="1">+IF(OFFSET('Water Data'!$H$29,0,10*ROW('Water Data'!H40))="","",OFFSET('Water Data'!$H$29,0,10*ROW('Water Data'!H40)))</f>
        <v/>
      </c>
      <c r="CH46" s="353" t="str">
        <f ca="1">+IF(OFFSET('Water Data'!$I$27,0,10*ROW('Water Data'!I40))="","",OFFSET('Water Data'!$I$27,0,10*ROW('Water Data'!I40)))</f>
        <v/>
      </c>
      <c r="CI46" s="353" t="str">
        <f ca="1">+IF(OFFSET('Water Data'!$I$28,0,10*ROW('Water Data'!I40))="","",OFFSET('Water Data'!$I$28,0,10*ROW('Water Data'!I40)))</f>
        <v/>
      </c>
      <c r="CJ46" s="353" t="str">
        <f ca="1">+IF(OFFSET('Water Data'!$I$29,0,10*ROW('Water Data'!I40))="","",OFFSET('Water Data'!$I$29,0,10*ROW('Water Data'!I40)))</f>
        <v/>
      </c>
      <c r="CK46" s="353" t="str">
        <f ca="1">+IF(OFFSET('Sanitation Data'!$D$28,0,10*ROW('Sanitation Data'!D40))="","",OFFSET('Sanitation Data'!$D$28,0,10*ROW('Sanitation Data'!D40)))</f>
        <v/>
      </c>
      <c r="CL46" s="353" t="str">
        <f ca="1">+IF(OFFSET('Sanitation Data'!$D$29,0,10*ROW('Sanitation Data'!D40))="","",OFFSET('Sanitation Data'!$D$29,0,10*ROW('Sanitation Data'!D40)))</f>
        <v/>
      </c>
      <c r="CM46" s="353" t="str">
        <f ca="1">+IF(OFFSET('Sanitation Data'!$D$30,0,10*ROW('Sanitation Data'!D40))="","",OFFSET('Sanitation Data'!$D$30,0,10*ROW('Sanitation Data'!D40)))</f>
        <v/>
      </c>
      <c r="CN46" s="353" t="str">
        <f ca="1">+IF(OFFSET('Sanitation Data'!$D$31,0,10*ROW('Sanitation Data'!D40))="","",OFFSET('Sanitation Data'!$D$31,0,10*ROW('Sanitation Data'!D40)))</f>
        <v/>
      </c>
      <c r="CO46" s="353" t="str">
        <f ca="1">+IF(OFFSET('Sanitation Data'!$D$32,0,10*ROW('Sanitation Data'!D40))="","",OFFSET('Sanitation Data'!$D$32,0,10*ROW('Sanitation Data'!D40)))</f>
        <v/>
      </c>
      <c r="CP46" s="353" t="str">
        <f ca="1">+IF(OFFSET('Sanitation Data'!$E$28,0,10*ROW('Sanitation Data'!E40))="","",OFFSET('Sanitation Data'!$E$28,0,10*ROW('Sanitation Data'!E40)))</f>
        <v/>
      </c>
      <c r="CQ46" s="353" t="str">
        <f ca="1">+IF(OFFSET('Sanitation Data'!$E$29,0,10*ROW('Sanitation Data'!E40))="","",OFFSET('Sanitation Data'!$E$29,0,10*ROW('Sanitation Data'!E40)))</f>
        <v/>
      </c>
      <c r="CR46" s="353" t="str">
        <f ca="1">+IF(OFFSET('Sanitation Data'!$E$30,0,10*ROW('Sanitation Data'!E40))="","",OFFSET('Sanitation Data'!$E$30,0,10*ROW('Sanitation Data'!E40)))</f>
        <v/>
      </c>
      <c r="CS46" s="353" t="str">
        <f ca="1">+IF(OFFSET('Sanitation Data'!$E$31,0,10*ROW('Sanitation Data'!E40))="","",OFFSET('Sanitation Data'!$E$31,0,10*ROW('Sanitation Data'!E40)))</f>
        <v/>
      </c>
      <c r="CT46" s="353" t="str">
        <f ca="1">+IF(OFFSET('Sanitation Data'!$E$32,0,10*ROW('Sanitation Data'!E40))="","",OFFSET('Sanitation Data'!$E$32,0,10*ROW('Sanitation Data'!E40)))</f>
        <v/>
      </c>
      <c r="CU46" s="353" t="str">
        <f ca="1">+IF(OFFSET('Sanitation Data'!$F$28,0,10*ROW('Sanitation Data'!F40))="","",OFFSET('Sanitation Data'!$F$28,0,10*ROW('Sanitation Data'!F40)))</f>
        <v/>
      </c>
      <c r="CV46" s="353" t="str">
        <f ca="1">+IF(OFFSET('Sanitation Data'!$F$29,0,10*ROW('Sanitation Data'!F40))="","",OFFSET('Sanitation Data'!$F$29,0,10*ROW('Sanitation Data'!F40)))</f>
        <v/>
      </c>
      <c r="CW46" s="353" t="str">
        <f ca="1">+IF(OFFSET('Sanitation Data'!$F$30,0,10*ROW('Sanitation Data'!F40))="","",OFFSET('Sanitation Data'!$F$30,0,10*ROW('Sanitation Data'!F40)))</f>
        <v/>
      </c>
      <c r="CX46" s="353" t="str">
        <f ca="1">+IF(OFFSET('Sanitation Data'!$F$31,0,10*ROW('Sanitation Data'!F40))="","",OFFSET('Sanitation Data'!$F$31,0,10*ROW('Sanitation Data'!F40)))</f>
        <v/>
      </c>
      <c r="CY46" s="353" t="str">
        <f ca="1">+IF(OFFSET('Sanitation Data'!$F$32,0,10*ROW('Sanitation Data'!F40))="","",OFFSET('Sanitation Data'!$F$32,0,10*ROW('Sanitation Data'!F40)))</f>
        <v/>
      </c>
      <c r="CZ46" s="353" t="str">
        <f ca="1">+IF(OFFSET('Sanitation Data'!$G$28,0,10*ROW('Sanitation Data'!G40))="","",OFFSET('Sanitation Data'!$G$28,0,10*ROW('Sanitation Data'!G40)))</f>
        <v/>
      </c>
      <c r="DA46" s="353" t="str">
        <f ca="1">+IF(OFFSET('Sanitation Data'!$G$29,0,10*ROW('Sanitation Data'!G40))="","",OFFSET('Sanitation Data'!$G$29,0,10*ROW('Sanitation Data'!G40)))</f>
        <v/>
      </c>
      <c r="DB46" s="353" t="str">
        <f ca="1">+IF(OFFSET('Sanitation Data'!$G$30,0,10*ROW('Sanitation Data'!G40))="","",OFFSET('Sanitation Data'!$G$30,0,10*ROW('Sanitation Data'!G40)))</f>
        <v/>
      </c>
      <c r="DC46" s="353" t="str">
        <f ca="1">+IF(OFFSET('Sanitation Data'!$G$31,0,10*ROW('Sanitation Data'!G40))="","",OFFSET('Sanitation Data'!$G$31,0,10*ROW('Sanitation Data'!G40)))</f>
        <v/>
      </c>
      <c r="DD46" s="353" t="str">
        <f ca="1">+IF(OFFSET('Sanitation Data'!$G$32,0,10*ROW('Sanitation Data'!G40))="","",OFFSET('Sanitation Data'!$G$32,0,10*ROW('Sanitation Data'!G40)))</f>
        <v/>
      </c>
      <c r="DE46" s="353" t="str">
        <f ca="1">+IF(OFFSET('Sanitation Data'!$H$28,0,10*ROW('Sanitation Data'!H40))="","",OFFSET('Sanitation Data'!$H$28,0,10*ROW('Sanitation Data'!H40)))</f>
        <v/>
      </c>
      <c r="DF46" s="353" t="str">
        <f ca="1">+IF(OFFSET('Sanitation Data'!$H$29,0,10*ROW('Sanitation Data'!H40))="","",OFFSET('Sanitation Data'!$H$29,0,10*ROW('Sanitation Data'!H40)))</f>
        <v/>
      </c>
      <c r="DG46" s="353" t="str">
        <f ca="1">+IF(OFFSET('Sanitation Data'!$H$30,0,10*ROW('Sanitation Data'!H40))="","",OFFSET('Sanitation Data'!$H$30,0,10*ROW('Sanitation Data'!H40)))</f>
        <v/>
      </c>
      <c r="DH46" s="353" t="str">
        <f ca="1">+IF(OFFSET('Sanitation Data'!$H$31,0,10*ROW('Sanitation Data'!H40))="","",OFFSET('Sanitation Data'!$H$31,0,10*ROW('Sanitation Data'!H40)))</f>
        <v/>
      </c>
      <c r="DI46" s="353" t="str">
        <f ca="1">+IF(OFFSET('Sanitation Data'!$H$32,0,10*ROW('Sanitation Data'!H40))="","",OFFSET('Sanitation Data'!$H$32,0,10*ROW('Sanitation Data'!H40)))</f>
        <v/>
      </c>
      <c r="DJ46" s="353" t="str">
        <f ca="1">+IF(OFFSET('Sanitation Data'!$I$28,0,10*ROW('Sanitation Data'!I40))="","",OFFSET('Sanitation Data'!$I$28,0,10*ROW('Sanitation Data'!I40)))</f>
        <v/>
      </c>
      <c r="DK46" s="353" t="str">
        <f ca="1">+IF(OFFSET('Sanitation Data'!$I$29,0,10*ROW('Sanitation Data'!I40))="","",OFFSET('Sanitation Data'!$I$29,0,10*ROW('Sanitation Data'!I40)))</f>
        <v/>
      </c>
      <c r="DL46" s="353" t="str">
        <f ca="1">+IF(OFFSET('Sanitation Data'!$I$30,0,10*ROW('Sanitation Data'!I40))="","",OFFSET('Sanitation Data'!$I$30,0,10*ROW('Sanitation Data'!I40)))</f>
        <v/>
      </c>
      <c r="DM46" s="353" t="str">
        <f ca="1">+IF(OFFSET('Sanitation Data'!$I$31,0,10*ROW('Sanitation Data'!I40))="","",OFFSET('Sanitation Data'!$I$31,0,10*ROW('Sanitation Data'!I40)))</f>
        <v/>
      </c>
      <c r="DN46" s="353" t="str">
        <f ca="1">+IF(OFFSET('Sanitation Data'!$I$32,0,10*ROW('Sanitation Data'!I40))="","",OFFSET('Sanitation Data'!$I$32,0,10*ROW('Sanitation Data'!I40)))</f>
        <v/>
      </c>
      <c r="DO46" s="353" t="str">
        <f ca="1">+IF(OFFSET('Hygiene Data'!$D$11,0,10*ROW('Hygiene Data'!D40))="","",OFFSET('Hygiene Data'!$D$11,0,10*ROW('Hygiene Data'!D40)))</f>
        <v/>
      </c>
      <c r="DP46" s="353" t="str">
        <f ca="1">+IF(OFFSET('Hygiene Data'!$D$12,0,10*ROW('Hygiene Data'!D40))="","",OFFSET('Hygiene Data'!$D$12,0,10*ROW('Hygiene Data'!D40)))</f>
        <v/>
      </c>
      <c r="DQ46" s="353" t="str">
        <f ca="1">+IF(OFFSET('Hygiene Data'!$D$13,0,10*ROW('Hygiene Data'!D40))="","",OFFSET('Hygiene Data'!$D$13,0,10*ROW('Hygiene Data'!D40)))</f>
        <v/>
      </c>
      <c r="DR46" s="353" t="str">
        <f ca="1">+IF(OFFSET('Hygiene Data'!$E$11,0,10*ROW('Hygiene Data'!E40))="","",OFFSET('Hygiene Data'!$E$11,0,10*ROW('Hygiene Data'!E40)))</f>
        <v/>
      </c>
      <c r="DS46" s="353" t="str">
        <f ca="1">+IF(OFFSET('Hygiene Data'!$E$12,0,10*ROW('Hygiene Data'!E40))="","",OFFSET('Hygiene Data'!$E$12,0,10*ROW('Hygiene Data'!E40)))</f>
        <v/>
      </c>
      <c r="DT46" s="353" t="str">
        <f ca="1">+IF(OFFSET('Hygiene Data'!$E$13,0,10*ROW('Hygiene Data'!E40))="","",OFFSET('Hygiene Data'!$E$13,0,10*ROW('Hygiene Data'!E40)))</f>
        <v/>
      </c>
      <c r="DU46" s="353" t="str">
        <f ca="1">+IF(OFFSET('Hygiene Data'!$F$11,0,10*ROW('Hygiene Data'!F40))="","",OFFSET('Hygiene Data'!$F$11,0,10*ROW('Hygiene Data'!F40)))</f>
        <v/>
      </c>
      <c r="DV46" s="353" t="str">
        <f ca="1">+IF(OFFSET('Hygiene Data'!$F$12,0,10*ROW('Hygiene Data'!F40))="","",OFFSET('Hygiene Data'!$F$12,0,10*ROW('Hygiene Data'!F40)))</f>
        <v/>
      </c>
      <c r="DW46" s="353" t="str">
        <f ca="1">+IF(OFFSET('Hygiene Data'!$F$13,0,10*ROW('Hygiene Data'!F40))="","",OFFSET('Hygiene Data'!$F$13,0,10*ROW('Hygiene Data'!F40)))</f>
        <v/>
      </c>
      <c r="DX46" s="353" t="str">
        <f ca="1">+IF(OFFSET('Hygiene Data'!$G$11,0,10*ROW('Hygiene Data'!G40))="","",OFFSET('Hygiene Data'!$G$11,0,10*ROW('Hygiene Data'!G40)))</f>
        <v/>
      </c>
      <c r="DY46" s="353" t="str">
        <f ca="1">+IF(OFFSET('Hygiene Data'!$G$12,0,10*ROW('Hygiene Data'!G40))="","",OFFSET('Hygiene Data'!$G$12,0,10*ROW('Hygiene Data'!G40)))</f>
        <v/>
      </c>
      <c r="DZ46" s="353" t="str">
        <f ca="1">+IF(OFFSET('Hygiene Data'!$G$13,0,10*ROW('Hygiene Data'!G40))="","",OFFSET('Hygiene Data'!$G$13,0,10*ROW('Hygiene Data'!G40)))</f>
        <v/>
      </c>
      <c r="EA46" s="353" t="str">
        <f ca="1">+IF(OFFSET('Hygiene Data'!$H$11,0,10*ROW('Hygiene Data'!H40))="","",OFFSET('Hygiene Data'!$H$11,0,10*ROW('Hygiene Data'!H40)))</f>
        <v/>
      </c>
      <c r="EB46" s="353" t="str">
        <f ca="1">+IF(OFFSET('Hygiene Data'!$H$12,0,10*ROW('Hygiene Data'!H40))="","",OFFSET('Hygiene Data'!$H$12,0,10*ROW('Hygiene Data'!H40)))</f>
        <v/>
      </c>
      <c r="EC46" s="353" t="str">
        <f ca="1">+IF(OFFSET('Hygiene Data'!$H$13,0,10*ROW('Hygiene Data'!H40))="","",OFFSET('Hygiene Data'!$H$13,0,10*ROW('Hygiene Data'!H40)))</f>
        <v/>
      </c>
      <c r="ED46" s="353" t="str">
        <f ca="1">+IF(OFFSET('Hygiene Data'!$I$11,0,10*ROW('Hygiene Data'!I40))="","",OFFSET('Hygiene Data'!$I$11,0,10*ROW('Hygiene Data'!I40)))</f>
        <v/>
      </c>
      <c r="EE46" s="353" t="str">
        <f ca="1">+IF(OFFSET('Hygiene Data'!$I$12,0,10*ROW('Hygiene Data'!I40))="","",OFFSET('Hygiene Data'!$I$12,0,10*ROW('Hygiene Data'!I40)))</f>
        <v/>
      </c>
      <c r="EF46" s="353" t="str">
        <f ca="1">+IF(OFFSET('Hygiene Data'!$I$13,0,10*ROW('Hygiene Data'!I40))="","",OFFSET('Hygiene Data'!$I$13,0,10*ROW('Hygiene Data'!I40)))</f>
        <v/>
      </c>
    </row>
    <row r="47" spans="1:136" x14ac:dyDescent="0.25">
      <c r="A47" s="462" t="str">
        <f ca="1">+IF(OFFSET('Water Data'!$B$2,0,10*ROW('Water Data'!E41))="","",OFFSET('Water Data'!$B$2,0,10*ROW('Water Data'!E41)))</f>
        <v/>
      </c>
      <c r="B47" s="46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89" t="str">
        <f t="shared" ca="1" si="0"/>
        <v/>
      </c>
      <c r="D47" s="49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3" t="str">
        <f ca="1">+IF(OFFSET('Water Data'!$D$27,0,10*ROW('Water Data'!D41))="","",OFFSET('Water Data'!$D$27,0,10*ROW('Water Data'!D41)))</f>
        <v/>
      </c>
      <c r="BT47" s="353" t="str">
        <f ca="1">+IF(OFFSET('Water Data'!$D$28,0,10*ROW('Water Data'!D41))="","",OFFSET('Water Data'!$D$28,0,10*ROW('Water Data'!D41)))</f>
        <v/>
      </c>
      <c r="BU47" s="353" t="str">
        <f ca="1">+IF(OFFSET('Water Data'!$D$29,0,10*ROW('Water Data'!D41))="","",OFFSET('Water Data'!$D$29,0,10*ROW('Water Data'!D41)))</f>
        <v/>
      </c>
      <c r="BV47" s="353" t="str">
        <f ca="1">+IF(OFFSET('Water Data'!$E$27,0,10*ROW('Water Data'!E41))="","",OFFSET('Water Data'!$E$27,0,10*ROW('Water Data'!E41)))</f>
        <v/>
      </c>
      <c r="BW47" s="353" t="str">
        <f ca="1">+IF(OFFSET('Water Data'!$E$28,0,10*ROW('Water Data'!E41))="","",OFFSET('Water Data'!$E$28,0,10*ROW('Water Data'!E41)))</f>
        <v/>
      </c>
      <c r="BX47" s="353" t="str">
        <f ca="1">+IF(OFFSET('Water Data'!$E$29,0,10*ROW('Water Data'!E41))="","",OFFSET('Water Data'!$E$29,0,10*ROW('Water Data'!E41)))</f>
        <v/>
      </c>
      <c r="BY47" s="353" t="str">
        <f ca="1">+IF(OFFSET('Water Data'!$F$27,0,10*ROW('Water Data'!F41))="","",OFFSET('Water Data'!$F$27,0,10*ROW('Water Data'!F41)))</f>
        <v/>
      </c>
      <c r="BZ47" s="353" t="str">
        <f ca="1">+IF(OFFSET('Water Data'!$F$28,0,10*ROW('Water Data'!F41))="","",OFFSET('Water Data'!$F$28,0,10*ROW('Water Data'!F41)))</f>
        <v/>
      </c>
      <c r="CA47" s="353" t="str">
        <f ca="1">+IF(OFFSET('Water Data'!$F$29,0,10*ROW('Water Data'!F41))="","",OFFSET('Water Data'!$F$29,0,10*ROW('Water Data'!F41)))</f>
        <v/>
      </c>
      <c r="CB47" s="353" t="str">
        <f ca="1">+IF(OFFSET('Water Data'!$G$27,0,10*ROW('Water Data'!G41))="","",OFFSET('Water Data'!$G$27,0,10*ROW('Water Data'!G41)))</f>
        <v/>
      </c>
      <c r="CC47" s="353" t="str">
        <f ca="1">+IF(OFFSET('Water Data'!$G$28,0,10*ROW('Water Data'!G41))="","",OFFSET('Water Data'!$G$28,0,10*ROW('Water Data'!G41)))</f>
        <v/>
      </c>
      <c r="CD47" s="353" t="str">
        <f ca="1">+IF(OFFSET('Water Data'!$G$29,0,10*ROW('Water Data'!G41))="","",OFFSET('Water Data'!$G$29,0,10*ROW('Water Data'!G41)))</f>
        <v/>
      </c>
      <c r="CE47" s="353" t="str">
        <f ca="1">+IF(OFFSET('Water Data'!$H$27,0,10*ROW('Water Data'!H41))="","",OFFSET('Water Data'!$H$27,0,10*ROW('Water Data'!H41)))</f>
        <v/>
      </c>
      <c r="CF47" s="353" t="str">
        <f ca="1">+IF(OFFSET('Water Data'!$H$28,0,10*ROW('Water Data'!H41))="","",OFFSET('Water Data'!$H$28,0,10*ROW('Water Data'!H41)))</f>
        <v/>
      </c>
      <c r="CG47" s="353" t="str">
        <f ca="1">+IF(OFFSET('Water Data'!$H$29,0,10*ROW('Water Data'!H41))="","",OFFSET('Water Data'!$H$29,0,10*ROW('Water Data'!H41)))</f>
        <v/>
      </c>
      <c r="CH47" s="353" t="str">
        <f ca="1">+IF(OFFSET('Water Data'!$I$27,0,10*ROW('Water Data'!I41))="","",OFFSET('Water Data'!$I$27,0,10*ROW('Water Data'!I41)))</f>
        <v/>
      </c>
      <c r="CI47" s="353" t="str">
        <f ca="1">+IF(OFFSET('Water Data'!$I$28,0,10*ROW('Water Data'!I41))="","",OFFSET('Water Data'!$I$28,0,10*ROW('Water Data'!I41)))</f>
        <v/>
      </c>
      <c r="CJ47" s="353" t="str">
        <f ca="1">+IF(OFFSET('Water Data'!$I$29,0,10*ROW('Water Data'!I41))="","",OFFSET('Water Data'!$I$29,0,10*ROW('Water Data'!I41)))</f>
        <v/>
      </c>
      <c r="CK47" s="353" t="str">
        <f ca="1">+IF(OFFSET('Sanitation Data'!$D$28,0,10*ROW('Sanitation Data'!D41))="","",OFFSET('Sanitation Data'!$D$28,0,10*ROW('Sanitation Data'!D41)))</f>
        <v/>
      </c>
      <c r="CL47" s="353" t="str">
        <f ca="1">+IF(OFFSET('Sanitation Data'!$D$29,0,10*ROW('Sanitation Data'!D41))="","",OFFSET('Sanitation Data'!$D$29,0,10*ROW('Sanitation Data'!D41)))</f>
        <v/>
      </c>
      <c r="CM47" s="353" t="str">
        <f ca="1">+IF(OFFSET('Sanitation Data'!$D$30,0,10*ROW('Sanitation Data'!D41))="","",OFFSET('Sanitation Data'!$D$30,0,10*ROW('Sanitation Data'!D41)))</f>
        <v/>
      </c>
      <c r="CN47" s="353" t="str">
        <f ca="1">+IF(OFFSET('Sanitation Data'!$D$31,0,10*ROW('Sanitation Data'!D41))="","",OFFSET('Sanitation Data'!$D$31,0,10*ROW('Sanitation Data'!D41)))</f>
        <v/>
      </c>
      <c r="CO47" s="353" t="str">
        <f ca="1">+IF(OFFSET('Sanitation Data'!$D$32,0,10*ROW('Sanitation Data'!D41))="","",OFFSET('Sanitation Data'!$D$32,0,10*ROW('Sanitation Data'!D41)))</f>
        <v/>
      </c>
      <c r="CP47" s="353" t="str">
        <f ca="1">+IF(OFFSET('Sanitation Data'!$E$28,0,10*ROW('Sanitation Data'!E41))="","",OFFSET('Sanitation Data'!$E$28,0,10*ROW('Sanitation Data'!E41)))</f>
        <v/>
      </c>
      <c r="CQ47" s="353" t="str">
        <f ca="1">+IF(OFFSET('Sanitation Data'!$E$29,0,10*ROW('Sanitation Data'!E41))="","",OFFSET('Sanitation Data'!$E$29,0,10*ROW('Sanitation Data'!E41)))</f>
        <v/>
      </c>
      <c r="CR47" s="353" t="str">
        <f ca="1">+IF(OFFSET('Sanitation Data'!$E$30,0,10*ROW('Sanitation Data'!E41))="","",OFFSET('Sanitation Data'!$E$30,0,10*ROW('Sanitation Data'!E41)))</f>
        <v/>
      </c>
      <c r="CS47" s="353" t="str">
        <f ca="1">+IF(OFFSET('Sanitation Data'!$E$31,0,10*ROW('Sanitation Data'!E41))="","",OFFSET('Sanitation Data'!$E$31,0,10*ROW('Sanitation Data'!E41)))</f>
        <v/>
      </c>
      <c r="CT47" s="353" t="str">
        <f ca="1">+IF(OFFSET('Sanitation Data'!$E$32,0,10*ROW('Sanitation Data'!E41))="","",OFFSET('Sanitation Data'!$E$32,0,10*ROW('Sanitation Data'!E41)))</f>
        <v/>
      </c>
      <c r="CU47" s="353" t="str">
        <f ca="1">+IF(OFFSET('Sanitation Data'!$F$28,0,10*ROW('Sanitation Data'!F41))="","",OFFSET('Sanitation Data'!$F$28,0,10*ROW('Sanitation Data'!F41)))</f>
        <v/>
      </c>
      <c r="CV47" s="353" t="str">
        <f ca="1">+IF(OFFSET('Sanitation Data'!$F$29,0,10*ROW('Sanitation Data'!F41))="","",OFFSET('Sanitation Data'!$F$29,0,10*ROW('Sanitation Data'!F41)))</f>
        <v/>
      </c>
      <c r="CW47" s="353" t="str">
        <f ca="1">+IF(OFFSET('Sanitation Data'!$F$30,0,10*ROW('Sanitation Data'!F41))="","",OFFSET('Sanitation Data'!$F$30,0,10*ROW('Sanitation Data'!F41)))</f>
        <v/>
      </c>
      <c r="CX47" s="353" t="str">
        <f ca="1">+IF(OFFSET('Sanitation Data'!$F$31,0,10*ROW('Sanitation Data'!F41))="","",OFFSET('Sanitation Data'!$F$31,0,10*ROW('Sanitation Data'!F41)))</f>
        <v/>
      </c>
      <c r="CY47" s="353" t="str">
        <f ca="1">+IF(OFFSET('Sanitation Data'!$F$32,0,10*ROW('Sanitation Data'!F41))="","",OFFSET('Sanitation Data'!$F$32,0,10*ROW('Sanitation Data'!F41)))</f>
        <v/>
      </c>
      <c r="CZ47" s="353" t="str">
        <f ca="1">+IF(OFFSET('Sanitation Data'!$G$28,0,10*ROW('Sanitation Data'!G41))="","",OFFSET('Sanitation Data'!$G$28,0,10*ROW('Sanitation Data'!G41)))</f>
        <v/>
      </c>
      <c r="DA47" s="353" t="str">
        <f ca="1">+IF(OFFSET('Sanitation Data'!$G$29,0,10*ROW('Sanitation Data'!G41))="","",OFFSET('Sanitation Data'!$G$29,0,10*ROW('Sanitation Data'!G41)))</f>
        <v/>
      </c>
      <c r="DB47" s="353" t="str">
        <f ca="1">+IF(OFFSET('Sanitation Data'!$G$30,0,10*ROW('Sanitation Data'!G41))="","",OFFSET('Sanitation Data'!$G$30,0,10*ROW('Sanitation Data'!G41)))</f>
        <v/>
      </c>
      <c r="DC47" s="353" t="str">
        <f ca="1">+IF(OFFSET('Sanitation Data'!$G$31,0,10*ROW('Sanitation Data'!G41))="","",OFFSET('Sanitation Data'!$G$31,0,10*ROW('Sanitation Data'!G41)))</f>
        <v/>
      </c>
      <c r="DD47" s="353" t="str">
        <f ca="1">+IF(OFFSET('Sanitation Data'!$G$32,0,10*ROW('Sanitation Data'!G41))="","",OFFSET('Sanitation Data'!$G$32,0,10*ROW('Sanitation Data'!G41)))</f>
        <v/>
      </c>
      <c r="DE47" s="353" t="str">
        <f ca="1">+IF(OFFSET('Sanitation Data'!$H$28,0,10*ROW('Sanitation Data'!H41))="","",OFFSET('Sanitation Data'!$H$28,0,10*ROW('Sanitation Data'!H41)))</f>
        <v/>
      </c>
      <c r="DF47" s="353" t="str">
        <f ca="1">+IF(OFFSET('Sanitation Data'!$H$29,0,10*ROW('Sanitation Data'!H41))="","",OFFSET('Sanitation Data'!$H$29,0,10*ROW('Sanitation Data'!H41)))</f>
        <v/>
      </c>
      <c r="DG47" s="353" t="str">
        <f ca="1">+IF(OFFSET('Sanitation Data'!$H$30,0,10*ROW('Sanitation Data'!H41))="","",OFFSET('Sanitation Data'!$H$30,0,10*ROW('Sanitation Data'!H41)))</f>
        <v/>
      </c>
      <c r="DH47" s="353" t="str">
        <f ca="1">+IF(OFFSET('Sanitation Data'!$H$31,0,10*ROW('Sanitation Data'!H41))="","",OFFSET('Sanitation Data'!$H$31,0,10*ROW('Sanitation Data'!H41)))</f>
        <v/>
      </c>
      <c r="DI47" s="353" t="str">
        <f ca="1">+IF(OFFSET('Sanitation Data'!$H$32,0,10*ROW('Sanitation Data'!H41))="","",OFFSET('Sanitation Data'!$H$32,0,10*ROW('Sanitation Data'!H41)))</f>
        <v/>
      </c>
      <c r="DJ47" s="353" t="str">
        <f ca="1">+IF(OFFSET('Sanitation Data'!$I$28,0,10*ROW('Sanitation Data'!I41))="","",OFFSET('Sanitation Data'!$I$28,0,10*ROW('Sanitation Data'!I41)))</f>
        <v/>
      </c>
      <c r="DK47" s="353" t="str">
        <f ca="1">+IF(OFFSET('Sanitation Data'!$I$29,0,10*ROW('Sanitation Data'!I41))="","",OFFSET('Sanitation Data'!$I$29,0,10*ROW('Sanitation Data'!I41)))</f>
        <v/>
      </c>
      <c r="DL47" s="353" t="str">
        <f ca="1">+IF(OFFSET('Sanitation Data'!$I$30,0,10*ROW('Sanitation Data'!I41))="","",OFFSET('Sanitation Data'!$I$30,0,10*ROW('Sanitation Data'!I41)))</f>
        <v/>
      </c>
      <c r="DM47" s="353" t="str">
        <f ca="1">+IF(OFFSET('Sanitation Data'!$I$31,0,10*ROW('Sanitation Data'!I41))="","",OFFSET('Sanitation Data'!$I$31,0,10*ROW('Sanitation Data'!I41)))</f>
        <v/>
      </c>
      <c r="DN47" s="353" t="str">
        <f ca="1">+IF(OFFSET('Sanitation Data'!$I$32,0,10*ROW('Sanitation Data'!I41))="","",OFFSET('Sanitation Data'!$I$32,0,10*ROW('Sanitation Data'!I41)))</f>
        <v/>
      </c>
      <c r="DO47" s="353" t="str">
        <f ca="1">+IF(OFFSET('Hygiene Data'!$D$11,0,10*ROW('Hygiene Data'!D41))="","",OFFSET('Hygiene Data'!$D$11,0,10*ROW('Hygiene Data'!D41)))</f>
        <v/>
      </c>
      <c r="DP47" s="353" t="str">
        <f ca="1">+IF(OFFSET('Hygiene Data'!$D$12,0,10*ROW('Hygiene Data'!D41))="","",OFFSET('Hygiene Data'!$D$12,0,10*ROW('Hygiene Data'!D41)))</f>
        <v/>
      </c>
      <c r="DQ47" s="353" t="str">
        <f ca="1">+IF(OFFSET('Hygiene Data'!$D$13,0,10*ROW('Hygiene Data'!D41))="","",OFFSET('Hygiene Data'!$D$13,0,10*ROW('Hygiene Data'!D41)))</f>
        <v/>
      </c>
      <c r="DR47" s="353" t="str">
        <f ca="1">+IF(OFFSET('Hygiene Data'!$E$11,0,10*ROW('Hygiene Data'!E41))="","",OFFSET('Hygiene Data'!$E$11,0,10*ROW('Hygiene Data'!E41)))</f>
        <v/>
      </c>
      <c r="DS47" s="353" t="str">
        <f ca="1">+IF(OFFSET('Hygiene Data'!$E$12,0,10*ROW('Hygiene Data'!E41))="","",OFFSET('Hygiene Data'!$E$12,0,10*ROW('Hygiene Data'!E41)))</f>
        <v/>
      </c>
      <c r="DT47" s="353" t="str">
        <f ca="1">+IF(OFFSET('Hygiene Data'!$E$13,0,10*ROW('Hygiene Data'!E41))="","",OFFSET('Hygiene Data'!$E$13,0,10*ROW('Hygiene Data'!E41)))</f>
        <v/>
      </c>
      <c r="DU47" s="353" t="str">
        <f ca="1">+IF(OFFSET('Hygiene Data'!$F$11,0,10*ROW('Hygiene Data'!F41))="","",OFFSET('Hygiene Data'!$F$11,0,10*ROW('Hygiene Data'!F41)))</f>
        <v/>
      </c>
      <c r="DV47" s="353" t="str">
        <f ca="1">+IF(OFFSET('Hygiene Data'!$F$12,0,10*ROW('Hygiene Data'!F41))="","",OFFSET('Hygiene Data'!$F$12,0,10*ROW('Hygiene Data'!F41)))</f>
        <v/>
      </c>
      <c r="DW47" s="353" t="str">
        <f ca="1">+IF(OFFSET('Hygiene Data'!$F$13,0,10*ROW('Hygiene Data'!F41))="","",OFFSET('Hygiene Data'!$F$13,0,10*ROW('Hygiene Data'!F41)))</f>
        <v/>
      </c>
      <c r="DX47" s="353" t="str">
        <f ca="1">+IF(OFFSET('Hygiene Data'!$G$11,0,10*ROW('Hygiene Data'!G41))="","",OFFSET('Hygiene Data'!$G$11,0,10*ROW('Hygiene Data'!G41)))</f>
        <v/>
      </c>
      <c r="DY47" s="353" t="str">
        <f ca="1">+IF(OFFSET('Hygiene Data'!$G$12,0,10*ROW('Hygiene Data'!G41))="","",OFFSET('Hygiene Data'!$G$12,0,10*ROW('Hygiene Data'!G41)))</f>
        <v/>
      </c>
      <c r="DZ47" s="353" t="str">
        <f ca="1">+IF(OFFSET('Hygiene Data'!$G$13,0,10*ROW('Hygiene Data'!G41))="","",OFFSET('Hygiene Data'!$G$13,0,10*ROW('Hygiene Data'!G41)))</f>
        <v/>
      </c>
      <c r="EA47" s="353" t="str">
        <f ca="1">+IF(OFFSET('Hygiene Data'!$H$11,0,10*ROW('Hygiene Data'!H41))="","",OFFSET('Hygiene Data'!$H$11,0,10*ROW('Hygiene Data'!H41)))</f>
        <v/>
      </c>
      <c r="EB47" s="353" t="str">
        <f ca="1">+IF(OFFSET('Hygiene Data'!$H$12,0,10*ROW('Hygiene Data'!H41))="","",OFFSET('Hygiene Data'!$H$12,0,10*ROW('Hygiene Data'!H41)))</f>
        <v/>
      </c>
      <c r="EC47" s="353" t="str">
        <f ca="1">+IF(OFFSET('Hygiene Data'!$H$13,0,10*ROW('Hygiene Data'!H41))="","",OFFSET('Hygiene Data'!$H$13,0,10*ROW('Hygiene Data'!H41)))</f>
        <v/>
      </c>
      <c r="ED47" s="353" t="str">
        <f ca="1">+IF(OFFSET('Hygiene Data'!$I$11,0,10*ROW('Hygiene Data'!I41))="","",OFFSET('Hygiene Data'!$I$11,0,10*ROW('Hygiene Data'!I41)))</f>
        <v/>
      </c>
      <c r="EE47" s="353" t="str">
        <f ca="1">+IF(OFFSET('Hygiene Data'!$I$12,0,10*ROW('Hygiene Data'!I41))="","",OFFSET('Hygiene Data'!$I$12,0,10*ROW('Hygiene Data'!I41)))</f>
        <v/>
      </c>
      <c r="EF47" s="353" t="str">
        <f ca="1">+IF(OFFSET('Hygiene Data'!$I$13,0,10*ROW('Hygiene Data'!I41))="","",OFFSET('Hygiene Data'!$I$13,0,10*ROW('Hygiene Data'!I41)))</f>
        <v/>
      </c>
    </row>
    <row r="48" spans="1:136" x14ac:dyDescent="0.25">
      <c r="A48" s="462" t="str">
        <f ca="1">+IF(OFFSET('Water Data'!$B$2,0,10*ROW('Water Data'!E42))="","",OFFSET('Water Data'!$B$2,0,10*ROW('Water Data'!E42)))</f>
        <v/>
      </c>
      <c r="B48" s="46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89" t="str">
        <f t="shared" ca="1" si="0"/>
        <v/>
      </c>
      <c r="D48" s="49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3" t="str">
        <f ca="1">+IF(OFFSET('Water Data'!$D$27,0,10*ROW('Water Data'!D42))="","",OFFSET('Water Data'!$D$27,0,10*ROW('Water Data'!D42)))</f>
        <v/>
      </c>
      <c r="BT48" s="353" t="str">
        <f ca="1">+IF(OFFSET('Water Data'!$D$28,0,10*ROW('Water Data'!D42))="","",OFFSET('Water Data'!$D$28,0,10*ROW('Water Data'!D42)))</f>
        <v/>
      </c>
      <c r="BU48" s="353" t="str">
        <f ca="1">+IF(OFFSET('Water Data'!$D$29,0,10*ROW('Water Data'!D42))="","",OFFSET('Water Data'!$D$29,0,10*ROW('Water Data'!D42)))</f>
        <v/>
      </c>
      <c r="BV48" s="353" t="str">
        <f ca="1">+IF(OFFSET('Water Data'!$E$27,0,10*ROW('Water Data'!E42))="","",OFFSET('Water Data'!$E$27,0,10*ROW('Water Data'!E42)))</f>
        <v/>
      </c>
      <c r="BW48" s="353" t="str">
        <f ca="1">+IF(OFFSET('Water Data'!$E$28,0,10*ROW('Water Data'!E42))="","",OFFSET('Water Data'!$E$28,0,10*ROW('Water Data'!E42)))</f>
        <v/>
      </c>
      <c r="BX48" s="353" t="str">
        <f ca="1">+IF(OFFSET('Water Data'!$E$29,0,10*ROW('Water Data'!E42))="","",OFFSET('Water Data'!$E$29,0,10*ROW('Water Data'!E42)))</f>
        <v/>
      </c>
      <c r="BY48" s="353" t="str">
        <f ca="1">+IF(OFFSET('Water Data'!$F$27,0,10*ROW('Water Data'!F42))="","",OFFSET('Water Data'!$F$27,0,10*ROW('Water Data'!F42)))</f>
        <v/>
      </c>
      <c r="BZ48" s="353" t="str">
        <f ca="1">+IF(OFFSET('Water Data'!$F$28,0,10*ROW('Water Data'!F42))="","",OFFSET('Water Data'!$F$28,0,10*ROW('Water Data'!F42)))</f>
        <v/>
      </c>
      <c r="CA48" s="353" t="str">
        <f ca="1">+IF(OFFSET('Water Data'!$F$29,0,10*ROW('Water Data'!F42))="","",OFFSET('Water Data'!$F$29,0,10*ROW('Water Data'!F42)))</f>
        <v/>
      </c>
      <c r="CB48" s="353" t="str">
        <f ca="1">+IF(OFFSET('Water Data'!$G$27,0,10*ROW('Water Data'!G42))="","",OFFSET('Water Data'!$G$27,0,10*ROW('Water Data'!G42)))</f>
        <v/>
      </c>
      <c r="CC48" s="353" t="str">
        <f ca="1">+IF(OFFSET('Water Data'!$G$28,0,10*ROW('Water Data'!G42))="","",OFFSET('Water Data'!$G$28,0,10*ROW('Water Data'!G42)))</f>
        <v/>
      </c>
      <c r="CD48" s="353" t="str">
        <f ca="1">+IF(OFFSET('Water Data'!$G$29,0,10*ROW('Water Data'!G42))="","",OFFSET('Water Data'!$G$29,0,10*ROW('Water Data'!G42)))</f>
        <v/>
      </c>
      <c r="CE48" s="353" t="str">
        <f ca="1">+IF(OFFSET('Water Data'!$H$27,0,10*ROW('Water Data'!H42))="","",OFFSET('Water Data'!$H$27,0,10*ROW('Water Data'!H42)))</f>
        <v/>
      </c>
      <c r="CF48" s="353" t="str">
        <f ca="1">+IF(OFFSET('Water Data'!$H$28,0,10*ROW('Water Data'!H42))="","",OFFSET('Water Data'!$H$28,0,10*ROW('Water Data'!H42)))</f>
        <v/>
      </c>
      <c r="CG48" s="353" t="str">
        <f ca="1">+IF(OFFSET('Water Data'!$H$29,0,10*ROW('Water Data'!H42))="","",OFFSET('Water Data'!$H$29,0,10*ROW('Water Data'!H42)))</f>
        <v/>
      </c>
      <c r="CH48" s="353" t="str">
        <f ca="1">+IF(OFFSET('Water Data'!$I$27,0,10*ROW('Water Data'!I42))="","",OFFSET('Water Data'!$I$27,0,10*ROW('Water Data'!I42)))</f>
        <v/>
      </c>
      <c r="CI48" s="353" t="str">
        <f ca="1">+IF(OFFSET('Water Data'!$I$28,0,10*ROW('Water Data'!I42))="","",OFFSET('Water Data'!$I$28,0,10*ROW('Water Data'!I42)))</f>
        <v/>
      </c>
      <c r="CJ48" s="353" t="str">
        <f ca="1">+IF(OFFSET('Water Data'!$I$29,0,10*ROW('Water Data'!I42))="","",OFFSET('Water Data'!$I$29,0,10*ROW('Water Data'!I42)))</f>
        <v/>
      </c>
      <c r="CK48" s="353" t="str">
        <f ca="1">+IF(OFFSET('Sanitation Data'!$D$28,0,10*ROW('Sanitation Data'!D42))="","",OFFSET('Sanitation Data'!$D$28,0,10*ROW('Sanitation Data'!D42)))</f>
        <v/>
      </c>
      <c r="CL48" s="353" t="str">
        <f ca="1">+IF(OFFSET('Sanitation Data'!$D$29,0,10*ROW('Sanitation Data'!D42))="","",OFFSET('Sanitation Data'!$D$29,0,10*ROW('Sanitation Data'!D42)))</f>
        <v/>
      </c>
      <c r="CM48" s="353" t="str">
        <f ca="1">+IF(OFFSET('Sanitation Data'!$D$30,0,10*ROW('Sanitation Data'!D42))="","",OFFSET('Sanitation Data'!$D$30,0,10*ROW('Sanitation Data'!D42)))</f>
        <v/>
      </c>
      <c r="CN48" s="353" t="str">
        <f ca="1">+IF(OFFSET('Sanitation Data'!$D$31,0,10*ROW('Sanitation Data'!D42))="","",OFFSET('Sanitation Data'!$D$31,0,10*ROW('Sanitation Data'!D42)))</f>
        <v/>
      </c>
      <c r="CO48" s="353" t="str">
        <f ca="1">+IF(OFFSET('Sanitation Data'!$D$32,0,10*ROW('Sanitation Data'!D42))="","",OFFSET('Sanitation Data'!$D$32,0,10*ROW('Sanitation Data'!D42)))</f>
        <v/>
      </c>
      <c r="CP48" s="353" t="str">
        <f ca="1">+IF(OFFSET('Sanitation Data'!$E$28,0,10*ROW('Sanitation Data'!E42))="","",OFFSET('Sanitation Data'!$E$28,0,10*ROW('Sanitation Data'!E42)))</f>
        <v/>
      </c>
      <c r="CQ48" s="353" t="str">
        <f ca="1">+IF(OFFSET('Sanitation Data'!$E$29,0,10*ROW('Sanitation Data'!E42))="","",OFFSET('Sanitation Data'!$E$29,0,10*ROW('Sanitation Data'!E42)))</f>
        <v/>
      </c>
      <c r="CR48" s="353" t="str">
        <f ca="1">+IF(OFFSET('Sanitation Data'!$E$30,0,10*ROW('Sanitation Data'!E42))="","",OFFSET('Sanitation Data'!$E$30,0,10*ROW('Sanitation Data'!E42)))</f>
        <v/>
      </c>
      <c r="CS48" s="353" t="str">
        <f ca="1">+IF(OFFSET('Sanitation Data'!$E$31,0,10*ROW('Sanitation Data'!E42))="","",OFFSET('Sanitation Data'!$E$31,0,10*ROW('Sanitation Data'!E42)))</f>
        <v/>
      </c>
      <c r="CT48" s="353" t="str">
        <f ca="1">+IF(OFFSET('Sanitation Data'!$E$32,0,10*ROW('Sanitation Data'!E42))="","",OFFSET('Sanitation Data'!$E$32,0,10*ROW('Sanitation Data'!E42)))</f>
        <v/>
      </c>
      <c r="CU48" s="353" t="str">
        <f ca="1">+IF(OFFSET('Sanitation Data'!$F$28,0,10*ROW('Sanitation Data'!F42))="","",OFFSET('Sanitation Data'!$F$28,0,10*ROW('Sanitation Data'!F42)))</f>
        <v/>
      </c>
      <c r="CV48" s="353" t="str">
        <f ca="1">+IF(OFFSET('Sanitation Data'!$F$29,0,10*ROW('Sanitation Data'!F42))="","",OFFSET('Sanitation Data'!$F$29,0,10*ROW('Sanitation Data'!F42)))</f>
        <v/>
      </c>
      <c r="CW48" s="353" t="str">
        <f ca="1">+IF(OFFSET('Sanitation Data'!$F$30,0,10*ROW('Sanitation Data'!F42))="","",OFFSET('Sanitation Data'!$F$30,0,10*ROW('Sanitation Data'!F42)))</f>
        <v/>
      </c>
      <c r="CX48" s="353" t="str">
        <f ca="1">+IF(OFFSET('Sanitation Data'!$F$31,0,10*ROW('Sanitation Data'!F42))="","",OFFSET('Sanitation Data'!$F$31,0,10*ROW('Sanitation Data'!F42)))</f>
        <v/>
      </c>
      <c r="CY48" s="353" t="str">
        <f ca="1">+IF(OFFSET('Sanitation Data'!$F$32,0,10*ROW('Sanitation Data'!F42))="","",OFFSET('Sanitation Data'!$F$32,0,10*ROW('Sanitation Data'!F42)))</f>
        <v/>
      </c>
      <c r="CZ48" s="353" t="str">
        <f ca="1">+IF(OFFSET('Sanitation Data'!$G$28,0,10*ROW('Sanitation Data'!G42))="","",OFFSET('Sanitation Data'!$G$28,0,10*ROW('Sanitation Data'!G42)))</f>
        <v/>
      </c>
      <c r="DA48" s="353" t="str">
        <f ca="1">+IF(OFFSET('Sanitation Data'!$G$29,0,10*ROW('Sanitation Data'!G42))="","",OFFSET('Sanitation Data'!$G$29,0,10*ROW('Sanitation Data'!G42)))</f>
        <v/>
      </c>
      <c r="DB48" s="353" t="str">
        <f ca="1">+IF(OFFSET('Sanitation Data'!$G$30,0,10*ROW('Sanitation Data'!G42))="","",OFFSET('Sanitation Data'!$G$30,0,10*ROW('Sanitation Data'!G42)))</f>
        <v/>
      </c>
      <c r="DC48" s="353" t="str">
        <f ca="1">+IF(OFFSET('Sanitation Data'!$G$31,0,10*ROW('Sanitation Data'!G42))="","",OFFSET('Sanitation Data'!$G$31,0,10*ROW('Sanitation Data'!G42)))</f>
        <v/>
      </c>
      <c r="DD48" s="353" t="str">
        <f ca="1">+IF(OFFSET('Sanitation Data'!$G$32,0,10*ROW('Sanitation Data'!G42))="","",OFFSET('Sanitation Data'!$G$32,0,10*ROW('Sanitation Data'!G42)))</f>
        <v/>
      </c>
      <c r="DE48" s="353" t="str">
        <f ca="1">+IF(OFFSET('Sanitation Data'!$H$28,0,10*ROW('Sanitation Data'!H42))="","",OFFSET('Sanitation Data'!$H$28,0,10*ROW('Sanitation Data'!H42)))</f>
        <v/>
      </c>
      <c r="DF48" s="353" t="str">
        <f ca="1">+IF(OFFSET('Sanitation Data'!$H$29,0,10*ROW('Sanitation Data'!H42))="","",OFFSET('Sanitation Data'!$H$29,0,10*ROW('Sanitation Data'!H42)))</f>
        <v/>
      </c>
      <c r="DG48" s="353" t="str">
        <f ca="1">+IF(OFFSET('Sanitation Data'!$H$30,0,10*ROW('Sanitation Data'!H42))="","",OFFSET('Sanitation Data'!$H$30,0,10*ROW('Sanitation Data'!H42)))</f>
        <v/>
      </c>
      <c r="DH48" s="353" t="str">
        <f ca="1">+IF(OFFSET('Sanitation Data'!$H$31,0,10*ROW('Sanitation Data'!H42))="","",OFFSET('Sanitation Data'!$H$31,0,10*ROW('Sanitation Data'!H42)))</f>
        <v/>
      </c>
      <c r="DI48" s="353" t="str">
        <f ca="1">+IF(OFFSET('Sanitation Data'!$H$32,0,10*ROW('Sanitation Data'!H42))="","",OFFSET('Sanitation Data'!$H$32,0,10*ROW('Sanitation Data'!H42)))</f>
        <v/>
      </c>
      <c r="DJ48" s="353" t="str">
        <f ca="1">+IF(OFFSET('Sanitation Data'!$I$28,0,10*ROW('Sanitation Data'!I42))="","",OFFSET('Sanitation Data'!$I$28,0,10*ROW('Sanitation Data'!I42)))</f>
        <v/>
      </c>
      <c r="DK48" s="353" t="str">
        <f ca="1">+IF(OFFSET('Sanitation Data'!$I$29,0,10*ROW('Sanitation Data'!I42))="","",OFFSET('Sanitation Data'!$I$29,0,10*ROW('Sanitation Data'!I42)))</f>
        <v/>
      </c>
      <c r="DL48" s="353" t="str">
        <f ca="1">+IF(OFFSET('Sanitation Data'!$I$30,0,10*ROW('Sanitation Data'!I42))="","",OFFSET('Sanitation Data'!$I$30,0,10*ROW('Sanitation Data'!I42)))</f>
        <v/>
      </c>
      <c r="DM48" s="353" t="str">
        <f ca="1">+IF(OFFSET('Sanitation Data'!$I$31,0,10*ROW('Sanitation Data'!I42))="","",OFFSET('Sanitation Data'!$I$31,0,10*ROW('Sanitation Data'!I42)))</f>
        <v/>
      </c>
      <c r="DN48" s="353" t="str">
        <f ca="1">+IF(OFFSET('Sanitation Data'!$I$32,0,10*ROW('Sanitation Data'!I42))="","",OFFSET('Sanitation Data'!$I$32,0,10*ROW('Sanitation Data'!I42)))</f>
        <v/>
      </c>
      <c r="DO48" s="353" t="str">
        <f ca="1">+IF(OFFSET('Hygiene Data'!$D$11,0,10*ROW('Hygiene Data'!D42))="","",OFFSET('Hygiene Data'!$D$11,0,10*ROW('Hygiene Data'!D42)))</f>
        <v/>
      </c>
      <c r="DP48" s="353" t="str">
        <f ca="1">+IF(OFFSET('Hygiene Data'!$D$12,0,10*ROW('Hygiene Data'!D42))="","",OFFSET('Hygiene Data'!$D$12,0,10*ROW('Hygiene Data'!D42)))</f>
        <v/>
      </c>
      <c r="DQ48" s="353" t="str">
        <f ca="1">+IF(OFFSET('Hygiene Data'!$D$13,0,10*ROW('Hygiene Data'!D42))="","",OFFSET('Hygiene Data'!$D$13,0,10*ROW('Hygiene Data'!D42)))</f>
        <v/>
      </c>
      <c r="DR48" s="353" t="str">
        <f ca="1">+IF(OFFSET('Hygiene Data'!$E$11,0,10*ROW('Hygiene Data'!E42))="","",OFFSET('Hygiene Data'!$E$11,0,10*ROW('Hygiene Data'!E42)))</f>
        <v/>
      </c>
      <c r="DS48" s="353" t="str">
        <f ca="1">+IF(OFFSET('Hygiene Data'!$E$12,0,10*ROW('Hygiene Data'!E42))="","",OFFSET('Hygiene Data'!$E$12,0,10*ROW('Hygiene Data'!E42)))</f>
        <v/>
      </c>
      <c r="DT48" s="353" t="str">
        <f ca="1">+IF(OFFSET('Hygiene Data'!$E$13,0,10*ROW('Hygiene Data'!E42))="","",OFFSET('Hygiene Data'!$E$13,0,10*ROW('Hygiene Data'!E42)))</f>
        <v/>
      </c>
      <c r="DU48" s="353" t="str">
        <f ca="1">+IF(OFFSET('Hygiene Data'!$F$11,0,10*ROW('Hygiene Data'!F42))="","",OFFSET('Hygiene Data'!$F$11,0,10*ROW('Hygiene Data'!F42)))</f>
        <v/>
      </c>
      <c r="DV48" s="353" t="str">
        <f ca="1">+IF(OFFSET('Hygiene Data'!$F$12,0,10*ROW('Hygiene Data'!F42))="","",OFFSET('Hygiene Data'!$F$12,0,10*ROW('Hygiene Data'!F42)))</f>
        <v/>
      </c>
      <c r="DW48" s="353" t="str">
        <f ca="1">+IF(OFFSET('Hygiene Data'!$F$13,0,10*ROW('Hygiene Data'!F42))="","",OFFSET('Hygiene Data'!$F$13,0,10*ROW('Hygiene Data'!F42)))</f>
        <v/>
      </c>
      <c r="DX48" s="353" t="str">
        <f ca="1">+IF(OFFSET('Hygiene Data'!$G$11,0,10*ROW('Hygiene Data'!G42))="","",OFFSET('Hygiene Data'!$G$11,0,10*ROW('Hygiene Data'!G42)))</f>
        <v/>
      </c>
      <c r="DY48" s="353" t="str">
        <f ca="1">+IF(OFFSET('Hygiene Data'!$G$12,0,10*ROW('Hygiene Data'!G42))="","",OFFSET('Hygiene Data'!$G$12,0,10*ROW('Hygiene Data'!G42)))</f>
        <v/>
      </c>
      <c r="DZ48" s="353" t="str">
        <f ca="1">+IF(OFFSET('Hygiene Data'!$G$13,0,10*ROW('Hygiene Data'!G42))="","",OFFSET('Hygiene Data'!$G$13,0,10*ROW('Hygiene Data'!G42)))</f>
        <v/>
      </c>
      <c r="EA48" s="353" t="str">
        <f ca="1">+IF(OFFSET('Hygiene Data'!$H$11,0,10*ROW('Hygiene Data'!H42))="","",OFFSET('Hygiene Data'!$H$11,0,10*ROW('Hygiene Data'!H42)))</f>
        <v/>
      </c>
      <c r="EB48" s="353" t="str">
        <f ca="1">+IF(OFFSET('Hygiene Data'!$H$12,0,10*ROW('Hygiene Data'!H42))="","",OFFSET('Hygiene Data'!$H$12,0,10*ROW('Hygiene Data'!H42)))</f>
        <v/>
      </c>
      <c r="EC48" s="353" t="str">
        <f ca="1">+IF(OFFSET('Hygiene Data'!$H$13,0,10*ROW('Hygiene Data'!H42))="","",OFFSET('Hygiene Data'!$H$13,0,10*ROW('Hygiene Data'!H42)))</f>
        <v/>
      </c>
      <c r="ED48" s="353" t="str">
        <f ca="1">+IF(OFFSET('Hygiene Data'!$I$11,0,10*ROW('Hygiene Data'!I42))="","",OFFSET('Hygiene Data'!$I$11,0,10*ROW('Hygiene Data'!I42)))</f>
        <v/>
      </c>
      <c r="EE48" s="353" t="str">
        <f ca="1">+IF(OFFSET('Hygiene Data'!$I$12,0,10*ROW('Hygiene Data'!I42))="","",OFFSET('Hygiene Data'!$I$12,0,10*ROW('Hygiene Data'!I42)))</f>
        <v/>
      </c>
      <c r="EF48" s="353" t="str">
        <f ca="1">+IF(OFFSET('Hygiene Data'!$I$13,0,10*ROW('Hygiene Data'!I42))="","",OFFSET('Hygiene Data'!$I$13,0,10*ROW('Hygiene Data'!I42)))</f>
        <v/>
      </c>
    </row>
    <row r="49" spans="1:136" x14ac:dyDescent="0.25">
      <c r="A49" s="462" t="str">
        <f ca="1">+IF(OFFSET('Water Data'!$B$2,0,10*ROW('Water Data'!E43))="","",OFFSET('Water Data'!$B$2,0,10*ROW('Water Data'!E43)))</f>
        <v/>
      </c>
      <c r="B49" s="46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89" t="str">
        <f t="shared" ca="1" si="0"/>
        <v/>
      </c>
      <c r="D49" s="49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3" t="str">
        <f ca="1">+IF(OFFSET('Water Data'!$D$27,0,10*ROW('Water Data'!D43))="","",OFFSET('Water Data'!$D$27,0,10*ROW('Water Data'!D43)))</f>
        <v/>
      </c>
      <c r="BT49" s="353" t="str">
        <f ca="1">+IF(OFFSET('Water Data'!$D$28,0,10*ROW('Water Data'!D43))="","",OFFSET('Water Data'!$D$28,0,10*ROW('Water Data'!D43)))</f>
        <v/>
      </c>
      <c r="BU49" s="353" t="str">
        <f ca="1">+IF(OFFSET('Water Data'!$D$29,0,10*ROW('Water Data'!D43))="","",OFFSET('Water Data'!$D$29,0,10*ROW('Water Data'!D43)))</f>
        <v/>
      </c>
      <c r="BV49" s="353" t="str">
        <f ca="1">+IF(OFFSET('Water Data'!$E$27,0,10*ROW('Water Data'!E43))="","",OFFSET('Water Data'!$E$27,0,10*ROW('Water Data'!E43)))</f>
        <v/>
      </c>
      <c r="BW49" s="353" t="str">
        <f ca="1">+IF(OFFSET('Water Data'!$E$28,0,10*ROW('Water Data'!E43))="","",OFFSET('Water Data'!$E$28,0,10*ROW('Water Data'!E43)))</f>
        <v/>
      </c>
      <c r="BX49" s="353" t="str">
        <f ca="1">+IF(OFFSET('Water Data'!$E$29,0,10*ROW('Water Data'!E43))="","",OFFSET('Water Data'!$E$29,0,10*ROW('Water Data'!E43)))</f>
        <v/>
      </c>
      <c r="BY49" s="353" t="str">
        <f ca="1">+IF(OFFSET('Water Data'!$F$27,0,10*ROW('Water Data'!F43))="","",OFFSET('Water Data'!$F$27,0,10*ROW('Water Data'!F43)))</f>
        <v/>
      </c>
      <c r="BZ49" s="353" t="str">
        <f ca="1">+IF(OFFSET('Water Data'!$F$28,0,10*ROW('Water Data'!F43))="","",OFFSET('Water Data'!$F$28,0,10*ROW('Water Data'!F43)))</f>
        <v/>
      </c>
      <c r="CA49" s="353" t="str">
        <f ca="1">+IF(OFFSET('Water Data'!$F$29,0,10*ROW('Water Data'!F43))="","",OFFSET('Water Data'!$F$29,0,10*ROW('Water Data'!F43)))</f>
        <v/>
      </c>
      <c r="CB49" s="353" t="str">
        <f ca="1">+IF(OFFSET('Water Data'!$G$27,0,10*ROW('Water Data'!G43))="","",OFFSET('Water Data'!$G$27,0,10*ROW('Water Data'!G43)))</f>
        <v/>
      </c>
      <c r="CC49" s="353" t="str">
        <f ca="1">+IF(OFFSET('Water Data'!$G$28,0,10*ROW('Water Data'!G43))="","",OFFSET('Water Data'!$G$28,0,10*ROW('Water Data'!G43)))</f>
        <v/>
      </c>
      <c r="CD49" s="353" t="str">
        <f ca="1">+IF(OFFSET('Water Data'!$G$29,0,10*ROW('Water Data'!G43))="","",OFFSET('Water Data'!$G$29,0,10*ROW('Water Data'!G43)))</f>
        <v/>
      </c>
      <c r="CE49" s="353" t="str">
        <f ca="1">+IF(OFFSET('Water Data'!$H$27,0,10*ROW('Water Data'!H43))="","",OFFSET('Water Data'!$H$27,0,10*ROW('Water Data'!H43)))</f>
        <v/>
      </c>
      <c r="CF49" s="353" t="str">
        <f ca="1">+IF(OFFSET('Water Data'!$H$28,0,10*ROW('Water Data'!H43))="","",OFFSET('Water Data'!$H$28,0,10*ROW('Water Data'!H43)))</f>
        <v/>
      </c>
      <c r="CG49" s="353" t="str">
        <f ca="1">+IF(OFFSET('Water Data'!$H$29,0,10*ROW('Water Data'!H43))="","",OFFSET('Water Data'!$H$29,0,10*ROW('Water Data'!H43)))</f>
        <v/>
      </c>
      <c r="CH49" s="353" t="str">
        <f ca="1">+IF(OFFSET('Water Data'!$I$27,0,10*ROW('Water Data'!I43))="","",OFFSET('Water Data'!$I$27,0,10*ROW('Water Data'!I43)))</f>
        <v/>
      </c>
      <c r="CI49" s="353" t="str">
        <f ca="1">+IF(OFFSET('Water Data'!$I$28,0,10*ROW('Water Data'!I43))="","",OFFSET('Water Data'!$I$28,0,10*ROW('Water Data'!I43)))</f>
        <v/>
      </c>
      <c r="CJ49" s="353" t="str">
        <f ca="1">+IF(OFFSET('Water Data'!$I$29,0,10*ROW('Water Data'!I43))="","",OFFSET('Water Data'!$I$29,0,10*ROW('Water Data'!I43)))</f>
        <v/>
      </c>
      <c r="CK49" s="353" t="str">
        <f ca="1">+IF(OFFSET('Sanitation Data'!$D$28,0,10*ROW('Sanitation Data'!D43))="","",OFFSET('Sanitation Data'!$D$28,0,10*ROW('Sanitation Data'!D43)))</f>
        <v/>
      </c>
      <c r="CL49" s="353" t="str">
        <f ca="1">+IF(OFFSET('Sanitation Data'!$D$29,0,10*ROW('Sanitation Data'!D43))="","",OFFSET('Sanitation Data'!$D$29,0,10*ROW('Sanitation Data'!D43)))</f>
        <v/>
      </c>
      <c r="CM49" s="353" t="str">
        <f ca="1">+IF(OFFSET('Sanitation Data'!$D$30,0,10*ROW('Sanitation Data'!D43))="","",OFFSET('Sanitation Data'!$D$30,0,10*ROW('Sanitation Data'!D43)))</f>
        <v/>
      </c>
      <c r="CN49" s="353" t="str">
        <f ca="1">+IF(OFFSET('Sanitation Data'!$D$31,0,10*ROW('Sanitation Data'!D43))="","",OFFSET('Sanitation Data'!$D$31,0,10*ROW('Sanitation Data'!D43)))</f>
        <v/>
      </c>
      <c r="CO49" s="353" t="str">
        <f ca="1">+IF(OFFSET('Sanitation Data'!$D$32,0,10*ROW('Sanitation Data'!D43))="","",OFFSET('Sanitation Data'!$D$32,0,10*ROW('Sanitation Data'!D43)))</f>
        <v/>
      </c>
      <c r="CP49" s="353" t="str">
        <f ca="1">+IF(OFFSET('Sanitation Data'!$E$28,0,10*ROW('Sanitation Data'!E43))="","",OFFSET('Sanitation Data'!$E$28,0,10*ROW('Sanitation Data'!E43)))</f>
        <v/>
      </c>
      <c r="CQ49" s="353" t="str">
        <f ca="1">+IF(OFFSET('Sanitation Data'!$E$29,0,10*ROW('Sanitation Data'!E43))="","",OFFSET('Sanitation Data'!$E$29,0,10*ROW('Sanitation Data'!E43)))</f>
        <v/>
      </c>
      <c r="CR49" s="353" t="str">
        <f ca="1">+IF(OFFSET('Sanitation Data'!$E$30,0,10*ROW('Sanitation Data'!E43))="","",OFFSET('Sanitation Data'!$E$30,0,10*ROW('Sanitation Data'!E43)))</f>
        <v/>
      </c>
      <c r="CS49" s="353" t="str">
        <f ca="1">+IF(OFFSET('Sanitation Data'!$E$31,0,10*ROW('Sanitation Data'!E43))="","",OFFSET('Sanitation Data'!$E$31,0,10*ROW('Sanitation Data'!E43)))</f>
        <v/>
      </c>
      <c r="CT49" s="353" t="str">
        <f ca="1">+IF(OFFSET('Sanitation Data'!$E$32,0,10*ROW('Sanitation Data'!E43))="","",OFFSET('Sanitation Data'!$E$32,0,10*ROW('Sanitation Data'!E43)))</f>
        <v/>
      </c>
      <c r="CU49" s="353" t="str">
        <f ca="1">+IF(OFFSET('Sanitation Data'!$F$28,0,10*ROW('Sanitation Data'!F43))="","",OFFSET('Sanitation Data'!$F$28,0,10*ROW('Sanitation Data'!F43)))</f>
        <v/>
      </c>
      <c r="CV49" s="353" t="str">
        <f ca="1">+IF(OFFSET('Sanitation Data'!$F$29,0,10*ROW('Sanitation Data'!F43))="","",OFFSET('Sanitation Data'!$F$29,0,10*ROW('Sanitation Data'!F43)))</f>
        <v/>
      </c>
      <c r="CW49" s="353" t="str">
        <f ca="1">+IF(OFFSET('Sanitation Data'!$F$30,0,10*ROW('Sanitation Data'!F43))="","",OFFSET('Sanitation Data'!$F$30,0,10*ROW('Sanitation Data'!F43)))</f>
        <v/>
      </c>
      <c r="CX49" s="353" t="str">
        <f ca="1">+IF(OFFSET('Sanitation Data'!$F$31,0,10*ROW('Sanitation Data'!F43))="","",OFFSET('Sanitation Data'!$F$31,0,10*ROW('Sanitation Data'!F43)))</f>
        <v/>
      </c>
      <c r="CY49" s="353" t="str">
        <f ca="1">+IF(OFFSET('Sanitation Data'!$F$32,0,10*ROW('Sanitation Data'!F43))="","",OFFSET('Sanitation Data'!$F$32,0,10*ROW('Sanitation Data'!F43)))</f>
        <v/>
      </c>
      <c r="CZ49" s="353" t="str">
        <f ca="1">+IF(OFFSET('Sanitation Data'!$G$28,0,10*ROW('Sanitation Data'!G43))="","",OFFSET('Sanitation Data'!$G$28,0,10*ROW('Sanitation Data'!G43)))</f>
        <v/>
      </c>
      <c r="DA49" s="353" t="str">
        <f ca="1">+IF(OFFSET('Sanitation Data'!$G$29,0,10*ROW('Sanitation Data'!G43))="","",OFFSET('Sanitation Data'!$G$29,0,10*ROW('Sanitation Data'!G43)))</f>
        <v/>
      </c>
      <c r="DB49" s="353" t="str">
        <f ca="1">+IF(OFFSET('Sanitation Data'!$G$30,0,10*ROW('Sanitation Data'!G43))="","",OFFSET('Sanitation Data'!$G$30,0,10*ROW('Sanitation Data'!G43)))</f>
        <v/>
      </c>
      <c r="DC49" s="353" t="str">
        <f ca="1">+IF(OFFSET('Sanitation Data'!$G$31,0,10*ROW('Sanitation Data'!G43))="","",OFFSET('Sanitation Data'!$G$31,0,10*ROW('Sanitation Data'!G43)))</f>
        <v/>
      </c>
      <c r="DD49" s="353" t="str">
        <f ca="1">+IF(OFFSET('Sanitation Data'!$G$32,0,10*ROW('Sanitation Data'!G43))="","",OFFSET('Sanitation Data'!$G$32,0,10*ROW('Sanitation Data'!G43)))</f>
        <v/>
      </c>
      <c r="DE49" s="353" t="str">
        <f ca="1">+IF(OFFSET('Sanitation Data'!$H$28,0,10*ROW('Sanitation Data'!H43))="","",OFFSET('Sanitation Data'!$H$28,0,10*ROW('Sanitation Data'!H43)))</f>
        <v/>
      </c>
      <c r="DF49" s="353" t="str">
        <f ca="1">+IF(OFFSET('Sanitation Data'!$H$29,0,10*ROW('Sanitation Data'!H43))="","",OFFSET('Sanitation Data'!$H$29,0,10*ROW('Sanitation Data'!H43)))</f>
        <v/>
      </c>
      <c r="DG49" s="353" t="str">
        <f ca="1">+IF(OFFSET('Sanitation Data'!$H$30,0,10*ROW('Sanitation Data'!H43))="","",OFFSET('Sanitation Data'!$H$30,0,10*ROW('Sanitation Data'!H43)))</f>
        <v/>
      </c>
      <c r="DH49" s="353" t="str">
        <f ca="1">+IF(OFFSET('Sanitation Data'!$H$31,0,10*ROW('Sanitation Data'!H43))="","",OFFSET('Sanitation Data'!$H$31,0,10*ROW('Sanitation Data'!H43)))</f>
        <v/>
      </c>
      <c r="DI49" s="353" t="str">
        <f ca="1">+IF(OFFSET('Sanitation Data'!$H$32,0,10*ROW('Sanitation Data'!H43))="","",OFFSET('Sanitation Data'!$H$32,0,10*ROW('Sanitation Data'!H43)))</f>
        <v/>
      </c>
      <c r="DJ49" s="353" t="str">
        <f ca="1">+IF(OFFSET('Sanitation Data'!$I$28,0,10*ROW('Sanitation Data'!I43))="","",OFFSET('Sanitation Data'!$I$28,0,10*ROW('Sanitation Data'!I43)))</f>
        <v/>
      </c>
      <c r="DK49" s="353" t="str">
        <f ca="1">+IF(OFFSET('Sanitation Data'!$I$29,0,10*ROW('Sanitation Data'!I43))="","",OFFSET('Sanitation Data'!$I$29,0,10*ROW('Sanitation Data'!I43)))</f>
        <v/>
      </c>
      <c r="DL49" s="353" t="str">
        <f ca="1">+IF(OFFSET('Sanitation Data'!$I$30,0,10*ROW('Sanitation Data'!I43))="","",OFFSET('Sanitation Data'!$I$30,0,10*ROW('Sanitation Data'!I43)))</f>
        <v/>
      </c>
      <c r="DM49" s="353" t="str">
        <f ca="1">+IF(OFFSET('Sanitation Data'!$I$31,0,10*ROW('Sanitation Data'!I43))="","",OFFSET('Sanitation Data'!$I$31,0,10*ROW('Sanitation Data'!I43)))</f>
        <v/>
      </c>
      <c r="DN49" s="353" t="str">
        <f ca="1">+IF(OFFSET('Sanitation Data'!$I$32,0,10*ROW('Sanitation Data'!I43))="","",OFFSET('Sanitation Data'!$I$32,0,10*ROW('Sanitation Data'!I43)))</f>
        <v/>
      </c>
      <c r="DO49" s="353" t="str">
        <f ca="1">+IF(OFFSET('Hygiene Data'!$D$11,0,10*ROW('Hygiene Data'!D43))="","",OFFSET('Hygiene Data'!$D$11,0,10*ROW('Hygiene Data'!D43)))</f>
        <v/>
      </c>
      <c r="DP49" s="353" t="str">
        <f ca="1">+IF(OFFSET('Hygiene Data'!$D$12,0,10*ROW('Hygiene Data'!D43))="","",OFFSET('Hygiene Data'!$D$12,0,10*ROW('Hygiene Data'!D43)))</f>
        <v/>
      </c>
      <c r="DQ49" s="353" t="str">
        <f ca="1">+IF(OFFSET('Hygiene Data'!$D$13,0,10*ROW('Hygiene Data'!D43))="","",OFFSET('Hygiene Data'!$D$13,0,10*ROW('Hygiene Data'!D43)))</f>
        <v/>
      </c>
      <c r="DR49" s="353" t="str">
        <f ca="1">+IF(OFFSET('Hygiene Data'!$E$11,0,10*ROW('Hygiene Data'!E43))="","",OFFSET('Hygiene Data'!$E$11,0,10*ROW('Hygiene Data'!E43)))</f>
        <v/>
      </c>
      <c r="DS49" s="353" t="str">
        <f ca="1">+IF(OFFSET('Hygiene Data'!$E$12,0,10*ROW('Hygiene Data'!E43))="","",OFFSET('Hygiene Data'!$E$12,0,10*ROW('Hygiene Data'!E43)))</f>
        <v/>
      </c>
      <c r="DT49" s="353" t="str">
        <f ca="1">+IF(OFFSET('Hygiene Data'!$E$13,0,10*ROW('Hygiene Data'!E43))="","",OFFSET('Hygiene Data'!$E$13,0,10*ROW('Hygiene Data'!E43)))</f>
        <v/>
      </c>
      <c r="DU49" s="353" t="str">
        <f ca="1">+IF(OFFSET('Hygiene Data'!$F$11,0,10*ROW('Hygiene Data'!F43))="","",OFFSET('Hygiene Data'!$F$11,0,10*ROW('Hygiene Data'!F43)))</f>
        <v/>
      </c>
      <c r="DV49" s="353" t="str">
        <f ca="1">+IF(OFFSET('Hygiene Data'!$F$12,0,10*ROW('Hygiene Data'!F43))="","",OFFSET('Hygiene Data'!$F$12,0,10*ROW('Hygiene Data'!F43)))</f>
        <v/>
      </c>
      <c r="DW49" s="353" t="str">
        <f ca="1">+IF(OFFSET('Hygiene Data'!$F$13,0,10*ROW('Hygiene Data'!F43))="","",OFFSET('Hygiene Data'!$F$13,0,10*ROW('Hygiene Data'!F43)))</f>
        <v/>
      </c>
      <c r="DX49" s="353" t="str">
        <f ca="1">+IF(OFFSET('Hygiene Data'!$G$11,0,10*ROW('Hygiene Data'!G43))="","",OFFSET('Hygiene Data'!$G$11,0,10*ROW('Hygiene Data'!G43)))</f>
        <v/>
      </c>
      <c r="DY49" s="353" t="str">
        <f ca="1">+IF(OFFSET('Hygiene Data'!$G$12,0,10*ROW('Hygiene Data'!G43))="","",OFFSET('Hygiene Data'!$G$12,0,10*ROW('Hygiene Data'!G43)))</f>
        <v/>
      </c>
      <c r="DZ49" s="353" t="str">
        <f ca="1">+IF(OFFSET('Hygiene Data'!$G$13,0,10*ROW('Hygiene Data'!G43))="","",OFFSET('Hygiene Data'!$G$13,0,10*ROW('Hygiene Data'!G43)))</f>
        <v/>
      </c>
      <c r="EA49" s="353" t="str">
        <f ca="1">+IF(OFFSET('Hygiene Data'!$H$11,0,10*ROW('Hygiene Data'!H43))="","",OFFSET('Hygiene Data'!$H$11,0,10*ROW('Hygiene Data'!H43)))</f>
        <v/>
      </c>
      <c r="EB49" s="353" t="str">
        <f ca="1">+IF(OFFSET('Hygiene Data'!$H$12,0,10*ROW('Hygiene Data'!H43))="","",OFFSET('Hygiene Data'!$H$12,0,10*ROW('Hygiene Data'!H43)))</f>
        <v/>
      </c>
      <c r="EC49" s="353" t="str">
        <f ca="1">+IF(OFFSET('Hygiene Data'!$H$13,0,10*ROW('Hygiene Data'!H43))="","",OFFSET('Hygiene Data'!$H$13,0,10*ROW('Hygiene Data'!H43)))</f>
        <v/>
      </c>
      <c r="ED49" s="353" t="str">
        <f ca="1">+IF(OFFSET('Hygiene Data'!$I$11,0,10*ROW('Hygiene Data'!I43))="","",OFFSET('Hygiene Data'!$I$11,0,10*ROW('Hygiene Data'!I43)))</f>
        <v/>
      </c>
      <c r="EE49" s="353" t="str">
        <f ca="1">+IF(OFFSET('Hygiene Data'!$I$12,0,10*ROW('Hygiene Data'!I43))="","",OFFSET('Hygiene Data'!$I$12,0,10*ROW('Hygiene Data'!I43)))</f>
        <v/>
      </c>
      <c r="EF49" s="353" t="str">
        <f ca="1">+IF(OFFSET('Hygiene Data'!$I$13,0,10*ROW('Hygiene Data'!I43))="","",OFFSET('Hygiene Data'!$I$13,0,10*ROW('Hygiene Data'!I43)))</f>
        <v/>
      </c>
    </row>
    <row r="50" spans="1:136" x14ac:dyDescent="0.25">
      <c r="A50" s="462" t="str">
        <f ca="1">+IF(OFFSET('Water Data'!$B$2,0,10*ROW('Water Data'!E44))="","",OFFSET('Water Data'!$B$2,0,10*ROW('Water Data'!E44)))</f>
        <v/>
      </c>
      <c r="B50" s="46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89" t="str">
        <f t="shared" ca="1" si="0"/>
        <v/>
      </c>
      <c r="D50" s="49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3" t="str">
        <f ca="1">+IF(OFFSET('Water Data'!$D$27,0,10*ROW('Water Data'!D44))="","",OFFSET('Water Data'!$D$27,0,10*ROW('Water Data'!D44)))</f>
        <v/>
      </c>
      <c r="BT50" s="353" t="str">
        <f ca="1">+IF(OFFSET('Water Data'!$D$28,0,10*ROW('Water Data'!D44))="","",OFFSET('Water Data'!$D$28,0,10*ROW('Water Data'!D44)))</f>
        <v/>
      </c>
      <c r="BU50" s="353" t="str">
        <f ca="1">+IF(OFFSET('Water Data'!$D$29,0,10*ROW('Water Data'!D44))="","",OFFSET('Water Data'!$D$29,0,10*ROW('Water Data'!D44)))</f>
        <v/>
      </c>
      <c r="BV50" s="353" t="str">
        <f ca="1">+IF(OFFSET('Water Data'!$E$27,0,10*ROW('Water Data'!E44))="","",OFFSET('Water Data'!$E$27,0,10*ROW('Water Data'!E44)))</f>
        <v/>
      </c>
      <c r="BW50" s="353" t="str">
        <f ca="1">+IF(OFFSET('Water Data'!$E$28,0,10*ROW('Water Data'!E44))="","",OFFSET('Water Data'!$E$28,0,10*ROW('Water Data'!E44)))</f>
        <v/>
      </c>
      <c r="BX50" s="353" t="str">
        <f ca="1">+IF(OFFSET('Water Data'!$E$29,0,10*ROW('Water Data'!E44))="","",OFFSET('Water Data'!$E$29,0,10*ROW('Water Data'!E44)))</f>
        <v/>
      </c>
      <c r="BY50" s="353" t="str">
        <f ca="1">+IF(OFFSET('Water Data'!$F$27,0,10*ROW('Water Data'!F44))="","",OFFSET('Water Data'!$F$27,0,10*ROW('Water Data'!F44)))</f>
        <v/>
      </c>
      <c r="BZ50" s="353" t="str">
        <f ca="1">+IF(OFFSET('Water Data'!$F$28,0,10*ROW('Water Data'!F44))="","",OFFSET('Water Data'!$F$28,0,10*ROW('Water Data'!F44)))</f>
        <v/>
      </c>
      <c r="CA50" s="353" t="str">
        <f ca="1">+IF(OFFSET('Water Data'!$F$29,0,10*ROW('Water Data'!F44))="","",OFFSET('Water Data'!$F$29,0,10*ROW('Water Data'!F44)))</f>
        <v/>
      </c>
      <c r="CB50" s="353" t="str">
        <f ca="1">+IF(OFFSET('Water Data'!$G$27,0,10*ROW('Water Data'!G44))="","",OFFSET('Water Data'!$G$27,0,10*ROW('Water Data'!G44)))</f>
        <v/>
      </c>
      <c r="CC50" s="353" t="str">
        <f ca="1">+IF(OFFSET('Water Data'!$G$28,0,10*ROW('Water Data'!G44))="","",OFFSET('Water Data'!$G$28,0,10*ROW('Water Data'!G44)))</f>
        <v/>
      </c>
      <c r="CD50" s="353" t="str">
        <f ca="1">+IF(OFFSET('Water Data'!$G$29,0,10*ROW('Water Data'!G44))="","",OFFSET('Water Data'!$G$29,0,10*ROW('Water Data'!G44)))</f>
        <v/>
      </c>
      <c r="CE50" s="353" t="str">
        <f ca="1">+IF(OFFSET('Water Data'!$H$27,0,10*ROW('Water Data'!H44))="","",OFFSET('Water Data'!$H$27,0,10*ROW('Water Data'!H44)))</f>
        <v/>
      </c>
      <c r="CF50" s="353" t="str">
        <f ca="1">+IF(OFFSET('Water Data'!$H$28,0,10*ROW('Water Data'!H44))="","",OFFSET('Water Data'!$H$28,0,10*ROW('Water Data'!H44)))</f>
        <v/>
      </c>
      <c r="CG50" s="353" t="str">
        <f ca="1">+IF(OFFSET('Water Data'!$H$29,0,10*ROW('Water Data'!H44))="","",OFFSET('Water Data'!$H$29,0,10*ROW('Water Data'!H44)))</f>
        <v/>
      </c>
      <c r="CH50" s="353" t="str">
        <f ca="1">+IF(OFFSET('Water Data'!$I$27,0,10*ROW('Water Data'!I44))="","",OFFSET('Water Data'!$I$27,0,10*ROW('Water Data'!I44)))</f>
        <v/>
      </c>
      <c r="CI50" s="353" t="str">
        <f ca="1">+IF(OFFSET('Water Data'!$I$28,0,10*ROW('Water Data'!I44))="","",OFFSET('Water Data'!$I$28,0,10*ROW('Water Data'!I44)))</f>
        <v/>
      </c>
      <c r="CJ50" s="353" t="str">
        <f ca="1">+IF(OFFSET('Water Data'!$I$29,0,10*ROW('Water Data'!I44))="","",OFFSET('Water Data'!$I$29,0,10*ROW('Water Data'!I44)))</f>
        <v/>
      </c>
      <c r="CK50" s="353" t="str">
        <f ca="1">+IF(OFFSET('Sanitation Data'!$D$28,0,10*ROW('Sanitation Data'!D44))="","",OFFSET('Sanitation Data'!$D$28,0,10*ROW('Sanitation Data'!D44)))</f>
        <v/>
      </c>
      <c r="CL50" s="353" t="str">
        <f ca="1">+IF(OFFSET('Sanitation Data'!$D$29,0,10*ROW('Sanitation Data'!D44))="","",OFFSET('Sanitation Data'!$D$29,0,10*ROW('Sanitation Data'!D44)))</f>
        <v/>
      </c>
      <c r="CM50" s="353" t="str">
        <f ca="1">+IF(OFFSET('Sanitation Data'!$D$30,0,10*ROW('Sanitation Data'!D44))="","",OFFSET('Sanitation Data'!$D$30,0,10*ROW('Sanitation Data'!D44)))</f>
        <v/>
      </c>
      <c r="CN50" s="353" t="str">
        <f ca="1">+IF(OFFSET('Sanitation Data'!$D$31,0,10*ROW('Sanitation Data'!D44))="","",OFFSET('Sanitation Data'!$D$31,0,10*ROW('Sanitation Data'!D44)))</f>
        <v/>
      </c>
      <c r="CO50" s="353" t="str">
        <f ca="1">+IF(OFFSET('Sanitation Data'!$D$32,0,10*ROW('Sanitation Data'!D44))="","",OFFSET('Sanitation Data'!$D$32,0,10*ROW('Sanitation Data'!D44)))</f>
        <v/>
      </c>
      <c r="CP50" s="353" t="str">
        <f ca="1">+IF(OFFSET('Sanitation Data'!$E$28,0,10*ROW('Sanitation Data'!E44))="","",OFFSET('Sanitation Data'!$E$28,0,10*ROW('Sanitation Data'!E44)))</f>
        <v/>
      </c>
      <c r="CQ50" s="353" t="str">
        <f ca="1">+IF(OFFSET('Sanitation Data'!$E$29,0,10*ROW('Sanitation Data'!E44))="","",OFFSET('Sanitation Data'!$E$29,0,10*ROW('Sanitation Data'!E44)))</f>
        <v/>
      </c>
      <c r="CR50" s="353" t="str">
        <f ca="1">+IF(OFFSET('Sanitation Data'!$E$30,0,10*ROW('Sanitation Data'!E44))="","",OFFSET('Sanitation Data'!$E$30,0,10*ROW('Sanitation Data'!E44)))</f>
        <v/>
      </c>
      <c r="CS50" s="353" t="str">
        <f ca="1">+IF(OFFSET('Sanitation Data'!$E$31,0,10*ROW('Sanitation Data'!E44))="","",OFFSET('Sanitation Data'!$E$31,0,10*ROW('Sanitation Data'!E44)))</f>
        <v/>
      </c>
      <c r="CT50" s="353" t="str">
        <f ca="1">+IF(OFFSET('Sanitation Data'!$E$32,0,10*ROW('Sanitation Data'!E44))="","",OFFSET('Sanitation Data'!$E$32,0,10*ROW('Sanitation Data'!E44)))</f>
        <v/>
      </c>
      <c r="CU50" s="353" t="str">
        <f ca="1">+IF(OFFSET('Sanitation Data'!$F$28,0,10*ROW('Sanitation Data'!F44))="","",OFFSET('Sanitation Data'!$F$28,0,10*ROW('Sanitation Data'!F44)))</f>
        <v/>
      </c>
      <c r="CV50" s="353" t="str">
        <f ca="1">+IF(OFFSET('Sanitation Data'!$F$29,0,10*ROW('Sanitation Data'!F44))="","",OFFSET('Sanitation Data'!$F$29,0,10*ROW('Sanitation Data'!F44)))</f>
        <v/>
      </c>
      <c r="CW50" s="353" t="str">
        <f ca="1">+IF(OFFSET('Sanitation Data'!$F$30,0,10*ROW('Sanitation Data'!F44))="","",OFFSET('Sanitation Data'!$F$30,0,10*ROW('Sanitation Data'!F44)))</f>
        <v/>
      </c>
      <c r="CX50" s="353" t="str">
        <f ca="1">+IF(OFFSET('Sanitation Data'!$F$31,0,10*ROW('Sanitation Data'!F44))="","",OFFSET('Sanitation Data'!$F$31,0,10*ROW('Sanitation Data'!F44)))</f>
        <v/>
      </c>
      <c r="CY50" s="353" t="str">
        <f ca="1">+IF(OFFSET('Sanitation Data'!$F$32,0,10*ROW('Sanitation Data'!F44))="","",OFFSET('Sanitation Data'!$F$32,0,10*ROW('Sanitation Data'!F44)))</f>
        <v/>
      </c>
      <c r="CZ50" s="353" t="str">
        <f ca="1">+IF(OFFSET('Sanitation Data'!$G$28,0,10*ROW('Sanitation Data'!G44))="","",OFFSET('Sanitation Data'!$G$28,0,10*ROW('Sanitation Data'!G44)))</f>
        <v/>
      </c>
      <c r="DA50" s="353" t="str">
        <f ca="1">+IF(OFFSET('Sanitation Data'!$G$29,0,10*ROW('Sanitation Data'!G44))="","",OFFSET('Sanitation Data'!$G$29,0,10*ROW('Sanitation Data'!G44)))</f>
        <v/>
      </c>
      <c r="DB50" s="353" t="str">
        <f ca="1">+IF(OFFSET('Sanitation Data'!$G$30,0,10*ROW('Sanitation Data'!G44))="","",OFFSET('Sanitation Data'!$G$30,0,10*ROW('Sanitation Data'!G44)))</f>
        <v/>
      </c>
      <c r="DC50" s="353" t="str">
        <f ca="1">+IF(OFFSET('Sanitation Data'!$G$31,0,10*ROW('Sanitation Data'!G44))="","",OFFSET('Sanitation Data'!$G$31,0,10*ROW('Sanitation Data'!G44)))</f>
        <v/>
      </c>
      <c r="DD50" s="353" t="str">
        <f ca="1">+IF(OFFSET('Sanitation Data'!$G$32,0,10*ROW('Sanitation Data'!G44))="","",OFFSET('Sanitation Data'!$G$32,0,10*ROW('Sanitation Data'!G44)))</f>
        <v/>
      </c>
      <c r="DE50" s="353" t="str">
        <f ca="1">+IF(OFFSET('Sanitation Data'!$H$28,0,10*ROW('Sanitation Data'!H44))="","",OFFSET('Sanitation Data'!$H$28,0,10*ROW('Sanitation Data'!H44)))</f>
        <v/>
      </c>
      <c r="DF50" s="353" t="str">
        <f ca="1">+IF(OFFSET('Sanitation Data'!$H$29,0,10*ROW('Sanitation Data'!H44))="","",OFFSET('Sanitation Data'!$H$29,0,10*ROW('Sanitation Data'!H44)))</f>
        <v/>
      </c>
      <c r="DG50" s="353" t="str">
        <f ca="1">+IF(OFFSET('Sanitation Data'!$H$30,0,10*ROW('Sanitation Data'!H44))="","",OFFSET('Sanitation Data'!$H$30,0,10*ROW('Sanitation Data'!H44)))</f>
        <v/>
      </c>
      <c r="DH50" s="353" t="str">
        <f ca="1">+IF(OFFSET('Sanitation Data'!$H$31,0,10*ROW('Sanitation Data'!H44))="","",OFFSET('Sanitation Data'!$H$31,0,10*ROW('Sanitation Data'!H44)))</f>
        <v/>
      </c>
      <c r="DI50" s="353" t="str">
        <f ca="1">+IF(OFFSET('Sanitation Data'!$H$32,0,10*ROW('Sanitation Data'!H44))="","",OFFSET('Sanitation Data'!$H$32,0,10*ROW('Sanitation Data'!H44)))</f>
        <v/>
      </c>
      <c r="DJ50" s="353" t="str">
        <f ca="1">+IF(OFFSET('Sanitation Data'!$I$28,0,10*ROW('Sanitation Data'!I44))="","",OFFSET('Sanitation Data'!$I$28,0,10*ROW('Sanitation Data'!I44)))</f>
        <v/>
      </c>
      <c r="DK50" s="353" t="str">
        <f ca="1">+IF(OFFSET('Sanitation Data'!$I$29,0,10*ROW('Sanitation Data'!I44))="","",OFFSET('Sanitation Data'!$I$29,0,10*ROW('Sanitation Data'!I44)))</f>
        <v/>
      </c>
      <c r="DL50" s="353" t="str">
        <f ca="1">+IF(OFFSET('Sanitation Data'!$I$30,0,10*ROW('Sanitation Data'!I44))="","",OFFSET('Sanitation Data'!$I$30,0,10*ROW('Sanitation Data'!I44)))</f>
        <v/>
      </c>
      <c r="DM50" s="353" t="str">
        <f ca="1">+IF(OFFSET('Sanitation Data'!$I$31,0,10*ROW('Sanitation Data'!I44))="","",OFFSET('Sanitation Data'!$I$31,0,10*ROW('Sanitation Data'!I44)))</f>
        <v/>
      </c>
      <c r="DN50" s="353" t="str">
        <f ca="1">+IF(OFFSET('Sanitation Data'!$I$32,0,10*ROW('Sanitation Data'!I44))="","",OFFSET('Sanitation Data'!$I$32,0,10*ROW('Sanitation Data'!I44)))</f>
        <v/>
      </c>
      <c r="DO50" s="353" t="str">
        <f ca="1">+IF(OFFSET('Hygiene Data'!$D$11,0,10*ROW('Hygiene Data'!D44))="","",OFFSET('Hygiene Data'!$D$11,0,10*ROW('Hygiene Data'!D44)))</f>
        <v/>
      </c>
      <c r="DP50" s="353" t="str">
        <f ca="1">+IF(OFFSET('Hygiene Data'!$D$12,0,10*ROW('Hygiene Data'!D44))="","",OFFSET('Hygiene Data'!$D$12,0,10*ROW('Hygiene Data'!D44)))</f>
        <v/>
      </c>
      <c r="DQ50" s="353" t="str">
        <f ca="1">+IF(OFFSET('Hygiene Data'!$D$13,0,10*ROW('Hygiene Data'!D44))="","",OFFSET('Hygiene Data'!$D$13,0,10*ROW('Hygiene Data'!D44)))</f>
        <v/>
      </c>
      <c r="DR50" s="353" t="str">
        <f ca="1">+IF(OFFSET('Hygiene Data'!$E$11,0,10*ROW('Hygiene Data'!E44))="","",OFFSET('Hygiene Data'!$E$11,0,10*ROW('Hygiene Data'!E44)))</f>
        <v/>
      </c>
      <c r="DS50" s="353" t="str">
        <f ca="1">+IF(OFFSET('Hygiene Data'!$E$12,0,10*ROW('Hygiene Data'!E44))="","",OFFSET('Hygiene Data'!$E$12,0,10*ROW('Hygiene Data'!E44)))</f>
        <v/>
      </c>
      <c r="DT50" s="353" t="str">
        <f ca="1">+IF(OFFSET('Hygiene Data'!$E$13,0,10*ROW('Hygiene Data'!E44))="","",OFFSET('Hygiene Data'!$E$13,0,10*ROW('Hygiene Data'!E44)))</f>
        <v/>
      </c>
      <c r="DU50" s="353" t="str">
        <f ca="1">+IF(OFFSET('Hygiene Data'!$F$11,0,10*ROW('Hygiene Data'!F44))="","",OFFSET('Hygiene Data'!$F$11,0,10*ROW('Hygiene Data'!F44)))</f>
        <v/>
      </c>
      <c r="DV50" s="353" t="str">
        <f ca="1">+IF(OFFSET('Hygiene Data'!$F$12,0,10*ROW('Hygiene Data'!F44))="","",OFFSET('Hygiene Data'!$F$12,0,10*ROW('Hygiene Data'!F44)))</f>
        <v/>
      </c>
      <c r="DW50" s="353" t="str">
        <f ca="1">+IF(OFFSET('Hygiene Data'!$F$13,0,10*ROW('Hygiene Data'!F44))="","",OFFSET('Hygiene Data'!$F$13,0,10*ROW('Hygiene Data'!F44)))</f>
        <v/>
      </c>
      <c r="DX50" s="353" t="str">
        <f ca="1">+IF(OFFSET('Hygiene Data'!$G$11,0,10*ROW('Hygiene Data'!G44))="","",OFFSET('Hygiene Data'!$G$11,0,10*ROW('Hygiene Data'!G44)))</f>
        <v/>
      </c>
      <c r="DY50" s="353" t="str">
        <f ca="1">+IF(OFFSET('Hygiene Data'!$G$12,0,10*ROW('Hygiene Data'!G44))="","",OFFSET('Hygiene Data'!$G$12,0,10*ROW('Hygiene Data'!G44)))</f>
        <v/>
      </c>
      <c r="DZ50" s="353" t="str">
        <f ca="1">+IF(OFFSET('Hygiene Data'!$G$13,0,10*ROW('Hygiene Data'!G44))="","",OFFSET('Hygiene Data'!$G$13,0,10*ROW('Hygiene Data'!G44)))</f>
        <v/>
      </c>
      <c r="EA50" s="353" t="str">
        <f ca="1">+IF(OFFSET('Hygiene Data'!$H$11,0,10*ROW('Hygiene Data'!H44))="","",OFFSET('Hygiene Data'!$H$11,0,10*ROW('Hygiene Data'!H44)))</f>
        <v/>
      </c>
      <c r="EB50" s="353" t="str">
        <f ca="1">+IF(OFFSET('Hygiene Data'!$H$12,0,10*ROW('Hygiene Data'!H44))="","",OFFSET('Hygiene Data'!$H$12,0,10*ROW('Hygiene Data'!H44)))</f>
        <v/>
      </c>
      <c r="EC50" s="353" t="str">
        <f ca="1">+IF(OFFSET('Hygiene Data'!$H$13,0,10*ROW('Hygiene Data'!H44))="","",OFFSET('Hygiene Data'!$H$13,0,10*ROW('Hygiene Data'!H44)))</f>
        <v/>
      </c>
      <c r="ED50" s="353" t="str">
        <f ca="1">+IF(OFFSET('Hygiene Data'!$I$11,0,10*ROW('Hygiene Data'!I44))="","",OFFSET('Hygiene Data'!$I$11,0,10*ROW('Hygiene Data'!I44)))</f>
        <v/>
      </c>
      <c r="EE50" s="353" t="str">
        <f ca="1">+IF(OFFSET('Hygiene Data'!$I$12,0,10*ROW('Hygiene Data'!I44))="","",OFFSET('Hygiene Data'!$I$12,0,10*ROW('Hygiene Data'!I44)))</f>
        <v/>
      </c>
      <c r="EF50" s="353" t="str">
        <f ca="1">+IF(OFFSET('Hygiene Data'!$I$13,0,10*ROW('Hygiene Data'!I44))="","",OFFSET('Hygiene Data'!$I$13,0,10*ROW('Hygiene Data'!I44)))</f>
        <v/>
      </c>
    </row>
    <row r="51" spans="1:136" x14ac:dyDescent="0.25">
      <c r="A51" s="462" t="str">
        <f ca="1">+IF(OFFSET('Water Data'!$B$2,0,10*ROW('Water Data'!E45))="","",OFFSET('Water Data'!$B$2,0,10*ROW('Water Data'!E45)))</f>
        <v/>
      </c>
      <c r="B51" s="46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89" t="str">
        <f t="shared" ca="1" si="0"/>
        <v/>
      </c>
      <c r="D51" s="49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3" t="str">
        <f ca="1">+IF(OFFSET('Water Data'!$D$27,0,10*ROW('Water Data'!D45))="","",OFFSET('Water Data'!$D$27,0,10*ROW('Water Data'!D45)))</f>
        <v/>
      </c>
      <c r="BT51" s="353" t="str">
        <f ca="1">+IF(OFFSET('Water Data'!$D$28,0,10*ROW('Water Data'!D45))="","",OFFSET('Water Data'!$D$28,0,10*ROW('Water Data'!D45)))</f>
        <v/>
      </c>
      <c r="BU51" s="353" t="str">
        <f ca="1">+IF(OFFSET('Water Data'!$D$29,0,10*ROW('Water Data'!D45))="","",OFFSET('Water Data'!$D$29,0,10*ROW('Water Data'!D45)))</f>
        <v/>
      </c>
      <c r="BV51" s="353" t="str">
        <f ca="1">+IF(OFFSET('Water Data'!$E$27,0,10*ROW('Water Data'!E45))="","",OFFSET('Water Data'!$E$27,0,10*ROW('Water Data'!E45)))</f>
        <v/>
      </c>
      <c r="BW51" s="353" t="str">
        <f ca="1">+IF(OFFSET('Water Data'!$E$28,0,10*ROW('Water Data'!E45))="","",OFFSET('Water Data'!$E$28,0,10*ROW('Water Data'!E45)))</f>
        <v/>
      </c>
      <c r="BX51" s="353" t="str">
        <f ca="1">+IF(OFFSET('Water Data'!$E$29,0,10*ROW('Water Data'!E45))="","",OFFSET('Water Data'!$E$29,0,10*ROW('Water Data'!E45)))</f>
        <v/>
      </c>
      <c r="BY51" s="353" t="str">
        <f ca="1">+IF(OFFSET('Water Data'!$F$27,0,10*ROW('Water Data'!F45))="","",OFFSET('Water Data'!$F$27,0,10*ROW('Water Data'!F45)))</f>
        <v/>
      </c>
      <c r="BZ51" s="353" t="str">
        <f ca="1">+IF(OFFSET('Water Data'!$F$28,0,10*ROW('Water Data'!F45))="","",OFFSET('Water Data'!$F$28,0,10*ROW('Water Data'!F45)))</f>
        <v/>
      </c>
      <c r="CA51" s="353" t="str">
        <f ca="1">+IF(OFFSET('Water Data'!$F$29,0,10*ROW('Water Data'!F45))="","",OFFSET('Water Data'!$F$29,0,10*ROW('Water Data'!F45)))</f>
        <v/>
      </c>
      <c r="CB51" s="353" t="str">
        <f ca="1">+IF(OFFSET('Water Data'!$G$27,0,10*ROW('Water Data'!G45))="","",OFFSET('Water Data'!$G$27,0,10*ROW('Water Data'!G45)))</f>
        <v/>
      </c>
      <c r="CC51" s="353" t="str">
        <f ca="1">+IF(OFFSET('Water Data'!$G$28,0,10*ROW('Water Data'!G45))="","",OFFSET('Water Data'!$G$28,0,10*ROW('Water Data'!G45)))</f>
        <v/>
      </c>
      <c r="CD51" s="353" t="str">
        <f ca="1">+IF(OFFSET('Water Data'!$G$29,0,10*ROW('Water Data'!G45))="","",OFFSET('Water Data'!$G$29,0,10*ROW('Water Data'!G45)))</f>
        <v/>
      </c>
      <c r="CE51" s="353" t="str">
        <f ca="1">+IF(OFFSET('Water Data'!$H$27,0,10*ROW('Water Data'!H45))="","",OFFSET('Water Data'!$H$27,0,10*ROW('Water Data'!H45)))</f>
        <v/>
      </c>
      <c r="CF51" s="353" t="str">
        <f ca="1">+IF(OFFSET('Water Data'!$H$28,0,10*ROW('Water Data'!H45))="","",OFFSET('Water Data'!$H$28,0,10*ROW('Water Data'!H45)))</f>
        <v/>
      </c>
      <c r="CG51" s="353" t="str">
        <f ca="1">+IF(OFFSET('Water Data'!$H$29,0,10*ROW('Water Data'!H45))="","",OFFSET('Water Data'!$H$29,0,10*ROW('Water Data'!H45)))</f>
        <v/>
      </c>
      <c r="CH51" s="353" t="str">
        <f ca="1">+IF(OFFSET('Water Data'!$I$27,0,10*ROW('Water Data'!I45))="","",OFFSET('Water Data'!$I$27,0,10*ROW('Water Data'!I45)))</f>
        <v/>
      </c>
      <c r="CI51" s="353" t="str">
        <f ca="1">+IF(OFFSET('Water Data'!$I$28,0,10*ROW('Water Data'!I45))="","",OFFSET('Water Data'!$I$28,0,10*ROW('Water Data'!I45)))</f>
        <v/>
      </c>
      <c r="CJ51" s="353" t="str">
        <f ca="1">+IF(OFFSET('Water Data'!$I$29,0,10*ROW('Water Data'!I45))="","",OFFSET('Water Data'!$I$29,0,10*ROW('Water Data'!I45)))</f>
        <v/>
      </c>
      <c r="CK51" s="353" t="str">
        <f ca="1">+IF(OFFSET('Sanitation Data'!$D$28,0,10*ROW('Sanitation Data'!D45))="","",OFFSET('Sanitation Data'!$D$28,0,10*ROW('Sanitation Data'!D45)))</f>
        <v/>
      </c>
      <c r="CL51" s="353" t="str">
        <f ca="1">+IF(OFFSET('Sanitation Data'!$D$29,0,10*ROW('Sanitation Data'!D45))="","",OFFSET('Sanitation Data'!$D$29,0,10*ROW('Sanitation Data'!D45)))</f>
        <v/>
      </c>
      <c r="CM51" s="353" t="str">
        <f ca="1">+IF(OFFSET('Sanitation Data'!$D$30,0,10*ROW('Sanitation Data'!D45))="","",OFFSET('Sanitation Data'!$D$30,0,10*ROW('Sanitation Data'!D45)))</f>
        <v/>
      </c>
      <c r="CN51" s="353" t="str">
        <f ca="1">+IF(OFFSET('Sanitation Data'!$D$31,0,10*ROW('Sanitation Data'!D45))="","",OFFSET('Sanitation Data'!$D$31,0,10*ROW('Sanitation Data'!D45)))</f>
        <v/>
      </c>
      <c r="CO51" s="353" t="str">
        <f ca="1">+IF(OFFSET('Sanitation Data'!$D$32,0,10*ROW('Sanitation Data'!D45))="","",OFFSET('Sanitation Data'!$D$32,0,10*ROW('Sanitation Data'!D45)))</f>
        <v/>
      </c>
      <c r="CP51" s="353" t="str">
        <f ca="1">+IF(OFFSET('Sanitation Data'!$E$28,0,10*ROW('Sanitation Data'!E45))="","",OFFSET('Sanitation Data'!$E$28,0,10*ROW('Sanitation Data'!E45)))</f>
        <v/>
      </c>
      <c r="CQ51" s="353" t="str">
        <f ca="1">+IF(OFFSET('Sanitation Data'!$E$29,0,10*ROW('Sanitation Data'!E45))="","",OFFSET('Sanitation Data'!$E$29,0,10*ROW('Sanitation Data'!E45)))</f>
        <v/>
      </c>
      <c r="CR51" s="353" t="str">
        <f ca="1">+IF(OFFSET('Sanitation Data'!$E$30,0,10*ROW('Sanitation Data'!E45))="","",OFFSET('Sanitation Data'!$E$30,0,10*ROW('Sanitation Data'!E45)))</f>
        <v/>
      </c>
      <c r="CS51" s="353" t="str">
        <f ca="1">+IF(OFFSET('Sanitation Data'!$E$31,0,10*ROW('Sanitation Data'!E45))="","",OFFSET('Sanitation Data'!$E$31,0,10*ROW('Sanitation Data'!E45)))</f>
        <v/>
      </c>
      <c r="CT51" s="353" t="str">
        <f ca="1">+IF(OFFSET('Sanitation Data'!$E$32,0,10*ROW('Sanitation Data'!E45))="","",OFFSET('Sanitation Data'!$E$32,0,10*ROW('Sanitation Data'!E45)))</f>
        <v/>
      </c>
      <c r="CU51" s="353" t="str">
        <f ca="1">+IF(OFFSET('Sanitation Data'!$F$28,0,10*ROW('Sanitation Data'!F45))="","",OFFSET('Sanitation Data'!$F$28,0,10*ROW('Sanitation Data'!F45)))</f>
        <v/>
      </c>
      <c r="CV51" s="353" t="str">
        <f ca="1">+IF(OFFSET('Sanitation Data'!$F$29,0,10*ROW('Sanitation Data'!F45))="","",OFFSET('Sanitation Data'!$F$29,0,10*ROW('Sanitation Data'!F45)))</f>
        <v/>
      </c>
      <c r="CW51" s="353" t="str">
        <f ca="1">+IF(OFFSET('Sanitation Data'!$F$30,0,10*ROW('Sanitation Data'!F45))="","",OFFSET('Sanitation Data'!$F$30,0,10*ROW('Sanitation Data'!F45)))</f>
        <v/>
      </c>
      <c r="CX51" s="353" t="str">
        <f ca="1">+IF(OFFSET('Sanitation Data'!$F$31,0,10*ROW('Sanitation Data'!F45))="","",OFFSET('Sanitation Data'!$F$31,0,10*ROW('Sanitation Data'!F45)))</f>
        <v/>
      </c>
      <c r="CY51" s="353" t="str">
        <f ca="1">+IF(OFFSET('Sanitation Data'!$F$32,0,10*ROW('Sanitation Data'!F45))="","",OFFSET('Sanitation Data'!$F$32,0,10*ROW('Sanitation Data'!F45)))</f>
        <v/>
      </c>
      <c r="CZ51" s="353" t="str">
        <f ca="1">+IF(OFFSET('Sanitation Data'!$G$28,0,10*ROW('Sanitation Data'!G45))="","",OFFSET('Sanitation Data'!$G$28,0,10*ROW('Sanitation Data'!G45)))</f>
        <v/>
      </c>
      <c r="DA51" s="353" t="str">
        <f ca="1">+IF(OFFSET('Sanitation Data'!$G$29,0,10*ROW('Sanitation Data'!G45))="","",OFFSET('Sanitation Data'!$G$29,0,10*ROW('Sanitation Data'!G45)))</f>
        <v/>
      </c>
      <c r="DB51" s="353" t="str">
        <f ca="1">+IF(OFFSET('Sanitation Data'!$G$30,0,10*ROW('Sanitation Data'!G45))="","",OFFSET('Sanitation Data'!$G$30,0,10*ROW('Sanitation Data'!G45)))</f>
        <v/>
      </c>
      <c r="DC51" s="353" t="str">
        <f ca="1">+IF(OFFSET('Sanitation Data'!$G$31,0,10*ROW('Sanitation Data'!G45))="","",OFFSET('Sanitation Data'!$G$31,0,10*ROW('Sanitation Data'!G45)))</f>
        <v/>
      </c>
      <c r="DD51" s="353" t="str">
        <f ca="1">+IF(OFFSET('Sanitation Data'!$G$32,0,10*ROW('Sanitation Data'!G45))="","",OFFSET('Sanitation Data'!$G$32,0,10*ROW('Sanitation Data'!G45)))</f>
        <v/>
      </c>
      <c r="DE51" s="353" t="str">
        <f ca="1">+IF(OFFSET('Sanitation Data'!$H$28,0,10*ROW('Sanitation Data'!H45))="","",OFFSET('Sanitation Data'!$H$28,0,10*ROW('Sanitation Data'!H45)))</f>
        <v/>
      </c>
      <c r="DF51" s="353" t="str">
        <f ca="1">+IF(OFFSET('Sanitation Data'!$H$29,0,10*ROW('Sanitation Data'!H45))="","",OFFSET('Sanitation Data'!$H$29,0,10*ROW('Sanitation Data'!H45)))</f>
        <v/>
      </c>
      <c r="DG51" s="353" t="str">
        <f ca="1">+IF(OFFSET('Sanitation Data'!$H$30,0,10*ROW('Sanitation Data'!H45))="","",OFFSET('Sanitation Data'!$H$30,0,10*ROW('Sanitation Data'!H45)))</f>
        <v/>
      </c>
      <c r="DH51" s="353" t="str">
        <f ca="1">+IF(OFFSET('Sanitation Data'!$H$31,0,10*ROW('Sanitation Data'!H45))="","",OFFSET('Sanitation Data'!$H$31,0,10*ROW('Sanitation Data'!H45)))</f>
        <v/>
      </c>
      <c r="DI51" s="353" t="str">
        <f ca="1">+IF(OFFSET('Sanitation Data'!$H$32,0,10*ROW('Sanitation Data'!H45))="","",OFFSET('Sanitation Data'!$H$32,0,10*ROW('Sanitation Data'!H45)))</f>
        <v/>
      </c>
      <c r="DJ51" s="353" t="str">
        <f ca="1">+IF(OFFSET('Sanitation Data'!$I$28,0,10*ROW('Sanitation Data'!I45))="","",OFFSET('Sanitation Data'!$I$28,0,10*ROW('Sanitation Data'!I45)))</f>
        <v/>
      </c>
      <c r="DK51" s="353" t="str">
        <f ca="1">+IF(OFFSET('Sanitation Data'!$I$29,0,10*ROW('Sanitation Data'!I45))="","",OFFSET('Sanitation Data'!$I$29,0,10*ROW('Sanitation Data'!I45)))</f>
        <v/>
      </c>
      <c r="DL51" s="353" t="str">
        <f ca="1">+IF(OFFSET('Sanitation Data'!$I$30,0,10*ROW('Sanitation Data'!I45))="","",OFFSET('Sanitation Data'!$I$30,0,10*ROW('Sanitation Data'!I45)))</f>
        <v/>
      </c>
      <c r="DM51" s="353" t="str">
        <f ca="1">+IF(OFFSET('Sanitation Data'!$I$31,0,10*ROW('Sanitation Data'!I45))="","",OFFSET('Sanitation Data'!$I$31,0,10*ROW('Sanitation Data'!I45)))</f>
        <v/>
      </c>
      <c r="DN51" s="353" t="str">
        <f ca="1">+IF(OFFSET('Sanitation Data'!$I$32,0,10*ROW('Sanitation Data'!I45))="","",OFFSET('Sanitation Data'!$I$32,0,10*ROW('Sanitation Data'!I45)))</f>
        <v/>
      </c>
      <c r="DO51" s="353" t="str">
        <f ca="1">+IF(OFFSET('Hygiene Data'!$D$11,0,10*ROW('Hygiene Data'!D45))="","",OFFSET('Hygiene Data'!$D$11,0,10*ROW('Hygiene Data'!D45)))</f>
        <v/>
      </c>
      <c r="DP51" s="353" t="str">
        <f ca="1">+IF(OFFSET('Hygiene Data'!$D$12,0,10*ROW('Hygiene Data'!D45))="","",OFFSET('Hygiene Data'!$D$12,0,10*ROW('Hygiene Data'!D45)))</f>
        <v/>
      </c>
      <c r="DQ51" s="353" t="str">
        <f ca="1">+IF(OFFSET('Hygiene Data'!$D$13,0,10*ROW('Hygiene Data'!D45))="","",OFFSET('Hygiene Data'!$D$13,0,10*ROW('Hygiene Data'!D45)))</f>
        <v/>
      </c>
      <c r="DR51" s="353" t="str">
        <f ca="1">+IF(OFFSET('Hygiene Data'!$E$11,0,10*ROW('Hygiene Data'!E45))="","",OFFSET('Hygiene Data'!$E$11,0,10*ROW('Hygiene Data'!E45)))</f>
        <v/>
      </c>
      <c r="DS51" s="353" t="str">
        <f ca="1">+IF(OFFSET('Hygiene Data'!$E$12,0,10*ROW('Hygiene Data'!E45))="","",OFFSET('Hygiene Data'!$E$12,0,10*ROW('Hygiene Data'!E45)))</f>
        <v/>
      </c>
      <c r="DT51" s="353" t="str">
        <f ca="1">+IF(OFFSET('Hygiene Data'!$E$13,0,10*ROW('Hygiene Data'!E45))="","",OFFSET('Hygiene Data'!$E$13,0,10*ROW('Hygiene Data'!E45)))</f>
        <v/>
      </c>
      <c r="DU51" s="353" t="str">
        <f ca="1">+IF(OFFSET('Hygiene Data'!$F$11,0,10*ROW('Hygiene Data'!F45))="","",OFFSET('Hygiene Data'!$F$11,0,10*ROW('Hygiene Data'!F45)))</f>
        <v/>
      </c>
      <c r="DV51" s="353" t="str">
        <f ca="1">+IF(OFFSET('Hygiene Data'!$F$12,0,10*ROW('Hygiene Data'!F45))="","",OFFSET('Hygiene Data'!$F$12,0,10*ROW('Hygiene Data'!F45)))</f>
        <v/>
      </c>
      <c r="DW51" s="353" t="str">
        <f ca="1">+IF(OFFSET('Hygiene Data'!$F$13,0,10*ROW('Hygiene Data'!F45))="","",OFFSET('Hygiene Data'!$F$13,0,10*ROW('Hygiene Data'!F45)))</f>
        <v/>
      </c>
      <c r="DX51" s="353" t="str">
        <f ca="1">+IF(OFFSET('Hygiene Data'!$G$11,0,10*ROW('Hygiene Data'!G45))="","",OFFSET('Hygiene Data'!$G$11,0,10*ROW('Hygiene Data'!G45)))</f>
        <v/>
      </c>
      <c r="DY51" s="353" t="str">
        <f ca="1">+IF(OFFSET('Hygiene Data'!$G$12,0,10*ROW('Hygiene Data'!G45))="","",OFFSET('Hygiene Data'!$G$12,0,10*ROW('Hygiene Data'!G45)))</f>
        <v/>
      </c>
      <c r="DZ51" s="353" t="str">
        <f ca="1">+IF(OFFSET('Hygiene Data'!$G$13,0,10*ROW('Hygiene Data'!G45))="","",OFFSET('Hygiene Data'!$G$13,0,10*ROW('Hygiene Data'!G45)))</f>
        <v/>
      </c>
      <c r="EA51" s="353" t="str">
        <f ca="1">+IF(OFFSET('Hygiene Data'!$H$11,0,10*ROW('Hygiene Data'!H45))="","",OFFSET('Hygiene Data'!$H$11,0,10*ROW('Hygiene Data'!H45)))</f>
        <v/>
      </c>
      <c r="EB51" s="353" t="str">
        <f ca="1">+IF(OFFSET('Hygiene Data'!$H$12,0,10*ROW('Hygiene Data'!H45))="","",OFFSET('Hygiene Data'!$H$12,0,10*ROW('Hygiene Data'!H45)))</f>
        <v/>
      </c>
      <c r="EC51" s="353" t="str">
        <f ca="1">+IF(OFFSET('Hygiene Data'!$H$13,0,10*ROW('Hygiene Data'!H45))="","",OFFSET('Hygiene Data'!$H$13,0,10*ROW('Hygiene Data'!H45)))</f>
        <v/>
      </c>
      <c r="ED51" s="353" t="str">
        <f ca="1">+IF(OFFSET('Hygiene Data'!$I$11,0,10*ROW('Hygiene Data'!I45))="","",OFFSET('Hygiene Data'!$I$11,0,10*ROW('Hygiene Data'!I45)))</f>
        <v/>
      </c>
      <c r="EE51" s="353" t="str">
        <f ca="1">+IF(OFFSET('Hygiene Data'!$I$12,0,10*ROW('Hygiene Data'!I45))="","",OFFSET('Hygiene Data'!$I$12,0,10*ROW('Hygiene Data'!I45)))</f>
        <v/>
      </c>
      <c r="EF51" s="353" t="str">
        <f ca="1">+IF(OFFSET('Hygiene Data'!$I$13,0,10*ROW('Hygiene Data'!I45))="","",OFFSET('Hygiene Data'!$I$13,0,10*ROW('Hygiene Data'!I45)))</f>
        <v/>
      </c>
    </row>
    <row r="52" spans="1:136" x14ac:dyDescent="0.25">
      <c r="A52" s="462" t="str">
        <f ca="1">+IF(OFFSET('Water Data'!$B$2,0,10*ROW('Water Data'!E46))="","",OFFSET('Water Data'!$B$2,0,10*ROW('Water Data'!E46)))</f>
        <v/>
      </c>
      <c r="B52" s="46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89" t="str">
        <f t="shared" ca="1" si="0"/>
        <v/>
      </c>
      <c r="D52" s="49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3" t="str">
        <f ca="1">+IF(OFFSET('Water Data'!$D$27,0,10*ROW('Water Data'!D46))="","",OFFSET('Water Data'!$D$27,0,10*ROW('Water Data'!D46)))</f>
        <v/>
      </c>
      <c r="BT52" s="353" t="str">
        <f ca="1">+IF(OFFSET('Water Data'!$D$28,0,10*ROW('Water Data'!D46))="","",OFFSET('Water Data'!$D$28,0,10*ROW('Water Data'!D46)))</f>
        <v/>
      </c>
      <c r="BU52" s="353" t="str">
        <f ca="1">+IF(OFFSET('Water Data'!$D$29,0,10*ROW('Water Data'!D46))="","",OFFSET('Water Data'!$D$29,0,10*ROW('Water Data'!D46)))</f>
        <v/>
      </c>
      <c r="BV52" s="353" t="str">
        <f ca="1">+IF(OFFSET('Water Data'!$E$27,0,10*ROW('Water Data'!E46))="","",OFFSET('Water Data'!$E$27,0,10*ROW('Water Data'!E46)))</f>
        <v/>
      </c>
      <c r="BW52" s="353" t="str">
        <f ca="1">+IF(OFFSET('Water Data'!$E$28,0,10*ROW('Water Data'!E46))="","",OFFSET('Water Data'!$E$28,0,10*ROW('Water Data'!E46)))</f>
        <v/>
      </c>
      <c r="BX52" s="353" t="str">
        <f ca="1">+IF(OFFSET('Water Data'!$E$29,0,10*ROW('Water Data'!E46))="","",OFFSET('Water Data'!$E$29,0,10*ROW('Water Data'!E46)))</f>
        <v/>
      </c>
      <c r="BY52" s="353" t="str">
        <f ca="1">+IF(OFFSET('Water Data'!$F$27,0,10*ROW('Water Data'!F46))="","",OFFSET('Water Data'!$F$27,0,10*ROW('Water Data'!F46)))</f>
        <v/>
      </c>
      <c r="BZ52" s="353" t="str">
        <f ca="1">+IF(OFFSET('Water Data'!$F$28,0,10*ROW('Water Data'!F46))="","",OFFSET('Water Data'!$F$28,0,10*ROW('Water Data'!F46)))</f>
        <v/>
      </c>
      <c r="CA52" s="353" t="str">
        <f ca="1">+IF(OFFSET('Water Data'!$F$29,0,10*ROW('Water Data'!F46))="","",OFFSET('Water Data'!$F$29,0,10*ROW('Water Data'!F46)))</f>
        <v/>
      </c>
      <c r="CB52" s="353" t="str">
        <f ca="1">+IF(OFFSET('Water Data'!$G$27,0,10*ROW('Water Data'!G46))="","",OFFSET('Water Data'!$G$27,0,10*ROW('Water Data'!G46)))</f>
        <v/>
      </c>
      <c r="CC52" s="353" t="str">
        <f ca="1">+IF(OFFSET('Water Data'!$G$28,0,10*ROW('Water Data'!G46))="","",OFFSET('Water Data'!$G$28,0,10*ROW('Water Data'!G46)))</f>
        <v/>
      </c>
      <c r="CD52" s="353" t="str">
        <f ca="1">+IF(OFFSET('Water Data'!$G$29,0,10*ROW('Water Data'!G46))="","",OFFSET('Water Data'!$G$29,0,10*ROW('Water Data'!G46)))</f>
        <v/>
      </c>
      <c r="CE52" s="353" t="str">
        <f ca="1">+IF(OFFSET('Water Data'!$H$27,0,10*ROW('Water Data'!H46))="","",OFFSET('Water Data'!$H$27,0,10*ROW('Water Data'!H46)))</f>
        <v/>
      </c>
      <c r="CF52" s="353" t="str">
        <f ca="1">+IF(OFFSET('Water Data'!$H$28,0,10*ROW('Water Data'!H46))="","",OFFSET('Water Data'!$H$28,0,10*ROW('Water Data'!H46)))</f>
        <v/>
      </c>
      <c r="CG52" s="353" t="str">
        <f ca="1">+IF(OFFSET('Water Data'!$H$29,0,10*ROW('Water Data'!H46))="","",OFFSET('Water Data'!$H$29,0,10*ROW('Water Data'!H46)))</f>
        <v/>
      </c>
      <c r="CH52" s="353" t="str">
        <f ca="1">+IF(OFFSET('Water Data'!$I$27,0,10*ROW('Water Data'!I46))="","",OFFSET('Water Data'!$I$27,0,10*ROW('Water Data'!I46)))</f>
        <v/>
      </c>
      <c r="CI52" s="353" t="str">
        <f ca="1">+IF(OFFSET('Water Data'!$I$28,0,10*ROW('Water Data'!I46))="","",OFFSET('Water Data'!$I$28,0,10*ROW('Water Data'!I46)))</f>
        <v/>
      </c>
      <c r="CJ52" s="353" t="str">
        <f ca="1">+IF(OFFSET('Water Data'!$I$29,0,10*ROW('Water Data'!I46))="","",OFFSET('Water Data'!$I$29,0,10*ROW('Water Data'!I46)))</f>
        <v/>
      </c>
      <c r="CK52" s="353" t="str">
        <f ca="1">+IF(OFFSET('Sanitation Data'!$D$28,0,10*ROW('Sanitation Data'!D46))="","",OFFSET('Sanitation Data'!$D$28,0,10*ROW('Sanitation Data'!D46)))</f>
        <v/>
      </c>
      <c r="CL52" s="353" t="str">
        <f ca="1">+IF(OFFSET('Sanitation Data'!$D$29,0,10*ROW('Sanitation Data'!D46))="","",OFFSET('Sanitation Data'!$D$29,0,10*ROW('Sanitation Data'!D46)))</f>
        <v/>
      </c>
      <c r="CM52" s="353" t="str">
        <f ca="1">+IF(OFFSET('Sanitation Data'!$D$30,0,10*ROW('Sanitation Data'!D46))="","",OFFSET('Sanitation Data'!$D$30,0,10*ROW('Sanitation Data'!D46)))</f>
        <v/>
      </c>
      <c r="CN52" s="353" t="str">
        <f ca="1">+IF(OFFSET('Sanitation Data'!$D$31,0,10*ROW('Sanitation Data'!D46))="","",OFFSET('Sanitation Data'!$D$31,0,10*ROW('Sanitation Data'!D46)))</f>
        <v/>
      </c>
      <c r="CO52" s="353" t="str">
        <f ca="1">+IF(OFFSET('Sanitation Data'!$D$32,0,10*ROW('Sanitation Data'!D46))="","",OFFSET('Sanitation Data'!$D$32,0,10*ROW('Sanitation Data'!D46)))</f>
        <v/>
      </c>
      <c r="CP52" s="353" t="str">
        <f ca="1">+IF(OFFSET('Sanitation Data'!$E$28,0,10*ROW('Sanitation Data'!E46))="","",OFFSET('Sanitation Data'!$E$28,0,10*ROW('Sanitation Data'!E46)))</f>
        <v/>
      </c>
      <c r="CQ52" s="353" t="str">
        <f ca="1">+IF(OFFSET('Sanitation Data'!$E$29,0,10*ROW('Sanitation Data'!E46))="","",OFFSET('Sanitation Data'!$E$29,0,10*ROW('Sanitation Data'!E46)))</f>
        <v/>
      </c>
      <c r="CR52" s="353" t="str">
        <f ca="1">+IF(OFFSET('Sanitation Data'!$E$30,0,10*ROW('Sanitation Data'!E46))="","",OFFSET('Sanitation Data'!$E$30,0,10*ROW('Sanitation Data'!E46)))</f>
        <v/>
      </c>
      <c r="CS52" s="353" t="str">
        <f ca="1">+IF(OFFSET('Sanitation Data'!$E$31,0,10*ROW('Sanitation Data'!E46))="","",OFFSET('Sanitation Data'!$E$31,0,10*ROW('Sanitation Data'!E46)))</f>
        <v/>
      </c>
      <c r="CT52" s="353" t="str">
        <f ca="1">+IF(OFFSET('Sanitation Data'!$E$32,0,10*ROW('Sanitation Data'!E46))="","",OFFSET('Sanitation Data'!$E$32,0,10*ROW('Sanitation Data'!E46)))</f>
        <v/>
      </c>
      <c r="CU52" s="353" t="str">
        <f ca="1">+IF(OFFSET('Sanitation Data'!$F$28,0,10*ROW('Sanitation Data'!F46))="","",OFFSET('Sanitation Data'!$F$28,0,10*ROW('Sanitation Data'!F46)))</f>
        <v/>
      </c>
      <c r="CV52" s="353" t="str">
        <f ca="1">+IF(OFFSET('Sanitation Data'!$F$29,0,10*ROW('Sanitation Data'!F46))="","",OFFSET('Sanitation Data'!$F$29,0,10*ROW('Sanitation Data'!F46)))</f>
        <v/>
      </c>
      <c r="CW52" s="353" t="str">
        <f ca="1">+IF(OFFSET('Sanitation Data'!$F$30,0,10*ROW('Sanitation Data'!F46))="","",OFFSET('Sanitation Data'!$F$30,0,10*ROW('Sanitation Data'!F46)))</f>
        <v/>
      </c>
      <c r="CX52" s="353" t="str">
        <f ca="1">+IF(OFFSET('Sanitation Data'!$F$31,0,10*ROW('Sanitation Data'!F46))="","",OFFSET('Sanitation Data'!$F$31,0,10*ROW('Sanitation Data'!F46)))</f>
        <v/>
      </c>
      <c r="CY52" s="353" t="str">
        <f ca="1">+IF(OFFSET('Sanitation Data'!$F$32,0,10*ROW('Sanitation Data'!F46))="","",OFFSET('Sanitation Data'!$F$32,0,10*ROW('Sanitation Data'!F46)))</f>
        <v/>
      </c>
      <c r="CZ52" s="353" t="str">
        <f ca="1">+IF(OFFSET('Sanitation Data'!$G$28,0,10*ROW('Sanitation Data'!G46))="","",OFFSET('Sanitation Data'!$G$28,0,10*ROW('Sanitation Data'!G46)))</f>
        <v/>
      </c>
      <c r="DA52" s="353" t="str">
        <f ca="1">+IF(OFFSET('Sanitation Data'!$G$29,0,10*ROW('Sanitation Data'!G46))="","",OFFSET('Sanitation Data'!$G$29,0,10*ROW('Sanitation Data'!G46)))</f>
        <v/>
      </c>
      <c r="DB52" s="353" t="str">
        <f ca="1">+IF(OFFSET('Sanitation Data'!$G$30,0,10*ROW('Sanitation Data'!G46))="","",OFFSET('Sanitation Data'!$G$30,0,10*ROW('Sanitation Data'!G46)))</f>
        <v/>
      </c>
      <c r="DC52" s="353" t="str">
        <f ca="1">+IF(OFFSET('Sanitation Data'!$G$31,0,10*ROW('Sanitation Data'!G46))="","",OFFSET('Sanitation Data'!$G$31,0,10*ROW('Sanitation Data'!G46)))</f>
        <v/>
      </c>
      <c r="DD52" s="353" t="str">
        <f ca="1">+IF(OFFSET('Sanitation Data'!$G$32,0,10*ROW('Sanitation Data'!G46))="","",OFFSET('Sanitation Data'!$G$32,0,10*ROW('Sanitation Data'!G46)))</f>
        <v/>
      </c>
      <c r="DE52" s="353" t="str">
        <f ca="1">+IF(OFFSET('Sanitation Data'!$H$28,0,10*ROW('Sanitation Data'!H46))="","",OFFSET('Sanitation Data'!$H$28,0,10*ROW('Sanitation Data'!H46)))</f>
        <v/>
      </c>
      <c r="DF52" s="353" t="str">
        <f ca="1">+IF(OFFSET('Sanitation Data'!$H$29,0,10*ROW('Sanitation Data'!H46))="","",OFFSET('Sanitation Data'!$H$29,0,10*ROW('Sanitation Data'!H46)))</f>
        <v/>
      </c>
      <c r="DG52" s="353" t="str">
        <f ca="1">+IF(OFFSET('Sanitation Data'!$H$30,0,10*ROW('Sanitation Data'!H46))="","",OFFSET('Sanitation Data'!$H$30,0,10*ROW('Sanitation Data'!H46)))</f>
        <v/>
      </c>
      <c r="DH52" s="353" t="str">
        <f ca="1">+IF(OFFSET('Sanitation Data'!$H$31,0,10*ROW('Sanitation Data'!H46))="","",OFFSET('Sanitation Data'!$H$31,0,10*ROW('Sanitation Data'!H46)))</f>
        <v/>
      </c>
      <c r="DI52" s="353" t="str">
        <f ca="1">+IF(OFFSET('Sanitation Data'!$H$32,0,10*ROW('Sanitation Data'!H46))="","",OFFSET('Sanitation Data'!$H$32,0,10*ROW('Sanitation Data'!H46)))</f>
        <v/>
      </c>
      <c r="DJ52" s="353" t="str">
        <f ca="1">+IF(OFFSET('Sanitation Data'!$I$28,0,10*ROW('Sanitation Data'!I46))="","",OFFSET('Sanitation Data'!$I$28,0,10*ROW('Sanitation Data'!I46)))</f>
        <v/>
      </c>
      <c r="DK52" s="353" t="str">
        <f ca="1">+IF(OFFSET('Sanitation Data'!$I$29,0,10*ROW('Sanitation Data'!I46))="","",OFFSET('Sanitation Data'!$I$29,0,10*ROW('Sanitation Data'!I46)))</f>
        <v/>
      </c>
      <c r="DL52" s="353" t="str">
        <f ca="1">+IF(OFFSET('Sanitation Data'!$I$30,0,10*ROW('Sanitation Data'!I46))="","",OFFSET('Sanitation Data'!$I$30,0,10*ROW('Sanitation Data'!I46)))</f>
        <v/>
      </c>
      <c r="DM52" s="353" t="str">
        <f ca="1">+IF(OFFSET('Sanitation Data'!$I$31,0,10*ROW('Sanitation Data'!I46))="","",OFFSET('Sanitation Data'!$I$31,0,10*ROW('Sanitation Data'!I46)))</f>
        <v/>
      </c>
      <c r="DN52" s="353" t="str">
        <f ca="1">+IF(OFFSET('Sanitation Data'!$I$32,0,10*ROW('Sanitation Data'!I46))="","",OFFSET('Sanitation Data'!$I$32,0,10*ROW('Sanitation Data'!I46)))</f>
        <v/>
      </c>
      <c r="DO52" s="353" t="str">
        <f ca="1">+IF(OFFSET('Hygiene Data'!$D$11,0,10*ROW('Hygiene Data'!D46))="","",OFFSET('Hygiene Data'!$D$11,0,10*ROW('Hygiene Data'!D46)))</f>
        <v/>
      </c>
      <c r="DP52" s="353" t="str">
        <f ca="1">+IF(OFFSET('Hygiene Data'!$D$12,0,10*ROW('Hygiene Data'!D46))="","",OFFSET('Hygiene Data'!$D$12,0,10*ROW('Hygiene Data'!D46)))</f>
        <v/>
      </c>
      <c r="DQ52" s="353" t="str">
        <f ca="1">+IF(OFFSET('Hygiene Data'!$D$13,0,10*ROW('Hygiene Data'!D46))="","",OFFSET('Hygiene Data'!$D$13,0,10*ROW('Hygiene Data'!D46)))</f>
        <v/>
      </c>
      <c r="DR52" s="353" t="str">
        <f ca="1">+IF(OFFSET('Hygiene Data'!$E$11,0,10*ROW('Hygiene Data'!E46))="","",OFFSET('Hygiene Data'!$E$11,0,10*ROW('Hygiene Data'!E46)))</f>
        <v/>
      </c>
      <c r="DS52" s="353" t="str">
        <f ca="1">+IF(OFFSET('Hygiene Data'!$E$12,0,10*ROW('Hygiene Data'!E46))="","",OFFSET('Hygiene Data'!$E$12,0,10*ROW('Hygiene Data'!E46)))</f>
        <v/>
      </c>
      <c r="DT52" s="353" t="str">
        <f ca="1">+IF(OFFSET('Hygiene Data'!$E$13,0,10*ROW('Hygiene Data'!E46))="","",OFFSET('Hygiene Data'!$E$13,0,10*ROW('Hygiene Data'!E46)))</f>
        <v/>
      </c>
      <c r="DU52" s="353" t="str">
        <f ca="1">+IF(OFFSET('Hygiene Data'!$F$11,0,10*ROW('Hygiene Data'!F46))="","",OFFSET('Hygiene Data'!$F$11,0,10*ROW('Hygiene Data'!F46)))</f>
        <v/>
      </c>
      <c r="DV52" s="353" t="str">
        <f ca="1">+IF(OFFSET('Hygiene Data'!$F$12,0,10*ROW('Hygiene Data'!F46))="","",OFFSET('Hygiene Data'!$F$12,0,10*ROW('Hygiene Data'!F46)))</f>
        <v/>
      </c>
      <c r="DW52" s="353" t="str">
        <f ca="1">+IF(OFFSET('Hygiene Data'!$F$13,0,10*ROW('Hygiene Data'!F46))="","",OFFSET('Hygiene Data'!$F$13,0,10*ROW('Hygiene Data'!F46)))</f>
        <v/>
      </c>
      <c r="DX52" s="353" t="str">
        <f ca="1">+IF(OFFSET('Hygiene Data'!$G$11,0,10*ROW('Hygiene Data'!G46))="","",OFFSET('Hygiene Data'!$G$11,0,10*ROW('Hygiene Data'!G46)))</f>
        <v/>
      </c>
      <c r="DY52" s="353" t="str">
        <f ca="1">+IF(OFFSET('Hygiene Data'!$G$12,0,10*ROW('Hygiene Data'!G46))="","",OFFSET('Hygiene Data'!$G$12,0,10*ROW('Hygiene Data'!G46)))</f>
        <v/>
      </c>
      <c r="DZ52" s="353" t="str">
        <f ca="1">+IF(OFFSET('Hygiene Data'!$G$13,0,10*ROW('Hygiene Data'!G46))="","",OFFSET('Hygiene Data'!$G$13,0,10*ROW('Hygiene Data'!G46)))</f>
        <v/>
      </c>
      <c r="EA52" s="353" t="str">
        <f ca="1">+IF(OFFSET('Hygiene Data'!$H$11,0,10*ROW('Hygiene Data'!H46))="","",OFFSET('Hygiene Data'!$H$11,0,10*ROW('Hygiene Data'!H46)))</f>
        <v/>
      </c>
      <c r="EB52" s="353" t="str">
        <f ca="1">+IF(OFFSET('Hygiene Data'!$H$12,0,10*ROW('Hygiene Data'!H46))="","",OFFSET('Hygiene Data'!$H$12,0,10*ROW('Hygiene Data'!H46)))</f>
        <v/>
      </c>
      <c r="EC52" s="353" t="str">
        <f ca="1">+IF(OFFSET('Hygiene Data'!$H$13,0,10*ROW('Hygiene Data'!H46))="","",OFFSET('Hygiene Data'!$H$13,0,10*ROW('Hygiene Data'!H46)))</f>
        <v/>
      </c>
      <c r="ED52" s="353" t="str">
        <f ca="1">+IF(OFFSET('Hygiene Data'!$I$11,0,10*ROW('Hygiene Data'!I46))="","",OFFSET('Hygiene Data'!$I$11,0,10*ROW('Hygiene Data'!I46)))</f>
        <v/>
      </c>
      <c r="EE52" s="353" t="str">
        <f ca="1">+IF(OFFSET('Hygiene Data'!$I$12,0,10*ROW('Hygiene Data'!I46))="","",OFFSET('Hygiene Data'!$I$12,0,10*ROW('Hygiene Data'!I46)))</f>
        <v/>
      </c>
      <c r="EF52" s="353" t="str">
        <f ca="1">+IF(OFFSET('Hygiene Data'!$I$13,0,10*ROW('Hygiene Data'!I46))="","",OFFSET('Hygiene Data'!$I$13,0,10*ROW('Hygiene Data'!I46)))</f>
        <v/>
      </c>
    </row>
    <row r="53" spans="1:136" x14ac:dyDescent="0.25">
      <c r="A53" s="462" t="str">
        <f ca="1">+IF(OFFSET('Water Data'!$B$2,0,10*ROW('Water Data'!E47))="","",OFFSET('Water Data'!$B$2,0,10*ROW('Water Data'!E47)))</f>
        <v/>
      </c>
      <c r="B53" s="46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89" t="str">
        <f t="shared" ca="1" si="0"/>
        <v/>
      </c>
      <c r="D53" s="49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3" t="str">
        <f ca="1">+IF(OFFSET('Water Data'!$D$27,0,10*ROW('Water Data'!D47))="","",OFFSET('Water Data'!$D$27,0,10*ROW('Water Data'!D47)))</f>
        <v/>
      </c>
      <c r="BT53" s="353" t="str">
        <f ca="1">+IF(OFFSET('Water Data'!$D$28,0,10*ROW('Water Data'!D47))="","",OFFSET('Water Data'!$D$28,0,10*ROW('Water Data'!D47)))</f>
        <v/>
      </c>
      <c r="BU53" s="353" t="str">
        <f ca="1">+IF(OFFSET('Water Data'!$D$29,0,10*ROW('Water Data'!D47))="","",OFFSET('Water Data'!$D$29,0,10*ROW('Water Data'!D47)))</f>
        <v/>
      </c>
      <c r="BV53" s="353" t="str">
        <f ca="1">+IF(OFFSET('Water Data'!$E$27,0,10*ROW('Water Data'!E47))="","",OFFSET('Water Data'!$E$27,0,10*ROW('Water Data'!E47)))</f>
        <v/>
      </c>
      <c r="BW53" s="353" t="str">
        <f ca="1">+IF(OFFSET('Water Data'!$E$28,0,10*ROW('Water Data'!E47))="","",OFFSET('Water Data'!$E$28,0,10*ROW('Water Data'!E47)))</f>
        <v/>
      </c>
      <c r="BX53" s="353" t="str">
        <f ca="1">+IF(OFFSET('Water Data'!$E$29,0,10*ROW('Water Data'!E47))="","",OFFSET('Water Data'!$E$29,0,10*ROW('Water Data'!E47)))</f>
        <v/>
      </c>
      <c r="BY53" s="353" t="str">
        <f ca="1">+IF(OFFSET('Water Data'!$F$27,0,10*ROW('Water Data'!F47))="","",OFFSET('Water Data'!$F$27,0,10*ROW('Water Data'!F47)))</f>
        <v/>
      </c>
      <c r="BZ53" s="353" t="str">
        <f ca="1">+IF(OFFSET('Water Data'!$F$28,0,10*ROW('Water Data'!F47))="","",OFFSET('Water Data'!$F$28,0,10*ROW('Water Data'!F47)))</f>
        <v/>
      </c>
      <c r="CA53" s="353" t="str">
        <f ca="1">+IF(OFFSET('Water Data'!$F$29,0,10*ROW('Water Data'!F47))="","",OFFSET('Water Data'!$F$29,0,10*ROW('Water Data'!F47)))</f>
        <v/>
      </c>
      <c r="CB53" s="353" t="str">
        <f ca="1">+IF(OFFSET('Water Data'!$G$27,0,10*ROW('Water Data'!G47))="","",OFFSET('Water Data'!$G$27,0,10*ROW('Water Data'!G47)))</f>
        <v/>
      </c>
      <c r="CC53" s="353" t="str">
        <f ca="1">+IF(OFFSET('Water Data'!$G$28,0,10*ROW('Water Data'!G47))="","",OFFSET('Water Data'!$G$28,0,10*ROW('Water Data'!G47)))</f>
        <v/>
      </c>
      <c r="CD53" s="353" t="str">
        <f ca="1">+IF(OFFSET('Water Data'!$G$29,0,10*ROW('Water Data'!G47))="","",OFFSET('Water Data'!$G$29,0,10*ROW('Water Data'!G47)))</f>
        <v/>
      </c>
      <c r="CE53" s="353" t="str">
        <f ca="1">+IF(OFFSET('Water Data'!$H$27,0,10*ROW('Water Data'!H47))="","",OFFSET('Water Data'!$H$27,0,10*ROW('Water Data'!H47)))</f>
        <v/>
      </c>
      <c r="CF53" s="353" t="str">
        <f ca="1">+IF(OFFSET('Water Data'!$H$28,0,10*ROW('Water Data'!H47))="","",OFFSET('Water Data'!$H$28,0,10*ROW('Water Data'!H47)))</f>
        <v/>
      </c>
      <c r="CG53" s="353" t="str">
        <f ca="1">+IF(OFFSET('Water Data'!$H$29,0,10*ROW('Water Data'!H47))="","",OFFSET('Water Data'!$H$29,0,10*ROW('Water Data'!H47)))</f>
        <v/>
      </c>
      <c r="CH53" s="353" t="str">
        <f ca="1">+IF(OFFSET('Water Data'!$I$27,0,10*ROW('Water Data'!I47))="","",OFFSET('Water Data'!$I$27,0,10*ROW('Water Data'!I47)))</f>
        <v/>
      </c>
      <c r="CI53" s="353" t="str">
        <f ca="1">+IF(OFFSET('Water Data'!$I$28,0,10*ROW('Water Data'!I47))="","",OFFSET('Water Data'!$I$28,0,10*ROW('Water Data'!I47)))</f>
        <v/>
      </c>
      <c r="CJ53" s="353" t="str">
        <f ca="1">+IF(OFFSET('Water Data'!$I$29,0,10*ROW('Water Data'!I47))="","",OFFSET('Water Data'!$I$29,0,10*ROW('Water Data'!I47)))</f>
        <v/>
      </c>
      <c r="CK53" s="353" t="str">
        <f ca="1">+IF(OFFSET('Sanitation Data'!$D$28,0,10*ROW('Sanitation Data'!D47))="","",OFFSET('Sanitation Data'!$D$28,0,10*ROW('Sanitation Data'!D47)))</f>
        <v/>
      </c>
      <c r="CL53" s="353" t="str">
        <f ca="1">+IF(OFFSET('Sanitation Data'!$D$29,0,10*ROW('Sanitation Data'!D47))="","",OFFSET('Sanitation Data'!$D$29,0,10*ROW('Sanitation Data'!D47)))</f>
        <v/>
      </c>
      <c r="CM53" s="353" t="str">
        <f ca="1">+IF(OFFSET('Sanitation Data'!$D$30,0,10*ROW('Sanitation Data'!D47))="","",OFFSET('Sanitation Data'!$D$30,0,10*ROW('Sanitation Data'!D47)))</f>
        <v/>
      </c>
      <c r="CN53" s="353" t="str">
        <f ca="1">+IF(OFFSET('Sanitation Data'!$D$31,0,10*ROW('Sanitation Data'!D47))="","",OFFSET('Sanitation Data'!$D$31,0,10*ROW('Sanitation Data'!D47)))</f>
        <v/>
      </c>
      <c r="CO53" s="353" t="str">
        <f ca="1">+IF(OFFSET('Sanitation Data'!$D$32,0,10*ROW('Sanitation Data'!D47))="","",OFFSET('Sanitation Data'!$D$32,0,10*ROW('Sanitation Data'!D47)))</f>
        <v/>
      </c>
      <c r="CP53" s="353" t="str">
        <f ca="1">+IF(OFFSET('Sanitation Data'!$E$28,0,10*ROW('Sanitation Data'!E47))="","",OFFSET('Sanitation Data'!$E$28,0,10*ROW('Sanitation Data'!E47)))</f>
        <v/>
      </c>
      <c r="CQ53" s="353" t="str">
        <f ca="1">+IF(OFFSET('Sanitation Data'!$E$29,0,10*ROW('Sanitation Data'!E47))="","",OFFSET('Sanitation Data'!$E$29,0,10*ROW('Sanitation Data'!E47)))</f>
        <v/>
      </c>
      <c r="CR53" s="353" t="str">
        <f ca="1">+IF(OFFSET('Sanitation Data'!$E$30,0,10*ROW('Sanitation Data'!E47))="","",OFFSET('Sanitation Data'!$E$30,0,10*ROW('Sanitation Data'!E47)))</f>
        <v/>
      </c>
      <c r="CS53" s="353" t="str">
        <f ca="1">+IF(OFFSET('Sanitation Data'!$E$31,0,10*ROW('Sanitation Data'!E47))="","",OFFSET('Sanitation Data'!$E$31,0,10*ROW('Sanitation Data'!E47)))</f>
        <v/>
      </c>
      <c r="CT53" s="353" t="str">
        <f ca="1">+IF(OFFSET('Sanitation Data'!$E$32,0,10*ROW('Sanitation Data'!E47))="","",OFFSET('Sanitation Data'!$E$32,0,10*ROW('Sanitation Data'!E47)))</f>
        <v/>
      </c>
      <c r="CU53" s="353" t="str">
        <f ca="1">+IF(OFFSET('Sanitation Data'!$F$28,0,10*ROW('Sanitation Data'!F47))="","",OFFSET('Sanitation Data'!$F$28,0,10*ROW('Sanitation Data'!F47)))</f>
        <v/>
      </c>
      <c r="CV53" s="353" t="str">
        <f ca="1">+IF(OFFSET('Sanitation Data'!$F$29,0,10*ROW('Sanitation Data'!F47))="","",OFFSET('Sanitation Data'!$F$29,0,10*ROW('Sanitation Data'!F47)))</f>
        <v/>
      </c>
      <c r="CW53" s="353" t="str">
        <f ca="1">+IF(OFFSET('Sanitation Data'!$F$30,0,10*ROW('Sanitation Data'!F47))="","",OFFSET('Sanitation Data'!$F$30,0,10*ROW('Sanitation Data'!F47)))</f>
        <v/>
      </c>
      <c r="CX53" s="353" t="str">
        <f ca="1">+IF(OFFSET('Sanitation Data'!$F$31,0,10*ROW('Sanitation Data'!F47))="","",OFFSET('Sanitation Data'!$F$31,0,10*ROW('Sanitation Data'!F47)))</f>
        <v/>
      </c>
      <c r="CY53" s="353" t="str">
        <f ca="1">+IF(OFFSET('Sanitation Data'!$F$32,0,10*ROW('Sanitation Data'!F47))="","",OFFSET('Sanitation Data'!$F$32,0,10*ROW('Sanitation Data'!F47)))</f>
        <v/>
      </c>
      <c r="CZ53" s="353" t="str">
        <f ca="1">+IF(OFFSET('Sanitation Data'!$G$28,0,10*ROW('Sanitation Data'!G47))="","",OFFSET('Sanitation Data'!$G$28,0,10*ROW('Sanitation Data'!G47)))</f>
        <v/>
      </c>
      <c r="DA53" s="353" t="str">
        <f ca="1">+IF(OFFSET('Sanitation Data'!$G$29,0,10*ROW('Sanitation Data'!G47))="","",OFFSET('Sanitation Data'!$G$29,0,10*ROW('Sanitation Data'!G47)))</f>
        <v/>
      </c>
      <c r="DB53" s="353" t="str">
        <f ca="1">+IF(OFFSET('Sanitation Data'!$G$30,0,10*ROW('Sanitation Data'!G47))="","",OFFSET('Sanitation Data'!$G$30,0,10*ROW('Sanitation Data'!G47)))</f>
        <v/>
      </c>
      <c r="DC53" s="353" t="str">
        <f ca="1">+IF(OFFSET('Sanitation Data'!$G$31,0,10*ROW('Sanitation Data'!G47))="","",OFFSET('Sanitation Data'!$G$31,0,10*ROW('Sanitation Data'!G47)))</f>
        <v/>
      </c>
      <c r="DD53" s="353" t="str">
        <f ca="1">+IF(OFFSET('Sanitation Data'!$G$32,0,10*ROW('Sanitation Data'!G47))="","",OFFSET('Sanitation Data'!$G$32,0,10*ROW('Sanitation Data'!G47)))</f>
        <v/>
      </c>
      <c r="DE53" s="353" t="str">
        <f ca="1">+IF(OFFSET('Sanitation Data'!$H$28,0,10*ROW('Sanitation Data'!H47))="","",OFFSET('Sanitation Data'!$H$28,0,10*ROW('Sanitation Data'!H47)))</f>
        <v/>
      </c>
      <c r="DF53" s="353" t="str">
        <f ca="1">+IF(OFFSET('Sanitation Data'!$H$29,0,10*ROW('Sanitation Data'!H47))="","",OFFSET('Sanitation Data'!$H$29,0,10*ROW('Sanitation Data'!H47)))</f>
        <v/>
      </c>
      <c r="DG53" s="353" t="str">
        <f ca="1">+IF(OFFSET('Sanitation Data'!$H$30,0,10*ROW('Sanitation Data'!H47))="","",OFFSET('Sanitation Data'!$H$30,0,10*ROW('Sanitation Data'!H47)))</f>
        <v/>
      </c>
      <c r="DH53" s="353" t="str">
        <f ca="1">+IF(OFFSET('Sanitation Data'!$H$31,0,10*ROW('Sanitation Data'!H47))="","",OFFSET('Sanitation Data'!$H$31,0,10*ROW('Sanitation Data'!H47)))</f>
        <v/>
      </c>
      <c r="DI53" s="353" t="str">
        <f ca="1">+IF(OFFSET('Sanitation Data'!$H$32,0,10*ROW('Sanitation Data'!H47))="","",OFFSET('Sanitation Data'!$H$32,0,10*ROW('Sanitation Data'!H47)))</f>
        <v/>
      </c>
      <c r="DJ53" s="353" t="str">
        <f ca="1">+IF(OFFSET('Sanitation Data'!$I$28,0,10*ROW('Sanitation Data'!I47))="","",OFFSET('Sanitation Data'!$I$28,0,10*ROW('Sanitation Data'!I47)))</f>
        <v/>
      </c>
      <c r="DK53" s="353" t="str">
        <f ca="1">+IF(OFFSET('Sanitation Data'!$I$29,0,10*ROW('Sanitation Data'!I47))="","",OFFSET('Sanitation Data'!$I$29,0,10*ROW('Sanitation Data'!I47)))</f>
        <v/>
      </c>
      <c r="DL53" s="353" t="str">
        <f ca="1">+IF(OFFSET('Sanitation Data'!$I$30,0,10*ROW('Sanitation Data'!I47))="","",OFFSET('Sanitation Data'!$I$30,0,10*ROW('Sanitation Data'!I47)))</f>
        <v/>
      </c>
      <c r="DM53" s="353" t="str">
        <f ca="1">+IF(OFFSET('Sanitation Data'!$I$31,0,10*ROW('Sanitation Data'!I47))="","",OFFSET('Sanitation Data'!$I$31,0,10*ROW('Sanitation Data'!I47)))</f>
        <v/>
      </c>
      <c r="DN53" s="353" t="str">
        <f ca="1">+IF(OFFSET('Sanitation Data'!$I$32,0,10*ROW('Sanitation Data'!I47))="","",OFFSET('Sanitation Data'!$I$32,0,10*ROW('Sanitation Data'!I47)))</f>
        <v/>
      </c>
      <c r="DO53" s="353" t="str">
        <f ca="1">+IF(OFFSET('Hygiene Data'!$D$11,0,10*ROW('Hygiene Data'!D47))="","",OFFSET('Hygiene Data'!$D$11,0,10*ROW('Hygiene Data'!D47)))</f>
        <v/>
      </c>
      <c r="DP53" s="353" t="str">
        <f ca="1">+IF(OFFSET('Hygiene Data'!$D$12,0,10*ROW('Hygiene Data'!D47))="","",OFFSET('Hygiene Data'!$D$12,0,10*ROW('Hygiene Data'!D47)))</f>
        <v/>
      </c>
      <c r="DQ53" s="353" t="str">
        <f ca="1">+IF(OFFSET('Hygiene Data'!$D$13,0,10*ROW('Hygiene Data'!D47))="","",OFFSET('Hygiene Data'!$D$13,0,10*ROW('Hygiene Data'!D47)))</f>
        <v/>
      </c>
      <c r="DR53" s="353" t="str">
        <f ca="1">+IF(OFFSET('Hygiene Data'!$E$11,0,10*ROW('Hygiene Data'!E47))="","",OFFSET('Hygiene Data'!$E$11,0,10*ROW('Hygiene Data'!E47)))</f>
        <v/>
      </c>
      <c r="DS53" s="353" t="str">
        <f ca="1">+IF(OFFSET('Hygiene Data'!$E$12,0,10*ROW('Hygiene Data'!E47))="","",OFFSET('Hygiene Data'!$E$12,0,10*ROW('Hygiene Data'!E47)))</f>
        <v/>
      </c>
      <c r="DT53" s="353" t="str">
        <f ca="1">+IF(OFFSET('Hygiene Data'!$E$13,0,10*ROW('Hygiene Data'!E47))="","",OFFSET('Hygiene Data'!$E$13,0,10*ROW('Hygiene Data'!E47)))</f>
        <v/>
      </c>
      <c r="DU53" s="353" t="str">
        <f ca="1">+IF(OFFSET('Hygiene Data'!$F$11,0,10*ROW('Hygiene Data'!F47))="","",OFFSET('Hygiene Data'!$F$11,0,10*ROW('Hygiene Data'!F47)))</f>
        <v/>
      </c>
      <c r="DV53" s="353" t="str">
        <f ca="1">+IF(OFFSET('Hygiene Data'!$F$12,0,10*ROW('Hygiene Data'!F47))="","",OFFSET('Hygiene Data'!$F$12,0,10*ROW('Hygiene Data'!F47)))</f>
        <v/>
      </c>
      <c r="DW53" s="353" t="str">
        <f ca="1">+IF(OFFSET('Hygiene Data'!$F$13,0,10*ROW('Hygiene Data'!F47))="","",OFFSET('Hygiene Data'!$F$13,0,10*ROW('Hygiene Data'!F47)))</f>
        <v/>
      </c>
      <c r="DX53" s="353" t="str">
        <f ca="1">+IF(OFFSET('Hygiene Data'!$G$11,0,10*ROW('Hygiene Data'!G47))="","",OFFSET('Hygiene Data'!$G$11,0,10*ROW('Hygiene Data'!G47)))</f>
        <v/>
      </c>
      <c r="DY53" s="353" t="str">
        <f ca="1">+IF(OFFSET('Hygiene Data'!$G$12,0,10*ROW('Hygiene Data'!G47))="","",OFFSET('Hygiene Data'!$G$12,0,10*ROW('Hygiene Data'!G47)))</f>
        <v/>
      </c>
      <c r="DZ53" s="353" t="str">
        <f ca="1">+IF(OFFSET('Hygiene Data'!$G$13,0,10*ROW('Hygiene Data'!G47))="","",OFFSET('Hygiene Data'!$G$13,0,10*ROW('Hygiene Data'!G47)))</f>
        <v/>
      </c>
      <c r="EA53" s="353" t="str">
        <f ca="1">+IF(OFFSET('Hygiene Data'!$H$11,0,10*ROW('Hygiene Data'!H47))="","",OFFSET('Hygiene Data'!$H$11,0,10*ROW('Hygiene Data'!H47)))</f>
        <v/>
      </c>
      <c r="EB53" s="353" t="str">
        <f ca="1">+IF(OFFSET('Hygiene Data'!$H$12,0,10*ROW('Hygiene Data'!H47))="","",OFFSET('Hygiene Data'!$H$12,0,10*ROW('Hygiene Data'!H47)))</f>
        <v/>
      </c>
      <c r="EC53" s="353" t="str">
        <f ca="1">+IF(OFFSET('Hygiene Data'!$H$13,0,10*ROW('Hygiene Data'!H47))="","",OFFSET('Hygiene Data'!$H$13,0,10*ROW('Hygiene Data'!H47)))</f>
        <v/>
      </c>
      <c r="ED53" s="353" t="str">
        <f ca="1">+IF(OFFSET('Hygiene Data'!$I$11,0,10*ROW('Hygiene Data'!I47))="","",OFFSET('Hygiene Data'!$I$11,0,10*ROW('Hygiene Data'!I47)))</f>
        <v/>
      </c>
      <c r="EE53" s="353" t="str">
        <f ca="1">+IF(OFFSET('Hygiene Data'!$I$12,0,10*ROW('Hygiene Data'!I47))="","",OFFSET('Hygiene Data'!$I$12,0,10*ROW('Hygiene Data'!I47)))</f>
        <v/>
      </c>
      <c r="EF53" s="353" t="str">
        <f ca="1">+IF(OFFSET('Hygiene Data'!$I$13,0,10*ROW('Hygiene Data'!I47))="","",OFFSET('Hygiene Data'!$I$13,0,10*ROW('Hygiene Data'!I47)))</f>
        <v/>
      </c>
    </row>
    <row r="54" spans="1:136" x14ac:dyDescent="0.25">
      <c r="A54" s="462" t="str">
        <f ca="1">+IF(OFFSET('Water Data'!$B$2,0,10*ROW('Water Data'!E48))="","",OFFSET('Water Data'!$B$2,0,10*ROW('Water Data'!E48)))</f>
        <v/>
      </c>
      <c r="B54" s="46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89" t="str">
        <f t="shared" ca="1" si="0"/>
        <v/>
      </c>
      <c r="D54" s="49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3" t="str">
        <f ca="1">+IF(OFFSET('Water Data'!$D$27,0,10*ROW('Water Data'!D48))="","",OFFSET('Water Data'!$D$27,0,10*ROW('Water Data'!D48)))</f>
        <v/>
      </c>
      <c r="BT54" s="353" t="str">
        <f ca="1">+IF(OFFSET('Water Data'!$D$28,0,10*ROW('Water Data'!D48))="","",OFFSET('Water Data'!$D$28,0,10*ROW('Water Data'!D48)))</f>
        <v/>
      </c>
      <c r="BU54" s="353" t="str">
        <f ca="1">+IF(OFFSET('Water Data'!$D$29,0,10*ROW('Water Data'!D48))="","",OFFSET('Water Data'!$D$29,0,10*ROW('Water Data'!D48)))</f>
        <v/>
      </c>
      <c r="BV54" s="353" t="str">
        <f ca="1">+IF(OFFSET('Water Data'!$E$27,0,10*ROW('Water Data'!E48))="","",OFFSET('Water Data'!$E$27,0,10*ROW('Water Data'!E48)))</f>
        <v/>
      </c>
      <c r="BW54" s="353" t="str">
        <f ca="1">+IF(OFFSET('Water Data'!$E$28,0,10*ROW('Water Data'!E48))="","",OFFSET('Water Data'!$E$28,0,10*ROW('Water Data'!E48)))</f>
        <v/>
      </c>
      <c r="BX54" s="353" t="str">
        <f ca="1">+IF(OFFSET('Water Data'!$E$29,0,10*ROW('Water Data'!E48))="","",OFFSET('Water Data'!$E$29,0,10*ROW('Water Data'!E48)))</f>
        <v/>
      </c>
      <c r="BY54" s="353" t="str">
        <f ca="1">+IF(OFFSET('Water Data'!$F$27,0,10*ROW('Water Data'!F48))="","",OFFSET('Water Data'!$F$27,0,10*ROW('Water Data'!F48)))</f>
        <v/>
      </c>
      <c r="BZ54" s="353" t="str">
        <f ca="1">+IF(OFFSET('Water Data'!$F$28,0,10*ROW('Water Data'!F48))="","",OFFSET('Water Data'!$F$28,0,10*ROW('Water Data'!F48)))</f>
        <v/>
      </c>
      <c r="CA54" s="353" t="str">
        <f ca="1">+IF(OFFSET('Water Data'!$F$29,0,10*ROW('Water Data'!F48))="","",OFFSET('Water Data'!$F$29,0,10*ROW('Water Data'!F48)))</f>
        <v/>
      </c>
      <c r="CB54" s="353" t="str">
        <f ca="1">+IF(OFFSET('Water Data'!$G$27,0,10*ROW('Water Data'!G48))="","",OFFSET('Water Data'!$G$27,0,10*ROW('Water Data'!G48)))</f>
        <v/>
      </c>
      <c r="CC54" s="353" t="str">
        <f ca="1">+IF(OFFSET('Water Data'!$G$28,0,10*ROW('Water Data'!G48))="","",OFFSET('Water Data'!$G$28,0,10*ROW('Water Data'!G48)))</f>
        <v/>
      </c>
      <c r="CD54" s="353" t="str">
        <f ca="1">+IF(OFFSET('Water Data'!$G$29,0,10*ROW('Water Data'!G48))="","",OFFSET('Water Data'!$G$29,0,10*ROW('Water Data'!G48)))</f>
        <v/>
      </c>
      <c r="CE54" s="353" t="str">
        <f ca="1">+IF(OFFSET('Water Data'!$H$27,0,10*ROW('Water Data'!H48))="","",OFFSET('Water Data'!$H$27,0,10*ROW('Water Data'!H48)))</f>
        <v/>
      </c>
      <c r="CF54" s="353" t="str">
        <f ca="1">+IF(OFFSET('Water Data'!$H$28,0,10*ROW('Water Data'!H48))="","",OFFSET('Water Data'!$H$28,0,10*ROW('Water Data'!H48)))</f>
        <v/>
      </c>
      <c r="CG54" s="353" t="str">
        <f ca="1">+IF(OFFSET('Water Data'!$H$29,0,10*ROW('Water Data'!H48))="","",OFFSET('Water Data'!$H$29,0,10*ROW('Water Data'!H48)))</f>
        <v/>
      </c>
      <c r="CH54" s="353" t="str">
        <f ca="1">+IF(OFFSET('Water Data'!$I$27,0,10*ROW('Water Data'!I48))="","",OFFSET('Water Data'!$I$27,0,10*ROW('Water Data'!I48)))</f>
        <v/>
      </c>
      <c r="CI54" s="353" t="str">
        <f ca="1">+IF(OFFSET('Water Data'!$I$28,0,10*ROW('Water Data'!I48))="","",OFFSET('Water Data'!$I$28,0,10*ROW('Water Data'!I48)))</f>
        <v/>
      </c>
      <c r="CJ54" s="353" t="str">
        <f ca="1">+IF(OFFSET('Water Data'!$I$29,0,10*ROW('Water Data'!I48))="","",OFFSET('Water Data'!$I$29,0,10*ROW('Water Data'!I48)))</f>
        <v/>
      </c>
      <c r="CK54" s="353" t="str">
        <f ca="1">+IF(OFFSET('Sanitation Data'!$D$28,0,10*ROW('Sanitation Data'!D48))="","",OFFSET('Sanitation Data'!$D$28,0,10*ROW('Sanitation Data'!D48)))</f>
        <v/>
      </c>
      <c r="CL54" s="353" t="str">
        <f ca="1">+IF(OFFSET('Sanitation Data'!$D$29,0,10*ROW('Sanitation Data'!D48))="","",OFFSET('Sanitation Data'!$D$29,0,10*ROW('Sanitation Data'!D48)))</f>
        <v/>
      </c>
      <c r="CM54" s="353" t="str">
        <f ca="1">+IF(OFFSET('Sanitation Data'!$D$30,0,10*ROW('Sanitation Data'!D48))="","",OFFSET('Sanitation Data'!$D$30,0,10*ROW('Sanitation Data'!D48)))</f>
        <v/>
      </c>
      <c r="CN54" s="353" t="str">
        <f ca="1">+IF(OFFSET('Sanitation Data'!$D$31,0,10*ROW('Sanitation Data'!D48))="","",OFFSET('Sanitation Data'!$D$31,0,10*ROW('Sanitation Data'!D48)))</f>
        <v/>
      </c>
      <c r="CO54" s="353" t="str">
        <f ca="1">+IF(OFFSET('Sanitation Data'!$D$32,0,10*ROW('Sanitation Data'!D48))="","",OFFSET('Sanitation Data'!$D$32,0,10*ROW('Sanitation Data'!D48)))</f>
        <v/>
      </c>
      <c r="CP54" s="353" t="str">
        <f ca="1">+IF(OFFSET('Sanitation Data'!$E$28,0,10*ROW('Sanitation Data'!E48))="","",OFFSET('Sanitation Data'!$E$28,0,10*ROW('Sanitation Data'!E48)))</f>
        <v/>
      </c>
      <c r="CQ54" s="353" t="str">
        <f ca="1">+IF(OFFSET('Sanitation Data'!$E$29,0,10*ROW('Sanitation Data'!E48))="","",OFFSET('Sanitation Data'!$E$29,0,10*ROW('Sanitation Data'!E48)))</f>
        <v/>
      </c>
      <c r="CR54" s="353" t="str">
        <f ca="1">+IF(OFFSET('Sanitation Data'!$E$30,0,10*ROW('Sanitation Data'!E48))="","",OFFSET('Sanitation Data'!$E$30,0,10*ROW('Sanitation Data'!E48)))</f>
        <v/>
      </c>
      <c r="CS54" s="353" t="str">
        <f ca="1">+IF(OFFSET('Sanitation Data'!$E$31,0,10*ROW('Sanitation Data'!E48))="","",OFFSET('Sanitation Data'!$E$31,0,10*ROW('Sanitation Data'!E48)))</f>
        <v/>
      </c>
      <c r="CT54" s="353" t="str">
        <f ca="1">+IF(OFFSET('Sanitation Data'!$E$32,0,10*ROW('Sanitation Data'!E48))="","",OFFSET('Sanitation Data'!$E$32,0,10*ROW('Sanitation Data'!E48)))</f>
        <v/>
      </c>
      <c r="CU54" s="353" t="str">
        <f ca="1">+IF(OFFSET('Sanitation Data'!$F$28,0,10*ROW('Sanitation Data'!F48))="","",OFFSET('Sanitation Data'!$F$28,0,10*ROW('Sanitation Data'!F48)))</f>
        <v/>
      </c>
      <c r="CV54" s="353" t="str">
        <f ca="1">+IF(OFFSET('Sanitation Data'!$F$29,0,10*ROW('Sanitation Data'!F48))="","",OFFSET('Sanitation Data'!$F$29,0,10*ROW('Sanitation Data'!F48)))</f>
        <v/>
      </c>
      <c r="CW54" s="353" t="str">
        <f ca="1">+IF(OFFSET('Sanitation Data'!$F$30,0,10*ROW('Sanitation Data'!F48))="","",OFFSET('Sanitation Data'!$F$30,0,10*ROW('Sanitation Data'!F48)))</f>
        <v/>
      </c>
      <c r="CX54" s="353" t="str">
        <f ca="1">+IF(OFFSET('Sanitation Data'!$F$31,0,10*ROW('Sanitation Data'!F48))="","",OFFSET('Sanitation Data'!$F$31,0,10*ROW('Sanitation Data'!F48)))</f>
        <v/>
      </c>
      <c r="CY54" s="353" t="str">
        <f ca="1">+IF(OFFSET('Sanitation Data'!$F$32,0,10*ROW('Sanitation Data'!F48))="","",OFFSET('Sanitation Data'!$F$32,0,10*ROW('Sanitation Data'!F48)))</f>
        <v/>
      </c>
      <c r="CZ54" s="353" t="str">
        <f ca="1">+IF(OFFSET('Sanitation Data'!$G$28,0,10*ROW('Sanitation Data'!G48))="","",OFFSET('Sanitation Data'!$G$28,0,10*ROW('Sanitation Data'!G48)))</f>
        <v/>
      </c>
      <c r="DA54" s="353" t="str">
        <f ca="1">+IF(OFFSET('Sanitation Data'!$G$29,0,10*ROW('Sanitation Data'!G48))="","",OFFSET('Sanitation Data'!$G$29,0,10*ROW('Sanitation Data'!G48)))</f>
        <v/>
      </c>
      <c r="DB54" s="353" t="str">
        <f ca="1">+IF(OFFSET('Sanitation Data'!$G$30,0,10*ROW('Sanitation Data'!G48))="","",OFFSET('Sanitation Data'!$G$30,0,10*ROW('Sanitation Data'!G48)))</f>
        <v/>
      </c>
      <c r="DC54" s="353" t="str">
        <f ca="1">+IF(OFFSET('Sanitation Data'!$G$31,0,10*ROW('Sanitation Data'!G48))="","",OFFSET('Sanitation Data'!$G$31,0,10*ROW('Sanitation Data'!G48)))</f>
        <v/>
      </c>
      <c r="DD54" s="353" t="str">
        <f ca="1">+IF(OFFSET('Sanitation Data'!$G$32,0,10*ROW('Sanitation Data'!G48))="","",OFFSET('Sanitation Data'!$G$32,0,10*ROW('Sanitation Data'!G48)))</f>
        <v/>
      </c>
      <c r="DE54" s="353" t="str">
        <f ca="1">+IF(OFFSET('Sanitation Data'!$H$28,0,10*ROW('Sanitation Data'!H48))="","",OFFSET('Sanitation Data'!$H$28,0,10*ROW('Sanitation Data'!H48)))</f>
        <v/>
      </c>
      <c r="DF54" s="353" t="str">
        <f ca="1">+IF(OFFSET('Sanitation Data'!$H$29,0,10*ROW('Sanitation Data'!H48))="","",OFFSET('Sanitation Data'!$H$29,0,10*ROW('Sanitation Data'!H48)))</f>
        <v/>
      </c>
      <c r="DG54" s="353" t="str">
        <f ca="1">+IF(OFFSET('Sanitation Data'!$H$30,0,10*ROW('Sanitation Data'!H48))="","",OFFSET('Sanitation Data'!$H$30,0,10*ROW('Sanitation Data'!H48)))</f>
        <v/>
      </c>
      <c r="DH54" s="353" t="str">
        <f ca="1">+IF(OFFSET('Sanitation Data'!$H$31,0,10*ROW('Sanitation Data'!H48))="","",OFFSET('Sanitation Data'!$H$31,0,10*ROW('Sanitation Data'!H48)))</f>
        <v/>
      </c>
      <c r="DI54" s="353" t="str">
        <f ca="1">+IF(OFFSET('Sanitation Data'!$H$32,0,10*ROW('Sanitation Data'!H48))="","",OFFSET('Sanitation Data'!$H$32,0,10*ROW('Sanitation Data'!H48)))</f>
        <v/>
      </c>
      <c r="DJ54" s="353" t="str">
        <f ca="1">+IF(OFFSET('Sanitation Data'!$I$28,0,10*ROW('Sanitation Data'!I48))="","",OFFSET('Sanitation Data'!$I$28,0,10*ROW('Sanitation Data'!I48)))</f>
        <v/>
      </c>
      <c r="DK54" s="353" t="str">
        <f ca="1">+IF(OFFSET('Sanitation Data'!$I$29,0,10*ROW('Sanitation Data'!I48))="","",OFFSET('Sanitation Data'!$I$29,0,10*ROW('Sanitation Data'!I48)))</f>
        <v/>
      </c>
      <c r="DL54" s="353" t="str">
        <f ca="1">+IF(OFFSET('Sanitation Data'!$I$30,0,10*ROW('Sanitation Data'!I48))="","",OFFSET('Sanitation Data'!$I$30,0,10*ROW('Sanitation Data'!I48)))</f>
        <v/>
      </c>
      <c r="DM54" s="353" t="str">
        <f ca="1">+IF(OFFSET('Sanitation Data'!$I$31,0,10*ROW('Sanitation Data'!I48))="","",OFFSET('Sanitation Data'!$I$31,0,10*ROW('Sanitation Data'!I48)))</f>
        <v/>
      </c>
      <c r="DN54" s="353" t="str">
        <f ca="1">+IF(OFFSET('Sanitation Data'!$I$32,0,10*ROW('Sanitation Data'!I48))="","",OFFSET('Sanitation Data'!$I$32,0,10*ROW('Sanitation Data'!I48)))</f>
        <v/>
      </c>
      <c r="DO54" s="353" t="str">
        <f ca="1">+IF(OFFSET('Hygiene Data'!$D$11,0,10*ROW('Hygiene Data'!D48))="","",OFFSET('Hygiene Data'!$D$11,0,10*ROW('Hygiene Data'!D48)))</f>
        <v/>
      </c>
      <c r="DP54" s="353" t="str">
        <f ca="1">+IF(OFFSET('Hygiene Data'!$D$12,0,10*ROW('Hygiene Data'!D48))="","",OFFSET('Hygiene Data'!$D$12,0,10*ROW('Hygiene Data'!D48)))</f>
        <v/>
      </c>
      <c r="DQ54" s="353" t="str">
        <f ca="1">+IF(OFFSET('Hygiene Data'!$D$13,0,10*ROW('Hygiene Data'!D48))="","",OFFSET('Hygiene Data'!$D$13,0,10*ROW('Hygiene Data'!D48)))</f>
        <v/>
      </c>
      <c r="DR54" s="353" t="str">
        <f ca="1">+IF(OFFSET('Hygiene Data'!$E$11,0,10*ROW('Hygiene Data'!E48))="","",OFFSET('Hygiene Data'!$E$11,0,10*ROW('Hygiene Data'!E48)))</f>
        <v/>
      </c>
      <c r="DS54" s="353" t="str">
        <f ca="1">+IF(OFFSET('Hygiene Data'!$E$12,0,10*ROW('Hygiene Data'!E48))="","",OFFSET('Hygiene Data'!$E$12,0,10*ROW('Hygiene Data'!E48)))</f>
        <v/>
      </c>
      <c r="DT54" s="353" t="str">
        <f ca="1">+IF(OFFSET('Hygiene Data'!$E$13,0,10*ROW('Hygiene Data'!E48))="","",OFFSET('Hygiene Data'!$E$13,0,10*ROW('Hygiene Data'!E48)))</f>
        <v/>
      </c>
      <c r="DU54" s="353" t="str">
        <f ca="1">+IF(OFFSET('Hygiene Data'!$F$11,0,10*ROW('Hygiene Data'!F48))="","",OFFSET('Hygiene Data'!$F$11,0,10*ROW('Hygiene Data'!F48)))</f>
        <v/>
      </c>
      <c r="DV54" s="353" t="str">
        <f ca="1">+IF(OFFSET('Hygiene Data'!$F$12,0,10*ROW('Hygiene Data'!F48))="","",OFFSET('Hygiene Data'!$F$12,0,10*ROW('Hygiene Data'!F48)))</f>
        <v/>
      </c>
      <c r="DW54" s="353" t="str">
        <f ca="1">+IF(OFFSET('Hygiene Data'!$F$13,0,10*ROW('Hygiene Data'!F48))="","",OFFSET('Hygiene Data'!$F$13,0,10*ROW('Hygiene Data'!F48)))</f>
        <v/>
      </c>
      <c r="DX54" s="353" t="str">
        <f ca="1">+IF(OFFSET('Hygiene Data'!$G$11,0,10*ROW('Hygiene Data'!G48))="","",OFFSET('Hygiene Data'!$G$11,0,10*ROW('Hygiene Data'!G48)))</f>
        <v/>
      </c>
      <c r="DY54" s="353" t="str">
        <f ca="1">+IF(OFFSET('Hygiene Data'!$G$12,0,10*ROW('Hygiene Data'!G48))="","",OFFSET('Hygiene Data'!$G$12,0,10*ROW('Hygiene Data'!G48)))</f>
        <v/>
      </c>
      <c r="DZ54" s="353" t="str">
        <f ca="1">+IF(OFFSET('Hygiene Data'!$G$13,0,10*ROW('Hygiene Data'!G48))="","",OFFSET('Hygiene Data'!$G$13,0,10*ROW('Hygiene Data'!G48)))</f>
        <v/>
      </c>
      <c r="EA54" s="353" t="str">
        <f ca="1">+IF(OFFSET('Hygiene Data'!$H$11,0,10*ROW('Hygiene Data'!H48))="","",OFFSET('Hygiene Data'!$H$11,0,10*ROW('Hygiene Data'!H48)))</f>
        <v/>
      </c>
      <c r="EB54" s="353" t="str">
        <f ca="1">+IF(OFFSET('Hygiene Data'!$H$12,0,10*ROW('Hygiene Data'!H48))="","",OFFSET('Hygiene Data'!$H$12,0,10*ROW('Hygiene Data'!H48)))</f>
        <v/>
      </c>
      <c r="EC54" s="353" t="str">
        <f ca="1">+IF(OFFSET('Hygiene Data'!$H$13,0,10*ROW('Hygiene Data'!H48))="","",OFFSET('Hygiene Data'!$H$13,0,10*ROW('Hygiene Data'!H48)))</f>
        <v/>
      </c>
      <c r="ED54" s="353" t="str">
        <f ca="1">+IF(OFFSET('Hygiene Data'!$I$11,0,10*ROW('Hygiene Data'!I48))="","",OFFSET('Hygiene Data'!$I$11,0,10*ROW('Hygiene Data'!I48)))</f>
        <v/>
      </c>
      <c r="EE54" s="353" t="str">
        <f ca="1">+IF(OFFSET('Hygiene Data'!$I$12,0,10*ROW('Hygiene Data'!I48))="","",OFFSET('Hygiene Data'!$I$12,0,10*ROW('Hygiene Data'!I48)))</f>
        <v/>
      </c>
      <c r="EF54" s="353" t="str">
        <f ca="1">+IF(OFFSET('Hygiene Data'!$I$13,0,10*ROW('Hygiene Data'!I48))="","",OFFSET('Hygiene Data'!$I$13,0,10*ROW('Hygiene Data'!I48)))</f>
        <v/>
      </c>
    </row>
    <row r="55" spans="1:136" x14ac:dyDescent="0.25">
      <c r="A55" s="462" t="str">
        <f ca="1">+IF(OFFSET('Water Data'!$B$2,0,10*ROW('Water Data'!E49))="","",OFFSET('Water Data'!$B$2,0,10*ROW('Water Data'!E49)))</f>
        <v/>
      </c>
      <c r="B55" s="46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89" t="str">
        <f t="shared" ca="1" si="0"/>
        <v/>
      </c>
      <c r="D55" s="49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3" t="str">
        <f ca="1">+IF(OFFSET('Water Data'!$D$27,0,10*ROW('Water Data'!D49))="","",OFFSET('Water Data'!$D$27,0,10*ROW('Water Data'!D49)))</f>
        <v/>
      </c>
      <c r="BT55" s="353" t="str">
        <f ca="1">+IF(OFFSET('Water Data'!$D$28,0,10*ROW('Water Data'!D49))="","",OFFSET('Water Data'!$D$28,0,10*ROW('Water Data'!D49)))</f>
        <v/>
      </c>
      <c r="BU55" s="353" t="str">
        <f ca="1">+IF(OFFSET('Water Data'!$D$29,0,10*ROW('Water Data'!D49))="","",OFFSET('Water Data'!$D$29,0,10*ROW('Water Data'!D49)))</f>
        <v/>
      </c>
      <c r="BV55" s="353" t="str">
        <f ca="1">+IF(OFFSET('Water Data'!$E$27,0,10*ROW('Water Data'!E49))="","",OFFSET('Water Data'!$E$27,0,10*ROW('Water Data'!E49)))</f>
        <v/>
      </c>
      <c r="BW55" s="353" t="str">
        <f ca="1">+IF(OFFSET('Water Data'!$E$28,0,10*ROW('Water Data'!E49))="","",OFFSET('Water Data'!$E$28,0,10*ROW('Water Data'!E49)))</f>
        <v/>
      </c>
      <c r="BX55" s="353" t="str">
        <f ca="1">+IF(OFFSET('Water Data'!$E$29,0,10*ROW('Water Data'!E49))="","",OFFSET('Water Data'!$E$29,0,10*ROW('Water Data'!E49)))</f>
        <v/>
      </c>
      <c r="BY55" s="353" t="str">
        <f ca="1">+IF(OFFSET('Water Data'!$F$27,0,10*ROW('Water Data'!F49))="","",OFFSET('Water Data'!$F$27,0,10*ROW('Water Data'!F49)))</f>
        <v/>
      </c>
      <c r="BZ55" s="353" t="str">
        <f ca="1">+IF(OFFSET('Water Data'!$F$28,0,10*ROW('Water Data'!F49))="","",OFFSET('Water Data'!$F$28,0,10*ROW('Water Data'!F49)))</f>
        <v/>
      </c>
      <c r="CA55" s="353" t="str">
        <f ca="1">+IF(OFFSET('Water Data'!$F$29,0,10*ROW('Water Data'!F49))="","",OFFSET('Water Data'!$F$29,0,10*ROW('Water Data'!F49)))</f>
        <v/>
      </c>
      <c r="CB55" s="353" t="str">
        <f ca="1">+IF(OFFSET('Water Data'!$G$27,0,10*ROW('Water Data'!G49))="","",OFFSET('Water Data'!$G$27,0,10*ROW('Water Data'!G49)))</f>
        <v/>
      </c>
      <c r="CC55" s="353" t="str">
        <f ca="1">+IF(OFFSET('Water Data'!$G$28,0,10*ROW('Water Data'!G49))="","",OFFSET('Water Data'!$G$28,0,10*ROW('Water Data'!G49)))</f>
        <v/>
      </c>
      <c r="CD55" s="353" t="str">
        <f ca="1">+IF(OFFSET('Water Data'!$G$29,0,10*ROW('Water Data'!G49))="","",OFFSET('Water Data'!$G$29,0,10*ROW('Water Data'!G49)))</f>
        <v/>
      </c>
      <c r="CE55" s="353" t="str">
        <f ca="1">+IF(OFFSET('Water Data'!$H$27,0,10*ROW('Water Data'!H49))="","",OFFSET('Water Data'!$H$27,0,10*ROW('Water Data'!H49)))</f>
        <v/>
      </c>
      <c r="CF55" s="353" t="str">
        <f ca="1">+IF(OFFSET('Water Data'!$H$28,0,10*ROW('Water Data'!H49))="","",OFFSET('Water Data'!$H$28,0,10*ROW('Water Data'!H49)))</f>
        <v/>
      </c>
      <c r="CG55" s="353" t="str">
        <f ca="1">+IF(OFFSET('Water Data'!$H$29,0,10*ROW('Water Data'!H49))="","",OFFSET('Water Data'!$H$29,0,10*ROW('Water Data'!H49)))</f>
        <v/>
      </c>
      <c r="CH55" s="353" t="str">
        <f ca="1">+IF(OFFSET('Water Data'!$I$27,0,10*ROW('Water Data'!I49))="","",OFFSET('Water Data'!$I$27,0,10*ROW('Water Data'!I49)))</f>
        <v/>
      </c>
      <c r="CI55" s="353" t="str">
        <f ca="1">+IF(OFFSET('Water Data'!$I$28,0,10*ROW('Water Data'!I49))="","",OFFSET('Water Data'!$I$28,0,10*ROW('Water Data'!I49)))</f>
        <v/>
      </c>
      <c r="CJ55" s="353" t="str">
        <f ca="1">+IF(OFFSET('Water Data'!$I$29,0,10*ROW('Water Data'!I49))="","",OFFSET('Water Data'!$I$29,0,10*ROW('Water Data'!I49)))</f>
        <v/>
      </c>
      <c r="CK55" s="353" t="str">
        <f ca="1">+IF(OFFSET('Sanitation Data'!$D$28,0,10*ROW('Sanitation Data'!D49))="","",OFFSET('Sanitation Data'!$D$28,0,10*ROW('Sanitation Data'!D49)))</f>
        <v/>
      </c>
      <c r="CL55" s="353" t="str">
        <f ca="1">+IF(OFFSET('Sanitation Data'!$D$29,0,10*ROW('Sanitation Data'!D49))="","",OFFSET('Sanitation Data'!$D$29,0,10*ROW('Sanitation Data'!D49)))</f>
        <v/>
      </c>
      <c r="CM55" s="353" t="str">
        <f ca="1">+IF(OFFSET('Sanitation Data'!$D$30,0,10*ROW('Sanitation Data'!D49))="","",OFFSET('Sanitation Data'!$D$30,0,10*ROW('Sanitation Data'!D49)))</f>
        <v/>
      </c>
      <c r="CN55" s="353" t="str">
        <f ca="1">+IF(OFFSET('Sanitation Data'!$D$31,0,10*ROW('Sanitation Data'!D49))="","",OFFSET('Sanitation Data'!$D$31,0,10*ROW('Sanitation Data'!D49)))</f>
        <v/>
      </c>
      <c r="CO55" s="353" t="str">
        <f ca="1">+IF(OFFSET('Sanitation Data'!$D$32,0,10*ROW('Sanitation Data'!D49))="","",OFFSET('Sanitation Data'!$D$32,0,10*ROW('Sanitation Data'!D49)))</f>
        <v/>
      </c>
      <c r="CP55" s="353" t="str">
        <f ca="1">+IF(OFFSET('Sanitation Data'!$E$28,0,10*ROW('Sanitation Data'!E49))="","",OFFSET('Sanitation Data'!$E$28,0,10*ROW('Sanitation Data'!E49)))</f>
        <v/>
      </c>
      <c r="CQ55" s="353" t="str">
        <f ca="1">+IF(OFFSET('Sanitation Data'!$E$29,0,10*ROW('Sanitation Data'!E49))="","",OFFSET('Sanitation Data'!$E$29,0,10*ROW('Sanitation Data'!E49)))</f>
        <v/>
      </c>
      <c r="CR55" s="353" t="str">
        <f ca="1">+IF(OFFSET('Sanitation Data'!$E$30,0,10*ROW('Sanitation Data'!E49))="","",OFFSET('Sanitation Data'!$E$30,0,10*ROW('Sanitation Data'!E49)))</f>
        <v/>
      </c>
      <c r="CS55" s="353" t="str">
        <f ca="1">+IF(OFFSET('Sanitation Data'!$E$31,0,10*ROW('Sanitation Data'!E49))="","",OFFSET('Sanitation Data'!$E$31,0,10*ROW('Sanitation Data'!E49)))</f>
        <v/>
      </c>
      <c r="CT55" s="353" t="str">
        <f ca="1">+IF(OFFSET('Sanitation Data'!$E$32,0,10*ROW('Sanitation Data'!E49))="","",OFFSET('Sanitation Data'!$E$32,0,10*ROW('Sanitation Data'!E49)))</f>
        <v/>
      </c>
      <c r="CU55" s="353" t="str">
        <f ca="1">+IF(OFFSET('Sanitation Data'!$F$28,0,10*ROW('Sanitation Data'!F49))="","",OFFSET('Sanitation Data'!$F$28,0,10*ROW('Sanitation Data'!F49)))</f>
        <v/>
      </c>
      <c r="CV55" s="353" t="str">
        <f ca="1">+IF(OFFSET('Sanitation Data'!$F$29,0,10*ROW('Sanitation Data'!F49))="","",OFFSET('Sanitation Data'!$F$29,0,10*ROW('Sanitation Data'!F49)))</f>
        <v/>
      </c>
      <c r="CW55" s="353" t="str">
        <f ca="1">+IF(OFFSET('Sanitation Data'!$F$30,0,10*ROW('Sanitation Data'!F49))="","",OFFSET('Sanitation Data'!$F$30,0,10*ROW('Sanitation Data'!F49)))</f>
        <v/>
      </c>
      <c r="CX55" s="353" t="str">
        <f ca="1">+IF(OFFSET('Sanitation Data'!$F$31,0,10*ROW('Sanitation Data'!F49))="","",OFFSET('Sanitation Data'!$F$31,0,10*ROW('Sanitation Data'!F49)))</f>
        <v/>
      </c>
      <c r="CY55" s="353" t="str">
        <f ca="1">+IF(OFFSET('Sanitation Data'!$F$32,0,10*ROW('Sanitation Data'!F49))="","",OFFSET('Sanitation Data'!$F$32,0,10*ROW('Sanitation Data'!F49)))</f>
        <v/>
      </c>
      <c r="CZ55" s="353" t="str">
        <f ca="1">+IF(OFFSET('Sanitation Data'!$G$28,0,10*ROW('Sanitation Data'!G49))="","",OFFSET('Sanitation Data'!$G$28,0,10*ROW('Sanitation Data'!G49)))</f>
        <v/>
      </c>
      <c r="DA55" s="353" t="str">
        <f ca="1">+IF(OFFSET('Sanitation Data'!$G$29,0,10*ROW('Sanitation Data'!G49))="","",OFFSET('Sanitation Data'!$G$29,0,10*ROW('Sanitation Data'!G49)))</f>
        <v/>
      </c>
      <c r="DB55" s="353" t="str">
        <f ca="1">+IF(OFFSET('Sanitation Data'!$G$30,0,10*ROW('Sanitation Data'!G49))="","",OFFSET('Sanitation Data'!$G$30,0,10*ROW('Sanitation Data'!G49)))</f>
        <v/>
      </c>
      <c r="DC55" s="353" t="str">
        <f ca="1">+IF(OFFSET('Sanitation Data'!$G$31,0,10*ROW('Sanitation Data'!G49))="","",OFFSET('Sanitation Data'!$G$31,0,10*ROW('Sanitation Data'!G49)))</f>
        <v/>
      </c>
      <c r="DD55" s="353" t="str">
        <f ca="1">+IF(OFFSET('Sanitation Data'!$G$32,0,10*ROW('Sanitation Data'!G49))="","",OFFSET('Sanitation Data'!$G$32,0,10*ROW('Sanitation Data'!G49)))</f>
        <v/>
      </c>
      <c r="DE55" s="353" t="str">
        <f ca="1">+IF(OFFSET('Sanitation Data'!$H$28,0,10*ROW('Sanitation Data'!H49))="","",OFFSET('Sanitation Data'!$H$28,0,10*ROW('Sanitation Data'!H49)))</f>
        <v/>
      </c>
      <c r="DF55" s="353" t="str">
        <f ca="1">+IF(OFFSET('Sanitation Data'!$H$29,0,10*ROW('Sanitation Data'!H49))="","",OFFSET('Sanitation Data'!$H$29,0,10*ROW('Sanitation Data'!H49)))</f>
        <v/>
      </c>
      <c r="DG55" s="353" t="str">
        <f ca="1">+IF(OFFSET('Sanitation Data'!$H$30,0,10*ROW('Sanitation Data'!H49))="","",OFFSET('Sanitation Data'!$H$30,0,10*ROW('Sanitation Data'!H49)))</f>
        <v/>
      </c>
      <c r="DH55" s="353" t="str">
        <f ca="1">+IF(OFFSET('Sanitation Data'!$H$31,0,10*ROW('Sanitation Data'!H49))="","",OFFSET('Sanitation Data'!$H$31,0,10*ROW('Sanitation Data'!H49)))</f>
        <v/>
      </c>
      <c r="DI55" s="353" t="str">
        <f ca="1">+IF(OFFSET('Sanitation Data'!$H$32,0,10*ROW('Sanitation Data'!H49))="","",OFFSET('Sanitation Data'!$H$32,0,10*ROW('Sanitation Data'!H49)))</f>
        <v/>
      </c>
      <c r="DJ55" s="353" t="str">
        <f ca="1">+IF(OFFSET('Sanitation Data'!$I$28,0,10*ROW('Sanitation Data'!I49))="","",OFFSET('Sanitation Data'!$I$28,0,10*ROW('Sanitation Data'!I49)))</f>
        <v/>
      </c>
      <c r="DK55" s="353" t="str">
        <f ca="1">+IF(OFFSET('Sanitation Data'!$I$29,0,10*ROW('Sanitation Data'!I49))="","",OFFSET('Sanitation Data'!$I$29,0,10*ROW('Sanitation Data'!I49)))</f>
        <v/>
      </c>
      <c r="DL55" s="353" t="str">
        <f ca="1">+IF(OFFSET('Sanitation Data'!$I$30,0,10*ROW('Sanitation Data'!I49))="","",OFFSET('Sanitation Data'!$I$30,0,10*ROW('Sanitation Data'!I49)))</f>
        <v/>
      </c>
      <c r="DM55" s="353" t="str">
        <f ca="1">+IF(OFFSET('Sanitation Data'!$I$31,0,10*ROW('Sanitation Data'!I49))="","",OFFSET('Sanitation Data'!$I$31,0,10*ROW('Sanitation Data'!I49)))</f>
        <v/>
      </c>
      <c r="DN55" s="353" t="str">
        <f ca="1">+IF(OFFSET('Sanitation Data'!$I$32,0,10*ROW('Sanitation Data'!I49))="","",OFFSET('Sanitation Data'!$I$32,0,10*ROW('Sanitation Data'!I49)))</f>
        <v/>
      </c>
      <c r="DO55" s="353" t="str">
        <f ca="1">+IF(OFFSET('Hygiene Data'!$D$11,0,10*ROW('Hygiene Data'!D49))="","",OFFSET('Hygiene Data'!$D$11,0,10*ROW('Hygiene Data'!D49)))</f>
        <v/>
      </c>
      <c r="DP55" s="353" t="str">
        <f ca="1">+IF(OFFSET('Hygiene Data'!$D$12,0,10*ROW('Hygiene Data'!D49))="","",OFFSET('Hygiene Data'!$D$12,0,10*ROW('Hygiene Data'!D49)))</f>
        <v/>
      </c>
      <c r="DQ55" s="353" t="str">
        <f ca="1">+IF(OFFSET('Hygiene Data'!$D$13,0,10*ROW('Hygiene Data'!D49))="","",OFFSET('Hygiene Data'!$D$13,0,10*ROW('Hygiene Data'!D49)))</f>
        <v/>
      </c>
      <c r="DR55" s="353" t="str">
        <f ca="1">+IF(OFFSET('Hygiene Data'!$E$11,0,10*ROW('Hygiene Data'!E49))="","",OFFSET('Hygiene Data'!$E$11,0,10*ROW('Hygiene Data'!E49)))</f>
        <v/>
      </c>
      <c r="DS55" s="353" t="str">
        <f ca="1">+IF(OFFSET('Hygiene Data'!$E$12,0,10*ROW('Hygiene Data'!E49))="","",OFFSET('Hygiene Data'!$E$12,0,10*ROW('Hygiene Data'!E49)))</f>
        <v/>
      </c>
      <c r="DT55" s="353" t="str">
        <f ca="1">+IF(OFFSET('Hygiene Data'!$E$13,0,10*ROW('Hygiene Data'!E49))="","",OFFSET('Hygiene Data'!$E$13,0,10*ROW('Hygiene Data'!E49)))</f>
        <v/>
      </c>
      <c r="DU55" s="353" t="str">
        <f ca="1">+IF(OFFSET('Hygiene Data'!$F$11,0,10*ROW('Hygiene Data'!F49))="","",OFFSET('Hygiene Data'!$F$11,0,10*ROW('Hygiene Data'!F49)))</f>
        <v/>
      </c>
      <c r="DV55" s="353" t="str">
        <f ca="1">+IF(OFFSET('Hygiene Data'!$F$12,0,10*ROW('Hygiene Data'!F49))="","",OFFSET('Hygiene Data'!$F$12,0,10*ROW('Hygiene Data'!F49)))</f>
        <v/>
      </c>
      <c r="DW55" s="353" t="str">
        <f ca="1">+IF(OFFSET('Hygiene Data'!$F$13,0,10*ROW('Hygiene Data'!F49))="","",OFFSET('Hygiene Data'!$F$13,0,10*ROW('Hygiene Data'!F49)))</f>
        <v/>
      </c>
      <c r="DX55" s="353" t="str">
        <f ca="1">+IF(OFFSET('Hygiene Data'!$G$11,0,10*ROW('Hygiene Data'!G49))="","",OFFSET('Hygiene Data'!$G$11,0,10*ROW('Hygiene Data'!G49)))</f>
        <v/>
      </c>
      <c r="DY55" s="353" t="str">
        <f ca="1">+IF(OFFSET('Hygiene Data'!$G$12,0,10*ROW('Hygiene Data'!G49))="","",OFFSET('Hygiene Data'!$G$12,0,10*ROW('Hygiene Data'!G49)))</f>
        <v/>
      </c>
      <c r="DZ55" s="353" t="str">
        <f ca="1">+IF(OFFSET('Hygiene Data'!$G$13,0,10*ROW('Hygiene Data'!G49))="","",OFFSET('Hygiene Data'!$G$13,0,10*ROW('Hygiene Data'!G49)))</f>
        <v/>
      </c>
      <c r="EA55" s="353" t="str">
        <f ca="1">+IF(OFFSET('Hygiene Data'!$H$11,0,10*ROW('Hygiene Data'!H49))="","",OFFSET('Hygiene Data'!$H$11,0,10*ROW('Hygiene Data'!H49)))</f>
        <v/>
      </c>
      <c r="EB55" s="353" t="str">
        <f ca="1">+IF(OFFSET('Hygiene Data'!$H$12,0,10*ROW('Hygiene Data'!H49))="","",OFFSET('Hygiene Data'!$H$12,0,10*ROW('Hygiene Data'!H49)))</f>
        <v/>
      </c>
      <c r="EC55" s="353" t="str">
        <f ca="1">+IF(OFFSET('Hygiene Data'!$H$13,0,10*ROW('Hygiene Data'!H49))="","",OFFSET('Hygiene Data'!$H$13,0,10*ROW('Hygiene Data'!H49)))</f>
        <v/>
      </c>
      <c r="ED55" s="353" t="str">
        <f ca="1">+IF(OFFSET('Hygiene Data'!$I$11,0,10*ROW('Hygiene Data'!I49))="","",OFFSET('Hygiene Data'!$I$11,0,10*ROW('Hygiene Data'!I49)))</f>
        <v/>
      </c>
      <c r="EE55" s="353" t="str">
        <f ca="1">+IF(OFFSET('Hygiene Data'!$I$12,0,10*ROW('Hygiene Data'!I49))="","",OFFSET('Hygiene Data'!$I$12,0,10*ROW('Hygiene Data'!I49)))</f>
        <v/>
      </c>
      <c r="EF55" s="353" t="str">
        <f ca="1">+IF(OFFSET('Hygiene Data'!$I$13,0,10*ROW('Hygiene Data'!I49))="","",OFFSET('Hygiene Data'!$I$13,0,10*ROW('Hygiene Data'!I49)))</f>
        <v/>
      </c>
    </row>
    <row r="56" spans="1:136" x14ac:dyDescent="0.25">
      <c r="A56" s="462" t="str">
        <f ca="1">+IF(OFFSET('Water Data'!$B$2,0,10*ROW('Water Data'!E50))="","",OFFSET('Water Data'!$B$2,0,10*ROW('Water Data'!E50)))</f>
        <v/>
      </c>
      <c r="B56" s="46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89" t="str">
        <f t="shared" ca="1" si="0"/>
        <v/>
      </c>
      <c r="D56" s="49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3" t="str">
        <f ca="1">+IF(OFFSET('Water Data'!$D$27,0,10*ROW('Water Data'!D50))="","",OFFSET('Water Data'!$D$27,0,10*ROW('Water Data'!D50)))</f>
        <v/>
      </c>
      <c r="BT56" s="353" t="str">
        <f ca="1">+IF(OFFSET('Water Data'!$D$28,0,10*ROW('Water Data'!D50))="","",OFFSET('Water Data'!$D$28,0,10*ROW('Water Data'!D50)))</f>
        <v/>
      </c>
      <c r="BU56" s="353" t="str">
        <f ca="1">+IF(OFFSET('Water Data'!$D$29,0,10*ROW('Water Data'!D50))="","",OFFSET('Water Data'!$D$29,0,10*ROW('Water Data'!D50)))</f>
        <v/>
      </c>
      <c r="BV56" s="353" t="str">
        <f ca="1">+IF(OFFSET('Water Data'!$E$27,0,10*ROW('Water Data'!E50))="","",OFFSET('Water Data'!$E$27,0,10*ROW('Water Data'!E50)))</f>
        <v/>
      </c>
      <c r="BW56" s="353" t="str">
        <f ca="1">+IF(OFFSET('Water Data'!$E$28,0,10*ROW('Water Data'!E50))="","",OFFSET('Water Data'!$E$28,0,10*ROW('Water Data'!E50)))</f>
        <v/>
      </c>
      <c r="BX56" s="353" t="str">
        <f ca="1">+IF(OFFSET('Water Data'!$E$29,0,10*ROW('Water Data'!E50))="","",OFFSET('Water Data'!$E$29,0,10*ROW('Water Data'!E50)))</f>
        <v/>
      </c>
      <c r="BY56" s="353" t="str">
        <f ca="1">+IF(OFFSET('Water Data'!$F$27,0,10*ROW('Water Data'!F50))="","",OFFSET('Water Data'!$F$27,0,10*ROW('Water Data'!F50)))</f>
        <v/>
      </c>
      <c r="BZ56" s="353" t="str">
        <f ca="1">+IF(OFFSET('Water Data'!$F$28,0,10*ROW('Water Data'!F50))="","",OFFSET('Water Data'!$F$28,0,10*ROW('Water Data'!F50)))</f>
        <v/>
      </c>
      <c r="CA56" s="353" t="str">
        <f ca="1">+IF(OFFSET('Water Data'!$F$29,0,10*ROW('Water Data'!F50))="","",OFFSET('Water Data'!$F$29,0,10*ROW('Water Data'!F50)))</f>
        <v/>
      </c>
      <c r="CB56" s="353" t="str">
        <f ca="1">+IF(OFFSET('Water Data'!$G$27,0,10*ROW('Water Data'!G50))="","",OFFSET('Water Data'!$G$27,0,10*ROW('Water Data'!G50)))</f>
        <v/>
      </c>
      <c r="CC56" s="353" t="str">
        <f ca="1">+IF(OFFSET('Water Data'!$G$28,0,10*ROW('Water Data'!G50))="","",OFFSET('Water Data'!$G$28,0,10*ROW('Water Data'!G50)))</f>
        <v/>
      </c>
      <c r="CD56" s="353" t="str">
        <f ca="1">+IF(OFFSET('Water Data'!$G$29,0,10*ROW('Water Data'!G50))="","",OFFSET('Water Data'!$G$29,0,10*ROW('Water Data'!G50)))</f>
        <v/>
      </c>
      <c r="CE56" s="353" t="str">
        <f ca="1">+IF(OFFSET('Water Data'!$H$27,0,10*ROW('Water Data'!H50))="","",OFFSET('Water Data'!$H$27,0,10*ROW('Water Data'!H50)))</f>
        <v/>
      </c>
      <c r="CF56" s="353" t="str">
        <f ca="1">+IF(OFFSET('Water Data'!$H$28,0,10*ROW('Water Data'!H50))="","",OFFSET('Water Data'!$H$28,0,10*ROW('Water Data'!H50)))</f>
        <v/>
      </c>
      <c r="CG56" s="353" t="str">
        <f ca="1">+IF(OFFSET('Water Data'!$H$29,0,10*ROW('Water Data'!H50))="","",OFFSET('Water Data'!$H$29,0,10*ROW('Water Data'!H50)))</f>
        <v/>
      </c>
      <c r="CH56" s="353" t="str">
        <f ca="1">+IF(OFFSET('Water Data'!$I$27,0,10*ROW('Water Data'!I50))="","",OFFSET('Water Data'!$I$27,0,10*ROW('Water Data'!I50)))</f>
        <v/>
      </c>
      <c r="CI56" s="353" t="str">
        <f ca="1">+IF(OFFSET('Water Data'!$I$28,0,10*ROW('Water Data'!I50))="","",OFFSET('Water Data'!$I$28,0,10*ROW('Water Data'!I50)))</f>
        <v/>
      </c>
      <c r="CJ56" s="353" t="str">
        <f ca="1">+IF(OFFSET('Water Data'!$I$29,0,10*ROW('Water Data'!I50))="","",OFFSET('Water Data'!$I$29,0,10*ROW('Water Data'!I50)))</f>
        <v/>
      </c>
      <c r="CK56" s="353" t="str">
        <f ca="1">+IF(OFFSET('Sanitation Data'!$D$28,0,10*ROW('Sanitation Data'!D50))="","",OFFSET('Sanitation Data'!$D$28,0,10*ROW('Sanitation Data'!D50)))</f>
        <v/>
      </c>
      <c r="CL56" s="353" t="str">
        <f ca="1">+IF(OFFSET('Sanitation Data'!$D$29,0,10*ROW('Sanitation Data'!D50))="","",OFFSET('Sanitation Data'!$D$29,0,10*ROW('Sanitation Data'!D50)))</f>
        <v/>
      </c>
      <c r="CM56" s="353" t="str">
        <f ca="1">+IF(OFFSET('Sanitation Data'!$D$30,0,10*ROW('Sanitation Data'!D50))="","",OFFSET('Sanitation Data'!$D$30,0,10*ROW('Sanitation Data'!D50)))</f>
        <v/>
      </c>
      <c r="CN56" s="353" t="str">
        <f ca="1">+IF(OFFSET('Sanitation Data'!$D$31,0,10*ROW('Sanitation Data'!D50))="","",OFFSET('Sanitation Data'!$D$31,0,10*ROW('Sanitation Data'!D50)))</f>
        <v/>
      </c>
      <c r="CO56" s="353" t="str">
        <f ca="1">+IF(OFFSET('Sanitation Data'!$D$32,0,10*ROW('Sanitation Data'!D50))="","",OFFSET('Sanitation Data'!$D$32,0,10*ROW('Sanitation Data'!D50)))</f>
        <v/>
      </c>
      <c r="CP56" s="353" t="str">
        <f ca="1">+IF(OFFSET('Sanitation Data'!$E$28,0,10*ROW('Sanitation Data'!E50))="","",OFFSET('Sanitation Data'!$E$28,0,10*ROW('Sanitation Data'!E50)))</f>
        <v/>
      </c>
      <c r="CQ56" s="353" t="str">
        <f ca="1">+IF(OFFSET('Sanitation Data'!$E$29,0,10*ROW('Sanitation Data'!E50))="","",OFFSET('Sanitation Data'!$E$29,0,10*ROW('Sanitation Data'!E50)))</f>
        <v/>
      </c>
      <c r="CR56" s="353" t="str">
        <f ca="1">+IF(OFFSET('Sanitation Data'!$E$30,0,10*ROW('Sanitation Data'!E50))="","",OFFSET('Sanitation Data'!$E$30,0,10*ROW('Sanitation Data'!E50)))</f>
        <v/>
      </c>
      <c r="CS56" s="353" t="str">
        <f ca="1">+IF(OFFSET('Sanitation Data'!$E$31,0,10*ROW('Sanitation Data'!E50))="","",OFFSET('Sanitation Data'!$E$31,0,10*ROW('Sanitation Data'!E50)))</f>
        <v/>
      </c>
      <c r="CT56" s="353" t="str">
        <f ca="1">+IF(OFFSET('Sanitation Data'!$E$32,0,10*ROW('Sanitation Data'!E50))="","",OFFSET('Sanitation Data'!$E$32,0,10*ROW('Sanitation Data'!E50)))</f>
        <v/>
      </c>
      <c r="CU56" s="353" t="str">
        <f ca="1">+IF(OFFSET('Sanitation Data'!$F$28,0,10*ROW('Sanitation Data'!F50))="","",OFFSET('Sanitation Data'!$F$28,0,10*ROW('Sanitation Data'!F50)))</f>
        <v/>
      </c>
      <c r="CV56" s="353" t="str">
        <f ca="1">+IF(OFFSET('Sanitation Data'!$F$29,0,10*ROW('Sanitation Data'!F50))="","",OFFSET('Sanitation Data'!$F$29,0,10*ROW('Sanitation Data'!F50)))</f>
        <v/>
      </c>
      <c r="CW56" s="353" t="str">
        <f ca="1">+IF(OFFSET('Sanitation Data'!$F$30,0,10*ROW('Sanitation Data'!F50))="","",OFFSET('Sanitation Data'!$F$30,0,10*ROW('Sanitation Data'!F50)))</f>
        <v/>
      </c>
      <c r="CX56" s="353" t="str">
        <f ca="1">+IF(OFFSET('Sanitation Data'!$F$31,0,10*ROW('Sanitation Data'!F50))="","",OFFSET('Sanitation Data'!$F$31,0,10*ROW('Sanitation Data'!F50)))</f>
        <v/>
      </c>
      <c r="CY56" s="353" t="str">
        <f ca="1">+IF(OFFSET('Sanitation Data'!$F$32,0,10*ROW('Sanitation Data'!F50))="","",OFFSET('Sanitation Data'!$F$32,0,10*ROW('Sanitation Data'!F50)))</f>
        <v/>
      </c>
      <c r="CZ56" s="353" t="str">
        <f ca="1">+IF(OFFSET('Sanitation Data'!$G$28,0,10*ROW('Sanitation Data'!G50))="","",OFFSET('Sanitation Data'!$G$28,0,10*ROW('Sanitation Data'!G50)))</f>
        <v/>
      </c>
      <c r="DA56" s="353" t="str">
        <f ca="1">+IF(OFFSET('Sanitation Data'!$G$29,0,10*ROW('Sanitation Data'!G50))="","",OFFSET('Sanitation Data'!$G$29,0,10*ROW('Sanitation Data'!G50)))</f>
        <v/>
      </c>
      <c r="DB56" s="353" t="str">
        <f ca="1">+IF(OFFSET('Sanitation Data'!$G$30,0,10*ROW('Sanitation Data'!G50))="","",OFFSET('Sanitation Data'!$G$30,0,10*ROW('Sanitation Data'!G50)))</f>
        <v/>
      </c>
      <c r="DC56" s="353" t="str">
        <f ca="1">+IF(OFFSET('Sanitation Data'!$G$31,0,10*ROW('Sanitation Data'!G50))="","",OFFSET('Sanitation Data'!$G$31,0,10*ROW('Sanitation Data'!G50)))</f>
        <v/>
      </c>
      <c r="DD56" s="353" t="str">
        <f ca="1">+IF(OFFSET('Sanitation Data'!$G$32,0,10*ROW('Sanitation Data'!G50))="","",OFFSET('Sanitation Data'!$G$32,0,10*ROW('Sanitation Data'!G50)))</f>
        <v/>
      </c>
      <c r="DE56" s="353" t="str">
        <f ca="1">+IF(OFFSET('Sanitation Data'!$H$28,0,10*ROW('Sanitation Data'!H50))="","",OFFSET('Sanitation Data'!$H$28,0,10*ROW('Sanitation Data'!H50)))</f>
        <v/>
      </c>
      <c r="DF56" s="353" t="str">
        <f ca="1">+IF(OFFSET('Sanitation Data'!$H$29,0,10*ROW('Sanitation Data'!H50))="","",OFFSET('Sanitation Data'!$H$29,0,10*ROW('Sanitation Data'!H50)))</f>
        <v/>
      </c>
      <c r="DG56" s="353" t="str">
        <f ca="1">+IF(OFFSET('Sanitation Data'!$H$30,0,10*ROW('Sanitation Data'!H50))="","",OFFSET('Sanitation Data'!$H$30,0,10*ROW('Sanitation Data'!H50)))</f>
        <v/>
      </c>
      <c r="DH56" s="353" t="str">
        <f ca="1">+IF(OFFSET('Sanitation Data'!$H$31,0,10*ROW('Sanitation Data'!H50))="","",OFFSET('Sanitation Data'!$H$31,0,10*ROW('Sanitation Data'!H50)))</f>
        <v/>
      </c>
      <c r="DI56" s="353" t="str">
        <f ca="1">+IF(OFFSET('Sanitation Data'!$H$32,0,10*ROW('Sanitation Data'!H50))="","",OFFSET('Sanitation Data'!$H$32,0,10*ROW('Sanitation Data'!H50)))</f>
        <v/>
      </c>
      <c r="DJ56" s="353" t="str">
        <f ca="1">+IF(OFFSET('Sanitation Data'!$I$28,0,10*ROW('Sanitation Data'!I50))="","",OFFSET('Sanitation Data'!$I$28,0,10*ROW('Sanitation Data'!I50)))</f>
        <v/>
      </c>
      <c r="DK56" s="353" t="str">
        <f ca="1">+IF(OFFSET('Sanitation Data'!$I$29,0,10*ROW('Sanitation Data'!I50))="","",OFFSET('Sanitation Data'!$I$29,0,10*ROW('Sanitation Data'!I50)))</f>
        <v/>
      </c>
      <c r="DL56" s="353" t="str">
        <f ca="1">+IF(OFFSET('Sanitation Data'!$I$30,0,10*ROW('Sanitation Data'!I50))="","",OFFSET('Sanitation Data'!$I$30,0,10*ROW('Sanitation Data'!I50)))</f>
        <v/>
      </c>
      <c r="DM56" s="353" t="str">
        <f ca="1">+IF(OFFSET('Sanitation Data'!$I$31,0,10*ROW('Sanitation Data'!I50))="","",OFFSET('Sanitation Data'!$I$31,0,10*ROW('Sanitation Data'!I50)))</f>
        <v/>
      </c>
      <c r="DN56" s="353" t="str">
        <f ca="1">+IF(OFFSET('Sanitation Data'!$I$32,0,10*ROW('Sanitation Data'!I50))="","",OFFSET('Sanitation Data'!$I$32,0,10*ROW('Sanitation Data'!I50)))</f>
        <v/>
      </c>
      <c r="DO56" s="353" t="str">
        <f ca="1">+IF(OFFSET('Hygiene Data'!$D$11,0,10*ROW('Hygiene Data'!D50))="","",OFFSET('Hygiene Data'!$D$11,0,10*ROW('Hygiene Data'!D50)))</f>
        <v/>
      </c>
      <c r="DP56" s="353" t="str">
        <f ca="1">+IF(OFFSET('Hygiene Data'!$D$12,0,10*ROW('Hygiene Data'!D50))="","",OFFSET('Hygiene Data'!$D$12,0,10*ROW('Hygiene Data'!D50)))</f>
        <v/>
      </c>
      <c r="DQ56" s="353" t="str">
        <f ca="1">+IF(OFFSET('Hygiene Data'!$D$13,0,10*ROW('Hygiene Data'!D50))="","",OFFSET('Hygiene Data'!$D$13,0,10*ROW('Hygiene Data'!D50)))</f>
        <v/>
      </c>
      <c r="DR56" s="353" t="str">
        <f ca="1">+IF(OFFSET('Hygiene Data'!$E$11,0,10*ROW('Hygiene Data'!E50))="","",OFFSET('Hygiene Data'!$E$11,0,10*ROW('Hygiene Data'!E50)))</f>
        <v/>
      </c>
      <c r="DS56" s="353" t="str">
        <f ca="1">+IF(OFFSET('Hygiene Data'!$E$12,0,10*ROW('Hygiene Data'!E50))="","",OFFSET('Hygiene Data'!$E$12,0,10*ROW('Hygiene Data'!E50)))</f>
        <v/>
      </c>
      <c r="DT56" s="353" t="str">
        <f ca="1">+IF(OFFSET('Hygiene Data'!$E$13,0,10*ROW('Hygiene Data'!E50))="","",OFFSET('Hygiene Data'!$E$13,0,10*ROW('Hygiene Data'!E50)))</f>
        <v/>
      </c>
      <c r="DU56" s="353" t="str">
        <f ca="1">+IF(OFFSET('Hygiene Data'!$F$11,0,10*ROW('Hygiene Data'!F50))="","",OFFSET('Hygiene Data'!$F$11,0,10*ROW('Hygiene Data'!F50)))</f>
        <v/>
      </c>
      <c r="DV56" s="353" t="str">
        <f ca="1">+IF(OFFSET('Hygiene Data'!$F$12,0,10*ROW('Hygiene Data'!F50))="","",OFFSET('Hygiene Data'!$F$12,0,10*ROW('Hygiene Data'!F50)))</f>
        <v/>
      </c>
      <c r="DW56" s="353" t="str">
        <f ca="1">+IF(OFFSET('Hygiene Data'!$F$13,0,10*ROW('Hygiene Data'!F50))="","",OFFSET('Hygiene Data'!$F$13,0,10*ROW('Hygiene Data'!F50)))</f>
        <v/>
      </c>
      <c r="DX56" s="353" t="str">
        <f ca="1">+IF(OFFSET('Hygiene Data'!$G$11,0,10*ROW('Hygiene Data'!G50))="","",OFFSET('Hygiene Data'!$G$11,0,10*ROW('Hygiene Data'!G50)))</f>
        <v/>
      </c>
      <c r="DY56" s="353" t="str">
        <f ca="1">+IF(OFFSET('Hygiene Data'!$G$12,0,10*ROW('Hygiene Data'!G50))="","",OFFSET('Hygiene Data'!$G$12,0,10*ROW('Hygiene Data'!G50)))</f>
        <v/>
      </c>
      <c r="DZ56" s="353" t="str">
        <f ca="1">+IF(OFFSET('Hygiene Data'!$G$13,0,10*ROW('Hygiene Data'!G50))="","",OFFSET('Hygiene Data'!$G$13,0,10*ROW('Hygiene Data'!G50)))</f>
        <v/>
      </c>
      <c r="EA56" s="353" t="str">
        <f ca="1">+IF(OFFSET('Hygiene Data'!$H$11,0,10*ROW('Hygiene Data'!H50))="","",OFFSET('Hygiene Data'!$H$11,0,10*ROW('Hygiene Data'!H50)))</f>
        <v/>
      </c>
      <c r="EB56" s="353" t="str">
        <f ca="1">+IF(OFFSET('Hygiene Data'!$H$12,0,10*ROW('Hygiene Data'!H50))="","",OFFSET('Hygiene Data'!$H$12,0,10*ROW('Hygiene Data'!H50)))</f>
        <v/>
      </c>
      <c r="EC56" s="353" t="str">
        <f ca="1">+IF(OFFSET('Hygiene Data'!$H$13,0,10*ROW('Hygiene Data'!H50))="","",OFFSET('Hygiene Data'!$H$13,0,10*ROW('Hygiene Data'!H50)))</f>
        <v/>
      </c>
      <c r="ED56" s="353" t="str">
        <f ca="1">+IF(OFFSET('Hygiene Data'!$I$11,0,10*ROW('Hygiene Data'!I50))="","",OFFSET('Hygiene Data'!$I$11,0,10*ROW('Hygiene Data'!I50)))</f>
        <v/>
      </c>
      <c r="EE56" s="353" t="str">
        <f ca="1">+IF(OFFSET('Hygiene Data'!$I$12,0,10*ROW('Hygiene Data'!I50))="","",OFFSET('Hygiene Data'!$I$12,0,10*ROW('Hygiene Data'!I50)))</f>
        <v/>
      </c>
      <c r="EF56" s="353" t="str">
        <f ca="1">+IF(OFFSET('Hygiene Data'!$I$13,0,10*ROW('Hygiene Data'!I50))="","",OFFSET('Hygiene Data'!$I$13,0,10*ROW('Hygiene Data'!I50)))</f>
        <v/>
      </c>
    </row>
    <row r="57" spans="1:136" x14ac:dyDescent="0.25">
      <c r="A57" s="462" t="str">
        <f ca="1">+IF(OFFSET('Water Data'!$B$2,0,10*ROW('Water Data'!E51))="","",OFFSET('Water Data'!$B$2,0,10*ROW('Water Data'!E51)))</f>
        <v/>
      </c>
      <c r="B57" s="46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89" t="str">
        <f t="shared" ca="1" si="0"/>
        <v/>
      </c>
      <c r="D57" s="49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3" t="str">
        <f ca="1">+IF(OFFSET('Water Data'!$D$27,0,10*ROW('Water Data'!D51))="","",OFFSET('Water Data'!$D$27,0,10*ROW('Water Data'!D51)))</f>
        <v/>
      </c>
      <c r="BT57" s="353" t="str">
        <f ca="1">+IF(OFFSET('Water Data'!$D$28,0,10*ROW('Water Data'!D51))="","",OFFSET('Water Data'!$D$28,0,10*ROW('Water Data'!D51)))</f>
        <v/>
      </c>
      <c r="BU57" s="353" t="str">
        <f ca="1">+IF(OFFSET('Water Data'!$D$29,0,10*ROW('Water Data'!D51))="","",OFFSET('Water Data'!$D$29,0,10*ROW('Water Data'!D51)))</f>
        <v/>
      </c>
      <c r="BV57" s="353" t="str">
        <f ca="1">+IF(OFFSET('Water Data'!$E$27,0,10*ROW('Water Data'!E51))="","",OFFSET('Water Data'!$E$27,0,10*ROW('Water Data'!E51)))</f>
        <v/>
      </c>
      <c r="BW57" s="353" t="str">
        <f ca="1">+IF(OFFSET('Water Data'!$E$28,0,10*ROW('Water Data'!E51))="","",OFFSET('Water Data'!$E$28,0,10*ROW('Water Data'!E51)))</f>
        <v/>
      </c>
      <c r="BX57" s="353" t="str">
        <f ca="1">+IF(OFFSET('Water Data'!$E$29,0,10*ROW('Water Data'!E51))="","",OFFSET('Water Data'!$E$29,0,10*ROW('Water Data'!E51)))</f>
        <v/>
      </c>
      <c r="BY57" s="353" t="str">
        <f ca="1">+IF(OFFSET('Water Data'!$F$27,0,10*ROW('Water Data'!F51))="","",OFFSET('Water Data'!$F$27,0,10*ROW('Water Data'!F51)))</f>
        <v/>
      </c>
      <c r="BZ57" s="353" t="str">
        <f ca="1">+IF(OFFSET('Water Data'!$F$28,0,10*ROW('Water Data'!F51))="","",OFFSET('Water Data'!$F$28,0,10*ROW('Water Data'!F51)))</f>
        <v/>
      </c>
      <c r="CA57" s="353" t="str">
        <f ca="1">+IF(OFFSET('Water Data'!$F$29,0,10*ROW('Water Data'!F51))="","",OFFSET('Water Data'!$F$29,0,10*ROW('Water Data'!F51)))</f>
        <v/>
      </c>
      <c r="CB57" s="353" t="str">
        <f ca="1">+IF(OFFSET('Water Data'!$G$27,0,10*ROW('Water Data'!G51))="","",OFFSET('Water Data'!$G$27,0,10*ROW('Water Data'!G51)))</f>
        <v/>
      </c>
      <c r="CC57" s="353" t="str">
        <f ca="1">+IF(OFFSET('Water Data'!$G$28,0,10*ROW('Water Data'!G51))="","",OFFSET('Water Data'!$G$28,0,10*ROW('Water Data'!G51)))</f>
        <v/>
      </c>
      <c r="CD57" s="353" t="str">
        <f ca="1">+IF(OFFSET('Water Data'!$G$29,0,10*ROW('Water Data'!G51))="","",OFFSET('Water Data'!$G$29,0,10*ROW('Water Data'!G51)))</f>
        <v/>
      </c>
      <c r="CE57" s="353" t="str">
        <f ca="1">+IF(OFFSET('Water Data'!$H$27,0,10*ROW('Water Data'!H51))="","",OFFSET('Water Data'!$H$27,0,10*ROW('Water Data'!H51)))</f>
        <v/>
      </c>
      <c r="CF57" s="353" t="str">
        <f ca="1">+IF(OFFSET('Water Data'!$H$28,0,10*ROW('Water Data'!H51))="","",OFFSET('Water Data'!$H$28,0,10*ROW('Water Data'!H51)))</f>
        <v/>
      </c>
      <c r="CG57" s="353" t="str">
        <f ca="1">+IF(OFFSET('Water Data'!$H$29,0,10*ROW('Water Data'!H51))="","",OFFSET('Water Data'!$H$29,0,10*ROW('Water Data'!H51)))</f>
        <v/>
      </c>
      <c r="CH57" s="353" t="str">
        <f ca="1">+IF(OFFSET('Water Data'!$I$27,0,10*ROW('Water Data'!I51))="","",OFFSET('Water Data'!$I$27,0,10*ROW('Water Data'!I51)))</f>
        <v/>
      </c>
      <c r="CI57" s="353" t="str">
        <f ca="1">+IF(OFFSET('Water Data'!$I$28,0,10*ROW('Water Data'!I51))="","",OFFSET('Water Data'!$I$28,0,10*ROW('Water Data'!I51)))</f>
        <v/>
      </c>
      <c r="CJ57" s="353" t="str">
        <f ca="1">+IF(OFFSET('Water Data'!$I$29,0,10*ROW('Water Data'!I51))="","",OFFSET('Water Data'!$I$29,0,10*ROW('Water Data'!I51)))</f>
        <v/>
      </c>
      <c r="CK57" s="353" t="str">
        <f ca="1">+IF(OFFSET('Sanitation Data'!$D$28,0,10*ROW('Sanitation Data'!D51))="","",OFFSET('Sanitation Data'!$D$28,0,10*ROW('Sanitation Data'!D51)))</f>
        <v/>
      </c>
      <c r="CL57" s="353" t="str">
        <f ca="1">+IF(OFFSET('Sanitation Data'!$D$29,0,10*ROW('Sanitation Data'!D51))="","",OFFSET('Sanitation Data'!$D$29,0,10*ROW('Sanitation Data'!D51)))</f>
        <v/>
      </c>
      <c r="CM57" s="353" t="str">
        <f ca="1">+IF(OFFSET('Sanitation Data'!$D$30,0,10*ROW('Sanitation Data'!D51))="","",OFFSET('Sanitation Data'!$D$30,0,10*ROW('Sanitation Data'!D51)))</f>
        <v/>
      </c>
      <c r="CN57" s="353" t="str">
        <f ca="1">+IF(OFFSET('Sanitation Data'!$D$31,0,10*ROW('Sanitation Data'!D51))="","",OFFSET('Sanitation Data'!$D$31,0,10*ROW('Sanitation Data'!D51)))</f>
        <v/>
      </c>
      <c r="CO57" s="353" t="str">
        <f ca="1">+IF(OFFSET('Sanitation Data'!$D$32,0,10*ROW('Sanitation Data'!D51))="","",OFFSET('Sanitation Data'!$D$32,0,10*ROW('Sanitation Data'!D51)))</f>
        <v/>
      </c>
      <c r="CP57" s="353" t="str">
        <f ca="1">+IF(OFFSET('Sanitation Data'!$E$28,0,10*ROW('Sanitation Data'!E51))="","",OFFSET('Sanitation Data'!$E$28,0,10*ROW('Sanitation Data'!E51)))</f>
        <v/>
      </c>
      <c r="CQ57" s="353" t="str">
        <f ca="1">+IF(OFFSET('Sanitation Data'!$E$29,0,10*ROW('Sanitation Data'!E51))="","",OFFSET('Sanitation Data'!$E$29,0,10*ROW('Sanitation Data'!E51)))</f>
        <v/>
      </c>
      <c r="CR57" s="353" t="str">
        <f ca="1">+IF(OFFSET('Sanitation Data'!$E$30,0,10*ROW('Sanitation Data'!E51))="","",OFFSET('Sanitation Data'!$E$30,0,10*ROW('Sanitation Data'!E51)))</f>
        <v/>
      </c>
      <c r="CS57" s="353" t="str">
        <f ca="1">+IF(OFFSET('Sanitation Data'!$E$31,0,10*ROW('Sanitation Data'!E51))="","",OFFSET('Sanitation Data'!$E$31,0,10*ROW('Sanitation Data'!E51)))</f>
        <v/>
      </c>
      <c r="CT57" s="353" t="str">
        <f ca="1">+IF(OFFSET('Sanitation Data'!$E$32,0,10*ROW('Sanitation Data'!E51))="","",OFFSET('Sanitation Data'!$E$32,0,10*ROW('Sanitation Data'!E51)))</f>
        <v/>
      </c>
      <c r="CU57" s="353" t="str">
        <f ca="1">+IF(OFFSET('Sanitation Data'!$F$28,0,10*ROW('Sanitation Data'!F51))="","",OFFSET('Sanitation Data'!$F$28,0,10*ROW('Sanitation Data'!F51)))</f>
        <v/>
      </c>
      <c r="CV57" s="353" t="str">
        <f ca="1">+IF(OFFSET('Sanitation Data'!$F$29,0,10*ROW('Sanitation Data'!F51))="","",OFFSET('Sanitation Data'!$F$29,0,10*ROW('Sanitation Data'!F51)))</f>
        <v/>
      </c>
      <c r="CW57" s="353" t="str">
        <f ca="1">+IF(OFFSET('Sanitation Data'!$F$30,0,10*ROW('Sanitation Data'!F51))="","",OFFSET('Sanitation Data'!$F$30,0,10*ROW('Sanitation Data'!F51)))</f>
        <v/>
      </c>
      <c r="CX57" s="353" t="str">
        <f ca="1">+IF(OFFSET('Sanitation Data'!$F$31,0,10*ROW('Sanitation Data'!F51))="","",OFFSET('Sanitation Data'!$F$31,0,10*ROW('Sanitation Data'!F51)))</f>
        <v/>
      </c>
      <c r="CY57" s="353" t="str">
        <f ca="1">+IF(OFFSET('Sanitation Data'!$F$32,0,10*ROW('Sanitation Data'!F51))="","",OFFSET('Sanitation Data'!$F$32,0,10*ROW('Sanitation Data'!F51)))</f>
        <v/>
      </c>
      <c r="CZ57" s="353" t="str">
        <f ca="1">+IF(OFFSET('Sanitation Data'!$G$28,0,10*ROW('Sanitation Data'!G51))="","",OFFSET('Sanitation Data'!$G$28,0,10*ROW('Sanitation Data'!G51)))</f>
        <v/>
      </c>
      <c r="DA57" s="353" t="str">
        <f ca="1">+IF(OFFSET('Sanitation Data'!$G$29,0,10*ROW('Sanitation Data'!G51))="","",OFFSET('Sanitation Data'!$G$29,0,10*ROW('Sanitation Data'!G51)))</f>
        <v/>
      </c>
      <c r="DB57" s="353" t="str">
        <f ca="1">+IF(OFFSET('Sanitation Data'!$G$30,0,10*ROW('Sanitation Data'!G51))="","",OFFSET('Sanitation Data'!$G$30,0,10*ROW('Sanitation Data'!G51)))</f>
        <v/>
      </c>
      <c r="DC57" s="353" t="str">
        <f ca="1">+IF(OFFSET('Sanitation Data'!$G$31,0,10*ROW('Sanitation Data'!G51))="","",OFFSET('Sanitation Data'!$G$31,0,10*ROW('Sanitation Data'!G51)))</f>
        <v/>
      </c>
      <c r="DD57" s="353" t="str">
        <f ca="1">+IF(OFFSET('Sanitation Data'!$G$32,0,10*ROW('Sanitation Data'!G51))="","",OFFSET('Sanitation Data'!$G$32,0,10*ROW('Sanitation Data'!G51)))</f>
        <v/>
      </c>
      <c r="DE57" s="353" t="str">
        <f ca="1">+IF(OFFSET('Sanitation Data'!$H$28,0,10*ROW('Sanitation Data'!H51))="","",OFFSET('Sanitation Data'!$H$28,0,10*ROW('Sanitation Data'!H51)))</f>
        <v/>
      </c>
      <c r="DF57" s="353" t="str">
        <f ca="1">+IF(OFFSET('Sanitation Data'!$H$29,0,10*ROW('Sanitation Data'!H51))="","",OFFSET('Sanitation Data'!$H$29,0,10*ROW('Sanitation Data'!H51)))</f>
        <v/>
      </c>
      <c r="DG57" s="353" t="str">
        <f ca="1">+IF(OFFSET('Sanitation Data'!$H$30,0,10*ROW('Sanitation Data'!H51))="","",OFFSET('Sanitation Data'!$H$30,0,10*ROW('Sanitation Data'!H51)))</f>
        <v/>
      </c>
      <c r="DH57" s="353" t="str">
        <f ca="1">+IF(OFFSET('Sanitation Data'!$H$31,0,10*ROW('Sanitation Data'!H51))="","",OFFSET('Sanitation Data'!$H$31,0,10*ROW('Sanitation Data'!H51)))</f>
        <v/>
      </c>
      <c r="DI57" s="353" t="str">
        <f ca="1">+IF(OFFSET('Sanitation Data'!$H$32,0,10*ROW('Sanitation Data'!H51))="","",OFFSET('Sanitation Data'!$H$32,0,10*ROW('Sanitation Data'!H51)))</f>
        <v/>
      </c>
      <c r="DJ57" s="353" t="str">
        <f ca="1">+IF(OFFSET('Sanitation Data'!$I$28,0,10*ROW('Sanitation Data'!I51))="","",OFFSET('Sanitation Data'!$I$28,0,10*ROW('Sanitation Data'!I51)))</f>
        <v/>
      </c>
      <c r="DK57" s="353" t="str">
        <f ca="1">+IF(OFFSET('Sanitation Data'!$I$29,0,10*ROW('Sanitation Data'!I51))="","",OFFSET('Sanitation Data'!$I$29,0,10*ROW('Sanitation Data'!I51)))</f>
        <v/>
      </c>
      <c r="DL57" s="353" t="str">
        <f ca="1">+IF(OFFSET('Sanitation Data'!$I$30,0,10*ROW('Sanitation Data'!I51))="","",OFFSET('Sanitation Data'!$I$30,0,10*ROW('Sanitation Data'!I51)))</f>
        <v/>
      </c>
      <c r="DM57" s="353" t="str">
        <f ca="1">+IF(OFFSET('Sanitation Data'!$I$31,0,10*ROW('Sanitation Data'!I51))="","",OFFSET('Sanitation Data'!$I$31,0,10*ROW('Sanitation Data'!I51)))</f>
        <v/>
      </c>
      <c r="DN57" s="353" t="str">
        <f ca="1">+IF(OFFSET('Sanitation Data'!$I$32,0,10*ROW('Sanitation Data'!I51))="","",OFFSET('Sanitation Data'!$I$32,0,10*ROW('Sanitation Data'!I51)))</f>
        <v/>
      </c>
      <c r="DO57" s="353" t="str">
        <f ca="1">+IF(OFFSET('Hygiene Data'!$D$11,0,10*ROW('Hygiene Data'!D51))="","",OFFSET('Hygiene Data'!$D$11,0,10*ROW('Hygiene Data'!D51)))</f>
        <v/>
      </c>
      <c r="DP57" s="353" t="str">
        <f ca="1">+IF(OFFSET('Hygiene Data'!$D$12,0,10*ROW('Hygiene Data'!D51))="","",OFFSET('Hygiene Data'!$D$12,0,10*ROW('Hygiene Data'!D51)))</f>
        <v/>
      </c>
      <c r="DQ57" s="353" t="str">
        <f ca="1">+IF(OFFSET('Hygiene Data'!$D$13,0,10*ROW('Hygiene Data'!D51))="","",OFFSET('Hygiene Data'!$D$13,0,10*ROW('Hygiene Data'!D51)))</f>
        <v/>
      </c>
      <c r="DR57" s="353" t="str">
        <f ca="1">+IF(OFFSET('Hygiene Data'!$E$11,0,10*ROW('Hygiene Data'!E51))="","",OFFSET('Hygiene Data'!$E$11,0,10*ROW('Hygiene Data'!E51)))</f>
        <v/>
      </c>
      <c r="DS57" s="353" t="str">
        <f ca="1">+IF(OFFSET('Hygiene Data'!$E$12,0,10*ROW('Hygiene Data'!E51))="","",OFFSET('Hygiene Data'!$E$12,0,10*ROW('Hygiene Data'!E51)))</f>
        <v/>
      </c>
      <c r="DT57" s="353" t="str">
        <f ca="1">+IF(OFFSET('Hygiene Data'!$E$13,0,10*ROW('Hygiene Data'!E51))="","",OFFSET('Hygiene Data'!$E$13,0,10*ROW('Hygiene Data'!E51)))</f>
        <v/>
      </c>
      <c r="DU57" s="353" t="str">
        <f ca="1">+IF(OFFSET('Hygiene Data'!$F$11,0,10*ROW('Hygiene Data'!F51))="","",OFFSET('Hygiene Data'!$F$11,0,10*ROW('Hygiene Data'!F51)))</f>
        <v/>
      </c>
      <c r="DV57" s="353" t="str">
        <f ca="1">+IF(OFFSET('Hygiene Data'!$F$12,0,10*ROW('Hygiene Data'!F51))="","",OFFSET('Hygiene Data'!$F$12,0,10*ROW('Hygiene Data'!F51)))</f>
        <v/>
      </c>
      <c r="DW57" s="353" t="str">
        <f ca="1">+IF(OFFSET('Hygiene Data'!$F$13,0,10*ROW('Hygiene Data'!F51))="","",OFFSET('Hygiene Data'!$F$13,0,10*ROW('Hygiene Data'!F51)))</f>
        <v/>
      </c>
      <c r="DX57" s="353" t="str">
        <f ca="1">+IF(OFFSET('Hygiene Data'!$G$11,0,10*ROW('Hygiene Data'!G51))="","",OFFSET('Hygiene Data'!$G$11,0,10*ROW('Hygiene Data'!G51)))</f>
        <v/>
      </c>
      <c r="DY57" s="353" t="str">
        <f ca="1">+IF(OFFSET('Hygiene Data'!$G$12,0,10*ROW('Hygiene Data'!G51))="","",OFFSET('Hygiene Data'!$G$12,0,10*ROW('Hygiene Data'!G51)))</f>
        <v/>
      </c>
      <c r="DZ57" s="353" t="str">
        <f ca="1">+IF(OFFSET('Hygiene Data'!$G$13,0,10*ROW('Hygiene Data'!G51))="","",OFFSET('Hygiene Data'!$G$13,0,10*ROW('Hygiene Data'!G51)))</f>
        <v/>
      </c>
      <c r="EA57" s="353" t="str">
        <f ca="1">+IF(OFFSET('Hygiene Data'!$H$11,0,10*ROW('Hygiene Data'!H51))="","",OFFSET('Hygiene Data'!$H$11,0,10*ROW('Hygiene Data'!H51)))</f>
        <v/>
      </c>
      <c r="EB57" s="353" t="str">
        <f ca="1">+IF(OFFSET('Hygiene Data'!$H$12,0,10*ROW('Hygiene Data'!H51))="","",OFFSET('Hygiene Data'!$H$12,0,10*ROW('Hygiene Data'!H51)))</f>
        <v/>
      </c>
      <c r="EC57" s="353" t="str">
        <f ca="1">+IF(OFFSET('Hygiene Data'!$H$13,0,10*ROW('Hygiene Data'!H51))="","",OFFSET('Hygiene Data'!$H$13,0,10*ROW('Hygiene Data'!H51)))</f>
        <v/>
      </c>
      <c r="ED57" s="353" t="str">
        <f ca="1">+IF(OFFSET('Hygiene Data'!$I$11,0,10*ROW('Hygiene Data'!I51))="","",OFFSET('Hygiene Data'!$I$11,0,10*ROW('Hygiene Data'!I51)))</f>
        <v/>
      </c>
      <c r="EE57" s="353" t="str">
        <f ca="1">+IF(OFFSET('Hygiene Data'!$I$12,0,10*ROW('Hygiene Data'!I51))="","",OFFSET('Hygiene Data'!$I$12,0,10*ROW('Hygiene Data'!I51)))</f>
        <v/>
      </c>
      <c r="EF57" s="353" t="str">
        <f ca="1">+IF(OFFSET('Hygiene Data'!$I$13,0,10*ROW('Hygiene Data'!I51))="","",OFFSET('Hygiene Data'!$I$13,0,10*ROW('Hygiene Data'!I51)))</f>
        <v/>
      </c>
    </row>
    <row r="58" spans="1:136" x14ac:dyDescent="0.25">
      <c r="A58" s="462" t="str">
        <f ca="1">+IF(OFFSET('Water Data'!$B$2,0,10*ROW('Water Data'!E52))="","",OFFSET('Water Data'!$B$2,0,10*ROW('Water Data'!E52)))</f>
        <v/>
      </c>
      <c r="B58" s="46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89" t="str">
        <f t="shared" ca="1" si="0"/>
        <v/>
      </c>
      <c r="D58" s="49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3" t="str">
        <f ca="1">+IF(OFFSET('Water Data'!$D$27,0,10*ROW('Water Data'!D52))="","",OFFSET('Water Data'!$D$27,0,10*ROW('Water Data'!D52)))</f>
        <v/>
      </c>
      <c r="BT58" s="353" t="str">
        <f ca="1">+IF(OFFSET('Water Data'!$D$28,0,10*ROW('Water Data'!D52))="","",OFFSET('Water Data'!$D$28,0,10*ROW('Water Data'!D52)))</f>
        <v/>
      </c>
      <c r="BU58" s="353" t="str">
        <f ca="1">+IF(OFFSET('Water Data'!$D$29,0,10*ROW('Water Data'!D52))="","",OFFSET('Water Data'!$D$29,0,10*ROW('Water Data'!D52)))</f>
        <v/>
      </c>
      <c r="BV58" s="353" t="str">
        <f ca="1">+IF(OFFSET('Water Data'!$E$27,0,10*ROW('Water Data'!E52))="","",OFFSET('Water Data'!$E$27,0,10*ROW('Water Data'!E52)))</f>
        <v/>
      </c>
      <c r="BW58" s="353" t="str">
        <f ca="1">+IF(OFFSET('Water Data'!$E$28,0,10*ROW('Water Data'!E52))="","",OFFSET('Water Data'!$E$28,0,10*ROW('Water Data'!E52)))</f>
        <v/>
      </c>
      <c r="BX58" s="353" t="str">
        <f ca="1">+IF(OFFSET('Water Data'!$E$29,0,10*ROW('Water Data'!E52))="","",OFFSET('Water Data'!$E$29,0,10*ROW('Water Data'!E52)))</f>
        <v/>
      </c>
      <c r="BY58" s="353" t="str">
        <f ca="1">+IF(OFFSET('Water Data'!$F$27,0,10*ROW('Water Data'!F52))="","",OFFSET('Water Data'!$F$27,0,10*ROW('Water Data'!F52)))</f>
        <v/>
      </c>
      <c r="BZ58" s="353" t="str">
        <f ca="1">+IF(OFFSET('Water Data'!$F$28,0,10*ROW('Water Data'!F52))="","",OFFSET('Water Data'!$F$28,0,10*ROW('Water Data'!F52)))</f>
        <v/>
      </c>
      <c r="CA58" s="353" t="str">
        <f ca="1">+IF(OFFSET('Water Data'!$F$29,0,10*ROW('Water Data'!F52))="","",OFFSET('Water Data'!$F$29,0,10*ROW('Water Data'!F52)))</f>
        <v/>
      </c>
      <c r="CB58" s="353" t="str">
        <f ca="1">+IF(OFFSET('Water Data'!$G$27,0,10*ROW('Water Data'!G52))="","",OFFSET('Water Data'!$G$27,0,10*ROW('Water Data'!G52)))</f>
        <v/>
      </c>
      <c r="CC58" s="353" t="str">
        <f ca="1">+IF(OFFSET('Water Data'!$G$28,0,10*ROW('Water Data'!G52))="","",OFFSET('Water Data'!$G$28,0,10*ROW('Water Data'!G52)))</f>
        <v/>
      </c>
      <c r="CD58" s="353" t="str">
        <f ca="1">+IF(OFFSET('Water Data'!$G$29,0,10*ROW('Water Data'!G52))="","",OFFSET('Water Data'!$G$29,0,10*ROW('Water Data'!G52)))</f>
        <v/>
      </c>
      <c r="CE58" s="353" t="str">
        <f ca="1">+IF(OFFSET('Water Data'!$H$27,0,10*ROW('Water Data'!H52))="","",OFFSET('Water Data'!$H$27,0,10*ROW('Water Data'!H52)))</f>
        <v/>
      </c>
      <c r="CF58" s="353" t="str">
        <f ca="1">+IF(OFFSET('Water Data'!$H$28,0,10*ROW('Water Data'!H52))="","",OFFSET('Water Data'!$H$28,0,10*ROW('Water Data'!H52)))</f>
        <v/>
      </c>
      <c r="CG58" s="353" t="str">
        <f ca="1">+IF(OFFSET('Water Data'!$H$29,0,10*ROW('Water Data'!H52))="","",OFFSET('Water Data'!$H$29,0,10*ROW('Water Data'!H52)))</f>
        <v/>
      </c>
      <c r="CH58" s="353" t="str">
        <f ca="1">+IF(OFFSET('Water Data'!$I$27,0,10*ROW('Water Data'!I52))="","",OFFSET('Water Data'!$I$27,0,10*ROW('Water Data'!I52)))</f>
        <v/>
      </c>
      <c r="CI58" s="353" t="str">
        <f ca="1">+IF(OFFSET('Water Data'!$I$28,0,10*ROW('Water Data'!I52))="","",OFFSET('Water Data'!$I$28,0,10*ROW('Water Data'!I52)))</f>
        <v/>
      </c>
      <c r="CJ58" s="353" t="str">
        <f ca="1">+IF(OFFSET('Water Data'!$I$29,0,10*ROW('Water Data'!I52))="","",OFFSET('Water Data'!$I$29,0,10*ROW('Water Data'!I52)))</f>
        <v/>
      </c>
      <c r="CK58" s="353" t="str">
        <f ca="1">+IF(OFFSET('Sanitation Data'!$D$28,0,10*ROW('Sanitation Data'!D52))="","",OFFSET('Sanitation Data'!$D$28,0,10*ROW('Sanitation Data'!D52)))</f>
        <v/>
      </c>
      <c r="CL58" s="353" t="str">
        <f ca="1">+IF(OFFSET('Sanitation Data'!$D$29,0,10*ROW('Sanitation Data'!D52))="","",OFFSET('Sanitation Data'!$D$29,0,10*ROW('Sanitation Data'!D52)))</f>
        <v/>
      </c>
      <c r="CM58" s="353" t="str">
        <f ca="1">+IF(OFFSET('Sanitation Data'!$D$30,0,10*ROW('Sanitation Data'!D52))="","",OFFSET('Sanitation Data'!$D$30,0,10*ROW('Sanitation Data'!D52)))</f>
        <v/>
      </c>
      <c r="CN58" s="353" t="str">
        <f ca="1">+IF(OFFSET('Sanitation Data'!$D$31,0,10*ROW('Sanitation Data'!D52))="","",OFFSET('Sanitation Data'!$D$31,0,10*ROW('Sanitation Data'!D52)))</f>
        <v/>
      </c>
      <c r="CO58" s="353" t="str">
        <f ca="1">+IF(OFFSET('Sanitation Data'!$D$32,0,10*ROW('Sanitation Data'!D52))="","",OFFSET('Sanitation Data'!$D$32,0,10*ROW('Sanitation Data'!D52)))</f>
        <v/>
      </c>
      <c r="CP58" s="353" t="str">
        <f ca="1">+IF(OFFSET('Sanitation Data'!$E$28,0,10*ROW('Sanitation Data'!E52))="","",OFFSET('Sanitation Data'!$E$28,0,10*ROW('Sanitation Data'!E52)))</f>
        <v/>
      </c>
      <c r="CQ58" s="353" t="str">
        <f ca="1">+IF(OFFSET('Sanitation Data'!$E$29,0,10*ROW('Sanitation Data'!E52))="","",OFFSET('Sanitation Data'!$E$29,0,10*ROW('Sanitation Data'!E52)))</f>
        <v/>
      </c>
      <c r="CR58" s="353" t="str">
        <f ca="1">+IF(OFFSET('Sanitation Data'!$E$30,0,10*ROW('Sanitation Data'!E52))="","",OFFSET('Sanitation Data'!$E$30,0,10*ROW('Sanitation Data'!E52)))</f>
        <v/>
      </c>
      <c r="CS58" s="353" t="str">
        <f ca="1">+IF(OFFSET('Sanitation Data'!$E$31,0,10*ROW('Sanitation Data'!E52))="","",OFFSET('Sanitation Data'!$E$31,0,10*ROW('Sanitation Data'!E52)))</f>
        <v/>
      </c>
      <c r="CT58" s="353" t="str">
        <f ca="1">+IF(OFFSET('Sanitation Data'!$E$32,0,10*ROW('Sanitation Data'!E52))="","",OFFSET('Sanitation Data'!$E$32,0,10*ROW('Sanitation Data'!E52)))</f>
        <v/>
      </c>
      <c r="CU58" s="353" t="str">
        <f ca="1">+IF(OFFSET('Sanitation Data'!$F$28,0,10*ROW('Sanitation Data'!F52))="","",OFFSET('Sanitation Data'!$F$28,0,10*ROW('Sanitation Data'!F52)))</f>
        <v/>
      </c>
      <c r="CV58" s="353" t="str">
        <f ca="1">+IF(OFFSET('Sanitation Data'!$F$29,0,10*ROW('Sanitation Data'!F52))="","",OFFSET('Sanitation Data'!$F$29,0,10*ROW('Sanitation Data'!F52)))</f>
        <v/>
      </c>
      <c r="CW58" s="353" t="str">
        <f ca="1">+IF(OFFSET('Sanitation Data'!$F$30,0,10*ROW('Sanitation Data'!F52))="","",OFFSET('Sanitation Data'!$F$30,0,10*ROW('Sanitation Data'!F52)))</f>
        <v/>
      </c>
      <c r="CX58" s="353" t="str">
        <f ca="1">+IF(OFFSET('Sanitation Data'!$F$31,0,10*ROW('Sanitation Data'!F52))="","",OFFSET('Sanitation Data'!$F$31,0,10*ROW('Sanitation Data'!F52)))</f>
        <v/>
      </c>
      <c r="CY58" s="353" t="str">
        <f ca="1">+IF(OFFSET('Sanitation Data'!$F$32,0,10*ROW('Sanitation Data'!F52))="","",OFFSET('Sanitation Data'!$F$32,0,10*ROW('Sanitation Data'!F52)))</f>
        <v/>
      </c>
      <c r="CZ58" s="353" t="str">
        <f ca="1">+IF(OFFSET('Sanitation Data'!$G$28,0,10*ROW('Sanitation Data'!G52))="","",OFFSET('Sanitation Data'!$G$28,0,10*ROW('Sanitation Data'!G52)))</f>
        <v/>
      </c>
      <c r="DA58" s="353" t="str">
        <f ca="1">+IF(OFFSET('Sanitation Data'!$G$29,0,10*ROW('Sanitation Data'!G52))="","",OFFSET('Sanitation Data'!$G$29,0,10*ROW('Sanitation Data'!G52)))</f>
        <v/>
      </c>
      <c r="DB58" s="353" t="str">
        <f ca="1">+IF(OFFSET('Sanitation Data'!$G$30,0,10*ROW('Sanitation Data'!G52))="","",OFFSET('Sanitation Data'!$G$30,0,10*ROW('Sanitation Data'!G52)))</f>
        <v/>
      </c>
      <c r="DC58" s="353" t="str">
        <f ca="1">+IF(OFFSET('Sanitation Data'!$G$31,0,10*ROW('Sanitation Data'!G52))="","",OFFSET('Sanitation Data'!$G$31,0,10*ROW('Sanitation Data'!G52)))</f>
        <v/>
      </c>
      <c r="DD58" s="353" t="str">
        <f ca="1">+IF(OFFSET('Sanitation Data'!$G$32,0,10*ROW('Sanitation Data'!G52))="","",OFFSET('Sanitation Data'!$G$32,0,10*ROW('Sanitation Data'!G52)))</f>
        <v/>
      </c>
      <c r="DE58" s="353" t="str">
        <f ca="1">+IF(OFFSET('Sanitation Data'!$H$28,0,10*ROW('Sanitation Data'!H52))="","",OFFSET('Sanitation Data'!$H$28,0,10*ROW('Sanitation Data'!H52)))</f>
        <v/>
      </c>
      <c r="DF58" s="353" t="str">
        <f ca="1">+IF(OFFSET('Sanitation Data'!$H$29,0,10*ROW('Sanitation Data'!H52))="","",OFFSET('Sanitation Data'!$H$29,0,10*ROW('Sanitation Data'!H52)))</f>
        <v/>
      </c>
      <c r="DG58" s="353" t="str">
        <f ca="1">+IF(OFFSET('Sanitation Data'!$H$30,0,10*ROW('Sanitation Data'!H52))="","",OFFSET('Sanitation Data'!$H$30,0,10*ROW('Sanitation Data'!H52)))</f>
        <v/>
      </c>
      <c r="DH58" s="353" t="str">
        <f ca="1">+IF(OFFSET('Sanitation Data'!$H$31,0,10*ROW('Sanitation Data'!H52))="","",OFFSET('Sanitation Data'!$H$31,0,10*ROW('Sanitation Data'!H52)))</f>
        <v/>
      </c>
      <c r="DI58" s="353" t="str">
        <f ca="1">+IF(OFFSET('Sanitation Data'!$H$32,0,10*ROW('Sanitation Data'!H52))="","",OFFSET('Sanitation Data'!$H$32,0,10*ROW('Sanitation Data'!H52)))</f>
        <v/>
      </c>
      <c r="DJ58" s="353" t="str">
        <f ca="1">+IF(OFFSET('Sanitation Data'!$I$28,0,10*ROW('Sanitation Data'!I52))="","",OFFSET('Sanitation Data'!$I$28,0,10*ROW('Sanitation Data'!I52)))</f>
        <v/>
      </c>
      <c r="DK58" s="353" t="str">
        <f ca="1">+IF(OFFSET('Sanitation Data'!$I$29,0,10*ROW('Sanitation Data'!I52))="","",OFFSET('Sanitation Data'!$I$29,0,10*ROW('Sanitation Data'!I52)))</f>
        <v/>
      </c>
      <c r="DL58" s="353" t="str">
        <f ca="1">+IF(OFFSET('Sanitation Data'!$I$30,0,10*ROW('Sanitation Data'!I52))="","",OFFSET('Sanitation Data'!$I$30,0,10*ROW('Sanitation Data'!I52)))</f>
        <v/>
      </c>
      <c r="DM58" s="353" t="str">
        <f ca="1">+IF(OFFSET('Sanitation Data'!$I$31,0,10*ROW('Sanitation Data'!I52))="","",OFFSET('Sanitation Data'!$I$31,0,10*ROW('Sanitation Data'!I52)))</f>
        <v/>
      </c>
      <c r="DN58" s="353" t="str">
        <f ca="1">+IF(OFFSET('Sanitation Data'!$I$32,0,10*ROW('Sanitation Data'!I52))="","",OFFSET('Sanitation Data'!$I$32,0,10*ROW('Sanitation Data'!I52)))</f>
        <v/>
      </c>
      <c r="DO58" s="353" t="str">
        <f ca="1">+IF(OFFSET('Hygiene Data'!$D$11,0,10*ROW('Hygiene Data'!D52))="","",OFFSET('Hygiene Data'!$D$11,0,10*ROW('Hygiene Data'!D52)))</f>
        <v/>
      </c>
      <c r="DP58" s="353" t="str">
        <f ca="1">+IF(OFFSET('Hygiene Data'!$D$12,0,10*ROW('Hygiene Data'!D52))="","",OFFSET('Hygiene Data'!$D$12,0,10*ROW('Hygiene Data'!D52)))</f>
        <v/>
      </c>
      <c r="DQ58" s="353" t="str">
        <f ca="1">+IF(OFFSET('Hygiene Data'!$D$13,0,10*ROW('Hygiene Data'!D52))="","",OFFSET('Hygiene Data'!$D$13,0,10*ROW('Hygiene Data'!D52)))</f>
        <v/>
      </c>
      <c r="DR58" s="353" t="str">
        <f ca="1">+IF(OFFSET('Hygiene Data'!$E$11,0,10*ROW('Hygiene Data'!E52))="","",OFFSET('Hygiene Data'!$E$11,0,10*ROW('Hygiene Data'!E52)))</f>
        <v/>
      </c>
      <c r="DS58" s="353" t="str">
        <f ca="1">+IF(OFFSET('Hygiene Data'!$E$12,0,10*ROW('Hygiene Data'!E52))="","",OFFSET('Hygiene Data'!$E$12,0,10*ROW('Hygiene Data'!E52)))</f>
        <v/>
      </c>
      <c r="DT58" s="353" t="str">
        <f ca="1">+IF(OFFSET('Hygiene Data'!$E$13,0,10*ROW('Hygiene Data'!E52))="","",OFFSET('Hygiene Data'!$E$13,0,10*ROW('Hygiene Data'!E52)))</f>
        <v/>
      </c>
      <c r="DU58" s="353" t="str">
        <f ca="1">+IF(OFFSET('Hygiene Data'!$F$11,0,10*ROW('Hygiene Data'!F52))="","",OFFSET('Hygiene Data'!$F$11,0,10*ROW('Hygiene Data'!F52)))</f>
        <v/>
      </c>
      <c r="DV58" s="353" t="str">
        <f ca="1">+IF(OFFSET('Hygiene Data'!$F$12,0,10*ROW('Hygiene Data'!F52))="","",OFFSET('Hygiene Data'!$F$12,0,10*ROW('Hygiene Data'!F52)))</f>
        <v/>
      </c>
      <c r="DW58" s="353" t="str">
        <f ca="1">+IF(OFFSET('Hygiene Data'!$F$13,0,10*ROW('Hygiene Data'!F52))="","",OFFSET('Hygiene Data'!$F$13,0,10*ROW('Hygiene Data'!F52)))</f>
        <v/>
      </c>
      <c r="DX58" s="353" t="str">
        <f ca="1">+IF(OFFSET('Hygiene Data'!$G$11,0,10*ROW('Hygiene Data'!G52))="","",OFFSET('Hygiene Data'!$G$11,0,10*ROW('Hygiene Data'!G52)))</f>
        <v/>
      </c>
      <c r="DY58" s="353" t="str">
        <f ca="1">+IF(OFFSET('Hygiene Data'!$G$12,0,10*ROW('Hygiene Data'!G52))="","",OFFSET('Hygiene Data'!$G$12,0,10*ROW('Hygiene Data'!G52)))</f>
        <v/>
      </c>
      <c r="DZ58" s="353" t="str">
        <f ca="1">+IF(OFFSET('Hygiene Data'!$G$13,0,10*ROW('Hygiene Data'!G52))="","",OFFSET('Hygiene Data'!$G$13,0,10*ROW('Hygiene Data'!G52)))</f>
        <v/>
      </c>
      <c r="EA58" s="353" t="str">
        <f ca="1">+IF(OFFSET('Hygiene Data'!$H$11,0,10*ROW('Hygiene Data'!H52))="","",OFFSET('Hygiene Data'!$H$11,0,10*ROW('Hygiene Data'!H52)))</f>
        <v/>
      </c>
      <c r="EB58" s="353" t="str">
        <f ca="1">+IF(OFFSET('Hygiene Data'!$H$12,0,10*ROW('Hygiene Data'!H52))="","",OFFSET('Hygiene Data'!$H$12,0,10*ROW('Hygiene Data'!H52)))</f>
        <v/>
      </c>
      <c r="EC58" s="353" t="str">
        <f ca="1">+IF(OFFSET('Hygiene Data'!$H$13,0,10*ROW('Hygiene Data'!H52))="","",OFFSET('Hygiene Data'!$H$13,0,10*ROW('Hygiene Data'!H52)))</f>
        <v/>
      </c>
      <c r="ED58" s="353" t="str">
        <f ca="1">+IF(OFFSET('Hygiene Data'!$I$11,0,10*ROW('Hygiene Data'!I52))="","",OFFSET('Hygiene Data'!$I$11,0,10*ROW('Hygiene Data'!I52)))</f>
        <v/>
      </c>
      <c r="EE58" s="353" t="str">
        <f ca="1">+IF(OFFSET('Hygiene Data'!$I$12,0,10*ROW('Hygiene Data'!I52))="","",OFFSET('Hygiene Data'!$I$12,0,10*ROW('Hygiene Data'!I52)))</f>
        <v/>
      </c>
      <c r="EF58" s="353" t="str">
        <f ca="1">+IF(OFFSET('Hygiene Data'!$I$13,0,10*ROW('Hygiene Data'!I52))="","",OFFSET('Hygiene Data'!$I$13,0,10*ROW('Hygiene Data'!I52)))</f>
        <v/>
      </c>
    </row>
    <row r="59" spans="1:136" x14ac:dyDescent="0.25">
      <c r="A59" s="462" t="str">
        <f ca="1">+IF(OFFSET('Water Data'!$B$2,0,10*ROW('Water Data'!E53))="","",OFFSET('Water Data'!$B$2,0,10*ROW('Water Data'!E53)))</f>
        <v/>
      </c>
      <c r="B59" s="46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89" t="str">
        <f t="shared" ca="1" si="0"/>
        <v/>
      </c>
      <c r="D59" s="49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3" t="str">
        <f ca="1">+IF(OFFSET('Water Data'!$D$27,0,10*ROW('Water Data'!D53))="","",OFFSET('Water Data'!$D$27,0,10*ROW('Water Data'!D53)))</f>
        <v/>
      </c>
      <c r="BT59" s="353" t="str">
        <f ca="1">+IF(OFFSET('Water Data'!$D$28,0,10*ROW('Water Data'!D53))="","",OFFSET('Water Data'!$D$28,0,10*ROW('Water Data'!D53)))</f>
        <v/>
      </c>
      <c r="BU59" s="353" t="str">
        <f ca="1">+IF(OFFSET('Water Data'!$D$29,0,10*ROW('Water Data'!D53))="","",OFFSET('Water Data'!$D$29,0,10*ROW('Water Data'!D53)))</f>
        <v/>
      </c>
      <c r="BV59" s="353" t="str">
        <f ca="1">+IF(OFFSET('Water Data'!$E$27,0,10*ROW('Water Data'!E53))="","",OFFSET('Water Data'!$E$27,0,10*ROW('Water Data'!E53)))</f>
        <v/>
      </c>
      <c r="BW59" s="353" t="str">
        <f ca="1">+IF(OFFSET('Water Data'!$E$28,0,10*ROW('Water Data'!E53))="","",OFFSET('Water Data'!$E$28,0,10*ROW('Water Data'!E53)))</f>
        <v/>
      </c>
      <c r="BX59" s="353" t="str">
        <f ca="1">+IF(OFFSET('Water Data'!$E$29,0,10*ROW('Water Data'!E53))="","",OFFSET('Water Data'!$E$29,0,10*ROW('Water Data'!E53)))</f>
        <v/>
      </c>
      <c r="BY59" s="353" t="str">
        <f ca="1">+IF(OFFSET('Water Data'!$F$27,0,10*ROW('Water Data'!F53))="","",OFFSET('Water Data'!$F$27,0,10*ROW('Water Data'!F53)))</f>
        <v/>
      </c>
      <c r="BZ59" s="353" t="str">
        <f ca="1">+IF(OFFSET('Water Data'!$F$28,0,10*ROW('Water Data'!F53))="","",OFFSET('Water Data'!$F$28,0,10*ROW('Water Data'!F53)))</f>
        <v/>
      </c>
      <c r="CA59" s="353" t="str">
        <f ca="1">+IF(OFFSET('Water Data'!$F$29,0,10*ROW('Water Data'!F53))="","",OFFSET('Water Data'!$F$29,0,10*ROW('Water Data'!F53)))</f>
        <v/>
      </c>
      <c r="CB59" s="353" t="str">
        <f ca="1">+IF(OFFSET('Water Data'!$G$27,0,10*ROW('Water Data'!G53))="","",OFFSET('Water Data'!$G$27,0,10*ROW('Water Data'!G53)))</f>
        <v/>
      </c>
      <c r="CC59" s="353" t="str">
        <f ca="1">+IF(OFFSET('Water Data'!$G$28,0,10*ROW('Water Data'!G53))="","",OFFSET('Water Data'!$G$28,0,10*ROW('Water Data'!G53)))</f>
        <v/>
      </c>
      <c r="CD59" s="353" t="str">
        <f ca="1">+IF(OFFSET('Water Data'!$G$29,0,10*ROW('Water Data'!G53))="","",OFFSET('Water Data'!$G$29,0,10*ROW('Water Data'!G53)))</f>
        <v/>
      </c>
      <c r="CE59" s="353" t="str">
        <f ca="1">+IF(OFFSET('Water Data'!$H$27,0,10*ROW('Water Data'!H53))="","",OFFSET('Water Data'!$H$27,0,10*ROW('Water Data'!H53)))</f>
        <v/>
      </c>
      <c r="CF59" s="353" t="str">
        <f ca="1">+IF(OFFSET('Water Data'!$H$28,0,10*ROW('Water Data'!H53))="","",OFFSET('Water Data'!$H$28,0,10*ROW('Water Data'!H53)))</f>
        <v/>
      </c>
      <c r="CG59" s="353" t="str">
        <f ca="1">+IF(OFFSET('Water Data'!$H$29,0,10*ROW('Water Data'!H53))="","",OFFSET('Water Data'!$H$29,0,10*ROW('Water Data'!H53)))</f>
        <v/>
      </c>
      <c r="CH59" s="353" t="str">
        <f ca="1">+IF(OFFSET('Water Data'!$I$27,0,10*ROW('Water Data'!I53))="","",OFFSET('Water Data'!$I$27,0,10*ROW('Water Data'!I53)))</f>
        <v/>
      </c>
      <c r="CI59" s="353" t="str">
        <f ca="1">+IF(OFFSET('Water Data'!$I$28,0,10*ROW('Water Data'!I53))="","",OFFSET('Water Data'!$I$28,0,10*ROW('Water Data'!I53)))</f>
        <v/>
      </c>
      <c r="CJ59" s="353" t="str">
        <f ca="1">+IF(OFFSET('Water Data'!$I$29,0,10*ROW('Water Data'!I53))="","",OFFSET('Water Data'!$I$29,0,10*ROW('Water Data'!I53)))</f>
        <v/>
      </c>
      <c r="CK59" s="353" t="str">
        <f ca="1">+IF(OFFSET('Sanitation Data'!$D$28,0,10*ROW('Sanitation Data'!D53))="","",OFFSET('Sanitation Data'!$D$28,0,10*ROW('Sanitation Data'!D53)))</f>
        <v/>
      </c>
      <c r="CL59" s="353" t="str">
        <f ca="1">+IF(OFFSET('Sanitation Data'!$D$29,0,10*ROW('Sanitation Data'!D53))="","",OFFSET('Sanitation Data'!$D$29,0,10*ROW('Sanitation Data'!D53)))</f>
        <v/>
      </c>
      <c r="CM59" s="353" t="str">
        <f ca="1">+IF(OFFSET('Sanitation Data'!$D$30,0,10*ROW('Sanitation Data'!D53))="","",OFFSET('Sanitation Data'!$D$30,0,10*ROW('Sanitation Data'!D53)))</f>
        <v/>
      </c>
      <c r="CN59" s="353" t="str">
        <f ca="1">+IF(OFFSET('Sanitation Data'!$D$31,0,10*ROW('Sanitation Data'!D53))="","",OFFSET('Sanitation Data'!$D$31,0,10*ROW('Sanitation Data'!D53)))</f>
        <v/>
      </c>
      <c r="CO59" s="353" t="str">
        <f ca="1">+IF(OFFSET('Sanitation Data'!$D$32,0,10*ROW('Sanitation Data'!D53))="","",OFFSET('Sanitation Data'!$D$32,0,10*ROW('Sanitation Data'!D53)))</f>
        <v/>
      </c>
      <c r="CP59" s="353" t="str">
        <f ca="1">+IF(OFFSET('Sanitation Data'!$E$28,0,10*ROW('Sanitation Data'!E53))="","",OFFSET('Sanitation Data'!$E$28,0,10*ROW('Sanitation Data'!E53)))</f>
        <v/>
      </c>
      <c r="CQ59" s="353" t="str">
        <f ca="1">+IF(OFFSET('Sanitation Data'!$E$29,0,10*ROW('Sanitation Data'!E53))="","",OFFSET('Sanitation Data'!$E$29,0,10*ROW('Sanitation Data'!E53)))</f>
        <v/>
      </c>
      <c r="CR59" s="353" t="str">
        <f ca="1">+IF(OFFSET('Sanitation Data'!$E$30,0,10*ROW('Sanitation Data'!E53))="","",OFFSET('Sanitation Data'!$E$30,0,10*ROW('Sanitation Data'!E53)))</f>
        <v/>
      </c>
      <c r="CS59" s="353" t="str">
        <f ca="1">+IF(OFFSET('Sanitation Data'!$E$31,0,10*ROW('Sanitation Data'!E53))="","",OFFSET('Sanitation Data'!$E$31,0,10*ROW('Sanitation Data'!E53)))</f>
        <v/>
      </c>
      <c r="CT59" s="353" t="str">
        <f ca="1">+IF(OFFSET('Sanitation Data'!$E$32,0,10*ROW('Sanitation Data'!E53))="","",OFFSET('Sanitation Data'!$E$32,0,10*ROW('Sanitation Data'!E53)))</f>
        <v/>
      </c>
      <c r="CU59" s="353" t="str">
        <f ca="1">+IF(OFFSET('Sanitation Data'!$F$28,0,10*ROW('Sanitation Data'!F53))="","",OFFSET('Sanitation Data'!$F$28,0,10*ROW('Sanitation Data'!F53)))</f>
        <v/>
      </c>
      <c r="CV59" s="353" t="str">
        <f ca="1">+IF(OFFSET('Sanitation Data'!$F$29,0,10*ROW('Sanitation Data'!F53))="","",OFFSET('Sanitation Data'!$F$29,0,10*ROW('Sanitation Data'!F53)))</f>
        <v/>
      </c>
      <c r="CW59" s="353" t="str">
        <f ca="1">+IF(OFFSET('Sanitation Data'!$F$30,0,10*ROW('Sanitation Data'!F53))="","",OFFSET('Sanitation Data'!$F$30,0,10*ROW('Sanitation Data'!F53)))</f>
        <v/>
      </c>
      <c r="CX59" s="353" t="str">
        <f ca="1">+IF(OFFSET('Sanitation Data'!$F$31,0,10*ROW('Sanitation Data'!F53))="","",OFFSET('Sanitation Data'!$F$31,0,10*ROW('Sanitation Data'!F53)))</f>
        <v/>
      </c>
      <c r="CY59" s="353" t="str">
        <f ca="1">+IF(OFFSET('Sanitation Data'!$F$32,0,10*ROW('Sanitation Data'!F53))="","",OFFSET('Sanitation Data'!$F$32,0,10*ROW('Sanitation Data'!F53)))</f>
        <v/>
      </c>
      <c r="CZ59" s="353" t="str">
        <f ca="1">+IF(OFFSET('Sanitation Data'!$G$28,0,10*ROW('Sanitation Data'!G53))="","",OFFSET('Sanitation Data'!$G$28,0,10*ROW('Sanitation Data'!G53)))</f>
        <v/>
      </c>
      <c r="DA59" s="353" t="str">
        <f ca="1">+IF(OFFSET('Sanitation Data'!$G$29,0,10*ROW('Sanitation Data'!G53))="","",OFFSET('Sanitation Data'!$G$29,0,10*ROW('Sanitation Data'!G53)))</f>
        <v/>
      </c>
      <c r="DB59" s="353" t="str">
        <f ca="1">+IF(OFFSET('Sanitation Data'!$G$30,0,10*ROW('Sanitation Data'!G53))="","",OFFSET('Sanitation Data'!$G$30,0,10*ROW('Sanitation Data'!G53)))</f>
        <v/>
      </c>
      <c r="DC59" s="353" t="str">
        <f ca="1">+IF(OFFSET('Sanitation Data'!$G$31,0,10*ROW('Sanitation Data'!G53))="","",OFFSET('Sanitation Data'!$G$31,0,10*ROW('Sanitation Data'!G53)))</f>
        <v/>
      </c>
      <c r="DD59" s="353" t="str">
        <f ca="1">+IF(OFFSET('Sanitation Data'!$G$32,0,10*ROW('Sanitation Data'!G53))="","",OFFSET('Sanitation Data'!$G$32,0,10*ROW('Sanitation Data'!G53)))</f>
        <v/>
      </c>
      <c r="DE59" s="353" t="str">
        <f ca="1">+IF(OFFSET('Sanitation Data'!$H$28,0,10*ROW('Sanitation Data'!H53))="","",OFFSET('Sanitation Data'!$H$28,0,10*ROW('Sanitation Data'!H53)))</f>
        <v/>
      </c>
      <c r="DF59" s="353" t="str">
        <f ca="1">+IF(OFFSET('Sanitation Data'!$H$29,0,10*ROW('Sanitation Data'!H53))="","",OFFSET('Sanitation Data'!$H$29,0,10*ROW('Sanitation Data'!H53)))</f>
        <v/>
      </c>
      <c r="DG59" s="353" t="str">
        <f ca="1">+IF(OFFSET('Sanitation Data'!$H$30,0,10*ROW('Sanitation Data'!H53))="","",OFFSET('Sanitation Data'!$H$30,0,10*ROW('Sanitation Data'!H53)))</f>
        <v/>
      </c>
      <c r="DH59" s="353" t="str">
        <f ca="1">+IF(OFFSET('Sanitation Data'!$H$31,0,10*ROW('Sanitation Data'!H53))="","",OFFSET('Sanitation Data'!$H$31,0,10*ROW('Sanitation Data'!H53)))</f>
        <v/>
      </c>
      <c r="DI59" s="353" t="str">
        <f ca="1">+IF(OFFSET('Sanitation Data'!$H$32,0,10*ROW('Sanitation Data'!H53))="","",OFFSET('Sanitation Data'!$H$32,0,10*ROW('Sanitation Data'!H53)))</f>
        <v/>
      </c>
      <c r="DJ59" s="353" t="str">
        <f ca="1">+IF(OFFSET('Sanitation Data'!$I$28,0,10*ROW('Sanitation Data'!I53))="","",OFFSET('Sanitation Data'!$I$28,0,10*ROW('Sanitation Data'!I53)))</f>
        <v/>
      </c>
      <c r="DK59" s="353" t="str">
        <f ca="1">+IF(OFFSET('Sanitation Data'!$I$29,0,10*ROW('Sanitation Data'!I53))="","",OFFSET('Sanitation Data'!$I$29,0,10*ROW('Sanitation Data'!I53)))</f>
        <v/>
      </c>
      <c r="DL59" s="353" t="str">
        <f ca="1">+IF(OFFSET('Sanitation Data'!$I$30,0,10*ROW('Sanitation Data'!I53))="","",OFFSET('Sanitation Data'!$I$30,0,10*ROW('Sanitation Data'!I53)))</f>
        <v/>
      </c>
      <c r="DM59" s="353" t="str">
        <f ca="1">+IF(OFFSET('Sanitation Data'!$I$31,0,10*ROW('Sanitation Data'!I53))="","",OFFSET('Sanitation Data'!$I$31,0,10*ROW('Sanitation Data'!I53)))</f>
        <v/>
      </c>
      <c r="DN59" s="353" t="str">
        <f ca="1">+IF(OFFSET('Sanitation Data'!$I$32,0,10*ROW('Sanitation Data'!I53))="","",OFFSET('Sanitation Data'!$I$32,0,10*ROW('Sanitation Data'!I53)))</f>
        <v/>
      </c>
      <c r="DO59" s="353" t="str">
        <f ca="1">+IF(OFFSET('Hygiene Data'!$D$11,0,10*ROW('Hygiene Data'!D53))="","",OFFSET('Hygiene Data'!$D$11,0,10*ROW('Hygiene Data'!D53)))</f>
        <v/>
      </c>
      <c r="DP59" s="353" t="str">
        <f ca="1">+IF(OFFSET('Hygiene Data'!$D$12,0,10*ROW('Hygiene Data'!D53))="","",OFFSET('Hygiene Data'!$D$12,0,10*ROW('Hygiene Data'!D53)))</f>
        <v/>
      </c>
      <c r="DQ59" s="353" t="str">
        <f ca="1">+IF(OFFSET('Hygiene Data'!$D$13,0,10*ROW('Hygiene Data'!D53))="","",OFFSET('Hygiene Data'!$D$13,0,10*ROW('Hygiene Data'!D53)))</f>
        <v/>
      </c>
      <c r="DR59" s="353" t="str">
        <f ca="1">+IF(OFFSET('Hygiene Data'!$E$11,0,10*ROW('Hygiene Data'!E53))="","",OFFSET('Hygiene Data'!$E$11,0,10*ROW('Hygiene Data'!E53)))</f>
        <v/>
      </c>
      <c r="DS59" s="353" t="str">
        <f ca="1">+IF(OFFSET('Hygiene Data'!$E$12,0,10*ROW('Hygiene Data'!E53))="","",OFFSET('Hygiene Data'!$E$12,0,10*ROW('Hygiene Data'!E53)))</f>
        <v/>
      </c>
      <c r="DT59" s="353" t="str">
        <f ca="1">+IF(OFFSET('Hygiene Data'!$E$13,0,10*ROW('Hygiene Data'!E53))="","",OFFSET('Hygiene Data'!$E$13,0,10*ROW('Hygiene Data'!E53)))</f>
        <v/>
      </c>
      <c r="DU59" s="353" t="str">
        <f ca="1">+IF(OFFSET('Hygiene Data'!$F$11,0,10*ROW('Hygiene Data'!F53))="","",OFFSET('Hygiene Data'!$F$11,0,10*ROW('Hygiene Data'!F53)))</f>
        <v/>
      </c>
      <c r="DV59" s="353" t="str">
        <f ca="1">+IF(OFFSET('Hygiene Data'!$F$12,0,10*ROW('Hygiene Data'!F53))="","",OFFSET('Hygiene Data'!$F$12,0,10*ROW('Hygiene Data'!F53)))</f>
        <v/>
      </c>
      <c r="DW59" s="353" t="str">
        <f ca="1">+IF(OFFSET('Hygiene Data'!$F$13,0,10*ROW('Hygiene Data'!F53))="","",OFFSET('Hygiene Data'!$F$13,0,10*ROW('Hygiene Data'!F53)))</f>
        <v/>
      </c>
      <c r="DX59" s="353" t="str">
        <f ca="1">+IF(OFFSET('Hygiene Data'!$G$11,0,10*ROW('Hygiene Data'!G53))="","",OFFSET('Hygiene Data'!$G$11,0,10*ROW('Hygiene Data'!G53)))</f>
        <v/>
      </c>
      <c r="DY59" s="353" t="str">
        <f ca="1">+IF(OFFSET('Hygiene Data'!$G$12,0,10*ROW('Hygiene Data'!G53))="","",OFFSET('Hygiene Data'!$G$12,0,10*ROW('Hygiene Data'!G53)))</f>
        <v/>
      </c>
      <c r="DZ59" s="353" t="str">
        <f ca="1">+IF(OFFSET('Hygiene Data'!$G$13,0,10*ROW('Hygiene Data'!G53))="","",OFFSET('Hygiene Data'!$G$13,0,10*ROW('Hygiene Data'!G53)))</f>
        <v/>
      </c>
      <c r="EA59" s="353" t="str">
        <f ca="1">+IF(OFFSET('Hygiene Data'!$H$11,0,10*ROW('Hygiene Data'!H53))="","",OFFSET('Hygiene Data'!$H$11,0,10*ROW('Hygiene Data'!H53)))</f>
        <v/>
      </c>
      <c r="EB59" s="353" t="str">
        <f ca="1">+IF(OFFSET('Hygiene Data'!$H$12,0,10*ROW('Hygiene Data'!H53))="","",OFFSET('Hygiene Data'!$H$12,0,10*ROW('Hygiene Data'!H53)))</f>
        <v/>
      </c>
      <c r="EC59" s="353" t="str">
        <f ca="1">+IF(OFFSET('Hygiene Data'!$H$13,0,10*ROW('Hygiene Data'!H53))="","",OFFSET('Hygiene Data'!$H$13,0,10*ROW('Hygiene Data'!H53)))</f>
        <v/>
      </c>
      <c r="ED59" s="353" t="str">
        <f ca="1">+IF(OFFSET('Hygiene Data'!$I$11,0,10*ROW('Hygiene Data'!I53))="","",OFFSET('Hygiene Data'!$I$11,0,10*ROW('Hygiene Data'!I53)))</f>
        <v/>
      </c>
      <c r="EE59" s="353" t="str">
        <f ca="1">+IF(OFFSET('Hygiene Data'!$I$12,0,10*ROW('Hygiene Data'!I53))="","",OFFSET('Hygiene Data'!$I$12,0,10*ROW('Hygiene Data'!I53)))</f>
        <v/>
      </c>
      <c r="EF59" s="353" t="str">
        <f ca="1">+IF(OFFSET('Hygiene Data'!$I$13,0,10*ROW('Hygiene Data'!I53))="","",OFFSET('Hygiene Data'!$I$13,0,10*ROW('Hygiene Data'!I53)))</f>
        <v/>
      </c>
    </row>
    <row r="60" spans="1:136" x14ac:dyDescent="0.25">
      <c r="A60" s="462" t="str">
        <f ca="1">+IF(OFFSET('Water Data'!$B$2,0,10*ROW('Water Data'!E54))="","",OFFSET('Water Data'!$B$2,0,10*ROW('Water Data'!E54)))</f>
        <v/>
      </c>
      <c r="B60" s="46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89" t="str">
        <f t="shared" ca="1" si="0"/>
        <v/>
      </c>
      <c r="D60" s="49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3" t="str">
        <f ca="1">+IF(OFFSET('Water Data'!$D$27,0,10*ROW('Water Data'!D54))="","",OFFSET('Water Data'!$D$27,0,10*ROW('Water Data'!D54)))</f>
        <v/>
      </c>
      <c r="BT60" s="353" t="str">
        <f ca="1">+IF(OFFSET('Water Data'!$D$28,0,10*ROW('Water Data'!D54))="","",OFFSET('Water Data'!$D$28,0,10*ROW('Water Data'!D54)))</f>
        <v/>
      </c>
      <c r="BU60" s="353" t="str">
        <f ca="1">+IF(OFFSET('Water Data'!$D$29,0,10*ROW('Water Data'!D54))="","",OFFSET('Water Data'!$D$29,0,10*ROW('Water Data'!D54)))</f>
        <v/>
      </c>
      <c r="BV60" s="353" t="str">
        <f ca="1">+IF(OFFSET('Water Data'!$E$27,0,10*ROW('Water Data'!E54))="","",OFFSET('Water Data'!$E$27,0,10*ROW('Water Data'!E54)))</f>
        <v/>
      </c>
      <c r="BW60" s="353" t="str">
        <f ca="1">+IF(OFFSET('Water Data'!$E$28,0,10*ROW('Water Data'!E54))="","",OFFSET('Water Data'!$E$28,0,10*ROW('Water Data'!E54)))</f>
        <v/>
      </c>
      <c r="BX60" s="353" t="str">
        <f ca="1">+IF(OFFSET('Water Data'!$E$29,0,10*ROW('Water Data'!E54))="","",OFFSET('Water Data'!$E$29,0,10*ROW('Water Data'!E54)))</f>
        <v/>
      </c>
      <c r="BY60" s="353" t="str">
        <f ca="1">+IF(OFFSET('Water Data'!$F$27,0,10*ROW('Water Data'!F54))="","",OFFSET('Water Data'!$F$27,0,10*ROW('Water Data'!F54)))</f>
        <v/>
      </c>
      <c r="BZ60" s="353" t="str">
        <f ca="1">+IF(OFFSET('Water Data'!$F$28,0,10*ROW('Water Data'!F54))="","",OFFSET('Water Data'!$F$28,0,10*ROW('Water Data'!F54)))</f>
        <v/>
      </c>
      <c r="CA60" s="353" t="str">
        <f ca="1">+IF(OFFSET('Water Data'!$F$29,0,10*ROW('Water Data'!F54))="","",OFFSET('Water Data'!$F$29,0,10*ROW('Water Data'!F54)))</f>
        <v/>
      </c>
      <c r="CB60" s="353" t="str">
        <f ca="1">+IF(OFFSET('Water Data'!$G$27,0,10*ROW('Water Data'!G54))="","",OFFSET('Water Data'!$G$27,0,10*ROW('Water Data'!G54)))</f>
        <v/>
      </c>
      <c r="CC60" s="353" t="str">
        <f ca="1">+IF(OFFSET('Water Data'!$G$28,0,10*ROW('Water Data'!G54))="","",OFFSET('Water Data'!$G$28,0,10*ROW('Water Data'!G54)))</f>
        <v/>
      </c>
      <c r="CD60" s="353" t="str">
        <f ca="1">+IF(OFFSET('Water Data'!$G$29,0,10*ROW('Water Data'!G54))="","",OFFSET('Water Data'!$G$29,0,10*ROW('Water Data'!G54)))</f>
        <v/>
      </c>
      <c r="CE60" s="353" t="str">
        <f ca="1">+IF(OFFSET('Water Data'!$H$27,0,10*ROW('Water Data'!H54))="","",OFFSET('Water Data'!$H$27,0,10*ROW('Water Data'!H54)))</f>
        <v/>
      </c>
      <c r="CF60" s="353" t="str">
        <f ca="1">+IF(OFFSET('Water Data'!$H$28,0,10*ROW('Water Data'!H54))="","",OFFSET('Water Data'!$H$28,0,10*ROW('Water Data'!H54)))</f>
        <v/>
      </c>
      <c r="CG60" s="353" t="str">
        <f ca="1">+IF(OFFSET('Water Data'!$H$29,0,10*ROW('Water Data'!H54))="","",OFFSET('Water Data'!$H$29,0,10*ROW('Water Data'!H54)))</f>
        <v/>
      </c>
      <c r="CH60" s="353" t="str">
        <f ca="1">+IF(OFFSET('Water Data'!$I$27,0,10*ROW('Water Data'!I54))="","",OFFSET('Water Data'!$I$27,0,10*ROW('Water Data'!I54)))</f>
        <v/>
      </c>
      <c r="CI60" s="353" t="str">
        <f ca="1">+IF(OFFSET('Water Data'!$I$28,0,10*ROW('Water Data'!I54))="","",OFFSET('Water Data'!$I$28,0,10*ROW('Water Data'!I54)))</f>
        <v/>
      </c>
      <c r="CJ60" s="353" t="str">
        <f ca="1">+IF(OFFSET('Water Data'!$I$29,0,10*ROW('Water Data'!I54))="","",OFFSET('Water Data'!$I$29,0,10*ROW('Water Data'!I54)))</f>
        <v/>
      </c>
      <c r="CK60" s="353" t="str">
        <f ca="1">+IF(OFFSET('Sanitation Data'!$D$28,0,10*ROW('Sanitation Data'!D54))="","",OFFSET('Sanitation Data'!$D$28,0,10*ROW('Sanitation Data'!D54)))</f>
        <v/>
      </c>
      <c r="CL60" s="353" t="str">
        <f ca="1">+IF(OFFSET('Sanitation Data'!$D$29,0,10*ROW('Sanitation Data'!D54))="","",OFFSET('Sanitation Data'!$D$29,0,10*ROW('Sanitation Data'!D54)))</f>
        <v/>
      </c>
      <c r="CM60" s="353" t="str">
        <f ca="1">+IF(OFFSET('Sanitation Data'!$D$30,0,10*ROW('Sanitation Data'!D54))="","",OFFSET('Sanitation Data'!$D$30,0,10*ROW('Sanitation Data'!D54)))</f>
        <v/>
      </c>
      <c r="CN60" s="353" t="str">
        <f ca="1">+IF(OFFSET('Sanitation Data'!$D$31,0,10*ROW('Sanitation Data'!D54))="","",OFFSET('Sanitation Data'!$D$31,0,10*ROW('Sanitation Data'!D54)))</f>
        <v/>
      </c>
      <c r="CO60" s="353" t="str">
        <f ca="1">+IF(OFFSET('Sanitation Data'!$D$32,0,10*ROW('Sanitation Data'!D54))="","",OFFSET('Sanitation Data'!$D$32,0,10*ROW('Sanitation Data'!D54)))</f>
        <v/>
      </c>
      <c r="CP60" s="353" t="str">
        <f ca="1">+IF(OFFSET('Sanitation Data'!$E$28,0,10*ROW('Sanitation Data'!E54))="","",OFFSET('Sanitation Data'!$E$28,0,10*ROW('Sanitation Data'!E54)))</f>
        <v/>
      </c>
      <c r="CQ60" s="353" t="str">
        <f ca="1">+IF(OFFSET('Sanitation Data'!$E$29,0,10*ROW('Sanitation Data'!E54))="","",OFFSET('Sanitation Data'!$E$29,0,10*ROW('Sanitation Data'!E54)))</f>
        <v/>
      </c>
      <c r="CR60" s="353" t="str">
        <f ca="1">+IF(OFFSET('Sanitation Data'!$E$30,0,10*ROW('Sanitation Data'!E54))="","",OFFSET('Sanitation Data'!$E$30,0,10*ROW('Sanitation Data'!E54)))</f>
        <v/>
      </c>
      <c r="CS60" s="353" t="str">
        <f ca="1">+IF(OFFSET('Sanitation Data'!$E$31,0,10*ROW('Sanitation Data'!E54))="","",OFFSET('Sanitation Data'!$E$31,0,10*ROW('Sanitation Data'!E54)))</f>
        <v/>
      </c>
      <c r="CT60" s="353" t="str">
        <f ca="1">+IF(OFFSET('Sanitation Data'!$E$32,0,10*ROW('Sanitation Data'!E54))="","",OFFSET('Sanitation Data'!$E$32,0,10*ROW('Sanitation Data'!E54)))</f>
        <v/>
      </c>
      <c r="CU60" s="353" t="str">
        <f ca="1">+IF(OFFSET('Sanitation Data'!$F$28,0,10*ROW('Sanitation Data'!F54))="","",OFFSET('Sanitation Data'!$F$28,0,10*ROW('Sanitation Data'!F54)))</f>
        <v/>
      </c>
      <c r="CV60" s="353" t="str">
        <f ca="1">+IF(OFFSET('Sanitation Data'!$F$29,0,10*ROW('Sanitation Data'!F54))="","",OFFSET('Sanitation Data'!$F$29,0,10*ROW('Sanitation Data'!F54)))</f>
        <v/>
      </c>
      <c r="CW60" s="353" t="str">
        <f ca="1">+IF(OFFSET('Sanitation Data'!$F$30,0,10*ROW('Sanitation Data'!F54))="","",OFFSET('Sanitation Data'!$F$30,0,10*ROW('Sanitation Data'!F54)))</f>
        <v/>
      </c>
      <c r="CX60" s="353" t="str">
        <f ca="1">+IF(OFFSET('Sanitation Data'!$F$31,0,10*ROW('Sanitation Data'!F54))="","",OFFSET('Sanitation Data'!$F$31,0,10*ROW('Sanitation Data'!F54)))</f>
        <v/>
      </c>
      <c r="CY60" s="353" t="str">
        <f ca="1">+IF(OFFSET('Sanitation Data'!$F$32,0,10*ROW('Sanitation Data'!F54))="","",OFFSET('Sanitation Data'!$F$32,0,10*ROW('Sanitation Data'!F54)))</f>
        <v/>
      </c>
      <c r="CZ60" s="353" t="str">
        <f ca="1">+IF(OFFSET('Sanitation Data'!$G$28,0,10*ROW('Sanitation Data'!G54))="","",OFFSET('Sanitation Data'!$G$28,0,10*ROW('Sanitation Data'!G54)))</f>
        <v/>
      </c>
      <c r="DA60" s="353" t="str">
        <f ca="1">+IF(OFFSET('Sanitation Data'!$G$29,0,10*ROW('Sanitation Data'!G54))="","",OFFSET('Sanitation Data'!$G$29,0,10*ROW('Sanitation Data'!G54)))</f>
        <v/>
      </c>
      <c r="DB60" s="353" t="str">
        <f ca="1">+IF(OFFSET('Sanitation Data'!$G$30,0,10*ROW('Sanitation Data'!G54))="","",OFFSET('Sanitation Data'!$G$30,0,10*ROW('Sanitation Data'!G54)))</f>
        <v/>
      </c>
      <c r="DC60" s="353" t="str">
        <f ca="1">+IF(OFFSET('Sanitation Data'!$G$31,0,10*ROW('Sanitation Data'!G54))="","",OFFSET('Sanitation Data'!$G$31,0,10*ROW('Sanitation Data'!G54)))</f>
        <v/>
      </c>
      <c r="DD60" s="353" t="str">
        <f ca="1">+IF(OFFSET('Sanitation Data'!$G$32,0,10*ROW('Sanitation Data'!G54))="","",OFFSET('Sanitation Data'!$G$32,0,10*ROW('Sanitation Data'!G54)))</f>
        <v/>
      </c>
      <c r="DE60" s="353" t="str">
        <f ca="1">+IF(OFFSET('Sanitation Data'!$H$28,0,10*ROW('Sanitation Data'!H54))="","",OFFSET('Sanitation Data'!$H$28,0,10*ROW('Sanitation Data'!H54)))</f>
        <v/>
      </c>
      <c r="DF60" s="353" t="str">
        <f ca="1">+IF(OFFSET('Sanitation Data'!$H$29,0,10*ROW('Sanitation Data'!H54))="","",OFFSET('Sanitation Data'!$H$29,0,10*ROW('Sanitation Data'!H54)))</f>
        <v/>
      </c>
      <c r="DG60" s="353" t="str">
        <f ca="1">+IF(OFFSET('Sanitation Data'!$H$30,0,10*ROW('Sanitation Data'!H54))="","",OFFSET('Sanitation Data'!$H$30,0,10*ROW('Sanitation Data'!H54)))</f>
        <v/>
      </c>
      <c r="DH60" s="353" t="str">
        <f ca="1">+IF(OFFSET('Sanitation Data'!$H$31,0,10*ROW('Sanitation Data'!H54))="","",OFFSET('Sanitation Data'!$H$31,0,10*ROW('Sanitation Data'!H54)))</f>
        <v/>
      </c>
      <c r="DI60" s="353" t="str">
        <f ca="1">+IF(OFFSET('Sanitation Data'!$H$32,0,10*ROW('Sanitation Data'!H54))="","",OFFSET('Sanitation Data'!$H$32,0,10*ROW('Sanitation Data'!H54)))</f>
        <v/>
      </c>
      <c r="DJ60" s="353" t="str">
        <f ca="1">+IF(OFFSET('Sanitation Data'!$I$28,0,10*ROW('Sanitation Data'!I54))="","",OFFSET('Sanitation Data'!$I$28,0,10*ROW('Sanitation Data'!I54)))</f>
        <v/>
      </c>
      <c r="DK60" s="353" t="str">
        <f ca="1">+IF(OFFSET('Sanitation Data'!$I$29,0,10*ROW('Sanitation Data'!I54))="","",OFFSET('Sanitation Data'!$I$29,0,10*ROW('Sanitation Data'!I54)))</f>
        <v/>
      </c>
      <c r="DL60" s="353" t="str">
        <f ca="1">+IF(OFFSET('Sanitation Data'!$I$30,0,10*ROW('Sanitation Data'!I54))="","",OFFSET('Sanitation Data'!$I$30,0,10*ROW('Sanitation Data'!I54)))</f>
        <v/>
      </c>
      <c r="DM60" s="353" t="str">
        <f ca="1">+IF(OFFSET('Sanitation Data'!$I$31,0,10*ROW('Sanitation Data'!I54))="","",OFFSET('Sanitation Data'!$I$31,0,10*ROW('Sanitation Data'!I54)))</f>
        <v/>
      </c>
      <c r="DN60" s="353" t="str">
        <f ca="1">+IF(OFFSET('Sanitation Data'!$I$32,0,10*ROW('Sanitation Data'!I54))="","",OFFSET('Sanitation Data'!$I$32,0,10*ROW('Sanitation Data'!I54)))</f>
        <v/>
      </c>
      <c r="DO60" s="353" t="str">
        <f ca="1">+IF(OFFSET('Hygiene Data'!$D$11,0,10*ROW('Hygiene Data'!D54))="","",OFFSET('Hygiene Data'!$D$11,0,10*ROW('Hygiene Data'!D54)))</f>
        <v/>
      </c>
      <c r="DP60" s="353" t="str">
        <f ca="1">+IF(OFFSET('Hygiene Data'!$D$12,0,10*ROW('Hygiene Data'!D54))="","",OFFSET('Hygiene Data'!$D$12,0,10*ROW('Hygiene Data'!D54)))</f>
        <v/>
      </c>
      <c r="DQ60" s="353" t="str">
        <f ca="1">+IF(OFFSET('Hygiene Data'!$D$13,0,10*ROW('Hygiene Data'!D54))="","",OFFSET('Hygiene Data'!$D$13,0,10*ROW('Hygiene Data'!D54)))</f>
        <v/>
      </c>
      <c r="DR60" s="353" t="str">
        <f ca="1">+IF(OFFSET('Hygiene Data'!$E$11,0,10*ROW('Hygiene Data'!E54))="","",OFFSET('Hygiene Data'!$E$11,0,10*ROW('Hygiene Data'!E54)))</f>
        <v/>
      </c>
      <c r="DS60" s="353" t="str">
        <f ca="1">+IF(OFFSET('Hygiene Data'!$E$12,0,10*ROW('Hygiene Data'!E54))="","",OFFSET('Hygiene Data'!$E$12,0,10*ROW('Hygiene Data'!E54)))</f>
        <v/>
      </c>
      <c r="DT60" s="353" t="str">
        <f ca="1">+IF(OFFSET('Hygiene Data'!$E$13,0,10*ROW('Hygiene Data'!E54))="","",OFFSET('Hygiene Data'!$E$13,0,10*ROW('Hygiene Data'!E54)))</f>
        <v/>
      </c>
      <c r="DU60" s="353" t="str">
        <f ca="1">+IF(OFFSET('Hygiene Data'!$F$11,0,10*ROW('Hygiene Data'!F54))="","",OFFSET('Hygiene Data'!$F$11,0,10*ROW('Hygiene Data'!F54)))</f>
        <v/>
      </c>
      <c r="DV60" s="353" t="str">
        <f ca="1">+IF(OFFSET('Hygiene Data'!$F$12,0,10*ROW('Hygiene Data'!F54))="","",OFFSET('Hygiene Data'!$F$12,0,10*ROW('Hygiene Data'!F54)))</f>
        <v/>
      </c>
      <c r="DW60" s="353" t="str">
        <f ca="1">+IF(OFFSET('Hygiene Data'!$F$13,0,10*ROW('Hygiene Data'!F54))="","",OFFSET('Hygiene Data'!$F$13,0,10*ROW('Hygiene Data'!F54)))</f>
        <v/>
      </c>
      <c r="DX60" s="353" t="str">
        <f ca="1">+IF(OFFSET('Hygiene Data'!$G$11,0,10*ROW('Hygiene Data'!G54))="","",OFFSET('Hygiene Data'!$G$11,0,10*ROW('Hygiene Data'!G54)))</f>
        <v/>
      </c>
      <c r="DY60" s="353" t="str">
        <f ca="1">+IF(OFFSET('Hygiene Data'!$G$12,0,10*ROW('Hygiene Data'!G54))="","",OFFSET('Hygiene Data'!$G$12,0,10*ROW('Hygiene Data'!G54)))</f>
        <v/>
      </c>
      <c r="DZ60" s="353" t="str">
        <f ca="1">+IF(OFFSET('Hygiene Data'!$G$13,0,10*ROW('Hygiene Data'!G54))="","",OFFSET('Hygiene Data'!$G$13,0,10*ROW('Hygiene Data'!G54)))</f>
        <v/>
      </c>
      <c r="EA60" s="353" t="str">
        <f ca="1">+IF(OFFSET('Hygiene Data'!$H$11,0,10*ROW('Hygiene Data'!H54))="","",OFFSET('Hygiene Data'!$H$11,0,10*ROW('Hygiene Data'!H54)))</f>
        <v/>
      </c>
      <c r="EB60" s="353" t="str">
        <f ca="1">+IF(OFFSET('Hygiene Data'!$H$12,0,10*ROW('Hygiene Data'!H54))="","",OFFSET('Hygiene Data'!$H$12,0,10*ROW('Hygiene Data'!H54)))</f>
        <v/>
      </c>
      <c r="EC60" s="353" t="str">
        <f ca="1">+IF(OFFSET('Hygiene Data'!$H$13,0,10*ROW('Hygiene Data'!H54))="","",OFFSET('Hygiene Data'!$H$13,0,10*ROW('Hygiene Data'!H54)))</f>
        <v/>
      </c>
      <c r="ED60" s="353" t="str">
        <f ca="1">+IF(OFFSET('Hygiene Data'!$I$11,0,10*ROW('Hygiene Data'!I54))="","",OFFSET('Hygiene Data'!$I$11,0,10*ROW('Hygiene Data'!I54)))</f>
        <v/>
      </c>
      <c r="EE60" s="353" t="str">
        <f ca="1">+IF(OFFSET('Hygiene Data'!$I$12,0,10*ROW('Hygiene Data'!I54))="","",OFFSET('Hygiene Data'!$I$12,0,10*ROW('Hygiene Data'!I54)))</f>
        <v/>
      </c>
      <c r="EF60" s="353" t="str">
        <f ca="1">+IF(OFFSET('Hygiene Data'!$I$13,0,10*ROW('Hygiene Data'!I54))="","",OFFSET('Hygiene Data'!$I$13,0,10*ROW('Hygiene Data'!I54)))</f>
        <v/>
      </c>
    </row>
    <row r="61" spans="1:136" x14ac:dyDescent="0.25">
      <c r="A61" s="462" t="str">
        <f ca="1">+IF(OFFSET('Water Data'!$B$2,0,10*ROW('Water Data'!E55))="","",OFFSET('Water Data'!$B$2,0,10*ROW('Water Data'!E55)))</f>
        <v/>
      </c>
      <c r="B61" s="46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89" t="str">
        <f t="shared" ca="1" si="0"/>
        <v/>
      </c>
      <c r="D61" s="49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3" t="str">
        <f ca="1">+IF(OFFSET('Water Data'!$D$27,0,10*ROW('Water Data'!D55))="","",OFFSET('Water Data'!$D$27,0,10*ROW('Water Data'!D55)))</f>
        <v/>
      </c>
      <c r="BT61" s="353" t="str">
        <f ca="1">+IF(OFFSET('Water Data'!$D$28,0,10*ROW('Water Data'!D55))="","",OFFSET('Water Data'!$D$28,0,10*ROW('Water Data'!D55)))</f>
        <v/>
      </c>
      <c r="BU61" s="353" t="str">
        <f ca="1">+IF(OFFSET('Water Data'!$D$29,0,10*ROW('Water Data'!D55))="","",OFFSET('Water Data'!$D$29,0,10*ROW('Water Data'!D55)))</f>
        <v/>
      </c>
      <c r="BV61" s="353" t="str">
        <f ca="1">+IF(OFFSET('Water Data'!$E$27,0,10*ROW('Water Data'!E55))="","",OFFSET('Water Data'!$E$27,0,10*ROW('Water Data'!E55)))</f>
        <v/>
      </c>
      <c r="BW61" s="353" t="str">
        <f ca="1">+IF(OFFSET('Water Data'!$E$28,0,10*ROW('Water Data'!E55))="","",OFFSET('Water Data'!$E$28,0,10*ROW('Water Data'!E55)))</f>
        <v/>
      </c>
      <c r="BX61" s="353" t="str">
        <f ca="1">+IF(OFFSET('Water Data'!$E$29,0,10*ROW('Water Data'!E55))="","",OFFSET('Water Data'!$E$29,0,10*ROW('Water Data'!E55)))</f>
        <v/>
      </c>
      <c r="BY61" s="353" t="str">
        <f ca="1">+IF(OFFSET('Water Data'!$F$27,0,10*ROW('Water Data'!F55))="","",OFFSET('Water Data'!$F$27,0,10*ROW('Water Data'!F55)))</f>
        <v/>
      </c>
      <c r="BZ61" s="353" t="str">
        <f ca="1">+IF(OFFSET('Water Data'!$F$28,0,10*ROW('Water Data'!F55))="","",OFFSET('Water Data'!$F$28,0,10*ROW('Water Data'!F55)))</f>
        <v/>
      </c>
      <c r="CA61" s="353" t="str">
        <f ca="1">+IF(OFFSET('Water Data'!$F$29,0,10*ROW('Water Data'!F55))="","",OFFSET('Water Data'!$F$29,0,10*ROW('Water Data'!F55)))</f>
        <v/>
      </c>
      <c r="CB61" s="353" t="str">
        <f ca="1">+IF(OFFSET('Water Data'!$G$27,0,10*ROW('Water Data'!G55))="","",OFFSET('Water Data'!$G$27,0,10*ROW('Water Data'!G55)))</f>
        <v/>
      </c>
      <c r="CC61" s="353" t="str">
        <f ca="1">+IF(OFFSET('Water Data'!$G$28,0,10*ROW('Water Data'!G55))="","",OFFSET('Water Data'!$G$28,0,10*ROW('Water Data'!G55)))</f>
        <v/>
      </c>
      <c r="CD61" s="353" t="str">
        <f ca="1">+IF(OFFSET('Water Data'!$G$29,0,10*ROW('Water Data'!G55))="","",OFFSET('Water Data'!$G$29,0,10*ROW('Water Data'!G55)))</f>
        <v/>
      </c>
      <c r="CE61" s="353" t="str">
        <f ca="1">+IF(OFFSET('Water Data'!$H$27,0,10*ROW('Water Data'!H55))="","",OFFSET('Water Data'!$H$27,0,10*ROW('Water Data'!H55)))</f>
        <v/>
      </c>
      <c r="CF61" s="353" t="str">
        <f ca="1">+IF(OFFSET('Water Data'!$H$28,0,10*ROW('Water Data'!H55))="","",OFFSET('Water Data'!$H$28,0,10*ROW('Water Data'!H55)))</f>
        <v/>
      </c>
      <c r="CG61" s="353" t="str">
        <f ca="1">+IF(OFFSET('Water Data'!$H$29,0,10*ROW('Water Data'!H55))="","",OFFSET('Water Data'!$H$29,0,10*ROW('Water Data'!H55)))</f>
        <v/>
      </c>
      <c r="CH61" s="353" t="str">
        <f ca="1">+IF(OFFSET('Water Data'!$I$27,0,10*ROW('Water Data'!I55))="","",OFFSET('Water Data'!$I$27,0,10*ROW('Water Data'!I55)))</f>
        <v/>
      </c>
      <c r="CI61" s="353" t="str">
        <f ca="1">+IF(OFFSET('Water Data'!$I$28,0,10*ROW('Water Data'!I55))="","",OFFSET('Water Data'!$I$28,0,10*ROW('Water Data'!I55)))</f>
        <v/>
      </c>
      <c r="CJ61" s="353" t="str">
        <f ca="1">+IF(OFFSET('Water Data'!$I$29,0,10*ROW('Water Data'!I55))="","",OFFSET('Water Data'!$I$29,0,10*ROW('Water Data'!I55)))</f>
        <v/>
      </c>
      <c r="CK61" s="353" t="str">
        <f ca="1">+IF(OFFSET('Sanitation Data'!$D$28,0,10*ROW('Sanitation Data'!D55))="","",OFFSET('Sanitation Data'!$D$28,0,10*ROW('Sanitation Data'!D55)))</f>
        <v/>
      </c>
      <c r="CL61" s="353" t="str">
        <f ca="1">+IF(OFFSET('Sanitation Data'!$D$29,0,10*ROW('Sanitation Data'!D55))="","",OFFSET('Sanitation Data'!$D$29,0,10*ROW('Sanitation Data'!D55)))</f>
        <v/>
      </c>
      <c r="CM61" s="353" t="str">
        <f ca="1">+IF(OFFSET('Sanitation Data'!$D$30,0,10*ROW('Sanitation Data'!D55))="","",OFFSET('Sanitation Data'!$D$30,0,10*ROW('Sanitation Data'!D55)))</f>
        <v/>
      </c>
      <c r="CN61" s="353" t="str">
        <f ca="1">+IF(OFFSET('Sanitation Data'!$D$31,0,10*ROW('Sanitation Data'!D55))="","",OFFSET('Sanitation Data'!$D$31,0,10*ROW('Sanitation Data'!D55)))</f>
        <v/>
      </c>
      <c r="CO61" s="353" t="str">
        <f ca="1">+IF(OFFSET('Sanitation Data'!$D$32,0,10*ROW('Sanitation Data'!D55))="","",OFFSET('Sanitation Data'!$D$32,0,10*ROW('Sanitation Data'!D55)))</f>
        <v/>
      </c>
      <c r="CP61" s="353" t="str">
        <f ca="1">+IF(OFFSET('Sanitation Data'!$E$28,0,10*ROW('Sanitation Data'!E55))="","",OFFSET('Sanitation Data'!$E$28,0,10*ROW('Sanitation Data'!E55)))</f>
        <v/>
      </c>
      <c r="CQ61" s="353" t="str">
        <f ca="1">+IF(OFFSET('Sanitation Data'!$E$29,0,10*ROW('Sanitation Data'!E55))="","",OFFSET('Sanitation Data'!$E$29,0,10*ROW('Sanitation Data'!E55)))</f>
        <v/>
      </c>
      <c r="CR61" s="353" t="str">
        <f ca="1">+IF(OFFSET('Sanitation Data'!$E$30,0,10*ROW('Sanitation Data'!E55))="","",OFFSET('Sanitation Data'!$E$30,0,10*ROW('Sanitation Data'!E55)))</f>
        <v/>
      </c>
      <c r="CS61" s="353" t="str">
        <f ca="1">+IF(OFFSET('Sanitation Data'!$E$31,0,10*ROW('Sanitation Data'!E55))="","",OFFSET('Sanitation Data'!$E$31,0,10*ROW('Sanitation Data'!E55)))</f>
        <v/>
      </c>
      <c r="CT61" s="353" t="str">
        <f ca="1">+IF(OFFSET('Sanitation Data'!$E$32,0,10*ROW('Sanitation Data'!E55))="","",OFFSET('Sanitation Data'!$E$32,0,10*ROW('Sanitation Data'!E55)))</f>
        <v/>
      </c>
      <c r="CU61" s="353" t="str">
        <f ca="1">+IF(OFFSET('Sanitation Data'!$F$28,0,10*ROW('Sanitation Data'!F55))="","",OFFSET('Sanitation Data'!$F$28,0,10*ROW('Sanitation Data'!F55)))</f>
        <v/>
      </c>
      <c r="CV61" s="353" t="str">
        <f ca="1">+IF(OFFSET('Sanitation Data'!$F$29,0,10*ROW('Sanitation Data'!F55))="","",OFFSET('Sanitation Data'!$F$29,0,10*ROW('Sanitation Data'!F55)))</f>
        <v/>
      </c>
      <c r="CW61" s="353" t="str">
        <f ca="1">+IF(OFFSET('Sanitation Data'!$F$30,0,10*ROW('Sanitation Data'!F55))="","",OFFSET('Sanitation Data'!$F$30,0,10*ROW('Sanitation Data'!F55)))</f>
        <v/>
      </c>
      <c r="CX61" s="353" t="str">
        <f ca="1">+IF(OFFSET('Sanitation Data'!$F$31,0,10*ROW('Sanitation Data'!F55))="","",OFFSET('Sanitation Data'!$F$31,0,10*ROW('Sanitation Data'!F55)))</f>
        <v/>
      </c>
      <c r="CY61" s="353" t="str">
        <f ca="1">+IF(OFFSET('Sanitation Data'!$F$32,0,10*ROW('Sanitation Data'!F55))="","",OFFSET('Sanitation Data'!$F$32,0,10*ROW('Sanitation Data'!F55)))</f>
        <v/>
      </c>
      <c r="CZ61" s="353" t="str">
        <f ca="1">+IF(OFFSET('Sanitation Data'!$G$28,0,10*ROW('Sanitation Data'!G55))="","",OFFSET('Sanitation Data'!$G$28,0,10*ROW('Sanitation Data'!G55)))</f>
        <v/>
      </c>
      <c r="DA61" s="353" t="str">
        <f ca="1">+IF(OFFSET('Sanitation Data'!$G$29,0,10*ROW('Sanitation Data'!G55))="","",OFFSET('Sanitation Data'!$G$29,0,10*ROW('Sanitation Data'!G55)))</f>
        <v/>
      </c>
      <c r="DB61" s="353" t="str">
        <f ca="1">+IF(OFFSET('Sanitation Data'!$G$30,0,10*ROW('Sanitation Data'!G55))="","",OFFSET('Sanitation Data'!$G$30,0,10*ROW('Sanitation Data'!G55)))</f>
        <v/>
      </c>
      <c r="DC61" s="353" t="str">
        <f ca="1">+IF(OFFSET('Sanitation Data'!$G$31,0,10*ROW('Sanitation Data'!G55))="","",OFFSET('Sanitation Data'!$G$31,0,10*ROW('Sanitation Data'!G55)))</f>
        <v/>
      </c>
      <c r="DD61" s="353" t="str">
        <f ca="1">+IF(OFFSET('Sanitation Data'!$G$32,0,10*ROW('Sanitation Data'!G55))="","",OFFSET('Sanitation Data'!$G$32,0,10*ROW('Sanitation Data'!G55)))</f>
        <v/>
      </c>
      <c r="DE61" s="353" t="str">
        <f ca="1">+IF(OFFSET('Sanitation Data'!$H$28,0,10*ROW('Sanitation Data'!H55))="","",OFFSET('Sanitation Data'!$H$28,0,10*ROW('Sanitation Data'!H55)))</f>
        <v/>
      </c>
      <c r="DF61" s="353" t="str">
        <f ca="1">+IF(OFFSET('Sanitation Data'!$H$29,0,10*ROW('Sanitation Data'!H55))="","",OFFSET('Sanitation Data'!$H$29,0,10*ROW('Sanitation Data'!H55)))</f>
        <v/>
      </c>
      <c r="DG61" s="353" t="str">
        <f ca="1">+IF(OFFSET('Sanitation Data'!$H$30,0,10*ROW('Sanitation Data'!H55))="","",OFFSET('Sanitation Data'!$H$30,0,10*ROW('Sanitation Data'!H55)))</f>
        <v/>
      </c>
      <c r="DH61" s="353" t="str">
        <f ca="1">+IF(OFFSET('Sanitation Data'!$H$31,0,10*ROW('Sanitation Data'!H55))="","",OFFSET('Sanitation Data'!$H$31,0,10*ROW('Sanitation Data'!H55)))</f>
        <v/>
      </c>
      <c r="DI61" s="353" t="str">
        <f ca="1">+IF(OFFSET('Sanitation Data'!$H$32,0,10*ROW('Sanitation Data'!H55))="","",OFFSET('Sanitation Data'!$H$32,0,10*ROW('Sanitation Data'!H55)))</f>
        <v/>
      </c>
      <c r="DJ61" s="353" t="str">
        <f ca="1">+IF(OFFSET('Sanitation Data'!$I$28,0,10*ROW('Sanitation Data'!I55))="","",OFFSET('Sanitation Data'!$I$28,0,10*ROW('Sanitation Data'!I55)))</f>
        <v/>
      </c>
      <c r="DK61" s="353" t="str">
        <f ca="1">+IF(OFFSET('Sanitation Data'!$I$29,0,10*ROW('Sanitation Data'!I55))="","",OFFSET('Sanitation Data'!$I$29,0,10*ROW('Sanitation Data'!I55)))</f>
        <v/>
      </c>
      <c r="DL61" s="353" t="str">
        <f ca="1">+IF(OFFSET('Sanitation Data'!$I$30,0,10*ROW('Sanitation Data'!I55))="","",OFFSET('Sanitation Data'!$I$30,0,10*ROW('Sanitation Data'!I55)))</f>
        <v/>
      </c>
      <c r="DM61" s="353" t="str">
        <f ca="1">+IF(OFFSET('Sanitation Data'!$I$31,0,10*ROW('Sanitation Data'!I55))="","",OFFSET('Sanitation Data'!$I$31,0,10*ROW('Sanitation Data'!I55)))</f>
        <v/>
      </c>
      <c r="DN61" s="353" t="str">
        <f ca="1">+IF(OFFSET('Sanitation Data'!$I$32,0,10*ROW('Sanitation Data'!I55))="","",OFFSET('Sanitation Data'!$I$32,0,10*ROW('Sanitation Data'!I55)))</f>
        <v/>
      </c>
      <c r="DO61" s="353" t="str">
        <f ca="1">+IF(OFFSET('Hygiene Data'!$D$11,0,10*ROW('Hygiene Data'!D55))="","",OFFSET('Hygiene Data'!$D$11,0,10*ROW('Hygiene Data'!D55)))</f>
        <v/>
      </c>
      <c r="DP61" s="353" t="str">
        <f ca="1">+IF(OFFSET('Hygiene Data'!$D$12,0,10*ROW('Hygiene Data'!D55))="","",OFFSET('Hygiene Data'!$D$12,0,10*ROW('Hygiene Data'!D55)))</f>
        <v/>
      </c>
      <c r="DQ61" s="353" t="str">
        <f ca="1">+IF(OFFSET('Hygiene Data'!$D$13,0,10*ROW('Hygiene Data'!D55))="","",OFFSET('Hygiene Data'!$D$13,0,10*ROW('Hygiene Data'!D55)))</f>
        <v/>
      </c>
      <c r="DR61" s="353" t="str">
        <f ca="1">+IF(OFFSET('Hygiene Data'!$E$11,0,10*ROW('Hygiene Data'!E55))="","",OFFSET('Hygiene Data'!$E$11,0,10*ROW('Hygiene Data'!E55)))</f>
        <v/>
      </c>
      <c r="DS61" s="353" t="str">
        <f ca="1">+IF(OFFSET('Hygiene Data'!$E$12,0,10*ROW('Hygiene Data'!E55))="","",OFFSET('Hygiene Data'!$E$12,0,10*ROW('Hygiene Data'!E55)))</f>
        <v/>
      </c>
      <c r="DT61" s="353" t="str">
        <f ca="1">+IF(OFFSET('Hygiene Data'!$E$13,0,10*ROW('Hygiene Data'!E55))="","",OFFSET('Hygiene Data'!$E$13,0,10*ROW('Hygiene Data'!E55)))</f>
        <v/>
      </c>
      <c r="DU61" s="353" t="str">
        <f ca="1">+IF(OFFSET('Hygiene Data'!$F$11,0,10*ROW('Hygiene Data'!F55))="","",OFFSET('Hygiene Data'!$F$11,0,10*ROW('Hygiene Data'!F55)))</f>
        <v/>
      </c>
      <c r="DV61" s="353" t="str">
        <f ca="1">+IF(OFFSET('Hygiene Data'!$F$12,0,10*ROW('Hygiene Data'!F55))="","",OFFSET('Hygiene Data'!$F$12,0,10*ROW('Hygiene Data'!F55)))</f>
        <v/>
      </c>
      <c r="DW61" s="353" t="str">
        <f ca="1">+IF(OFFSET('Hygiene Data'!$F$13,0,10*ROW('Hygiene Data'!F55))="","",OFFSET('Hygiene Data'!$F$13,0,10*ROW('Hygiene Data'!F55)))</f>
        <v/>
      </c>
      <c r="DX61" s="353" t="str">
        <f ca="1">+IF(OFFSET('Hygiene Data'!$G$11,0,10*ROW('Hygiene Data'!G55))="","",OFFSET('Hygiene Data'!$G$11,0,10*ROW('Hygiene Data'!G55)))</f>
        <v/>
      </c>
      <c r="DY61" s="353" t="str">
        <f ca="1">+IF(OFFSET('Hygiene Data'!$G$12,0,10*ROW('Hygiene Data'!G55))="","",OFFSET('Hygiene Data'!$G$12,0,10*ROW('Hygiene Data'!G55)))</f>
        <v/>
      </c>
      <c r="DZ61" s="353" t="str">
        <f ca="1">+IF(OFFSET('Hygiene Data'!$G$13,0,10*ROW('Hygiene Data'!G55))="","",OFFSET('Hygiene Data'!$G$13,0,10*ROW('Hygiene Data'!G55)))</f>
        <v/>
      </c>
      <c r="EA61" s="353" t="str">
        <f ca="1">+IF(OFFSET('Hygiene Data'!$H$11,0,10*ROW('Hygiene Data'!H55))="","",OFFSET('Hygiene Data'!$H$11,0,10*ROW('Hygiene Data'!H55)))</f>
        <v/>
      </c>
      <c r="EB61" s="353" t="str">
        <f ca="1">+IF(OFFSET('Hygiene Data'!$H$12,0,10*ROW('Hygiene Data'!H55))="","",OFFSET('Hygiene Data'!$H$12,0,10*ROW('Hygiene Data'!H55)))</f>
        <v/>
      </c>
      <c r="EC61" s="353" t="str">
        <f ca="1">+IF(OFFSET('Hygiene Data'!$H$13,0,10*ROW('Hygiene Data'!H55))="","",OFFSET('Hygiene Data'!$H$13,0,10*ROW('Hygiene Data'!H55)))</f>
        <v/>
      </c>
      <c r="ED61" s="353" t="str">
        <f ca="1">+IF(OFFSET('Hygiene Data'!$I$11,0,10*ROW('Hygiene Data'!I55))="","",OFFSET('Hygiene Data'!$I$11,0,10*ROW('Hygiene Data'!I55)))</f>
        <v/>
      </c>
      <c r="EE61" s="353" t="str">
        <f ca="1">+IF(OFFSET('Hygiene Data'!$I$12,0,10*ROW('Hygiene Data'!I55))="","",OFFSET('Hygiene Data'!$I$12,0,10*ROW('Hygiene Data'!I55)))</f>
        <v/>
      </c>
      <c r="EF61" s="353" t="str">
        <f ca="1">+IF(OFFSET('Hygiene Data'!$I$13,0,10*ROW('Hygiene Data'!I55))="","",OFFSET('Hygiene Data'!$I$13,0,10*ROW('Hygiene Data'!I55)))</f>
        <v/>
      </c>
    </row>
    <row r="62" spans="1:136" x14ac:dyDescent="0.25">
      <c r="A62" s="462" t="str">
        <f ca="1">+IF(OFFSET('Water Data'!$B$2,0,10*ROW('Water Data'!E56))="","",OFFSET('Water Data'!$B$2,0,10*ROW('Water Data'!E56)))</f>
        <v/>
      </c>
      <c r="B62" s="46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89" t="str">
        <f t="shared" ca="1" si="0"/>
        <v/>
      </c>
      <c r="D62" s="49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3" t="str">
        <f ca="1">+IF(OFFSET('Water Data'!$D$27,0,10*ROW('Water Data'!D56))="","",OFFSET('Water Data'!$D$27,0,10*ROW('Water Data'!D56)))</f>
        <v/>
      </c>
      <c r="BT62" s="353" t="str">
        <f ca="1">+IF(OFFSET('Water Data'!$D$28,0,10*ROW('Water Data'!D56))="","",OFFSET('Water Data'!$D$28,0,10*ROW('Water Data'!D56)))</f>
        <v/>
      </c>
      <c r="BU62" s="353" t="str">
        <f ca="1">+IF(OFFSET('Water Data'!$D$29,0,10*ROW('Water Data'!D56))="","",OFFSET('Water Data'!$D$29,0,10*ROW('Water Data'!D56)))</f>
        <v/>
      </c>
      <c r="BV62" s="353" t="str">
        <f ca="1">+IF(OFFSET('Water Data'!$E$27,0,10*ROW('Water Data'!E56))="","",OFFSET('Water Data'!$E$27,0,10*ROW('Water Data'!E56)))</f>
        <v/>
      </c>
      <c r="BW62" s="353" t="str">
        <f ca="1">+IF(OFFSET('Water Data'!$E$28,0,10*ROW('Water Data'!E56))="","",OFFSET('Water Data'!$E$28,0,10*ROW('Water Data'!E56)))</f>
        <v/>
      </c>
      <c r="BX62" s="353" t="str">
        <f ca="1">+IF(OFFSET('Water Data'!$E$29,0,10*ROW('Water Data'!E56))="","",OFFSET('Water Data'!$E$29,0,10*ROW('Water Data'!E56)))</f>
        <v/>
      </c>
      <c r="BY62" s="353" t="str">
        <f ca="1">+IF(OFFSET('Water Data'!$F$27,0,10*ROW('Water Data'!F56))="","",OFFSET('Water Data'!$F$27,0,10*ROW('Water Data'!F56)))</f>
        <v/>
      </c>
      <c r="BZ62" s="353" t="str">
        <f ca="1">+IF(OFFSET('Water Data'!$F$28,0,10*ROW('Water Data'!F56))="","",OFFSET('Water Data'!$F$28,0,10*ROW('Water Data'!F56)))</f>
        <v/>
      </c>
      <c r="CA62" s="353" t="str">
        <f ca="1">+IF(OFFSET('Water Data'!$F$29,0,10*ROW('Water Data'!F56))="","",OFFSET('Water Data'!$F$29,0,10*ROW('Water Data'!F56)))</f>
        <v/>
      </c>
      <c r="CB62" s="353" t="str">
        <f ca="1">+IF(OFFSET('Water Data'!$G$27,0,10*ROW('Water Data'!G56))="","",OFFSET('Water Data'!$G$27,0,10*ROW('Water Data'!G56)))</f>
        <v/>
      </c>
      <c r="CC62" s="353" t="str">
        <f ca="1">+IF(OFFSET('Water Data'!$G$28,0,10*ROW('Water Data'!G56))="","",OFFSET('Water Data'!$G$28,0,10*ROW('Water Data'!G56)))</f>
        <v/>
      </c>
      <c r="CD62" s="353" t="str">
        <f ca="1">+IF(OFFSET('Water Data'!$G$29,0,10*ROW('Water Data'!G56))="","",OFFSET('Water Data'!$G$29,0,10*ROW('Water Data'!G56)))</f>
        <v/>
      </c>
      <c r="CE62" s="353" t="str">
        <f ca="1">+IF(OFFSET('Water Data'!$H$27,0,10*ROW('Water Data'!H56))="","",OFFSET('Water Data'!$H$27,0,10*ROW('Water Data'!H56)))</f>
        <v/>
      </c>
      <c r="CF62" s="353" t="str">
        <f ca="1">+IF(OFFSET('Water Data'!$H$28,0,10*ROW('Water Data'!H56))="","",OFFSET('Water Data'!$H$28,0,10*ROW('Water Data'!H56)))</f>
        <v/>
      </c>
      <c r="CG62" s="353" t="str">
        <f ca="1">+IF(OFFSET('Water Data'!$H$29,0,10*ROW('Water Data'!H56))="","",OFFSET('Water Data'!$H$29,0,10*ROW('Water Data'!H56)))</f>
        <v/>
      </c>
      <c r="CH62" s="353" t="str">
        <f ca="1">+IF(OFFSET('Water Data'!$I$27,0,10*ROW('Water Data'!I56))="","",OFFSET('Water Data'!$I$27,0,10*ROW('Water Data'!I56)))</f>
        <v/>
      </c>
      <c r="CI62" s="353" t="str">
        <f ca="1">+IF(OFFSET('Water Data'!$I$28,0,10*ROW('Water Data'!I56))="","",OFFSET('Water Data'!$I$28,0,10*ROW('Water Data'!I56)))</f>
        <v/>
      </c>
      <c r="CJ62" s="353" t="str">
        <f ca="1">+IF(OFFSET('Water Data'!$I$29,0,10*ROW('Water Data'!I56))="","",OFFSET('Water Data'!$I$29,0,10*ROW('Water Data'!I56)))</f>
        <v/>
      </c>
      <c r="CK62" s="353" t="str">
        <f ca="1">+IF(OFFSET('Sanitation Data'!$D$28,0,10*ROW('Sanitation Data'!D56))="","",OFFSET('Sanitation Data'!$D$28,0,10*ROW('Sanitation Data'!D56)))</f>
        <v/>
      </c>
      <c r="CL62" s="353" t="str">
        <f ca="1">+IF(OFFSET('Sanitation Data'!$D$29,0,10*ROW('Sanitation Data'!D56))="","",OFFSET('Sanitation Data'!$D$29,0,10*ROW('Sanitation Data'!D56)))</f>
        <v/>
      </c>
      <c r="CM62" s="353" t="str">
        <f ca="1">+IF(OFFSET('Sanitation Data'!$D$30,0,10*ROW('Sanitation Data'!D56))="","",OFFSET('Sanitation Data'!$D$30,0,10*ROW('Sanitation Data'!D56)))</f>
        <v/>
      </c>
      <c r="CN62" s="353" t="str">
        <f ca="1">+IF(OFFSET('Sanitation Data'!$D$31,0,10*ROW('Sanitation Data'!D56))="","",OFFSET('Sanitation Data'!$D$31,0,10*ROW('Sanitation Data'!D56)))</f>
        <v/>
      </c>
      <c r="CO62" s="353" t="str">
        <f ca="1">+IF(OFFSET('Sanitation Data'!$D$32,0,10*ROW('Sanitation Data'!D56))="","",OFFSET('Sanitation Data'!$D$32,0,10*ROW('Sanitation Data'!D56)))</f>
        <v/>
      </c>
      <c r="CP62" s="353" t="str">
        <f ca="1">+IF(OFFSET('Sanitation Data'!$E$28,0,10*ROW('Sanitation Data'!E56))="","",OFFSET('Sanitation Data'!$E$28,0,10*ROW('Sanitation Data'!E56)))</f>
        <v/>
      </c>
      <c r="CQ62" s="353" t="str">
        <f ca="1">+IF(OFFSET('Sanitation Data'!$E$29,0,10*ROW('Sanitation Data'!E56))="","",OFFSET('Sanitation Data'!$E$29,0,10*ROW('Sanitation Data'!E56)))</f>
        <v/>
      </c>
      <c r="CR62" s="353" t="str">
        <f ca="1">+IF(OFFSET('Sanitation Data'!$E$30,0,10*ROW('Sanitation Data'!E56))="","",OFFSET('Sanitation Data'!$E$30,0,10*ROW('Sanitation Data'!E56)))</f>
        <v/>
      </c>
      <c r="CS62" s="353" t="str">
        <f ca="1">+IF(OFFSET('Sanitation Data'!$E$31,0,10*ROW('Sanitation Data'!E56))="","",OFFSET('Sanitation Data'!$E$31,0,10*ROW('Sanitation Data'!E56)))</f>
        <v/>
      </c>
      <c r="CT62" s="353" t="str">
        <f ca="1">+IF(OFFSET('Sanitation Data'!$E$32,0,10*ROW('Sanitation Data'!E56))="","",OFFSET('Sanitation Data'!$E$32,0,10*ROW('Sanitation Data'!E56)))</f>
        <v/>
      </c>
      <c r="CU62" s="353" t="str">
        <f ca="1">+IF(OFFSET('Sanitation Data'!$F$28,0,10*ROW('Sanitation Data'!F56))="","",OFFSET('Sanitation Data'!$F$28,0,10*ROW('Sanitation Data'!F56)))</f>
        <v/>
      </c>
      <c r="CV62" s="353" t="str">
        <f ca="1">+IF(OFFSET('Sanitation Data'!$F$29,0,10*ROW('Sanitation Data'!F56))="","",OFFSET('Sanitation Data'!$F$29,0,10*ROW('Sanitation Data'!F56)))</f>
        <v/>
      </c>
      <c r="CW62" s="353" t="str">
        <f ca="1">+IF(OFFSET('Sanitation Data'!$F$30,0,10*ROW('Sanitation Data'!F56))="","",OFFSET('Sanitation Data'!$F$30,0,10*ROW('Sanitation Data'!F56)))</f>
        <v/>
      </c>
      <c r="CX62" s="353" t="str">
        <f ca="1">+IF(OFFSET('Sanitation Data'!$F$31,0,10*ROW('Sanitation Data'!F56))="","",OFFSET('Sanitation Data'!$F$31,0,10*ROW('Sanitation Data'!F56)))</f>
        <v/>
      </c>
      <c r="CY62" s="353" t="str">
        <f ca="1">+IF(OFFSET('Sanitation Data'!$F$32,0,10*ROW('Sanitation Data'!F56))="","",OFFSET('Sanitation Data'!$F$32,0,10*ROW('Sanitation Data'!F56)))</f>
        <v/>
      </c>
      <c r="CZ62" s="353" t="str">
        <f ca="1">+IF(OFFSET('Sanitation Data'!$G$28,0,10*ROW('Sanitation Data'!G56))="","",OFFSET('Sanitation Data'!$G$28,0,10*ROW('Sanitation Data'!G56)))</f>
        <v/>
      </c>
      <c r="DA62" s="353" t="str">
        <f ca="1">+IF(OFFSET('Sanitation Data'!$G$29,0,10*ROW('Sanitation Data'!G56))="","",OFFSET('Sanitation Data'!$G$29,0,10*ROW('Sanitation Data'!G56)))</f>
        <v/>
      </c>
      <c r="DB62" s="353" t="str">
        <f ca="1">+IF(OFFSET('Sanitation Data'!$G$30,0,10*ROW('Sanitation Data'!G56))="","",OFFSET('Sanitation Data'!$G$30,0,10*ROW('Sanitation Data'!G56)))</f>
        <v/>
      </c>
      <c r="DC62" s="353" t="str">
        <f ca="1">+IF(OFFSET('Sanitation Data'!$G$31,0,10*ROW('Sanitation Data'!G56))="","",OFFSET('Sanitation Data'!$G$31,0,10*ROW('Sanitation Data'!G56)))</f>
        <v/>
      </c>
      <c r="DD62" s="353" t="str">
        <f ca="1">+IF(OFFSET('Sanitation Data'!$G$32,0,10*ROW('Sanitation Data'!G56))="","",OFFSET('Sanitation Data'!$G$32,0,10*ROW('Sanitation Data'!G56)))</f>
        <v/>
      </c>
      <c r="DE62" s="353" t="str">
        <f ca="1">+IF(OFFSET('Sanitation Data'!$H$28,0,10*ROW('Sanitation Data'!H56))="","",OFFSET('Sanitation Data'!$H$28,0,10*ROW('Sanitation Data'!H56)))</f>
        <v/>
      </c>
      <c r="DF62" s="353" t="str">
        <f ca="1">+IF(OFFSET('Sanitation Data'!$H$29,0,10*ROW('Sanitation Data'!H56))="","",OFFSET('Sanitation Data'!$H$29,0,10*ROW('Sanitation Data'!H56)))</f>
        <v/>
      </c>
      <c r="DG62" s="353" t="str">
        <f ca="1">+IF(OFFSET('Sanitation Data'!$H$30,0,10*ROW('Sanitation Data'!H56))="","",OFFSET('Sanitation Data'!$H$30,0,10*ROW('Sanitation Data'!H56)))</f>
        <v/>
      </c>
      <c r="DH62" s="353" t="str">
        <f ca="1">+IF(OFFSET('Sanitation Data'!$H$31,0,10*ROW('Sanitation Data'!H56))="","",OFFSET('Sanitation Data'!$H$31,0,10*ROW('Sanitation Data'!H56)))</f>
        <v/>
      </c>
      <c r="DI62" s="353" t="str">
        <f ca="1">+IF(OFFSET('Sanitation Data'!$H$32,0,10*ROW('Sanitation Data'!H56))="","",OFFSET('Sanitation Data'!$H$32,0,10*ROW('Sanitation Data'!H56)))</f>
        <v/>
      </c>
      <c r="DJ62" s="353" t="str">
        <f ca="1">+IF(OFFSET('Sanitation Data'!$I$28,0,10*ROW('Sanitation Data'!I56))="","",OFFSET('Sanitation Data'!$I$28,0,10*ROW('Sanitation Data'!I56)))</f>
        <v/>
      </c>
      <c r="DK62" s="353" t="str">
        <f ca="1">+IF(OFFSET('Sanitation Data'!$I$29,0,10*ROW('Sanitation Data'!I56))="","",OFFSET('Sanitation Data'!$I$29,0,10*ROW('Sanitation Data'!I56)))</f>
        <v/>
      </c>
      <c r="DL62" s="353" t="str">
        <f ca="1">+IF(OFFSET('Sanitation Data'!$I$30,0,10*ROW('Sanitation Data'!I56))="","",OFFSET('Sanitation Data'!$I$30,0,10*ROW('Sanitation Data'!I56)))</f>
        <v/>
      </c>
      <c r="DM62" s="353" t="str">
        <f ca="1">+IF(OFFSET('Sanitation Data'!$I$31,0,10*ROW('Sanitation Data'!I56))="","",OFFSET('Sanitation Data'!$I$31,0,10*ROW('Sanitation Data'!I56)))</f>
        <v/>
      </c>
      <c r="DN62" s="353" t="str">
        <f ca="1">+IF(OFFSET('Sanitation Data'!$I$32,0,10*ROW('Sanitation Data'!I56))="","",OFFSET('Sanitation Data'!$I$32,0,10*ROW('Sanitation Data'!I56)))</f>
        <v/>
      </c>
      <c r="DO62" s="353" t="str">
        <f ca="1">+IF(OFFSET('Hygiene Data'!$D$11,0,10*ROW('Hygiene Data'!D56))="","",OFFSET('Hygiene Data'!$D$11,0,10*ROW('Hygiene Data'!D56)))</f>
        <v/>
      </c>
      <c r="DP62" s="353" t="str">
        <f ca="1">+IF(OFFSET('Hygiene Data'!$D$12,0,10*ROW('Hygiene Data'!D56))="","",OFFSET('Hygiene Data'!$D$12,0,10*ROW('Hygiene Data'!D56)))</f>
        <v/>
      </c>
      <c r="DQ62" s="353" t="str">
        <f ca="1">+IF(OFFSET('Hygiene Data'!$D$13,0,10*ROW('Hygiene Data'!D56))="","",OFFSET('Hygiene Data'!$D$13,0,10*ROW('Hygiene Data'!D56)))</f>
        <v/>
      </c>
      <c r="DR62" s="353" t="str">
        <f ca="1">+IF(OFFSET('Hygiene Data'!$E$11,0,10*ROW('Hygiene Data'!E56))="","",OFFSET('Hygiene Data'!$E$11,0,10*ROW('Hygiene Data'!E56)))</f>
        <v/>
      </c>
      <c r="DS62" s="353" t="str">
        <f ca="1">+IF(OFFSET('Hygiene Data'!$E$12,0,10*ROW('Hygiene Data'!E56))="","",OFFSET('Hygiene Data'!$E$12,0,10*ROW('Hygiene Data'!E56)))</f>
        <v/>
      </c>
      <c r="DT62" s="353" t="str">
        <f ca="1">+IF(OFFSET('Hygiene Data'!$E$13,0,10*ROW('Hygiene Data'!E56))="","",OFFSET('Hygiene Data'!$E$13,0,10*ROW('Hygiene Data'!E56)))</f>
        <v/>
      </c>
      <c r="DU62" s="353" t="str">
        <f ca="1">+IF(OFFSET('Hygiene Data'!$F$11,0,10*ROW('Hygiene Data'!F56))="","",OFFSET('Hygiene Data'!$F$11,0,10*ROW('Hygiene Data'!F56)))</f>
        <v/>
      </c>
      <c r="DV62" s="353" t="str">
        <f ca="1">+IF(OFFSET('Hygiene Data'!$F$12,0,10*ROW('Hygiene Data'!F56))="","",OFFSET('Hygiene Data'!$F$12,0,10*ROW('Hygiene Data'!F56)))</f>
        <v/>
      </c>
      <c r="DW62" s="353" t="str">
        <f ca="1">+IF(OFFSET('Hygiene Data'!$F$13,0,10*ROW('Hygiene Data'!F56))="","",OFFSET('Hygiene Data'!$F$13,0,10*ROW('Hygiene Data'!F56)))</f>
        <v/>
      </c>
      <c r="DX62" s="353" t="str">
        <f ca="1">+IF(OFFSET('Hygiene Data'!$G$11,0,10*ROW('Hygiene Data'!G56))="","",OFFSET('Hygiene Data'!$G$11,0,10*ROW('Hygiene Data'!G56)))</f>
        <v/>
      </c>
      <c r="DY62" s="353" t="str">
        <f ca="1">+IF(OFFSET('Hygiene Data'!$G$12,0,10*ROW('Hygiene Data'!G56))="","",OFFSET('Hygiene Data'!$G$12,0,10*ROW('Hygiene Data'!G56)))</f>
        <v/>
      </c>
      <c r="DZ62" s="353" t="str">
        <f ca="1">+IF(OFFSET('Hygiene Data'!$G$13,0,10*ROW('Hygiene Data'!G56))="","",OFFSET('Hygiene Data'!$G$13,0,10*ROW('Hygiene Data'!G56)))</f>
        <v/>
      </c>
      <c r="EA62" s="353" t="str">
        <f ca="1">+IF(OFFSET('Hygiene Data'!$H$11,0,10*ROW('Hygiene Data'!H56))="","",OFFSET('Hygiene Data'!$H$11,0,10*ROW('Hygiene Data'!H56)))</f>
        <v/>
      </c>
      <c r="EB62" s="353" t="str">
        <f ca="1">+IF(OFFSET('Hygiene Data'!$H$12,0,10*ROW('Hygiene Data'!H56))="","",OFFSET('Hygiene Data'!$H$12,0,10*ROW('Hygiene Data'!H56)))</f>
        <v/>
      </c>
      <c r="EC62" s="353" t="str">
        <f ca="1">+IF(OFFSET('Hygiene Data'!$H$13,0,10*ROW('Hygiene Data'!H56))="","",OFFSET('Hygiene Data'!$H$13,0,10*ROW('Hygiene Data'!H56)))</f>
        <v/>
      </c>
      <c r="ED62" s="353" t="str">
        <f ca="1">+IF(OFFSET('Hygiene Data'!$I$11,0,10*ROW('Hygiene Data'!I56))="","",OFFSET('Hygiene Data'!$I$11,0,10*ROW('Hygiene Data'!I56)))</f>
        <v/>
      </c>
      <c r="EE62" s="353" t="str">
        <f ca="1">+IF(OFFSET('Hygiene Data'!$I$12,0,10*ROW('Hygiene Data'!I56))="","",OFFSET('Hygiene Data'!$I$12,0,10*ROW('Hygiene Data'!I56)))</f>
        <v/>
      </c>
      <c r="EF62" s="353" t="str">
        <f ca="1">+IF(OFFSET('Hygiene Data'!$I$13,0,10*ROW('Hygiene Data'!I56))="","",OFFSET('Hygiene Data'!$I$13,0,10*ROW('Hygiene Data'!I56)))</f>
        <v/>
      </c>
    </row>
    <row r="63" spans="1:136" x14ac:dyDescent="0.25">
      <c r="A63" s="462" t="str">
        <f ca="1">+IF(OFFSET('Water Data'!$B$2,0,10*ROW('Water Data'!E57))="","",OFFSET('Water Data'!$B$2,0,10*ROW('Water Data'!E57)))</f>
        <v/>
      </c>
      <c r="B63" s="46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89" t="str">
        <f t="shared" ca="1" si="0"/>
        <v/>
      </c>
      <c r="D63" s="49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3" t="str">
        <f ca="1">+IF(OFFSET('Water Data'!$D$27,0,10*ROW('Water Data'!D57))="","",OFFSET('Water Data'!$D$27,0,10*ROW('Water Data'!D57)))</f>
        <v/>
      </c>
      <c r="BT63" s="353" t="str">
        <f ca="1">+IF(OFFSET('Water Data'!$D$28,0,10*ROW('Water Data'!D57))="","",OFFSET('Water Data'!$D$28,0,10*ROW('Water Data'!D57)))</f>
        <v/>
      </c>
      <c r="BU63" s="353" t="str">
        <f ca="1">+IF(OFFSET('Water Data'!$D$29,0,10*ROW('Water Data'!D57))="","",OFFSET('Water Data'!$D$29,0,10*ROW('Water Data'!D57)))</f>
        <v/>
      </c>
      <c r="BV63" s="353" t="str">
        <f ca="1">+IF(OFFSET('Water Data'!$E$27,0,10*ROW('Water Data'!E57))="","",OFFSET('Water Data'!$E$27,0,10*ROW('Water Data'!E57)))</f>
        <v/>
      </c>
      <c r="BW63" s="353" t="str">
        <f ca="1">+IF(OFFSET('Water Data'!$E$28,0,10*ROW('Water Data'!E57))="","",OFFSET('Water Data'!$E$28,0,10*ROW('Water Data'!E57)))</f>
        <v/>
      </c>
      <c r="BX63" s="353" t="str">
        <f ca="1">+IF(OFFSET('Water Data'!$E$29,0,10*ROW('Water Data'!E57))="","",OFFSET('Water Data'!$E$29,0,10*ROW('Water Data'!E57)))</f>
        <v/>
      </c>
      <c r="BY63" s="353" t="str">
        <f ca="1">+IF(OFFSET('Water Data'!$F$27,0,10*ROW('Water Data'!F57))="","",OFFSET('Water Data'!$F$27,0,10*ROW('Water Data'!F57)))</f>
        <v/>
      </c>
      <c r="BZ63" s="353" t="str">
        <f ca="1">+IF(OFFSET('Water Data'!$F$28,0,10*ROW('Water Data'!F57))="","",OFFSET('Water Data'!$F$28,0,10*ROW('Water Data'!F57)))</f>
        <v/>
      </c>
      <c r="CA63" s="353" t="str">
        <f ca="1">+IF(OFFSET('Water Data'!$F$29,0,10*ROW('Water Data'!F57))="","",OFFSET('Water Data'!$F$29,0,10*ROW('Water Data'!F57)))</f>
        <v/>
      </c>
      <c r="CB63" s="353" t="str">
        <f ca="1">+IF(OFFSET('Water Data'!$G$27,0,10*ROW('Water Data'!G57))="","",OFFSET('Water Data'!$G$27,0,10*ROW('Water Data'!G57)))</f>
        <v/>
      </c>
      <c r="CC63" s="353" t="str">
        <f ca="1">+IF(OFFSET('Water Data'!$G$28,0,10*ROW('Water Data'!G57))="","",OFFSET('Water Data'!$G$28,0,10*ROW('Water Data'!G57)))</f>
        <v/>
      </c>
      <c r="CD63" s="353" t="str">
        <f ca="1">+IF(OFFSET('Water Data'!$G$29,0,10*ROW('Water Data'!G57))="","",OFFSET('Water Data'!$G$29,0,10*ROW('Water Data'!G57)))</f>
        <v/>
      </c>
      <c r="CE63" s="353" t="str">
        <f ca="1">+IF(OFFSET('Water Data'!$H$27,0,10*ROW('Water Data'!H57))="","",OFFSET('Water Data'!$H$27,0,10*ROW('Water Data'!H57)))</f>
        <v/>
      </c>
      <c r="CF63" s="353" t="str">
        <f ca="1">+IF(OFFSET('Water Data'!$H$28,0,10*ROW('Water Data'!H57))="","",OFFSET('Water Data'!$H$28,0,10*ROW('Water Data'!H57)))</f>
        <v/>
      </c>
      <c r="CG63" s="353" t="str">
        <f ca="1">+IF(OFFSET('Water Data'!$H$29,0,10*ROW('Water Data'!H57))="","",OFFSET('Water Data'!$H$29,0,10*ROW('Water Data'!H57)))</f>
        <v/>
      </c>
      <c r="CH63" s="353" t="str">
        <f ca="1">+IF(OFFSET('Water Data'!$I$27,0,10*ROW('Water Data'!I57))="","",OFFSET('Water Data'!$I$27,0,10*ROW('Water Data'!I57)))</f>
        <v/>
      </c>
      <c r="CI63" s="353" t="str">
        <f ca="1">+IF(OFFSET('Water Data'!$I$28,0,10*ROW('Water Data'!I57))="","",OFFSET('Water Data'!$I$28,0,10*ROW('Water Data'!I57)))</f>
        <v/>
      </c>
      <c r="CJ63" s="353" t="str">
        <f ca="1">+IF(OFFSET('Water Data'!$I$29,0,10*ROW('Water Data'!I57))="","",OFFSET('Water Data'!$I$29,0,10*ROW('Water Data'!I57)))</f>
        <v/>
      </c>
      <c r="CK63" s="353" t="str">
        <f ca="1">+IF(OFFSET('Sanitation Data'!$D$28,0,10*ROW('Sanitation Data'!D57))="","",OFFSET('Sanitation Data'!$D$28,0,10*ROW('Sanitation Data'!D57)))</f>
        <v/>
      </c>
      <c r="CL63" s="353" t="str">
        <f ca="1">+IF(OFFSET('Sanitation Data'!$D$29,0,10*ROW('Sanitation Data'!D57))="","",OFFSET('Sanitation Data'!$D$29,0,10*ROW('Sanitation Data'!D57)))</f>
        <v/>
      </c>
      <c r="CM63" s="353" t="str">
        <f ca="1">+IF(OFFSET('Sanitation Data'!$D$30,0,10*ROW('Sanitation Data'!D57))="","",OFFSET('Sanitation Data'!$D$30,0,10*ROW('Sanitation Data'!D57)))</f>
        <v/>
      </c>
      <c r="CN63" s="353" t="str">
        <f ca="1">+IF(OFFSET('Sanitation Data'!$D$31,0,10*ROW('Sanitation Data'!D57))="","",OFFSET('Sanitation Data'!$D$31,0,10*ROW('Sanitation Data'!D57)))</f>
        <v/>
      </c>
      <c r="CO63" s="353" t="str">
        <f ca="1">+IF(OFFSET('Sanitation Data'!$D$32,0,10*ROW('Sanitation Data'!D57))="","",OFFSET('Sanitation Data'!$D$32,0,10*ROW('Sanitation Data'!D57)))</f>
        <v/>
      </c>
      <c r="CP63" s="353" t="str">
        <f ca="1">+IF(OFFSET('Sanitation Data'!$E$28,0,10*ROW('Sanitation Data'!E57))="","",OFFSET('Sanitation Data'!$E$28,0,10*ROW('Sanitation Data'!E57)))</f>
        <v/>
      </c>
      <c r="CQ63" s="353" t="str">
        <f ca="1">+IF(OFFSET('Sanitation Data'!$E$29,0,10*ROW('Sanitation Data'!E57))="","",OFFSET('Sanitation Data'!$E$29,0,10*ROW('Sanitation Data'!E57)))</f>
        <v/>
      </c>
      <c r="CR63" s="353" t="str">
        <f ca="1">+IF(OFFSET('Sanitation Data'!$E$30,0,10*ROW('Sanitation Data'!E57))="","",OFFSET('Sanitation Data'!$E$30,0,10*ROW('Sanitation Data'!E57)))</f>
        <v/>
      </c>
      <c r="CS63" s="353" t="str">
        <f ca="1">+IF(OFFSET('Sanitation Data'!$E$31,0,10*ROW('Sanitation Data'!E57))="","",OFFSET('Sanitation Data'!$E$31,0,10*ROW('Sanitation Data'!E57)))</f>
        <v/>
      </c>
      <c r="CT63" s="353" t="str">
        <f ca="1">+IF(OFFSET('Sanitation Data'!$E$32,0,10*ROW('Sanitation Data'!E57))="","",OFFSET('Sanitation Data'!$E$32,0,10*ROW('Sanitation Data'!E57)))</f>
        <v/>
      </c>
      <c r="CU63" s="353" t="str">
        <f ca="1">+IF(OFFSET('Sanitation Data'!$F$28,0,10*ROW('Sanitation Data'!F57))="","",OFFSET('Sanitation Data'!$F$28,0,10*ROW('Sanitation Data'!F57)))</f>
        <v/>
      </c>
      <c r="CV63" s="353" t="str">
        <f ca="1">+IF(OFFSET('Sanitation Data'!$F$29,0,10*ROW('Sanitation Data'!F57))="","",OFFSET('Sanitation Data'!$F$29,0,10*ROW('Sanitation Data'!F57)))</f>
        <v/>
      </c>
      <c r="CW63" s="353" t="str">
        <f ca="1">+IF(OFFSET('Sanitation Data'!$F$30,0,10*ROW('Sanitation Data'!F57))="","",OFFSET('Sanitation Data'!$F$30,0,10*ROW('Sanitation Data'!F57)))</f>
        <v/>
      </c>
      <c r="CX63" s="353" t="str">
        <f ca="1">+IF(OFFSET('Sanitation Data'!$F$31,0,10*ROW('Sanitation Data'!F57))="","",OFFSET('Sanitation Data'!$F$31,0,10*ROW('Sanitation Data'!F57)))</f>
        <v/>
      </c>
      <c r="CY63" s="353" t="str">
        <f ca="1">+IF(OFFSET('Sanitation Data'!$F$32,0,10*ROW('Sanitation Data'!F57))="","",OFFSET('Sanitation Data'!$F$32,0,10*ROW('Sanitation Data'!F57)))</f>
        <v/>
      </c>
      <c r="CZ63" s="353" t="str">
        <f ca="1">+IF(OFFSET('Sanitation Data'!$G$28,0,10*ROW('Sanitation Data'!G57))="","",OFFSET('Sanitation Data'!$G$28,0,10*ROW('Sanitation Data'!G57)))</f>
        <v/>
      </c>
      <c r="DA63" s="353" t="str">
        <f ca="1">+IF(OFFSET('Sanitation Data'!$G$29,0,10*ROW('Sanitation Data'!G57))="","",OFFSET('Sanitation Data'!$G$29,0,10*ROW('Sanitation Data'!G57)))</f>
        <v/>
      </c>
      <c r="DB63" s="353" t="str">
        <f ca="1">+IF(OFFSET('Sanitation Data'!$G$30,0,10*ROW('Sanitation Data'!G57))="","",OFFSET('Sanitation Data'!$G$30,0,10*ROW('Sanitation Data'!G57)))</f>
        <v/>
      </c>
      <c r="DC63" s="353" t="str">
        <f ca="1">+IF(OFFSET('Sanitation Data'!$G$31,0,10*ROW('Sanitation Data'!G57))="","",OFFSET('Sanitation Data'!$G$31,0,10*ROW('Sanitation Data'!G57)))</f>
        <v/>
      </c>
      <c r="DD63" s="353" t="str">
        <f ca="1">+IF(OFFSET('Sanitation Data'!$G$32,0,10*ROW('Sanitation Data'!G57))="","",OFFSET('Sanitation Data'!$G$32,0,10*ROW('Sanitation Data'!G57)))</f>
        <v/>
      </c>
      <c r="DE63" s="353" t="str">
        <f ca="1">+IF(OFFSET('Sanitation Data'!$H$28,0,10*ROW('Sanitation Data'!H57))="","",OFFSET('Sanitation Data'!$H$28,0,10*ROW('Sanitation Data'!H57)))</f>
        <v/>
      </c>
      <c r="DF63" s="353" t="str">
        <f ca="1">+IF(OFFSET('Sanitation Data'!$H$29,0,10*ROW('Sanitation Data'!H57))="","",OFFSET('Sanitation Data'!$H$29,0,10*ROW('Sanitation Data'!H57)))</f>
        <v/>
      </c>
      <c r="DG63" s="353" t="str">
        <f ca="1">+IF(OFFSET('Sanitation Data'!$H$30,0,10*ROW('Sanitation Data'!H57))="","",OFFSET('Sanitation Data'!$H$30,0,10*ROW('Sanitation Data'!H57)))</f>
        <v/>
      </c>
      <c r="DH63" s="353" t="str">
        <f ca="1">+IF(OFFSET('Sanitation Data'!$H$31,0,10*ROW('Sanitation Data'!H57))="","",OFFSET('Sanitation Data'!$H$31,0,10*ROW('Sanitation Data'!H57)))</f>
        <v/>
      </c>
      <c r="DI63" s="353" t="str">
        <f ca="1">+IF(OFFSET('Sanitation Data'!$H$32,0,10*ROW('Sanitation Data'!H57))="","",OFFSET('Sanitation Data'!$H$32,0,10*ROW('Sanitation Data'!H57)))</f>
        <v/>
      </c>
      <c r="DJ63" s="353" t="str">
        <f ca="1">+IF(OFFSET('Sanitation Data'!$I$28,0,10*ROW('Sanitation Data'!I57))="","",OFFSET('Sanitation Data'!$I$28,0,10*ROW('Sanitation Data'!I57)))</f>
        <v/>
      </c>
      <c r="DK63" s="353" t="str">
        <f ca="1">+IF(OFFSET('Sanitation Data'!$I$29,0,10*ROW('Sanitation Data'!I57))="","",OFFSET('Sanitation Data'!$I$29,0,10*ROW('Sanitation Data'!I57)))</f>
        <v/>
      </c>
      <c r="DL63" s="353" t="str">
        <f ca="1">+IF(OFFSET('Sanitation Data'!$I$30,0,10*ROW('Sanitation Data'!I57))="","",OFFSET('Sanitation Data'!$I$30,0,10*ROW('Sanitation Data'!I57)))</f>
        <v/>
      </c>
      <c r="DM63" s="353" t="str">
        <f ca="1">+IF(OFFSET('Sanitation Data'!$I$31,0,10*ROW('Sanitation Data'!I57))="","",OFFSET('Sanitation Data'!$I$31,0,10*ROW('Sanitation Data'!I57)))</f>
        <v/>
      </c>
      <c r="DN63" s="353" t="str">
        <f ca="1">+IF(OFFSET('Sanitation Data'!$I$32,0,10*ROW('Sanitation Data'!I57))="","",OFFSET('Sanitation Data'!$I$32,0,10*ROW('Sanitation Data'!I57)))</f>
        <v/>
      </c>
      <c r="DO63" s="353" t="str">
        <f ca="1">+IF(OFFSET('Hygiene Data'!$D$11,0,10*ROW('Hygiene Data'!D57))="","",OFFSET('Hygiene Data'!$D$11,0,10*ROW('Hygiene Data'!D57)))</f>
        <v/>
      </c>
      <c r="DP63" s="353" t="str">
        <f ca="1">+IF(OFFSET('Hygiene Data'!$D$12,0,10*ROW('Hygiene Data'!D57))="","",OFFSET('Hygiene Data'!$D$12,0,10*ROW('Hygiene Data'!D57)))</f>
        <v/>
      </c>
      <c r="DQ63" s="353" t="str">
        <f ca="1">+IF(OFFSET('Hygiene Data'!$D$13,0,10*ROW('Hygiene Data'!D57))="","",OFFSET('Hygiene Data'!$D$13,0,10*ROW('Hygiene Data'!D57)))</f>
        <v/>
      </c>
      <c r="DR63" s="353" t="str">
        <f ca="1">+IF(OFFSET('Hygiene Data'!$E$11,0,10*ROW('Hygiene Data'!E57))="","",OFFSET('Hygiene Data'!$E$11,0,10*ROW('Hygiene Data'!E57)))</f>
        <v/>
      </c>
      <c r="DS63" s="353" t="str">
        <f ca="1">+IF(OFFSET('Hygiene Data'!$E$12,0,10*ROW('Hygiene Data'!E57))="","",OFFSET('Hygiene Data'!$E$12,0,10*ROW('Hygiene Data'!E57)))</f>
        <v/>
      </c>
      <c r="DT63" s="353" t="str">
        <f ca="1">+IF(OFFSET('Hygiene Data'!$E$13,0,10*ROW('Hygiene Data'!E57))="","",OFFSET('Hygiene Data'!$E$13,0,10*ROW('Hygiene Data'!E57)))</f>
        <v/>
      </c>
      <c r="DU63" s="353" t="str">
        <f ca="1">+IF(OFFSET('Hygiene Data'!$F$11,0,10*ROW('Hygiene Data'!F57))="","",OFFSET('Hygiene Data'!$F$11,0,10*ROW('Hygiene Data'!F57)))</f>
        <v/>
      </c>
      <c r="DV63" s="353" t="str">
        <f ca="1">+IF(OFFSET('Hygiene Data'!$F$12,0,10*ROW('Hygiene Data'!F57))="","",OFFSET('Hygiene Data'!$F$12,0,10*ROW('Hygiene Data'!F57)))</f>
        <v/>
      </c>
      <c r="DW63" s="353" t="str">
        <f ca="1">+IF(OFFSET('Hygiene Data'!$F$13,0,10*ROW('Hygiene Data'!F57))="","",OFFSET('Hygiene Data'!$F$13,0,10*ROW('Hygiene Data'!F57)))</f>
        <v/>
      </c>
      <c r="DX63" s="353" t="str">
        <f ca="1">+IF(OFFSET('Hygiene Data'!$G$11,0,10*ROW('Hygiene Data'!G57))="","",OFFSET('Hygiene Data'!$G$11,0,10*ROW('Hygiene Data'!G57)))</f>
        <v/>
      </c>
      <c r="DY63" s="353" t="str">
        <f ca="1">+IF(OFFSET('Hygiene Data'!$G$12,0,10*ROW('Hygiene Data'!G57))="","",OFFSET('Hygiene Data'!$G$12,0,10*ROW('Hygiene Data'!G57)))</f>
        <v/>
      </c>
      <c r="DZ63" s="353" t="str">
        <f ca="1">+IF(OFFSET('Hygiene Data'!$G$13,0,10*ROW('Hygiene Data'!G57))="","",OFFSET('Hygiene Data'!$G$13,0,10*ROW('Hygiene Data'!G57)))</f>
        <v/>
      </c>
      <c r="EA63" s="353" t="str">
        <f ca="1">+IF(OFFSET('Hygiene Data'!$H$11,0,10*ROW('Hygiene Data'!H57))="","",OFFSET('Hygiene Data'!$H$11,0,10*ROW('Hygiene Data'!H57)))</f>
        <v/>
      </c>
      <c r="EB63" s="353" t="str">
        <f ca="1">+IF(OFFSET('Hygiene Data'!$H$12,0,10*ROW('Hygiene Data'!H57))="","",OFFSET('Hygiene Data'!$H$12,0,10*ROW('Hygiene Data'!H57)))</f>
        <v/>
      </c>
      <c r="EC63" s="353" t="str">
        <f ca="1">+IF(OFFSET('Hygiene Data'!$H$13,0,10*ROW('Hygiene Data'!H57))="","",OFFSET('Hygiene Data'!$H$13,0,10*ROW('Hygiene Data'!H57)))</f>
        <v/>
      </c>
      <c r="ED63" s="353" t="str">
        <f ca="1">+IF(OFFSET('Hygiene Data'!$I$11,0,10*ROW('Hygiene Data'!I57))="","",OFFSET('Hygiene Data'!$I$11,0,10*ROW('Hygiene Data'!I57)))</f>
        <v/>
      </c>
      <c r="EE63" s="353" t="str">
        <f ca="1">+IF(OFFSET('Hygiene Data'!$I$12,0,10*ROW('Hygiene Data'!I57))="","",OFFSET('Hygiene Data'!$I$12,0,10*ROW('Hygiene Data'!I57)))</f>
        <v/>
      </c>
      <c r="EF63" s="353" t="str">
        <f ca="1">+IF(OFFSET('Hygiene Data'!$I$13,0,10*ROW('Hygiene Data'!I57))="","",OFFSET('Hygiene Data'!$I$13,0,10*ROW('Hygiene Data'!I57)))</f>
        <v/>
      </c>
    </row>
    <row r="64" spans="1:136" x14ac:dyDescent="0.25">
      <c r="A64" s="462" t="str">
        <f ca="1">+IF(OFFSET('Water Data'!$B$2,0,10*ROW('Water Data'!E58))="","",OFFSET('Water Data'!$B$2,0,10*ROW('Water Data'!E58)))</f>
        <v/>
      </c>
      <c r="B64" s="46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89" t="str">
        <f t="shared" ca="1" si="0"/>
        <v/>
      </c>
      <c r="D64" s="49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3" t="str">
        <f ca="1">+IF(OFFSET('Water Data'!$D$27,0,10*ROW('Water Data'!D58))="","",OFFSET('Water Data'!$D$27,0,10*ROW('Water Data'!D58)))</f>
        <v/>
      </c>
      <c r="BT64" s="353" t="str">
        <f ca="1">+IF(OFFSET('Water Data'!$D$28,0,10*ROW('Water Data'!D58))="","",OFFSET('Water Data'!$D$28,0,10*ROW('Water Data'!D58)))</f>
        <v/>
      </c>
      <c r="BU64" s="353" t="str">
        <f ca="1">+IF(OFFSET('Water Data'!$D$29,0,10*ROW('Water Data'!D58))="","",OFFSET('Water Data'!$D$29,0,10*ROW('Water Data'!D58)))</f>
        <v/>
      </c>
      <c r="BV64" s="353" t="str">
        <f ca="1">+IF(OFFSET('Water Data'!$E$27,0,10*ROW('Water Data'!E58))="","",OFFSET('Water Data'!$E$27,0,10*ROW('Water Data'!E58)))</f>
        <v/>
      </c>
      <c r="BW64" s="353" t="str">
        <f ca="1">+IF(OFFSET('Water Data'!$E$28,0,10*ROW('Water Data'!E58))="","",OFFSET('Water Data'!$E$28,0,10*ROW('Water Data'!E58)))</f>
        <v/>
      </c>
      <c r="BX64" s="353" t="str">
        <f ca="1">+IF(OFFSET('Water Data'!$E$29,0,10*ROW('Water Data'!E58))="","",OFFSET('Water Data'!$E$29,0,10*ROW('Water Data'!E58)))</f>
        <v/>
      </c>
      <c r="BY64" s="353" t="str">
        <f ca="1">+IF(OFFSET('Water Data'!$F$27,0,10*ROW('Water Data'!F58))="","",OFFSET('Water Data'!$F$27,0,10*ROW('Water Data'!F58)))</f>
        <v/>
      </c>
      <c r="BZ64" s="353" t="str">
        <f ca="1">+IF(OFFSET('Water Data'!$F$28,0,10*ROW('Water Data'!F58))="","",OFFSET('Water Data'!$F$28,0,10*ROW('Water Data'!F58)))</f>
        <v/>
      </c>
      <c r="CA64" s="353" t="str">
        <f ca="1">+IF(OFFSET('Water Data'!$F$29,0,10*ROW('Water Data'!F58))="","",OFFSET('Water Data'!$F$29,0,10*ROW('Water Data'!F58)))</f>
        <v/>
      </c>
      <c r="CB64" s="353" t="str">
        <f ca="1">+IF(OFFSET('Water Data'!$G$27,0,10*ROW('Water Data'!G58))="","",OFFSET('Water Data'!$G$27,0,10*ROW('Water Data'!G58)))</f>
        <v/>
      </c>
      <c r="CC64" s="353" t="str">
        <f ca="1">+IF(OFFSET('Water Data'!$G$28,0,10*ROW('Water Data'!G58))="","",OFFSET('Water Data'!$G$28,0,10*ROW('Water Data'!G58)))</f>
        <v/>
      </c>
      <c r="CD64" s="353" t="str">
        <f ca="1">+IF(OFFSET('Water Data'!$G$29,0,10*ROW('Water Data'!G58))="","",OFFSET('Water Data'!$G$29,0,10*ROW('Water Data'!G58)))</f>
        <v/>
      </c>
      <c r="CE64" s="353" t="str">
        <f ca="1">+IF(OFFSET('Water Data'!$H$27,0,10*ROW('Water Data'!H58))="","",OFFSET('Water Data'!$H$27,0,10*ROW('Water Data'!H58)))</f>
        <v/>
      </c>
      <c r="CF64" s="353" t="str">
        <f ca="1">+IF(OFFSET('Water Data'!$H$28,0,10*ROW('Water Data'!H58))="","",OFFSET('Water Data'!$H$28,0,10*ROW('Water Data'!H58)))</f>
        <v/>
      </c>
      <c r="CG64" s="353" t="str">
        <f ca="1">+IF(OFFSET('Water Data'!$H$29,0,10*ROW('Water Data'!H58))="","",OFFSET('Water Data'!$H$29,0,10*ROW('Water Data'!H58)))</f>
        <v/>
      </c>
      <c r="CH64" s="353" t="str">
        <f ca="1">+IF(OFFSET('Water Data'!$I$27,0,10*ROW('Water Data'!I58))="","",OFFSET('Water Data'!$I$27,0,10*ROW('Water Data'!I58)))</f>
        <v/>
      </c>
      <c r="CI64" s="353" t="str">
        <f ca="1">+IF(OFFSET('Water Data'!$I$28,0,10*ROW('Water Data'!I58))="","",OFFSET('Water Data'!$I$28,0,10*ROW('Water Data'!I58)))</f>
        <v/>
      </c>
      <c r="CJ64" s="353" t="str">
        <f ca="1">+IF(OFFSET('Water Data'!$I$29,0,10*ROW('Water Data'!I58))="","",OFFSET('Water Data'!$I$29,0,10*ROW('Water Data'!I58)))</f>
        <v/>
      </c>
      <c r="CK64" s="353" t="str">
        <f ca="1">+IF(OFFSET('Sanitation Data'!$D$28,0,10*ROW('Sanitation Data'!D58))="","",OFFSET('Sanitation Data'!$D$28,0,10*ROW('Sanitation Data'!D58)))</f>
        <v/>
      </c>
      <c r="CL64" s="353" t="str">
        <f ca="1">+IF(OFFSET('Sanitation Data'!$D$29,0,10*ROW('Sanitation Data'!D58))="","",OFFSET('Sanitation Data'!$D$29,0,10*ROW('Sanitation Data'!D58)))</f>
        <v/>
      </c>
      <c r="CM64" s="353" t="str">
        <f ca="1">+IF(OFFSET('Sanitation Data'!$D$30,0,10*ROW('Sanitation Data'!D58))="","",OFFSET('Sanitation Data'!$D$30,0,10*ROW('Sanitation Data'!D58)))</f>
        <v/>
      </c>
      <c r="CN64" s="353" t="str">
        <f ca="1">+IF(OFFSET('Sanitation Data'!$D$31,0,10*ROW('Sanitation Data'!D58))="","",OFFSET('Sanitation Data'!$D$31,0,10*ROW('Sanitation Data'!D58)))</f>
        <v/>
      </c>
      <c r="CO64" s="353" t="str">
        <f ca="1">+IF(OFFSET('Sanitation Data'!$D$32,0,10*ROW('Sanitation Data'!D58))="","",OFFSET('Sanitation Data'!$D$32,0,10*ROW('Sanitation Data'!D58)))</f>
        <v/>
      </c>
      <c r="CP64" s="353" t="str">
        <f ca="1">+IF(OFFSET('Sanitation Data'!$E$28,0,10*ROW('Sanitation Data'!E58))="","",OFFSET('Sanitation Data'!$E$28,0,10*ROW('Sanitation Data'!E58)))</f>
        <v/>
      </c>
      <c r="CQ64" s="353" t="str">
        <f ca="1">+IF(OFFSET('Sanitation Data'!$E$29,0,10*ROW('Sanitation Data'!E58))="","",OFFSET('Sanitation Data'!$E$29,0,10*ROW('Sanitation Data'!E58)))</f>
        <v/>
      </c>
      <c r="CR64" s="353" t="str">
        <f ca="1">+IF(OFFSET('Sanitation Data'!$E$30,0,10*ROW('Sanitation Data'!E58))="","",OFFSET('Sanitation Data'!$E$30,0,10*ROW('Sanitation Data'!E58)))</f>
        <v/>
      </c>
      <c r="CS64" s="353" t="str">
        <f ca="1">+IF(OFFSET('Sanitation Data'!$E$31,0,10*ROW('Sanitation Data'!E58))="","",OFFSET('Sanitation Data'!$E$31,0,10*ROW('Sanitation Data'!E58)))</f>
        <v/>
      </c>
      <c r="CT64" s="353" t="str">
        <f ca="1">+IF(OFFSET('Sanitation Data'!$E$32,0,10*ROW('Sanitation Data'!E58))="","",OFFSET('Sanitation Data'!$E$32,0,10*ROW('Sanitation Data'!E58)))</f>
        <v/>
      </c>
      <c r="CU64" s="353" t="str">
        <f ca="1">+IF(OFFSET('Sanitation Data'!$F$28,0,10*ROW('Sanitation Data'!F58))="","",OFFSET('Sanitation Data'!$F$28,0,10*ROW('Sanitation Data'!F58)))</f>
        <v/>
      </c>
      <c r="CV64" s="353" t="str">
        <f ca="1">+IF(OFFSET('Sanitation Data'!$F$29,0,10*ROW('Sanitation Data'!F58))="","",OFFSET('Sanitation Data'!$F$29,0,10*ROW('Sanitation Data'!F58)))</f>
        <v/>
      </c>
      <c r="CW64" s="353" t="str">
        <f ca="1">+IF(OFFSET('Sanitation Data'!$F$30,0,10*ROW('Sanitation Data'!F58))="","",OFFSET('Sanitation Data'!$F$30,0,10*ROW('Sanitation Data'!F58)))</f>
        <v/>
      </c>
      <c r="CX64" s="353" t="str">
        <f ca="1">+IF(OFFSET('Sanitation Data'!$F$31,0,10*ROW('Sanitation Data'!F58))="","",OFFSET('Sanitation Data'!$F$31,0,10*ROW('Sanitation Data'!F58)))</f>
        <v/>
      </c>
      <c r="CY64" s="353" t="str">
        <f ca="1">+IF(OFFSET('Sanitation Data'!$F$32,0,10*ROW('Sanitation Data'!F58))="","",OFFSET('Sanitation Data'!$F$32,0,10*ROW('Sanitation Data'!F58)))</f>
        <v/>
      </c>
      <c r="CZ64" s="353" t="str">
        <f ca="1">+IF(OFFSET('Sanitation Data'!$G$28,0,10*ROW('Sanitation Data'!G58))="","",OFFSET('Sanitation Data'!$G$28,0,10*ROW('Sanitation Data'!G58)))</f>
        <v/>
      </c>
      <c r="DA64" s="353" t="str">
        <f ca="1">+IF(OFFSET('Sanitation Data'!$G$29,0,10*ROW('Sanitation Data'!G58))="","",OFFSET('Sanitation Data'!$G$29,0,10*ROW('Sanitation Data'!G58)))</f>
        <v/>
      </c>
      <c r="DB64" s="353" t="str">
        <f ca="1">+IF(OFFSET('Sanitation Data'!$G$30,0,10*ROW('Sanitation Data'!G58))="","",OFFSET('Sanitation Data'!$G$30,0,10*ROW('Sanitation Data'!G58)))</f>
        <v/>
      </c>
      <c r="DC64" s="353" t="str">
        <f ca="1">+IF(OFFSET('Sanitation Data'!$G$31,0,10*ROW('Sanitation Data'!G58))="","",OFFSET('Sanitation Data'!$G$31,0,10*ROW('Sanitation Data'!G58)))</f>
        <v/>
      </c>
      <c r="DD64" s="353" t="str">
        <f ca="1">+IF(OFFSET('Sanitation Data'!$G$32,0,10*ROW('Sanitation Data'!G58))="","",OFFSET('Sanitation Data'!$G$32,0,10*ROW('Sanitation Data'!G58)))</f>
        <v/>
      </c>
      <c r="DE64" s="353" t="str">
        <f ca="1">+IF(OFFSET('Sanitation Data'!$H$28,0,10*ROW('Sanitation Data'!H58))="","",OFFSET('Sanitation Data'!$H$28,0,10*ROW('Sanitation Data'!H58)))</f>
        <v/>
      </c>
      <c r="DF64" s="353" t="str">
        <f ca="1">+IF(OFFSET('Sanitation Data'!$H$29,0,10*ROW('Sanitation Data'!H58))="","",OFFSET('Sanitation Data'!$H$29,0,10*ROW('Sanitation Data'!H58)))</f>
        <v/>
      </c>
      <c r="DG64" s="353" t="str">
        <f ca="1">+IF(OFFSET('Sanitation Data'!$H$30,0,10*ROW('Sanitation Data'!H58))="","",OFFSET('Sanitation Data'!$H$30,0,10*ROW('Sanitation Data'!H58)))</f>
        <v/>
      </c>
      <c r="DH64" s="353" t="str">
        <f ca="1">+IF(OFFSET('Sanitation Data'!$H$31,0,10*ROW('Sanitation Data'!H58))="","",OFFSET('Sanitation Data'!$H$31,0,10*ROW('Sanitation Data'!H58)))</f>
        <v/>
      </c>
      <c r="DI64" s="353" t="str">
        <f ca="1">+IF(OFFSET('Sanitation Data'!$H$32,0,10*ROW('Sanitation Data'!H58))="","",OFFSET('Sanitation Data'!$H$32,0,10*ROW('Sanitation Data'!H58)))</f>
        <v/>
      </c>
      <c r="DJ64" s="353" t="str">
        <f ca="1">+IF(OFFSET('Sanitation Data'!$I$28,0,10*ROW('Sanitation Data'!I58))="","",OFFSET('Sanitation Data'!$I$28,0,10*ROW('Sanitation Data'!I58)))</f>
        <v/>
      </c>
      <c r="DK64" s="353" t="str">
        <f ca="1">+IF(OFFSET('Sanitation Data'!$I$29,0,10*ROW('Sanitation Data'!I58))="","",OFFSET('Sanitation Data'!$I$29,0,10*ROW('Sanitation Data'!I58)))</f>
        <v/>
      </c>
      <c r="DL64" s="353" t="str">
        <f ca="1">+IF(OFFSET('Sanitation Data'!$I$30,0,10*ROW('Sanitation Data'!I58))="","",OFFSET('Sanitation Data'!$I$30,0,10*ROW('Sanitation Data'!I58)))</f>
        <v/>
      </c>
      <c r="DM64" s="353" t="str">
        <f ca="1">+IF(OFFSET('Sanitation Data'!$I$31,0,10*ROW('Sanitation Data'!I58))="","",OFFSET('Sanitation Data'!$I$31,0,10*ROW('Sanitation Data'!I58)))</f>
        <v/>
      </c>
      <c r="DN64" s="353" t="str">
        <f ca="1">+IF(OFFSET('Sanitation Data'!$I$32,0,10*ROW('Sanitation Data'!I58))="","",OFFSET('Sanitation Data'!$I$32,0,10*ROW('Sanitation Data'!I58)))</f>
        <v/>
      </c>
      <c r="DO64" s="353" t="str">
        <f ca="1">+IF(OFFSET('Hygiene Data'!$D$11,0,10*ROW('Hygiene Data'!D58))="","",OFFSET('Hygiene Data'!$D$11,0,10*ROW('Hygiene Data'!D58)))</f>
        <v/>
      </c>
      <c r="DP64" s="353" t="str">
        <f ca="1">+IF(OFFSET('Hygiene Data'!$D$12,0,10*ROW('Hygiene Data'!D58))="","",OFFSET('Hygiene Data'!$D$12,0,10*ROW('Hygiene Data'!D58)))</f>
        <v/>
      </c>
      <c r="DQ64" s="353" t="str">
        <f ca="1">+IF(OFFSET('Hygiene Data'!$D$13,0,10*ROW('Hygiene Data'!D58))="","",OFFSET('Hygiene Data'!$D$13,0,10*ROW('Hygiene Data'!D58)))</f>
        <v/>
      </c>
      <c r="DR64" s="353" t="str">
        <f ca="1">+IF(OFFSET('Hygiene Data'!$E$11,0,10*ROW('Hygiene Data'!E58))="","",OFFSET('Hygiene Data'!$E$11,0,10*ROW('Hygiene Data'!E58)))</f>
        <v/>
      </c>
      <c r="DS64" s="353" t="str">
        <f ca="1">+IF(OFFSET('Hygiene Data'!$E$12,0,10*ROW('Hygiene Data'!E58))="","",OFFSET('Hygiene Data'!$E$12,0,10*ROW('Hygiene Data'!E58)))</f>
        <v/>
      </c>
      <c r="DT64" s="353" t="str">
        <f ca="1">+IF(OFFSET('Hygiene Data'!$E$13,0,10*ROW('Hygiene Data'!E58))="","",OFFSET('Hygiene Data'!$E$13,0,10*ROW('Hygiene Data'!E58)))</f>
        <v/>
      </c>
      <c r="DU64" s="353" t="str">
        <f ca="1">+IF(OFFSET('Hygiene Data'!$F$11,0,10*ROW('Hygiene Data'!F58))="","",OFFSET('Hygiene Data'!$F$11,0,10*ROW('Hygiene Data'!F58)))</f>
        <v/>
      </c>
      <c r="DV64" s="353" t="str">
        <f ca="1">+IF(OFFSET('Hygiene Data'!$F$12,0,10*ROW('Hygiene Data'!F58))="","",OFFSET('Hygiene Data'!$F$12,0,10*ROW('Hygiene Data'!F58)))</f>
        <v/>
      </c>
      <c r="DW64" s="353" t="str">
        <f ca="1">+IF(OFFSET('Hygiene Data'!$F$13,0,10*ROW('Hygiene Data'!F58))="","",OFFSET('Hygiene Data'!$F$13,0,10*ROW('Hygiene Data'!F58)))</f>
        <v/>
      </c>
      <c r="DX64" s="353" t="str">
        <f ca="1">+IF(OFFSET('Hygiene Data'!$G$11,0,10*ROW('Hygiene Data'!G58))="","",OFFSET('Hygiene Data'!$G$11,0,10*ROW('Hygiene Data'!G58)))</f>
        <v/>
      </c>
      <c r="DY64" s="353" t="str">
        <f ca="1">+IF(OFFSET('Hygiene Data'!$G$12,0,10*ROW('Hygiene Data'!G58))="","",OFFSET('Hygiene Data'!$G$12,0,10*ROW('Hygiene Data'!G58)))</f>
        <v/>
      </c>
      <c r="DZ64" s="353" t="str">
        <f ca="1">+IF(OFFSET('Hygiene Data'!$G$13,0,10*ROW('Hygiene Data'!G58))="","",OFFSET('Hygiene Data'!$G$13,0,10*ROW('Hygiene Data'!G58)))</f>
        <v/>
      </c>
      <c r="EA64" s="353" t="str">
        <f ca="1">+IF(OFFSET('Hygiene Data'!$H$11,0,10*ROW('Hygiene Data'!H58))="","",OFFSET('Hygiene Data'!$H$11,0,10*ROW('Hygiene Data'!H58)))</f>
        <v/>
      </c>
      <c r="EB64" s="353" t="str">
        <f ca="1">+IF(OFFSET('Hygiene Data'!$H$12,0,10*ROW('Hygiene Data'!H58))="","",OFFSET('Hygiene Data'!$H$12,0,10*ROW('Hygiene Data'!H58)))</f>
        <v/>
      </c>
      <c r="EC64" s="353" t="str">
        <f ca="1">+IF(OFFSET('Hygiene Data'!$H$13,0,10*ROW('Hygiene Data'!H58))="","",OFFSET('Hygiene Data'!$H$13,0,10*ROW('Hygiene Data'!H58)))</f>
        <v/>
      </c>
      <c r="ED64" s="353" t="str">
        <f ca="1">+IF(OFFSET('Hygiene Data'!$I$11,0,10*ROW('Hygiene Data'!I58))="","",OFFSET('Hygiene Data'!$I$11,0,10*ROW('Hygiene Data'!I58)))</f>
        <v/>
      </c>
      <c r="EE64" s="353" t="str">
        <f ca="1">+IF(OFFSET('Hygiene Data'!$I$12,0,10*ROW('Hygiene Data'!I58))="","",OFFSET('Hygiene Data'!$I$12,0,10*ROW('Hygiene Data'!I58)))</f>
        <v/>
      </c>
      <c r="EF64" s="353" t="str">
        <f ca="1">+IF(OFFSET('Hygiene Data'!$I$13,0,10*ROW('Hygiene Data'!I58))="","",OFFSET('Hygiene Data'!$I$13,0,10*ROW('Hygiene Data'!I58)))</f>
        <v/>
      </c>
    </row>
    <row r="65" spans="1:136" x14ac:dyDescent="0.25">
      <c r="A65" s="462" t="str">
        <f ca="1">+IF(OFFSET('Water Data'!$B$2,0,10*ROW('Water Data'!E59))="","",OFFSET('Water Data'!$B$2,0,10*ROW('Water Data'!E59)))</f>
        <v/>
      </c>
      <c r="B65" s="46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89" t="str">
        <f t="shared" ca="1" si="0"/>
        <v/>
      </c>
      <c r="D65" s="49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3" t="str">
        <f ca="1">+IF(OFFSET('Water Data'!$D$27,0,10*ROW('Water Data'!D59))="","",OFFSET('Water Data'!$D$27,0,10*ROW('Water Data'!D59)))</f>
        <v/>
      </c>
      <c r="BT65" s="353" t="str">
        <f ca="1">+IF(OFFSET('Water Data'!$D$28,0,10*ROW('Water Data'!D59))="","",OFFSET('Water Data'!$D$28,0,10*ROW('Water Data'!D59)))</f>
        <v/>
      </c>
      <c r="BU65" s="353" t="str">
        <f ca="1">+IF(OFFSET('Water Data'!$D$29,0,10*ROW('Water Data'!D59))="","",OFFSET('Water Data'!$D$29,0,10*ROW('Water Data'!D59)))</f>
        <v/>
      </c>
      <c r="BV65" s="353" t="str">
        <f ca="1">+IF(OFFSET('Water Data'!$E$27,0,10*ROW('Water Data'!E59))="","",OFFSET('Water Data'!$E$27,0,10*ROW('Water Data'!E59)))</f>
        <v/>
      </c>
      <c r="BW65" s="353" t="str">
        <f ca="1">+IF(OFFSET('Water Data'!$E$28,0,10*ROW('Water Data'!E59))="","",OFFSET('Water Data'!$E$28,0,10*ROW('Water Data'!E59)))</f>
        <v/>
      </c>
      <c r="BX65" s="353" t="str">
        <f ca="1">+IF(OFFSET('Water Data'!$E$29,0,10*ROW('Water Data'!E59))="","",OFFSET('Water Data'!$E$29,0,10*ROW('Water Data'!E59)))</f>
        <v/>
      </c>
      <c r="BY65" s="353" t="str">
        <f ca="1">+IF(OFFSET('Water Data'!$F$27,0,10*ROW('Water Data'!F59))="","",OFFSET('Water Data'!$F$27,0,10*ROW('Water Data'!F59)))</f>
        <v/>
      </c>
      <c r="BZ65" s="353" t="str">
        <f ca="1">+IF(OFFSET('Water Data'!$F$28,0,10*ROW('Water Data'!F59))="","",OFFSET('Water Data'!$F$28,0,10*ROW('Water Data'!F59)))</f>
        <v/>
      </c>
      <c r="CA65" s="353" t="str">
        <f ca="1">+IF(OFFSET('Water Data'!$F$29,0,10*ROW('Water Data'!F59))="","",OFFSET('Water Data'!$F$29,0,10*ROW('Water Data'!F59)))</f>
        <v/>
      </c>
      <c r="CB65" s="353" t="str">
        <f ca="1">+IF(OFFSET('Water Data'!$G$27,0,10*ROW('Water Data'!G59))="","",OFFSET('Water Data'!$G$27,0,10*ROW('Water Data'!G59)))</f>
        <v/>
      </c>
      <c r="CC65" s="353" t="str">
        <f ca="1">+IF(OFFSET('Water Data'!$G$28,0,10*ROW('Water Data'!G59))="","",OFFSET('Water Data'!$G$28,0,10*ROW('Water Data'!G59)))</f>
        <v/>
      </c>
      <c r="CD65" s="353" t="str">
        <f ca="1">+IF(OFFSET('Water Data'!$G$29,0,10*ROW('Water Data'!G59))="","",OFFSET('Water Data'!$G$29,0,10*ROW('Water Data'!G59)))</f>
        <v/>
      </c>
      <c r="CE65" s="353" t="str">
        <f ca="1">+IF(OFFSET('Water Data'!$H$27,0,10*ROW('Water Data'!H59))="","",OFFSET('Water Data'!$H$27,0,10*ROW('Water Data'!H59)))</f>
        <v/>
      </c>
      <c r="CF65" s="353" t="str">
        <f ca="1">+IF(OFFSET('Water Data'!$H$28,0,10*ROW('Water Data'!H59))="","",OFFSET('Water Data'!$H$28,0,10*ROW('Water Data'!H59)))</f>
        <v/>
      </c>
      <c r="CG65" s="353" t="str">
        <f ca="1">+IF(OFFSET('Water Data'!$H$29,0,10*ROW('Water Data'!H59))="","",OFFSET('Water Data'!$H$29,0,10*ROW('Water Data'!H59)))</f>
        <v/>
      </c>
      <c r="CH65" s="353" t="str">
        <f ca="1">+IF(OFFSET('Water Data'!$I$27,0,10*ROW('Water Data'!I59))="","",OFFSET('Water Data'!$I$27,0,10*ROW('Water Data'!I59)))</f>
        <v/>
      </c>
      <c r="CI65" s="353" t="str">
        <f ca="1">+IF(OFFSET('Water Data'!$I$28,0,10*ROW('Water Data'!I59))="","",OFFSET('Water Data'!$I$28,0,10*ROW('Water Data'!I59)))</f>
        <v/>
      </c>
      <c r="CJ65" s="353" t="str">
        <f ca="1">+IF(OFFSET('Water Data'!$I$29,0,10*ROW('Water Data'!I59))="","",OFFSET('Water Data'!$I$29,0,10*ROW('Water Data'!I59)))</f>
        <v/>
      </c>
      <c r="CK65" s="353" t="str">
        <f ca="1">+IF(OFFSET('Sanitation Data'!$D$28,0,10*ROW('Sanitation Data'!D59))="","",OFFSET('Sanitation Data'!$D$28,0,10*ROW('Sanitation Data'!D59)))</f>
        <v/>
      </c>
      <c r="CL65" s="353" t="str">
        <f ca="1">+IF(OFFSET('Sanitation Data'!$D$29,0,10*ROW('Sanitation Data'!D59))="","",OFFSET('Sanitation Data'!$D$29,0,10*ROW('Sanitation Data'!D59)))</f>
        <v/>
      </c>
      <c r="CM65" s="353" t="str">
        <f ca="1">+IF(OFFSET('Sanitation Data'!$D$30,0,10*ROW('Sanitation Data'!D59))="","",OFFSET('Sanitation Data'!$D$30,0,10*ROW('Sanitation Data'!D59)))</f>
        <v/>
      </c>
      <c r="CN65" s="353" t="str">
        <f ca="1">+IF(OFFSET('Sanitation Data'!$D$31,0,10*ROW('Sanitation Data'!D59))="","",OFFSET('Sanitation Data'!$D$31,0,10*ROW('Sanitation Data'!D59)))</f>
        <v/>
      </c>
      <c r="CO65" s="353" t="str">
        <f ca="1">+IF(OFFSET('Sanitation Data'!$D$32,0,10*ROW('Sanitation Data'!D59))="","",OFFSET('Sanitation Data'!$D$32,0,10*ROW('Sanitation Data'!D59)))</f>
        <v/>
      </c>
      <c r="CP65" s="353" t="str">
        <f ca="1">+IF(OFFSET('Sanitation Data'!$E$28,0,10*ROW('Sanitation Data'!E59))="","",OFFSET('Sanitation Data'!$E$28,0,10*ROW('Sanitation Data'!E59)))</f>
        <v/>
      </c>
      <c r="CQ65" s="353" t="str">
        <f ca="1">+IF(OFFSET('Sanitation Data'!$E$29,0,10*ROW('Sanitation Data'!E59))="","",OFFSET('Sanitation Data'!$E$29,0,10*ROW('Sanitation Data'!E59)))</f>
        <v/>
      </c>
      <c r="CR65" s="353" t="str">
        <f ca="1">+IF(OFFSET('Sanitation Data'!$E$30,0,10*ROW('Sanitation Data'!E59))="","",OFFSET('Sanitation Data'!$E$30,0,10*ROW('Sanitation Data'!E59)))</f>
        <v/>
      </c>
      <c r="CS65" s="353" t="str">
        <f ca="1">+IF(OFFSET('Sanitation Data'!$E$31,0,10*ROW('Sanitation Data'!E59))="","",OFFSET('Sanitation Data'!$E$31,0,10*ROW('Sanitation Data'!E59)))</f>
        <v/>
      </c>
      <c r="CT65" s="353" t="str">
        <f ca="1">+IF(OFFSET('Sanitation Data'!$E$32,0,10*ROW('Sanitation Data'!E59))="","",OFFSET('Sanitation Data'!$E$32,0,10*ROW('Sanitation Data'!E59)))</f>
        <v/>
      </c>
      <c r="CU65" s="353" t="str">
        <f ca="1">+IF(OFFSET('Sanitation Data'!$F$28,0,10*ROW('Sanitation Data'!F59))="","",OFFSET('Sanitation Data'!$F$28,0,10*ROW('Sanitation Data'!F59)))</f>
        <v/>
      </c>
      <c r="CV65" s="353" t="str">
        <f ca="1">+IF(OFFSET('Sanitation Data'!$F$29,0,10*ROW('Sanitation Data'!F59))="","",OFFSET('Sanitation Data'!$F$29,0,10*ROW('Sanitation Data'!F59)))</f>
        <v/>
      </c>
      <c r="CW65" s="353" t="str">
        <f ca="1">+IF(OFFSET('Sanitation Data'!$F$30,0,10*ROW('Sanitation Data'!F59))="","",OFFSET('Sanitation Data'!$F$30,0,10*ROW('Sanitation Data'!F59)))</f>
        <v/>
      </c>
      <c r="CX65" s="353" t="str">
        <f ca="1">+IF(OFFSET('Sanitation Data'!$F$31,0,10*ROW('Sanitation Data'!F59))="","",OFFSET('Sanitation Data'!$F$31,0,10*ROW('Sanitation Data'!F59)))</f>
        <v/>
      </c>
      <c r="CY65" s="353" t="str">
        <f ca="1">+IF(OFFSET('Sanitation Data'!$F$32,0,10*ROW('Sanitation Data'!F59))="","",OFFSET('Sanitation Data'!$F$32,0,10*ROW('Sanitation Data'!F59)))</f>
        <v/>
      </c>
      <c r="CZ65" s="353" t="str">
        <f ca="1">+IF(OFFSET('Sanitation Data'!$G$28,0,10*ROW('Sanitation Data'!G59))="","",OFFSET('Sanitation Data'!$G$28,0,10*ROW('Sanitation Data'!G59)))</f>
        <v/>
      </c>
      <c r="DA65" s="353" t="str">
        <f ca="1">+IF(OFFSET('Sanitation Data'!$G$29,0,10*ROW('Sanitation Data'!G59))="","",OFFSET('Sanitation Data'!$G$29,0,10*ROW('Sanitation Data'!G59)))</f>
        <v/>
      </c>
      <c r="DB65" s="353" t="str">
        <f ca="1">+IF(OFFSET('Sanitation Data'!$G$30,0,10*ROW('Sanitation Data'!G59))="","",OFFSET('Sanitation Data'!$G$30,0,10*ROW('Sanitation Data'!G59)))</f>
        <v/>
      </c>
      <c r="DC65" s="353" t="str">
        <f ca="1">+IF(OFFSET('Sanitation Data'!$G$31,0,10*ROW('Sanitation Data'!G59))="","",OFFSET('Sanitation Data'!$G$31,0,10*ROW('Sanitation Data'!G59)))</f>
        <v/>
      </c>
      <c r="DD65" s="353" t="str">
        <f ca="1">+IF(OFFSET('Sanitation Data'!$G$32,0,10*ROW('Sanitation Data'!G59))="","",OFFSET('Sanitation Data'!$G$32,0,10*ROW('Sanitation Data'!G59)))</f>
        <v/>
      </c>
      <c r="DE65" s="353" t="str">
        <f ca="1">+IF(OFFSET('Sanitation Data'!$H$28,0,10*ROW('Sanitation Data'!H59))="","",OFFSET('Sanitation Data'!$H$28,0,10*ROW('Sanitation Data'!H59)))</f>
        <v/>
      </c>
      <c r="DF65" s="353" t="str">
        <f ca="1">+IF(OFFSET('Sanitation Data'!$H$29,0,10*ROW('Sanitation Data'!H59))="","",OFFSET('Sanitation Data'!$H$29,0,10*ROW('Sanitation Data'!H59)))</f>
        <v/>
      </c>
      <c r="DG65" s="353" t="str">
        <f ca="1">+IF(OFFSET('Sanitation Data'!$H$30,0,10*ROW('Sanitation Data'!H59))="","",OFFSET('Sanitation Data'!$H$30,0,10*ROW('Sanitation Data'!H59)))</f>
        <v/>
      </c>
      <c r="DH65" s="353" t="str">
        <f ca="1">+IF(OFFSET('Sanitation Data'!$H$31,0,10*ROW('Sanitation Data'!H59))="","",OFFSET('Sanitation Data'!$H$31,0,10*ROW('Sanitation Data'!H59)))</f>
        <v/>
      </c>
      <c r="DI65" s="353" t="str">
        <f ca="1">+IF(OFFSET('Sanitation Data'!$H$32,0,10*ROW('Sanitation Data'!H59))="","",OFFSET('Sanitation Data'!$H$32,0,10*ROW('Sanitation Data'!H59)))</f>
        <v/>
      </c>
      <c r="DJ65" s="353" t="str">
        <f ca="1">+IF(OFFSET('Sanitation Data'!$I$28,0,10*ROW('Sanitation Data'!I59))="","",OFFSET('Sanitation Data'!$I$28,0,10*ROW('Sanitation Data'!I59)))</f>
        <v/>
      </c>
      <c r="DK65" s="353" t="str">
        <f ca="1">+IF(OFFSET('Sanitation Data'!$I$29,0,10*ROW('Sanitation Data'!I59))="","",OFFSET('Sanitation Data'!$I$29,0,10*ROW('Sanitation Data'!I59)))</f>
        <v/>
      </c>
      <c r="DL65" s="353" t="str">
        <f ca="1">+IF(OFFSET('Sanitation Data'!$I$30,0,10*ROW('Sanitation Data'!I59))="","",OFFSET('Sanitation Data'!$I$30,0,10*ROW('Sanitation Data'!I59)))</f>
        <v/>
      </c>
      <c r="DM65" s="353" t="str">
        <f ca="1">+IF(OFFSET('Sanitation Data'!$I$31,0,10*ROW('Sanitation Data'!I59))="","",OFFSET('Sanitation Data'!$I$31,0,10*ROW('Sanitation Data'!I59)))</f>
        <v/>
      </c>
      <c r="DN65" s="353" t="str">
        <f ca="1">+IF(OFFSET('Sanitation Data'!$I$32,0,10*ROW('Sanitation Data'!I59))="","",OFFSET('Sanitation Data'!$I$32,0,10*ROW('Sanitation Data'!I59)))</f>
        <v/>
      </c>
      <c r="DO65" s="353" t="str">
        <f ca="1">+IF(OFFSET('Hygiene Data'!$D$11,0,10*ROW('Hygiene Data'!D59))="","",OFFSET('Hygiene Data'!$D$11,0,10*ROW('Hygiene Data'!D59)))</f>
        <v/>
      </c>
      <c r="DP65" s="353" t="str">
        <f ca="1">+IF(OFFSET('Hygiene Data'!$D$12,0,10*ROW('Hygiene Data'!D59))="","",OFFSET('Hygiene Data'!$D$12,0,10*ROW('Hygiene Data'!D59)))</f>
        <v/>
      </c>
      <c r="DQ65" s="353" t="str">
        <f ca="1">+IF(OFFSET('Hygiene Data'!$D$13,0,10*ROW('Hygiene Data'!D59))="","",OFFSET('Hygiene Data'!$D$13,0,10*ROW('Hygiene Data'!D59)))</f>
        <v/>
      </c>
      <c r="DR65" s="353" t="str">
        <f ca="1">+IF(OFFSET('Hygiene Data'!$E$11,0,10*ROW('Hygiene Data'!E59))="","",OFFSET('Hygiene Data'!$E$11,0,10*ROW('Hygiene Data'!E59)))</f>
        <v/>
      </c>
      <c r="DS65" s="353" t="str">
        <f ca="1">+IF(OFFSET('Hygiene Data'!$E$12,0,10*ROW('Hygiene Data'!E59))="","",OFFSET('Hygiene Data'!$E$12,0,10*ROW('Hygiene Data'!E59)))</f>
        <v/>
      </c>
      <c r="DT65" s="353" t="str">
        <f ca="1">+IF(OFFSET('Hygiene Data'!$E$13,0,10*ROW('Hygiene Data'!E59))="","",OFFSET('Hygiene Data'!$E$13,0,10*ROW('Hygiene Data'!E59)))</f>
        <v/>
      </c>
      <c r="DU65" s="353" t="str">
        <f ca="1">+IF(OFFSET('Hygiene Data'!$F$11,0,10*ROW('Hygiene Data'!F59))="","",OFFSET('Hygiene Data'!$F$11,0,10*ROW('Hygiene Data'!F59)))</f>
        <v/>
      </c>
      <c r="DV65" s="353" t="str">
        <f ca="1">+IF(OFFSET('Hygiene Data'!$F$12,0,10*ROW('Hygiene Data'!F59))="","",OFFSET('Hygiene Data'!$F$12,0,10*ROW('Hygiene Data'!F59)))</f>
        <v/>
      </c>
      <c r="DW65" s="353" t="str">
        <f ca="1">+IF(OFFSET('Hygiene Data'!$F$13,0,10*ROW('Hygiene Data'!F59))="","",OFFSET('Hygiene Data'!$F$13,0,10*ROW('Hygiene Data'!F59)))</f>
        <v/>
      </c>
      <c r="DX65" s="353" t="str">
        <f ca="1">+IF(OFFSET('Hygiene Data'!$G$11,0,10*ROW('Hygiene Data'!G59))="","",OFFSET('Hygiene Data'!$G$11,0,10*ROW('Hygiene Data'!G59)))</f>
        <v/>
      </c>
      <c r="DY65" s="353" t="str">
        <f ca="1">+IF(OFFSET('Hygiene Data'!$G$12,0,10*ROW('Hygiene Data'!G59))="","",OFFSET('Hygiene Data'!$G$12,0,10*ROW('Hygiene Data'!G59)))</f>
        <v/>
      </c>
      <c r="DZ65" s="353" t="str">
        <f ca="1">+IF(OFFSET('Hygiene Data'!$G$13,0,10*ROW('Hygiene Data'!G59))="","",OFFSET('Hygiene Data'!$G$13,0,10*ROW('Hygiene Data'!G59)))</f>
        <v/>
      </c>
      <c r="EA65" s="353" t="str">
        <f ca="1">+IF(OFFSET('Hygiene Data'!$H$11,0,10*ROW('Hygiene Data'!H59))="","",OFFSET('Hygiene Data'!$H$11,0,10*ROW('Hygiene Data'!H59)))</f>
        <v/>
      </c>
      <c r="EB65" s="353" t="str">
        <f ca="1">+IF(OFFSET('Hygiene Data'!$H$12,0,10*ROW('Hygiene Data'!H59))="","",OFFSET('Hygiene Data'!$H$12,0,10*ROW('Hygiene Data'!H59)))</f>
        <v/>
      </c>
      <c r="EC65" s="353" t="str">
        <f ca="1">+IF(OFFSET('Hygiene Data'!$H$13,0,10*ROW('Hygiene Data'!H59))="","",OFFSET('Hygiene Data'!$H$13,0,10*ROW('Hygiene Data'!H59)))</f>
        <v/>
      </c>
      <c r="ED65" s="353" t="str">
        <f ca="1">+IF(OFFSET('Hygiene Data'!$I$11,0,10*ROW('Hygiene Data'!I59))="","",OFFSET('Hygiene Data'!$I$11,0,10*ROW('Hygiene Data'!I59)))</f>
        <v/>
      </c>
      <c r="EE65" s="353" t="str">
        <f ca="1">+IF(OFFSET('Hygiene Data'!$I$12,0,10*ROW('Hygiene Data'!I59))="","",OFFSET('Hygiene Data'!$I$12,0,10*ROW('Hygiene Data'!I59)))</f>
        <v/>
      </c>
      <c r="EF65" s="353" t="str">
        <f ca="1">+IF(OFFSET('Hygiene Data'!$I$13,0,10*ROW('Hygiene Data'!I59))="","",OFFSET('Hygiene Data'!$I$13,0,10*ROW('Hygiene Data'!I59)))</f>
        <v/>
      </c>
    </row>
    <row r="66" spans="1:136" x14ac:dyDescent="0.25">
      <c r="A66" s="462" t="str">
        <f ca="1">+IF(OFFSET('Water Data'!$B$2,0,10*ROW('Water Data'!E60))="","",OFFSET('Water Data'!$B$2,0,10*ROW('Water Data'!E60)))</f>
        <v/>
      </c>
      <c r="B66" s="46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89" t="str">
        <f t="shared" ca="1" si="0"/>
        <v/>
      </c>
      <c r="D66" s="49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3" t="str">
        <f ca="1">+IF(OFFSET('Water Data'!$D$27,0,10*ROW('Water Data'!D60))="","",OFFSET('Water Data'!$D$27,0,10*ROW('Water Data'!D60)))</f>
        <v/>
      </c>
      <c r="BT66" s="353" t="str">
        <f ca="1">+IF(OFFSET('Water Data'!$D$28,0,10*ROW('Water Data'!D60))="","",OFFSET('Water Data'!$D$28,0,10*ROW('Water Data'!D60)))</f>
        <v/>
      </c>
      <c r="BU66" s="353" t="str">
        <f ca="1">+IF(OFFSET('Water Data'!$D$29,0,10*ROW('Water Data'!D60))="","",OFFSET('Water Data'!$D$29,0,10*ROW('Water Data'!D60)))</f>
        <v/>
      </c>
      <c r="BV66" s="353" t="str">
        <f ca="1">+IF(OFFSET('Water Data'!$E$27,0,10*ROW('Water Data'!E60))="","",OFFSET('Water Data'!$E$27,0,10*ROW('Water Data'!E60)))</f>
        <v/>
      </c>
      <c r="BW66" s="353" t="str">
        <f ca="1">+IF(OFFSET('Water Data'!$E$28,0,10*ROW('Water Data'!E60))="","",OFFSET('Water Data'!$E$28,0,10*ROW('Water Data'!E60)))</f>
        <v/>
      </c>
      <c r="BX66" s="353" t="str">
        <f ca="1">+IF(OFFSET('Water Data'!$E$29,0,10*ROW('Water Data'!E60))="","",OFFSET('Water Data'!$E$29,0,10*ROW('Water Data'!E60)))</f>
        <v/>
      </c>
      <c r="BY66" s="353" t="str">
        <f ca="1">+IF(OFFSET('Water Data'!$F$27,0,10*ROW('Water Data'!F60))="","",OFFSET('Water Data'!$F$27,0,10*ROW('Water Data'!F60)))</f>
        <v/>
      </c>
      <c r="BZ66" s="353" t="str">
        <f ca="1">+IF(OFFSET('Water Data'!$F$28,0,10*ROW('Water Data'!F60))="","",OFFSET('Water Data'!$F$28,0,10*ROW('Water Data'!F60)))</f>
        <v/>
      </c>
      <c r="CA66" s="353" t="str">
        <f ca="1">+IF(OFFSET('Water Data'!$F$29,0,10*ROW('Water Data'!F60))="","",OFFSET('Water Data'!$F$29,0,10*ROW('Water Data'!F60)))</f>
        <v/>
      </c>
      <c r="CB66" s="353" t="str">
        <f ca="1">+IF(OFFSET('Water Data'!$G$27,0,10*ROW('Water Data'!G60))="","",OFFSET('Water Data'!$G$27,0,10*ROW('Water Data'!G60)))</f>
        <v/>
      </c>
      <c r="CC66" s="353" t="str">
        <f ca="1">+IF(OFFSET('Water Data'!$G$28,0,10*ROW('Water Data'!G60))="","",OFFSET('Water Data'!$G$28,0,10*ROW('Water Data'!G60)))</f>
        <v/>
      </c>
      <c r="CD66" s="353" t="str">
        <f ca="1">+IF(OFFSET('Water Data'!$G$29,0,10*ROW('Water Data'!G60))="","",OFFSET('Water Data'!$G$29,0,10*ROW('Water Data'!G60)))</f>
        <v/>
      </c>
      <c r="CE66" s="353" t="str">
        <f ca="1">+IF(OFFSET('Water Data'!$H$27,0,10*ROW('Water Data'!H60))="","",OFFSET('Water Data'!$H$27,0,10*ROW('Water Data'!H60)))</f>
        <v/>
      </c>
      <c r="CF66" s="353" t="str">
        <f ca="1">+IF(OFFSET('Water Data'!$H$28,0,10*ROW('Water Data'!H60))="","",OFFSET('Water Data'!$H$28,0,10*ROW('Water Data'!H60)))</f>
        <v/>
      </c>
      <c r="CG66" s="353" t="str">
        <f ca="1">+IF(OFFSET('Water Data'!$H$29,0,10*ROW('Water Data'!H60))="","",OFFSET('Water Data'!$H$29,0,10*ROW('Water Data'!H60)))</f>
        <v/>
      </c>
      <c r="CH66" s="353" t="str">
        <f ca="1">+IF(OFFSET('Water Data'!$I$27,0,10*ROW('Water Data'!I60))="","",OFFSET('Water Data'!$I$27,0,10*ROW('Water Data'!I60)))</f>
        <v/>
      </c>
      <c r="CI66" s="353" t="str">
        <f ca="1">+IF(OFFSET('Water Data'!$I$28,0,10*ROW('Water Data'!I60))="","",OFFSET('Water Data'!$I$28,0,10*ROW('Water Data'!I60)))</f>
        <v/>
      </c>
      <c r="CJ66" s="353" t="str">
        <f ca="1">+IF(OFFSET('Water Data'!$I$29,0,10*ROW('Water Data'!I60))="","",OFFSET('Water Data'!$I$29,0,10*ROW('Water Data'!I60)))</f>
        <v/>
      </c>
      <c r="CK66" s="353" t="str">
        <f ca="1">+IF(OFFSET('Sanitation Data'!$D$28,0,10*ROW('Sanitation Data'!D60))="","",OFFSET('Sanitation Data'!$D$28,0,10*ROW('Sanitation Data'!D60)))</f>
        <v/>
      </c>
      <c r="CL66" s="353" t="str">
        <f ca="1">+IF(OFFSET('Sanitation Data'!$D$29,0,10*ROW('Sanitation Data'!D60))="","",OFFSET('Sanitation Data'!$D$29,0,10*ROW('Sanitation Data'!D60)))</f>
        <v/>
      </c>
      <c r="CM66" s="353" t="str">
        <f ca="1">+IF(OFFSET('Sanitation Data'!$D$30,0,10*ROW('Sanitation Data'!D60))="","",OFFSET('Sanitation Data'!$D$30,0,10*ROW('Sanitation Data'!D60)))</f>
        <v/>
      </c>
      <c r="CN66" s="353" t="str">
        <f ca="1">+IF(OFFSET('Sanitation Data'!$D$31,0,10*ROW('Sanitation Data'!D60))="","",OFFSET('Sanitation Data'!$D$31,0,10*ROW('Sanitation Data'!D60)))</f>
        <v/>
      </c>
      <c r="CO66" s="353" t="str">
        <f ca="1">+IF(OFFSET('Sanitation Data'!$D$32,0,10*ROW('Sanitation Data'!D60))="","",OFFSET('Sanitation Data'!$D$32,0,10*ROW('Sanitation Data'!D60)))</f>
        <v/>
      </c>
      <c r="CP66" s="353" t="str">
        <f ca="1">+IF(OFFSET('Sanitation Data'!$E$28,0,10*ROW('Sanitation Data'!E60))="","",OFFSET('Sanitation Data'!$E$28,0,10*ROW('Sanitation Data'!E60)))</f>
        <v/>
      </c>
      <c r="CQ66" s="353" t="str">
        <f ca="1">+IF(OFFSET('Sanitation Data'!$E$29,0,10*ROW('Sanitation Data'!E60))="","",OFFSET('Sanitation Data'!$E$29,0,10*ROW('Sanitation Data'!E60)))</f>
        <v/>
      </c>
      <c r="CR66" s="353" t="str">
        <f ca="1">+IF(OFFSET('Sanitation Data'!$E$30,0,10*ROW('Sanitation Data'!E60))="","",OFFSET('Sanitation Data'!$E$30,0,10*ROW('Sanitation Data'!E60)))</f>
        <v/>
      </c>
      <c r="CS66" s="353" t="str">
        <f ca="1">+IF(OFFSET('Sanitation Data'!$E$31,0,10*ROW('Sanitation Data'!E60))="","",OFFSET('Sanitation Data'!$E$31,0,10*ROW('Sanitation Data'!E60)))</f>
        <v/>
      </c>
      <c r="CT66" s="353" t="str">
        <f ca="1">+IF(OFFSET('Sanitation Data'!$E$32,0,10*ROW('Sanitation Data'!E60))="","",OFFSET('Sanitation Data'!$E$32,0,10*ROW('Sanitation Data'!E60)))</f>
        <v/>
      </c>
      <c r="CU66" s="353" t="str">
        <f ca="1">+IF(OFFSET('Sanitation Data'!$F$28,0,10*ROW('Sanitation Data'!F60))="","",OFFSET('Sanitation Data'!$F$28,0,10*ROW('Sanitation Data'!F60)))</f>
        <v/>
      </c>
      <c r="CV66" s="353" t="str">
        <f ca="1">+IF(OFFSET('Sanitation Data'!$F$29,0,10*ROW('Sanitation Data'!F60))="","",OFFSET('Sanitation Data'!$F$29,0,10*ROW('Sanitation Data'!F60)))</f>
        <v/>
      </c>
      <c r="CW66" s="353" t="str">
        <f ca="1">+IF(OFFSET('Sanitation Data'!$F$30,0,10*ROW('Sanitation Data'!F60))="","",OFFSET('Sanitation Data'!$F$30,0,10*ROW('Sanitation Data'!F60)))</f>
        <v/>
      </c>
      <c r="CX66" s="353" t="str">
        <f ca="1">+IF(OFFSET('Sanitation Data'!$F$31,0,10*ROW('Sanitation Data'!F60))="","",OFFSET('Sanitation Data'!$F$31,0,10*ROW('Sanitation Data'!F60)))</f>
        <v/>
      </c>
      <c r="CY66" s="353" t="str">
        <f ca="1">+IF(OFFSET('Sanitation Data'!$F$32,0,10*ROW('Sanitation Data'!F60))="","",OFFSET('Sanitation Data'!$F$32,0,10*ROW('Sanitation Data'!F60)))</f>
        <v/>
      </c>
      <c r="CZ66" s="353" t="str">
        <f ca="1">+IF(OFFSET('Sanitation Data'!$G$28,0,10*ROW('Sanitation Data'!G60))="","",OFFSET('Sanitation Data'!$G$28,0,10*ROW('Sanitation Data'!G60)))</f>
        <v/>
      </c>
      <c r="DA66" s="353" t="str">
        <f ca="1">+IF(OFFSET('Sanitation Data'!$G$29,0,10*ROW('Sanitation Data'!G60))="","",OFFSET('Sanitation Data'!$G$29,0,10*ROW('Sanitation Data'!G60)))</f>
        <v/>
      </c>
      <c r="DB66" s="353" t="str">
        <f ca="1">+IF(OFFSET('Sanitation Data'!$G$30,0,10*ROW('Sanitation Data'!G60))="","",OFFSET('Sanitation Data'!$G$30,0,10*ROW('Sanitation Data'!G60)))</f>
        <v/>
      </c>
      <c r="DC66" s="353" t="str">
        <f ca="1">+IF(OFFSET('Sanitation Data'!$G$31,0,10*ROW('Sanitation Data'!G60))="","",OFFSET('Sanitation Data'!$G$31,0,10*ROW('Sanitation Data'!G60)))</f>
        <v/>
      </c>
      <c r="DD66" s="353" t="str">
        <f ca="1">+IF(OFFSET('Sanitation Data'!$G$32,0,10*ROW('Sanitation Data'!G60))="","",OFFSET('Sanitation Data'!$G$32,0,10*ROW('Sanitation Data'!G60)))</f>
        <v/>
      </c>
      <c r="DE66" s="353" t="str">
        <f ca="1">+IF(OFFSET('Sanitation Data'!$H$28,0,10*ROW('Sanitation Data'!H60))="","",OFFSET('Sanitation Data'!$H$28,0,10*ROW('Sanitation Data'!H60)))</f>
        <v/>
      </c>
      <c r="DF66" s="353" t="str">
        <f ca="1">+IF(OFFSET('Sanitation Data'!$H$29,0,10*ROW('Sanitation Data'!H60))="","",OFFSET('Sanitation Data'!$H$29,0,10*ROW('Sanitation Data'!H60)))</f>
        <v/>
      </c>
      <c r="DG66" s="353" t="str">
        <f ca="1">+IF(OFFSET('Sanitation Data'!$H$30,0,10*ROW('Sanitation Data'!H60))="","",OFFSET('Sanitation Data'!$H$30,0,10*ROW('Sanitation Data'!H60)))</f>
        <v/>
      </c>
      <c r="DH66" s="353" t="str">
        <f ca="1">+IF(OFFSET('Sanitation Data'!$H$31,0,10*ROW('Sanitation Data'!H60))="","",OFFSET('Sanitation Data'!$H$31,0,10*ROW('Sanitation Data'!H60)))</f>
        <v/>
      </c>
      <c r="DI66" s="353" t="str">
        <f ca="1">+IF(OFFSET('Sanitation Data'!$H$32,0,10*ROW('Sanitation Data'!H60))="","",OFFSET('Sanitation Data'!$H$32,0,10*ROW('Sanitation Data'!H60)))</f>
        <v/>
      </c>
      <c r="DJ66" s="353" t="str">
        <f ca="1">+IF(OFFSET('Sanitation Data'!$I$28,0,10*ROW('Sanitation Data'!I60))="","",OFFSET('Sanitation Data'!$I$28,0,10*ROW('Sanitation Data'!I60)))</f>
        <v/>
      </c>
      <c r="DK66" s="353" t="str">
        <f ca="1">+IF(OFFSET('Sanitation Data'!$I$29,0,10*ROW('Sanitation Data'!I60))="","",OFFSET('Sanitation Data'!$I$29,0,10*ROW('Sanitation Data'!I60)))</f>
        <v/>
      </c>
      <c r="DL66" s="353" t="str">
        <f ca="1">+IF(OFFSET('Sanitation Data'!$I$30,0,10*ROW('Sanitation Data'!I60))="","",OFFSET('Sanitation Data'!$I$30,0,10*ROW('Sanitation Data'!I60)))</f>
        <v/>
      </c>
      <c r="DM66" s="353" t="str">
        <f ca="1">+IF(OFFSET('Sanitation Data'!$I$31,0,10*ROW('Sanitation Data'!I60))="","",OFFSET('Sanitation Data'!$I$31,0,10*ROW('Sanitation Data'!I60)))</f>
        <v/>
      </c>
      <c r="DN66" s="353" t="str">
        <f ca="1">+IF(OFFSET('Sanitation Data'!$I$32,0,10*ROW('Sanitation Data'!I60))="","",OFFSET('Sanitation Data'!$I$32,0,10*ROW('Sanitation Data'!I60)))</f>
        <v/>
      </c>
      <c r="DO66" s="353" t="str">
        <f ca="1">+IF(OFFSET('Hygiene Data'!$D$11,0,10*ROW('Hygiene Data'!D60))="","",OFFSET('Hygiene Data'!$D$11,0,10*ROW('Hygiene Data'!D60)))</f>
        <v/>
      </c>
      <c r="DP66" s="353" t="str">
        <f ca="1">+IF(OFFSET('Hygiene Data'!$D$12,0,10*ROW('Hygiene Data'!D60))="","",OFFSET('Hygiene Data'!$D$12,0,10*ROW('Hygiene Data'!D60)))</f>
        <v/>
      </c>
      <c r="DQ66" s="353" t="str">
        <f ca="1">+IF(OFFSET('Hygiene Data'!$D$13,0,10*ROW('Hygiene Data'!D60))="","",OFFSET('Hygiene Data'!$D$13,0,10*ROW('Hygiene Data'!D60)))</f>
        <v/>
      </c>
      <c r="DR66" s="353" t="str">
        <f ca="1">+IF(OFFSET('Hygiene Data'!$E$11,0,10*ROW('Hygiene Data'!E60))="","",OFFSET('Hygiene Data'!$E$11,0,10*ROW('Hygiene Data'!E60)))</f>
        <v/>
      </c>
      <c r="DS66" s="353" t="str">
        <f ca="1">+IF(OFFSET('Hygiene Data'!$E$12,0,10*ROW('Hygiene Data'!E60))="","",OFFSET('Hygiene Data'!$E$12,0,10*ROW('Hygiene Data'!E60)))</f>
        <v/>
      </c>
      <c r="DT66" s="353" t="str">
        <f ca="1">+IF(OFFSET('Hygiene Data'!$E$13,0,10*ROW('Hygiene Data'!E60))="","",OFFSET('Hygiene Data'!$E$13,0,10*ROW('Hygiene Data'!E60)))</f>
        <v/>
      </c>
      <c r="DU66" s="353" t="str">
        <f ca="1">+IF(OFFSET('Hygiene Data'!$F$11,0,10*ROW('Hygiene Data'!F60))="","",OFFSET('Hygiene Data'!$F$11,0,10*ROW('Hygiene Data'!F60)))</f>
        <v/>
      </c>
      <c r="DV66" s="353" t="str">
        <f ca="1">+IF(OFFSET('Hygiene Data'!$F$12,0,10*ROW('Hygiene Data'!F60))="","",OFFSET('Hygiene Data'!$F$12,0,10*ROW('Hygiene Data'!F60)))</f>
        <v/>
      </c>
      <c r="DW66" s="353" t="str">
        <f ca="1">+IF(OFFSET('Hygiene Data'!$F$13,0,10*ROW('Hygiene Data'!F60))="","",OFFSET('Hygiene Data'!$F$13,0,10*ROW('Hygiene Data'!F60)))</f>
        <v/>
      </c>
      <c r="DX66" s="353" t="str">
        <f ca="1">+IF(OFFSET('Hygiene Data'!$G$11,0,10*ROW('Hygiene Data'!G60))="","",OFFSET('Hygiene Data'!$G$11,0,10*ROW('Hygiene Data'!G60)))</f>
        <v/>
      </c>
      <c r="DY66" s="353" t="str">
        <f ca="1">+IF(OFFSET('Hygiene Data'!$G$12,0,10*ROW('Hygiene Data'!G60))="","",OFFSET('Hygiene Data'!$G$12,0,10*ROW('Hygiene Data'!G60)))</f>
        <v/>
      </c>
      <c r="DZ66" s="353" t="str">
        <f ca="1">+IF(OFFSET('Hygiene Data'!$G$13,0,10*ROW('Hygiene Data'!G60))="","",OFFSET('Hygiene Data'!$G$13,0,10*ROW('Hygiene Data'!G60)))</f>
        <v/>
      </c>
      <c r="EA66" s="353" t="str">
        <f ca="1">+IF(OFFSET('Hygiene Data'!$H$11,0,10*ROW('Hygiene Data'!H60))="","",OFFSET('Hygiene Data'!$H$11,0,10*ROW('Hygiene Data'!H60)))</f>
        <v/>
      </c>
      <c r="EB66" s="353" t="str">
        <f ca="1">+IF(OFFSET('Hygiene Data'!$H$12,0,10*ROW('Hygiene Data'!H60))="","",OFFSET('Hygiene Data'!$H$12,0,10*ROW('Hygiene Data'!H60)))</f>
        <v/>
      </c>
      <c r="EC66" s="353" t="str">
        <f ca="1">+IF(OFFSET('Hygiene Data'!$H$13,0,10*ROW('Hygiene Data'!H60))="","",OFFSET('Hygiene Data'!$H$13,0,10*ROW('Hygiene Data'!H60)))</f>
        <v/>
      </c>
      <c r="ED66" s="353" t="str">
        <f ca="1">+IF(OFFSET('Hygiene Data'!$I$11,0,10*ROW('Hygiene Data'!I60))="","",OFFSET('Hygiene Data'!$I$11,0,10*ROW('Hygiene Data'!I60)))</f>
        <v/>
      </c>
      <c r="EE66" s="353" t="str">
        <f ca="1">+IF(OFFSET('Hygiene Data'!$I$12,0,10*ROW('Hygiene Data'!I60))="","",OFFSET('Hygiene Data'!$I$12,0,10*ROW('Hygiene Data'!I60)))</f>
        <v/>
      </c>
      <c r="EF66" s="353" t="str">
        <f ca="1">+IF(OFFSET('Hygiene Data'!$I$13,0,10*ROW('Hygiene Data'!I60))="","",OFFSET('Hygiene Data'!$I$13,0,10*ROW('Hygiene Data'!I60)))</f>
        <v/>
      </c>
    </row>
    <row r="67" spans="1:136" x14ac:dyDescent="0.25">
      <c r="A67" s="462" t="str">
        <f ca="1">+IF(OFFSET('Water Data'!$B$2,0,10*ROW('Water Data'!E61))="","",OFFSET('Water Data'!$B$2,0,10*ROW('Water Data'!E61)))</f>
        <v/>
      </c>
      <c r="B67" s="46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89" t="str">
        <f t="shared" ca="1" si="0"/>
        <v/>
      </c>
      <c r="D67" s="49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3" t="str">
        <f ca="1">+IF(OFFSET('Water Data'!$D$27,0,10*ROW('Water Data'!D61))="","",OFFSET('Water Data'!$D$27,0,10*ROW('Water Data'!D61)))</f>
        <v/>
      </c>
      <c r="BT67" s="353" t="str">
        <f ca="1">+IF(OFFSET('Water Data'!$D$28,0,10*ROW('Water Data'!D61))="","",OFFSET('Water Data'!$D$28,0,10*ROW('Water Data'!D61)))</f>
        <v/>
      </c>
      <c r="BU67" s="353" t="str">
        <f ca="1">+IF(OFFSET('Water Data'!$D$29,0,10*ROW('Water Data'!D61))="","",OFFSET('Water Data'!$D$29,0,10*ROW('Water Data'!D61)))</f>
        <v/>
      </c>
      <c r="BV67" s="353" t="str">
        <f ca="1">+IF(OFFSET('Water Data'!$E$27,0,10*ROW('Water Data'!E61))="","",OFFSET('Water Data'!$E$27,0,10*ROW('Water Data'!E61)))</f>
        <v/>
      </c>
      <c r="BW67" s="353" t="str">
        <f ca="1">+IF(OFFSET('Water Data'!$E$28,0,10*ROW('Water Data'!E61))="","",OFFSET('Water Data'!$E$28,0,10*ROW('Water Data'!E61)))</f>
        <v/>
      </c>
      <c r="BX67" s="353" t="str">
        <f ca="1">+IF(OFFSET('Water Data'!$E$29,0,10*ROW('Water Data'!E61))="","",OFFSET('Water Data'!$E$29,0,10*ROW('Water Data'!E61)))</f>
        <v/>
      </c>
      <c r="BY67" s="353" t="str">
        <f ca="1">+IF(OFFSET('Water Data'!$F$27,0,10*ROW('Water Data'!F61))="","",OFFSET('Water Data'!$F$27,0,10*ROW('Water Data'!F61)))</f>
        <v/>
      </c>
      <c r="BZ67" s="353" t="str">
        <f ca="1">+IF(OFFSET('Water Data'!$F$28,0,10*ROW('Water Data'!F61))="","",OFFSET('Water Data'!$F$28,0,10*ROW('Water Data'!F61)))</f>
        <v/>
      </c>
      <c r="CA67" s="353" t="str">
        <f ca="1">+IF(OFFSET('Water Data'!$F$29,0,10*ROW('Water Data'!F61))="","",OFFSET('Water Data'!$F$29,0,10*ROW('Water Data'!F61)))</f>
        <v/>
      </c>
      <c r="CB67" s="353" t="str">
        <f ca="1">+IF(OFFSET('Water Data'!$G$27,0,10*ROW('Water Data'!G61))="","",OFFSET('Water Data'!$G$27,0,10*ROW('Water Data'!G61)))</f>
        <v/>
      </c>
      <c r="CC67" s="353" t="str">
        <f ca="1">+IF(OFFSET('Water Data'!$G$28,0,10*ROW('Water Data'!G61))="","",OFFSET('Water Data'!$G$28,0,10*ROW('Water Data'!G61)))</f>
        <v/>
      </c>
      <c r="CD67" s="353" t="str">
        <f ca="1">+IF(OFFSET('Water Data'!$G$29,0,10*ROW('Water Data'!G61))="","",OFFSET('Water Data'!$G$29,0,10*ROW('Water Data'!G61)))</f>
        <v/>
      </c>
      <c r="CE67" s="353" t="str">
        <f ca="1">+IF(OFFSET('Water Data'!$H$27,0,10*ROW('Water Data'!H61))="","",OFFSET('Water Data'!$H$27,0,10*ROW('Water Data'!H61)))</f>
        <v/>
      </c>
      <c r="CF67" s="353" t="str">
        <f ca="1">+IF(OFFSET('Water Data'!$H$28,0,10*ROW('Water Data'!H61))="","",OFFSET('Water Data'!$H$28,0,10*ROW('Water Data'!H61)))</f>
        <v/>
      </c>
      <c r="CG67" s="353" t="str">
        <f ca="1">+IF(OFFSET('Water Data'!$H$29,0,10*ROW('Water Data'!H61))="","",OFFSET('Water Data'!$H$29,0,10*ROW('Water Data'!H61)))</f>
        <v/>
      </c>
      <c r="CH67" s="353" t="str">
        <f ca="1">+IF(OFFSET('Water Data'!$I$27,0,10*ROW('Water Data'!I61))="","",OFFSET('Water Data'!$I$27,0,10*ROW('Water Data'!I61)))</f>
        <v/>
      </c>
      <c r="CI67" s="353" t="str">
        <f ca="1">+IF(OFFSET('Water Data'!$I$28,0,10*ROW('Water Data'!I61))="","",OFFSET('Water Data'!$I$28,0,10*ROW('Water Data'!I61)))</f>
        <v/>
      </c>
      <c r="CJ67" s="353" t="str">
        <f ca="1">+IF(OFFSET('Water Data'!$I$29,0,10*ROW('Water Data'!I61))="","",OFFSET('Water Data'!$I$29,0,10*ROW('Water Data'!I61)))</f>
        <v/>
      </c>
      <c r="CK67" s="353" t="str">
        <f ca="1">+IF(OFFSET('Sanitation Data'!$D$28,0,10*ROW('Sanitation Data'!D61))="","",OFFSET('Sanitation Data'!$D$28,0,10*ROW('Sanitation Data'!D61)))</f>
        <v/>
      </c>
      <c r="CL67" s="353" t="str">
        <f ca="1">+IF(OFFSET('Sanitation Data'!$D$29,0,10*ROW('Sanitation Data'!D61))="","",OFFSET('Sanitation Data'!$D$29,0,10*ROW('Sanitation Data'!D61)))</f>
        <v/>
      </c>
      <c r="CM67" s="353" t="str">
        <f ca="1">+IF(OFFSET('Sanitation Data'!$D$30,0,10*ROW('Sanitation Data'!D61))="","",OFFSET('Sanitation Data'!$D$30,0,10*ROW('Sanitation Data'!D61)))</f>
        <v/>
      </c>
      <c r="CN67" s="353" t="str">
        <f ca="1">+IF(OFFSET('Sanitation Data'!$D$31,0,10*ROW('Sanitation Data'!D61))="","",OFFSET('Sanitation Data'!$D$31,0,10*ROW('Sanitation Data'!D61)))</f>
        <v/>
      </c>
      <c r="CO67" s="353" t="str">
        <f ca="1">+IF(OFFSET('Sanitation Data'!$D$32,0,10*ROW('Sanitation Data'!D61))="","",OFFSET('Sanitation Data'!$D$32,0,10*ROW('Sanitation Data'!D61)))</f>
        <v/>
      </c>
      <c r="CP67" s="353" t="str">
        <f ca="1">+IF(OFFSET('Sanitation Data'!$E$28,0,10*ROW('Sanitation Data'!E61))="","",OFFSET('Sanitation Data'!$E$28,0,10*ROW('Sanitation Data'!E61)))</f>
        <v/>
      </c>
      <c r="CQ67" s="353" t="str">
        <f ca="1">+IF(OFFSET('Sanitation Data'!$E$29,0,10*ROW('Sanitation Data'!E61))="","",OFFSET('Sanitation Data'!$E$29,0,10*ROW('Sanitation Data'!E61)))</f>
        <v/>
      </c>
      <c r="CR67" s="353" t="str">
        <f ca="1">+IF(OFFSET('Sanitation Data'!$E$30,0,10*ROW('Sanitation Data'!E61))="","",OFFSET('Sanitation Data'!$E$30,0,10*ROW('Sanitation Data'!E61)))</f>
        <v/>
      </c>
      <c r="CS67" s="353" t="str">
        <f ca="1">+IF(OFFSET('Sanitation Data'!$E$31,0,10*ROW('Sanitation Data'!E61))="","",OFFSET('Sanitation Data'!$E$31,0,10*ROW('Sanitation Data'!E61)))</f>
        <v/>
      </c>
      <c r="CT67" s="353" t="str">
        <f ca="1">+IF(OFFSET('Sanitation Data'!$E$32,0,10*ROW('Sanitation Data'!E61))="","",OFFSET('Sanitation Data'!$E$32,0,10*ROW('Sanitation Data'!E61)))</f>
        <v/>
      </c>
      <c r="CU67" s="353" t="str">
        <f ca="1">+IF(OFFSET('Sanitation Data'!$F$28,0,10*ROW('Sanitation Data'!F61))="","",OFFSET('Sanitation Data'!$F$28,0,10*ROW('Sanitation Data'!F61)))</f>
        <v/>
      </c>
      <c r="CV67" s="353" t="str">
        <f ca="1">+IF(OFFSET('Sanitation Data'!$F$29,0,10*ROW('Sanitation Data'!F61))="","",OFFSET('Sanitation Data'!$F$29,0,10*ROW('Sanitation Data'!F61)))</f>
        <v/>
      </c>
      <c r="CW67" s="353" t="str">
        <f ca="1">+IF(OFFSET('Sanitation Data'!$F$30,0,10*ROW('Sanitation Data'!F61))="","",OFFSET('Sanitation Data'!$F$30,0,10*ROW('Sanitation Data'!F61)))</f>
        <v/>
      </c>
      <c r="CX67" s="353" t="str">
        <f ca="1">+IF(OFFSET('Sanitation Data'!$F$31,0,10*ROW('Sanitation Data'!F61))="","",OFFSET('Sanitation Data'!$F$31,0,10*ROW('Sanitation Data'!F61)))</f>
        <v/>
      </c>
      <c r="CY67" s="353" t="str">
        <f ca="1">+IF(OFFSET('Sanitation Data'!$F$32,0,10*ROW('Sanitation Data'!F61))="","",OFFSET('Sanitation Data'!$F$32,0,10*ROW('Sanitation Data'!F61)))</f>
        <v/>
      </c>
      <c r="CZ67" s="353" t="str">
        <f ca="1">+IF(OFFSET('Sanitation Data'!$G$28,0,10*ROW('Sanitation Data'!G61))="","",OFFSET('Sanitation Data'!$G$28,0,10*ROW('Sanitation Data'!G61)))</f>
        <v/>
      </c>
      <c r="DA67" s="353" t="str">
        <f ca="1">+IF(OFFSET('Sanitation Data'!$G$29,0,10*ROW('Sanitation Data'!G61))="","",OFFSET('Sanitation Data'!$G$29,0,10*ROW('Sanitation Data'!G61)))</f>
        <v/>
      </c>
      <c r="DB67" s="353" t="str">
        <f ca="1">+IF(OFFSET('Sanitation Data'!$G$30,0,10*ROW('Sanitation Data'!G61))="","",OFFSET('Sanitation Data'!$G$30,0,10*ROW('Sanitation Data'!G61)))</f>
        <v/>
      </c>
      <c r="DC67" s="353" t="str">
        <f ca="1">+IF(OFFSET('Sanitation Data'!$G$31,0,10*ROW('Sanitation Data'!G61))="","",OFFSET('Sanitation Data'!$G$31,0,10*ROW('Sanitation Data'!G61)))</f>
        <v/>
      </c>
      <c r="DD67" s="353" t="str">
        <f ca="1">+IF(OFFSET('Sanitation Data'!$G$32,0,10*ROW('Sanitation Data'!G61))="","",OFFSET('Sanitation Data'!$G$32,0,10*ROW('Sanitation Data'!G61)))</f>
        <v/>
      </c>
      <c r="DE67" s="353" t="str">
        <f ca="1">+IF(OFFSET('Sanitation Data'!$H$28,0,10*ROW('Sanitation Data'!H61))="","",OFFSET('Sanitation Data'!$H$28,0,10*ROW('Sanitation Data'!H61)))</f>
        <v/>
      </c>
      <c r="DF67" s="353" t="str">
        <f ca="1">+IF(OFFSET('Sanitation Data'!$H$29,0,10*ROW('Sanitation Data'!H61))="","",OFFSET('Sanitation Data'!$H$29,0,10*ROW('Sanitation Data'!H61)))</f>
        <v/>
      </c>
      <c r="DG67" s="353" t="str">
        <f ca="1">+IF(OFFSET('Sanitation Data'!$H$30,0,10*ROW('Sanitation Data'!H61))="","",OFFSET('Sanitation Data'!$H$30,0,10*ROW('Sanitation Data'!H61)))</f>
        <v/>
      </c>
      <c r="DH67" s="353" t="str">
        <f ca="1">+IF(OFFSET('Sanitation Data'!$H$31,0,10*ROW('Sanitation Data'!H61))="","",OFFSET('Sanitation Data'!$H$31,0,10*ROW('Sanitation Data'!H61)))</f>
        <v/>
      </c>
      <c r="DI67" s="353" t="str">
        <f ca="1">+IF(OFFSET('Sanitation Data'!$H$32,0,10*ROW('Sanitation Data'!H61))="","",OFFSET('Sanitation Data'!$H$32,0,10*ROW('Sanitation Data'!H61)))</f>
        <v/>
      </c>
      <c r="DJ67" s="353" t="str">
        <f ca="1">+IF(OFFSET('Sanitation Data'!$I$28,0,10*ROW('Sanitation Data'!I61))="","",OFFSET('Sanitation Data'!$I$28,0,10*ROW('Sanitation Data'!I61)))</f>
        <v/>
      </c>
      <c r="DK67" s="353" t="str">
        <f ca="1">+IF(OFFSET('Sanitation Data'!$I$29,0,10*ROW('Sanitation Data'!I61))="","",OFFSET('Sanitation Data'!$I$29,0,10*ROW('Sanitation Data'!I61)))</f>
        <v/>
      </c>
      <c r="DL67" s="353" t="str">
        <f ca="1">+IF(OFFSET('Sanitation Data'!$I$30,0,10*ROW('Sanitation Data'!I61))="","",OFFSET('Sanitation Data'!$I$30,0,10*ROW('Sanitation Data'!I61)))</f>
        <v/>
      </c>
      <c r="DM67" s="353" t="str">
        <f ca="1">+IF(OFFSET('Sanitation Data'!$I$31,0,10*ROW('Sanitation Data'!I61))="","",OFFSET('Sanitation Data'!$I$31,0,10*ROW('Sanitation Data'!I61)))</f>
        <v/>
      </c>
      <c r="DN67" s="353" t="str">
        <f ca="1">+IF(OFFSET('Sanitation Data'!$I$32,0,10*ROW('Sanitation Data'!I61))="","",OFFSET('Sanitation Data'!$I$32,0,10*ROW('Sanitation Data'!I61)))</f>
        <v/>
      </c>
      <c r="DO67" s="353" t="str">
        <f ca="1">+IF(OFFSET('Hygiene Data'!$D$11,0,10*ROW('Hygiene Data'!D61))="","",OFFSET('Hygiene Data'!$D$11,0,10*ROW('Hygiene Data'!D61)))</f>
        <v/>
      </c>
      <c r="DP67" s="353" t="str">
        <f ca="1">+IF(OFFSET('Hygiene Data'!$D$12,0,10*ROW('Hygiene Data'!D61))="","",OFFSET('Hygiene Data'!$D$12,0,10*ROW('Hygiene Data'!D61)))</f>
        <v/>
      </c>
      <c r="DQ67" s="353" t="str">
        <f ca="1">+IF(OFFSET('Hygiene Data'!$D$13,0,10*ROW('Hygiene Data'!D61))="","",OFFSET('Hygiene Data'!$D$13,0,10*ROW('Hygiene Data'!D61)))</f>
        <v/>
      </c>
      <c r="DR67" s="353" t="str">
        <f ca="1">+IF(OFFSET('Hygiene Data'!$E$11,0,10*ROW('Hygiene Data'!E61))="","",OFFSET('Hygiene Data'!$E$11,0,10*ROW('Hygiene Data'!E61)))</f>
        <v/>
      </c>
      <c r="DS67" s="353" t="str">
        <f ca="1">+IF(OFFSET('Hygiene Data'!$E$12,0,10*ROW('Hygiene Data'!E61))="","",OFFSET('Hygiene Data'!$E$12,0,10*ROW('Hygiene Data'!E61)))</f>
        <v/>
      </c>
      <c r="DT67" s="353" t="str">
        <f ca="1">+IF(OFFSET('Hygiene Data'!$E$13,0,10*ROW('Hygiene Data'!E61))="","",OFFSET('Hygiene Data'!$E$13,0,10*ROW('Hygiene Data'!E61)))</f>
        <v/>
      </c>
      <c r="DU67" s="353" t="str">
        <f ca="1">+IF(OFFSET('Hygiene Data'!$F$11,0,10*ROW('Hygiene Data'!F61))="","",OFFSET('Hygiene Data'!$F$11,0,10*ROW('Hygiene Data'!F61)))</f>
        <v/>
      </c>
      <c r="DV67" s="353" t="str">
        <f ca="1">+IF(OFFSET('Hygiene Data'!$F$12,0,10*ROW('Hygiene Data'!F61))="","",OFFSET('Hygiene Data'!$F$12,0,10*ROW('Hygiene Data'!F61)))</f>
        <v/>
      </c>
      <c r="DW67" s="353" t="str">
        <f ca="1">+IF(OFFSET('Hygiene Data'!$F$13,0,10*ROW('Hygiene Data'!F61))="","",OFFSET('Hygiene Data'!$F$13,0,10*ROW('Hygiene Data'!F61)))</f>
        <v/>
      </c>
      <c r="DX67" s="353" t="str">
        <f ca="1">+IF(OFFSET('Hygiene Data'!$G$11,0,10*ROW('Hygiene Data'!G61))="","",OFFSET('Hygiene Data'!$G$11,0,10*ROW('Hygiene Data'!G61)))</f>
        <v/>
      </c>
      <c r="DY67" s="353" t="str">
        <f ca="1">+IF(OFFSET('Hygiene Data'!$G$12,0,10*ROW('Hygiene Data'!G61))="","",OFFSET('Hygiene Data'!$G$12,0,10*ROW('Hygiene Data'!G61)))</f>
        <v/>
      </c>
      <c r="DZ67" s="353" t="str">
        <f ca="1">+IF(OFFSET('Hygiene Data'!$G$13,0,10*ROW('Hygiene Data'!G61))="","",OFFSET('Hygiene Data'!$G$13,0,10*ROW('Hygiene Data'!G61)))</f>
        <v/>
      </c>
      <c r="EA67" s="353" t="str">
        <f ca="1">+IF(OFFSET('Hygiene Data'!$H$11,0,10*ROW('Hygiene Data'!H61))="","",OFFSET('Hygiene Data'!$H$11,0,10*ROW('Hygiene Data'!H61)))</f>
        <v/>
      </c>
      <c r="EB67" s="353" t="str">
        <f ca="1">+IF(OFFSET('Hygiene Data'!$H$12,0,10*ROW('Hygiene Data'!H61))="","",OFFSET('Hygiene Data'!$H$12,0,10*ROW('Hygiene Data'!H61)))</f>
        <v/>
      </c>
      <c r="EC67" s="353" t="str">
        <f ca="1">+IF(OFFSET('Hygiene Data'!$H$13,0,10*ROW('Hygiene Data'!H61))="","",OFFSET('Hygiene Data'!$H$13,0,10*ROW('Hygiene Data'!H61)))</f>
        <v/>
      </c>
      <c r="ED67" s="353" t="str">
        <f ca="1">+IF(OFFSET('Hygiene Data'!$I$11,0,10*ROW('Hygiene Data'!I61))="","",OFFSET('Hygiene Data'!$I$11,0,10*ROW('Hygiene Data'!I61)))</f>
        <v/>
      </c>
      <c r="EE67" s="353" t="str">
        <f ca="1">+IF(OFFSET('Hygiene Data'!$I$12,0,10*ROW('Hygiene Data'!I61))="","",OFFSET('Hygiene Data'!$I$12,0,10*ROW('Hygiene Data'!I61)))</f>
        <v/>
      </c>
      <c r="EF67" s="353" t="str">
        <f ca="1">+IF(OFFSET('Hygiene Data'!$I$13,0,10*ROW('Hygiene Data'!I61))="","",OFFSET('Hygiene Data'!$I$13,0,10*ROW('Hygiene Data'!I61)))</f>
        <v/>
      </c>
    </row>
    <row r="68" spans="1:136" x14ac:dyDescent="0.25">
      <c r="A68" s="462" t="str">
        <f ca="1">+IF(OFFSET('Water Data'!$B$2,0,10*ROW('Water Data'!E62))="","",OFFSET('Water Data'!$B$2,0,10*ROW('Water Data'!E62)))</f>
        <v/>
      </c>
      <c r="B68" s="46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89" t="str">
        <f t="shared" ca="1" si="0"/>
        <v/>
      </c>
      <c r="D68" s="49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3" t="str">
        <f ca="1">+IF(OFFSET('Water Data'!$D$27,0,10*ROW('Water Data'!D62))="","",OFFSET('Water Data'!$D$27,0,10*ROW('Water Data'!D62)))</f>
        <v/>
      </c>
      <c r="BT68" s="353" t="str">
        <f ca="1">+IF(OFFSET('Water Data'!$D$28,0,10*ROW('Water Data'!D62))="","",OFFSET('Water Data'!$D$28,0,10*ROW('Water Data'!D62)))</f>
        <v/>
      </c>
      <c r="BU68" s="353" t="str">
        <f ca="1">+IF(OFFSET('Water Data'!$D$29,0,10*ROW('Water Data'!D62))="","",OFFSET('Water Data'!$D$29,0,10*ROW('Water Data'!D62)))</f>
        <v/>
      </c>
      <c r="BV68" s="353" t="str">
        <f ca="1">+IF(OFFSET('Water Data'!$E$27,0,10*ROW('Water Data'!E62))="","",OFFSET('Water Data'!$E$27,0,10*ROW('Water Data'!E62)))</f>
        <v/>
      </c>
      <c r="BW68" s="353" t="str">
        <f ca="1">+IF(OFFSET('Water Data'!$E$28,0,10*ROW('Water Data'!E62))="","",OFFSET('Water Data'!$E$28,0,10*ROW('Water Data'!E62)))</f>
        <v/>
      </c>
      <c r="BX68" s="353" t="str">
        <f ca="1">+IF(OFFSET('Water Data'!$E$29,0,10*ROW('Water Data'!E62))="","",OFFSET('Water Data'!$E$29,0,10*ROW('Water Data'!E62)))</f>
        <v/>
      </c>
      <c r="BY68" s="353" t="str">
        <f ca="1">+IF(OFFSET('Water Data'!$F$27,0,10*ROW('Water Data'!F62))="","",OFFSET('Water Data'!$F$27,0,10*ROW('Water Data'!F62)))</f>
        <v/>
      </c>
      <c r="BZ68" s="353" t="str">
        <f ca="1">+IF(OFFSET('Water Data'!$F$28,0,10*ROW('Water Data'!F62))="","",OFFSET('Water Data'!$F$28,0,10*ROW('Water Data'!F62)))</f>
        <v/>
      </c>
      <c r="CA68" s="353" t="str">
        <f ca="1">+IF(OFFSET('Water Data'!$F$29,0,10*ROW('Water Data'!F62))="","",OFFSET('Water Data'!$F$29,0,10*ROW('Water Data'!F62)))</f>
        <v/>
      </c>
      <c r="CB68" s="353" t="str">
        <f ca="1">+IF(OFFSET('Water Data'!$G$27,0,10*ROW('Water Data'!G62))="","",OFFSET('Water Data'!$G$27,0,10*ROW('Water Data'!G62)))</f>
        <v/>
      </c>
      <c r="CC68" s="353" t="str">
        <f ca="1">+IF(OFFSET('Water Data'!$G$28,0,10*ROW('Water Data'!G62))="","",OFFSET('Water Data'!$G$28,0,10*ROW('Water Data'!G62)))</f>
        <v/>
      </c>
      <c r="CD68" s="353" t="str">
        <f ca="1">+IF(OFFSET('Water Data'!$G$29,0,10*ROW('Water Data'!G62))="","",OFFSET('Water Data'!$G$29,0,10*ROW('Water Data'!G62)))</f>
        <v/>
      </c>
      <c r="CE68" s="353" t="str">
        <f ca="1">+IF(OFFSET('Water Data'!$H$27,0,10*ROW('Water Data'!H62))="","",OFFSET('Water Data'!$H$27,0,10*ROW('Water Data'!H62)))</f>
        <v/>
      </c>
      <c r="CF68" s="353" t="str">
        <f ca="1">+IF(OFFSET('Water Data'!$H$28,0,10*ROW('Water Data'!H62))="","",OFFSET('Water Data'!$H$28,0,10*ROW('Water Data'!H62)))</f>
        <v/>
      </c>
      <c r="CG68" s="353" t="str">
        <f ca="1">+IF(OFFSET('Water Data'!$H$29,0,10*ROW('Water Data'!H62))="","",OFFSET('Water Data'!$H$29,0,10*ROW('Water Data'!H62)))</f>
        <v/>
      </c>
      <c r="CH68" s="353" t="str">
        <f ca="1">+IF(OFFSET('Water Data'!$I$27,0,10*ROW('Water Data'!I62))="","",OFFSET('Water Data'!$I$27,0,10*ROW('Water Data'!I62)))</f>
        <v/>
      </c>
      <c r="CI68" s="353" t="str">
        <f ca="1">+IF(OFFSET('Water Data'!$I$28,0,10*ROW('Water Data'!I62))="","",OFFSET('Water Data'!$I$28,0,10*ROW('Water Data'!I62)))</f>
        <v/>
      </c>
      <c r="CJ68" s="353" t="str">
        <f ca="1">+IF(OFFSET('Water Data'!$I$29,0,10*ROW('Water Data'!I62))="","",OFFSET('Water Data'!$I$29,0,10*ROW('Water Data'!I62)))</f>
        <v/>
      </c>
      <c r="CK68" s="353" t="str">
        <f ca="1">+IF(OFFSET('Sanitation Data'!$D$28,0,10*ROW('Sanitation Data'!D62))="","",OFFSET('Sanitation Data'!$D$28,0,10*ROW('Sanitation Data'!D62)))</f>
        <v/>
      </c>
      <c r="CL68" s="353" t="str">
        <f ca="1">+IF(OFFSET('Sanitation Data'!$D$29,0,10*ROW('Sanitation Data'!D62))="","",OFFSET('Sanitation Data'!$D$29,0,10*ROW('Sanitation Data'!D62)))</f>
        <v/>
      </c>
      <c r="CM68" s="353" t="str">
        <f ca="1">+IF(OFFSET('Sanitation Data'!$D$30,0,10*ROW('Sanitation Data'!D62))="","",OFFSET('Sanitation Data'!$D$30,0,10*ROW('Sanitation Data'!D62)))</f>
        <v/>
      </c>
      <c r="CN68" s="353" t="str">
        <f ca="1">+IF(OFFSET('Sanitation Data'!$D$31,0,10*ROW('Sanitation Data'!D62))="","",OFFSET('Sanitation Data'!$D$31,0,10*ROW('Sanitation Data'!D62)))</f>
        <v/>
      </c>
      <c r="CO68" s="353" t="str">
        <f ca="1">+IF(OFFSET('Sanitation Data'!$D$32,0,10*ROW('Sanitation Data'!D62))="","",OFFSET('Sanitation Data'!$D$32,0,10*ROW('Sanitation Data'!D62)))</f>
        <v/>
      </c>
      <c r="CP68" s="353" t="str">
        <f ca="1">+IF(OFFSET('Sanitation Data'!$E$28,0,10*ROW('Sanitation Data'!E62))="","",OFFSET('Sanitation Data'!$E$28,0,10*ROW('Sanitation Data'!E62)))</f>
        <v/>
      </c>
      <c r="CQ68" s="353" t="str">
        <f ca="1">+IF(OFFSET('Sanitation Data'!$E$29,0,10*ROW('Sanitation Data'!E62))="","",OFFSET('Sanitation Data'!$E$29,0,10*ROW('Sanitation Data'!E62)))</f>
        <v/>
      </c>
      <c r="CR68" s="353" t="str">
        <f ca="1">+IF(OFFSET('Sanitation Data'!$E$30,0,10*ROW('Sanitation Data'!E62))="","",OFFSET('Sanitation Data'!$E$30,0,10*ROW('Sanitation Data'!E62)))</f>
        <v/>
      </c>
      <c r="CS68" s="353" t="str">
        <f ca="1">+IF(OFFSET('Sanitation Data'!$E$31,0,10*ROW('Sanitation Data'!E62))="","",OFFSET('Sanitation Data'!$E$31,0,10*ROW('Sanitation Data'!E62)))</f>
        <v/>
      </c>
      <c r="CT68" s="353" t="str">
        <f ca="1">+IF(OFFSET('Sanitation Data'!$E$32,0,10*ROW('Sanitation Data'!E62))="","",OFFSET('Sanitation Data'!$E$32,0,10*ROW('Sanitation Data'!E62)))</f>
        <v/>
      </c>
      <c r="CU68" s="353" t="str">
        <f ca="1">+IF(OFFSET('Sanitation Data'!$F$28,0,10*ROW('Sanitation Data'!F62))="","",OFFSET('Sanitation Data'!$F$28,0,10*ROW('Sanitation Data'!F62)))</f>
        <v/>
      </c>
      <c r="CV68" s="353" t="str">
        <f ca="1">+IF(OFFSET('Sanitation Data'!$F$29,0,10*ROW('Sanitation Data'!F62))="","",OFFSET('Sanitation Data'!$F$29,0,10*ROW('Sanitation Data'!F62)))</f>
        <v/>
      </c>
      <c r="CW68" s="353" t="str">
        <f ca="1">+IF(OFFSET('Sanitation Data'!$F$30,0,10*ROW('Sanitation Data'!F62))="","",OFFSET('Sanitation Data'!$F$30,0,10*ROW('Sanitation Data'!F62)))</f>
        <v/>
      </c>
      <c r="CX68" s="353" t="str">
        <f ca="1">+IF(OFFSET('Sanitation Data'!$F$31,0,10*ROW('Sanitation Data'!F62))="","",OFFSET('Sanitation Data'!$F$31,0,10*ROW('Sanitation Data'!F62)))</f>
        <v/>
      </c>
      <c r="CY68" s="353" t="str">
        <f ca="1">+IF(OFFSET('Sanitation Data'!$F$32,0,10*ROW('Sanitation Data'!F62))="","",OFFSET('Sanitation Data'!$F$32,0,10*ROW('Sanitation Data'!F62)))</f>
        <v/>
      </c>
      <c r="CZ68" s="353" t="str">
        <f ca="1">+IF(OFFSET('Sanitation Data'!$G$28,0,10*ROW('Sanitation Data'!G62))="","",OFFSET('Sanitation Data'!$G$28,0,10*ROW('Sanitation Data'!G62)))</f>
        <v/>
      </c>
      <c r="DA68" s="353" t="str">
        <f ca="1">+IF(OFFSET('Sanitation Data'!$G$29,0,10*ROW('Sanitation Data'!G62))="","",OFFSET('Sanitation Data'!$G$29,0,10*ROW('Sanitation Data'!G62)))</f>
        <v/>
      </c>
      <c r="DB68" s="353" t="str">
        <f ca="1">+IF(OFFSET('Sanitation Data'!$G$30,0,10*ROW('Sanitation Data'!G62))="","",OFFSET('Sanitation Data'!$G$30,0,10*ROW('Sanitation Data'!G62)))</f>
        <v/>
      </c>
      <c r="DC68" s="353" t="str">
        <f ca="1">+IF(OFFSET('Sanitation Data'!$G$31,0,10*ROW('Sanitation Data'!G62))="","",OFFSET('Sanitation Data'!$G$31,0,10*ROW('Sanitation Data'!G62)))</f>
        <v/>
      </c>
      <c r="DD68" s="353" t="str">
        <f ca="1">+IF(OFFSET('Sanitation Data'!$G$32,0,10*ROW('Sanitation Data'!G62))="","",OFFSET('Sanitation Data'!$G$32,0,10*ROW('Sanitation Data'!G62)))</f>
        <v/>
      </c>
      <c r="DE68" s="353" t="str">
        <f ca="1">+IF(OFFSET('Sanitation Data'!$H$28,0,10*ROW('Sanitation Data'!H62))="","",OFFSET('Sanitation Data'!$H$28,0,10*ROW('Sanitation Data'!H62)))</f>
        <v/>
      </c>
      <c r="DF68" s="353" t="str">
        <f ca="1">+IF(OFFSET('Sanitation Data'!$H$29,0,10*ROW('Sanitation Data'!H62))="","",OFFSET('Sanitation Data'!$H$29,0,10*ROW('Sanitation Data'!H62)))</f>
        <v/>
      </c>
      <c r="DG68" s="353" t="str">
        <f ca="1">+IF(OFFSET('Sanitation Data'!$H$30,0,10*ROW('Sanitation Data'!H62))="","",OFFSET('Sanitation Data'!$H$30,0,10*ROW('Sanitation Data'!H62)))</f>
        <v/>
      </c>
      <c r="DH68" s="353" t="str">
        <f ca="1">+IF(OFFSET('Sanitation Data'!$H$31,0,10*ROW('Sanitation Data'!H62))="","",OFFSET('Sanitation Data'!$H$31,0,10*ROW('Sanitation Data'!H62)))</f>
        <v/>
      </c>
      <c r="DI68" s="353" t="str">
        <f ca="1">+IF(OFFSET('Sanitation Data'!$H$32,0,10*ROW('Sanitation Data'!H62))="","",OFFSET('Sanitation Data'!$H$32,0,10*ROW('Sanitation Data'!H62)))</f>
        <v/>
      </c>
      <c r="DJ68" s="353" t="str">
        <f ca="1">+IF(OFFSET('Sanitation Data'!$I$28,0,10*ROW('Sanitation Data'!I62))="","",OFFSET('Sanitation Data'!$I$28,0,10*ROW('Sanitation Data'!I62)))</f>
        <v/>
      </c>
      <c r="DK68" s="353" t="str">
        <f ca="1">+IF(OFFSET('Sanitation Data'!$I$29,0,10*ROW('Sanitation Data'!I62))="","",OFFSET('Sanitation Data'!$I$29,0,10*ROW('Sanitation Data'!I62)))</f>
        <v/>
      </c>
      <c r="DL68" s="353" t="str">
        <f ca="1">+IF(OFFSET('Sanitation Data'!$I$30,0,10*ROW('Sanitation Data'!I62))="","",OFFSET('Sanitation Data'!$I$30,0,10*ROW('Sanitation Data'!I62)))</f>
        <v/>
      </c>
      <c r="DM68" s="353" t="str">
        <f ca="1">+IF(OFFSET('Sanitation Data'!$I$31,0,10*ROW('Sanitation Data'!I62))="","",OFFSET('Sanitation Data'!$I$31,0,10*ROW('Sanitation Data'!I62)))</f>
        <v/>
      </c>
      <c r="DN68" s="353" t="str">
        <f ca="1">+IF(OFFSET('Sanitation Data'!$I$32,0,10*ROW('Sanitation Data'!I62))="","",OFFSET('Sanitation Data'!$I$32,0,10*ROW('Sanitation Data'!I62)))</f>
        <v/>
      </c>
      <c r="DO68" s="353" t="str">
        <f ca="1">+IF(OFFSET('Hygiene Data'!$D$11,0,10*ROW('Hygiene Data'!D62))="","",OFFSET('Hygiene Data'!$D$11,0,10*ROW('Hygiene Data'!D62)))</f>
        <v/>
      </c>
      <c r="DP68" s="353" t="str">
        <f ca="1">+IF(OFFSET('Hygiene Data'!$D$12,0,10*ROW('Hygiene Data'!D62))="","",OFFSET('Hygiene Data'!$D$12,0,10*ROW('Hygiene Data'!D62)))</f>
        <v/>
      </c>
      <c r="DQ68" s="353" t="str">
        <f ca="1">+IF(OFFSET('Hygiene Data'!$D$13,0,10*ROW('Hygiene Data'!D62))="","",OFFSET('Hygiene Data'!$D$13,0,10*ROW('Hygiene Data'!D62)))</f>
        <v/>
      </c>
      <c r="DR68" s="353" t="str">
        <f ca="1">+IF(OFFSET('Hygiene Data'!$E$11,0,10*ROW('Hygiene Data'!E62))="","",OFFSET('Hygiene Data'!$E$11,0,10*ROW('Hygiene Data'!E62)))</f>
        <v/>
      </c>
      <c r="DS68" s="353" t="str">
        <f ca="1">+IF(OFFSET('Hygiene Data'!$E$12,0,10*ROW('Hygiene Data'!E62))="","",OFFSET('Hygiene Data'!$E$12,0,10*ROW('Hygiene Data'!E62)))</f>
        <v/>
      </c>
      <c r="DT68" s="353" t="str">
        <f ca="1">+IF(OFFSET('Hygiene Data'!$E$13,0,10*ROW('Hygiene Data'!E62))="","",OFFSET('Hygiene Data'!$E$13,0,10*ROW('Hygiene Data'!E62)))</f>
        <v/>
      </c>
      <c r="DU68" s="353" t="str">
        <f ca="1">+IF(OFFSET('Hygiene Data'!$F$11,0,10*ROW('Hygiene Data'!F62))="","",OFFSET('Hygiene Data'!$F$11,0,10*ROW('Hygiene Data'!F62)))</f>
        <v/>
      </c>
      <c r="DV68" s="353" t="str">
        <f ca="1">+IF(OFFSET('Hygiene Data'!$F$12,0,10*ROW('Hygiene Data'!F62))="","",OFFSET('Hygiene Data'!$F$12,0,10*ROW('Hygiene Data'!F62)))</f>
        <v/>
      </c>
      <c r="DW68" s="353" t="str">
        <f ca="1">+IF(OFFSET('Hygiene Data'!$F$13,0,10*ROW('Hygiene Data'!F62))="","",OFFSET('Hygiene Data'!$F$13,0,10*ROW('Hygiene Data'!F62)))</f>
        <v/>
      </c>
      <c r="DX68" s="353" t="str">
        <f ca="1">+IF(OFFSET('Hygiene Data'!$G$11,0,10*ROW('Hygiene Data'!G62))="","",OFFSET('Hygiene Data'!$G$11,0,10*ROW('Hygiene Data'!G62)))</f>
        <v/>
      </c>
      <c r="DY68" s="353" t="str">
        <f ca="1">+IF(OFFSET('Hygiene Data'!$G$12,0,10*ROW('Hygiene Data'!G62))="","",OFFSET('Hygiene Data'!$G$12,0,10*ROW('Hygiene Data'!G62)))</f>
        <v/>
      </c>
      <c r="DZ68" s="353" t="str">
        <f ca="1">+IF(OFFSET('Hygiene Data'!$G$13,0,10*ROW('Hygiene Data'!G62))="","",OFFSET('Hygiene Data'!$G$13,0,10*ROW('Hygiene Data'!G62)))</f>
        <v/>
      </c>
      <c r="EA68" s="353" t="str">
        <f ca="1">+IF(OFFSET('Hygiene Data'!$H$11,0,10*ROW('Hygiene Data'!H62))="","",OFFSET('Hygiene Data'!$H$11,0,10*ROW('Hygiene Data'!H62)))</f>
        <v/>
      </c>
      <c r="EB68" s="353" t="str">
        <f ca="1">+IF(OFFSET('Hygiene Data'!$H$12,0,10*ROW('Hygiene Data'!H62))="","",OFFSET('Hygiene Data'!$H$12,0,10*ROW('Hygiene Data'!H62)))</f>
        <v/>
      </c>
      <c r="EC68" s="353" t="str">
        <f ca="1">+IF(OFFSET('Hygiene Data'!$H$13,0,10*ROW('Hygiene Data'!H62))="","",OFFSET('Hygiene Data'!$H$13,0,10*ROW('Hygiene Data'!H62)))</f>
        <v/>
      </c>
      <c r="ED68" s="353" t="str">
        <f ca="1">+IF(OFFSET('Hygiene Data'!$I$11,0,10*ROW('Hygiene Data'!I62))="","",OFFSET('Hygiene Data'!$I$11,0,10*ROW('Hygiene Data'!I62)))</f>
        <v/>
      </c>
      <c r="EE68" s="353" t="str">
        <f ca="1">+IF(OFFSET('Hygiene Data'!$I$12,0,10*ROW('Hygiene Data'!I62))="","",OFFSET('Hygiene Data'!$I$12,0,10*ROW('Hygiene Data'!I62)))</f>
        <v/>
      </c>
      <c r="EF68" s="353" t="str">
        <f ca="1">+IF(OFFSET('Hygiene Data'!$I$13,0,10*ROW('Hygiene Data'!I62))="","",OFFSET('Hygiene Data'!$I$13,0,10*ROW('Hygiene Data'!I62)))</f>
        <v/>
      </c>
    </row>
    <row r="69" spans="1:136" x14ac:dyDescent="0.25">
      <c r="A69" s="462" t="str">
        <f ca="1">+IF(OFFSET('Water Data'!$B$2,0,10*ROW('Water Data'!E63))="","",OFFSET('Water Data'!$B$2,0,10*ROW('Water Data'!E63)))</f>
        <v/>
      </c>
      <c r="B69" s="46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89" t="str">
        <f t="shared" ca="1" si="0"/>
        <v/>
      </c>
      <c r="D69" s="49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3" t="str">
        <f ca="1">+IF(OFFSET('Water Data'!$D$27,0,10*ROW('Water Data'!D63))="","",OFFSET('Water Data'!$D$27,0,10*ROW('Water Data'!D63)))</f>
        <v/>
      </c>
      <c r="BT69" s="353" t="str">
        <f ca="1">+IF(OFFSET('Water Data'!$D$28,0,10*ROW('Water Data'!D63))="","",OFFSET('Water Data'!$D$28,0,10*ROW('Water Data'!D63)))</f>
        <v/>
      </c>
      <c r="BU69" s="353" t="str">
        <f ca="1">+IF(OFFSET('Water Data'!$D$29,0,10*ROW('Water Data'!D63))="","",OFFSET('Water Data'!$D$29,0,10*ROW('Water Data'!D63)))</f>
        <v/>
      </c>
      <c r="BV69" s="353" t="str">
        <f ca="1">+IF(OFFSET('Water Data'!$E$27,0,10*ROW('Water Data'!E63))="","",OFFSET('Water Data'!$E$27,0,10*ROW('Water Data'!E63)))</f>
        <v/>
      </c>
      <c r="BW69" s="353" t="str">
        <f ca="1">+IF(OFFSET('Water Data'!$E$28,0,10*ROW('Water Data'!E63))="","",OFFSET('Water Data'!$E$28,0,10*ROW('Water Data'!E63)))</f>
        <v/>
      </c>
      <c r="BX69" s="353" t="str">
        <f ca="1">+IF(OFFSET('Water Data'!$E$29,0,10*ROW('Water Data'!E63))="","",OFFSET('Water Data'!$E$29,0,10*ROW('Water Data'!E63)))</f>
        <v/>
      </c>
      <c r="BY69" s="353" t="str">
        <f ca="1">+IF(OFFSET('Water Data'!$F$27,0,10*ROW('Water Data'!F63))="","",OFFSET('Water Data'!$F$27,0,10*ROW('Water Data'!F63)))</f>
        <v/>
      </c>
      <c r="BZ69" s="353" t="str">
        <f ca="1">+IF(OFFSET('Water Data'!$F$28,0,10*ROW('Water Data'!F63))="","",OFFSET('Water Data'!$F$28,0,10*ROW('Water Data'!F63)))</f>
        <v/>
      </c>
      <c r="CA69" s="353" t="str">
        <f ca="1">+IF(OFFSET('Water Data'!$F$29,0,10*ROW('Water Data'!F63))="","",OFFSET('Water Data'!$F$29,0,10*ROW('Water Data'!F63)))</f>
        <v/>
      </c>
      <c r="CB69" s="353" t="str">
        <f ca="1">+IF(OFFSET('Water Data'!$G$27,0,10*ROW('Water Data'!G63))="","",OFFSET('Water Data'!$G$27,0,10*ROW('Water Data'!G63)))</f>
        <v/>
      </c>
      <c r="CC69" s="353" t="str">
        <f ca="1">+IF(OFFSET('Water Data'!$G$28,0,10*ROW('Water Data'!G63))="","",OFFSET('Water Data'!$G$28,0,10*ROW('Water Data'!G63)))</f>
        <v/>
      </c>
      <c r="CD69" s="353" t="str">
        <f ca="1">+IF(OFFSET('Water Data'!$G$29,0,10*ROW('Water Data'!G63))="","",OFFSET('Water Data'!$G$29,0,10*ROW('Water Data'!G63)))</f>
        <v/>
      </c>
      <c r="CE69" s="353" t="str">
        <f ca="1">+IF(OFFSET('Water Data'!$H$27,0,10*ROW('Water Data'!H63))="","",OFFSET('Water Data'!$H$27,0,10*ROW('Water Data'!H63)))</f>
        <v/>
      </c>
      <c r="CF69" s="353" t="str">
        <f ca="1">+IF(OFFSET('Water Data'!$H$28,0,10*ROW('Water Data'!H63))="","",OFFSET('Water Data'!$H$28,0,10*ROW('Water Data'!H63)))</f>
        <v/>
      </c>
      <c r="CG69" s="353" t="str">
        <f ca="1">+IF(OFFSET('Water Data'!$H$29,0,10*ROW('Water Data'!H63))="","",OFFSET('Water Data'!$H$29,0,10*ROW('Water Data'!H63)))</f>
        <v/>
      </c>
      <c r="CH69" s="353" t="str">
        <f ca="1">+IF(OFFSET('Water Data'!$I$27,0,10*ROW('Water Data'!I63))="","",OFFSET('Water Data'!$I$27,0,10*ROW('Water Data'!I63)))</f>
        <v/>
      </c>
      <c r="CI69" s="353" t="str">
        <f ca="1">+IF(OFFSET('Water Data'!$I$28,0,10*ROW('Water Data'!I63))="","",OFFSET('Water Data'!$I$28,0,10*ROW('Water Data'!I63)))</f>
        <v/>
      </c>
      <c r="CJ69" s="353" t="str">
        <f ca="1">+IF(OFFSET('Water Data'!$I$29,0,10*ROW('Water Data'!I63))="","",OFFSET('Water Data'!$I$29,0,10*ROW('Water Data'!I63)))</f>
        <v/>
      </c>
      <c r="CK69" s="353" t="str">
        <f ca="1">+IF(OFFSET('Sanitation Data'!$D$28,0,10*ROW('Sanitation Data'!D63))="","",OFFSET('Sanitation Data'!$D$28,0,10*ROW('Sanitation Data'!D63)))</f>
        <v/>
      </c>
      <c r="CL69" s="353" t="str">
        <f ca="1">+IF(OFFSET('Sanitation Data'!$D$29,0,10*ROW('Sanitation Data'!D63))="","",OFFSET('Sanitation Data'!$D$29,0,10*ROW('Sanitation Data'!D63)))</f>
        <v/>
      </c>
      <c r="CM69" s="353" t="str">
        <f ca="1">+IF(OFFSET('Sanitation Data'!$D$30,0,10*ROW('Sanitation Data'!D63))="","",OFFSET('Sanitation Data'!$D$30,0,10*ROW('Sanitation Data'!D63)))</f>
        <v/>
      </c>
      <c r="CN69" s="353" t="str">
        <f ca="1">+IF(OFFSET('Sanitation Data'!$D$31,0,10*ROW('Sanitation Data'!D63))="","",OFFSET('Sanitation Data'!$D$31,0,10*ROW('Sanitation Data'!D63)))</f>
        <v/>
      </c>
      <c r="CO69" s="353" t="str">
        <f ca="1">+IF(OFFSET('Sanitation Data'!$D$32,0,10*ROW('Sanitation Data'!D63))="","",OFFSET('Sanitation Data'!$D$32,0,10*ROW('Sanitation Data'!D63)))</f>
        <v/>
      </c>
      <c r="CP69" s="353" t="str">
        <f ca="1">+IF(OFFSET('Sanitation Data'!$E$28,0,10*ROW('Sanitation Data'!E63))="","",OFFSET('Sanitation Data'!$E$28,0,10*ROW('Sanitation Data'!E63)))</f>
        <v/>
      </c>
      <c r="CQ69" s="353" t="str">
        <f ca="1">+IF(OFFSET('Sanitation Data'!$E$29,0,10*ROW('Sanitation Data'!E63))="","",OFFSET('Sanitation Data'!$E$29,0,10*ROW('Sanitation Data'!E63)))</f>
        <v/>
      </c>
      <c r="CR69" s="353" t="str">
        <f ca="1">+IF(OFFSET('Sanitation Data'!$E$30,0,10*ROW('Sanitation Data'!E63))="","",OFFSET('Sanitation Data'!$E$30,0,10*ROW('Sanitation Data'!E63)))</f>
        <v/>
      </c>
      <c r="CS69" s="353" t="str">
        <f ca="1">+IF(OFFSET('Sanitation Data'!$E$31,0,10*ROW('Sanitation Data'!E63))="","",OFFSET('Sanitation Data'!$E$31,0,10*ROW('Sanitation Data'!E63)))</f>
        <v/>
      </c>
      <c r="CT69" s="353" t="str">
        <f ca="1">+IF(OFFSET('Sanitation Data'!$E$32,0,10*ROW('Sanitation Data'!E63))="","",OFFSET('Sanitation Data'!$E$32,0,10*ROW('Sanitation Data'!E63)))</f>
        <v/>
      </c>
      <c r="CU69" s="353" t="str">
        <f ca="1">+IF(OFFSET('Sanitation Data'!$F$28,0,10*ROW('Sanitation Data'!F63))="","",OFFSET('Sanitation Data'!$F$28,0,10*ROW('Sanitation Data'!F63)))</f>
        <v/>
      </c>
      <c r="CV69" s="353" t="str">
        <f ca="1">+IF(OFFSET('Sanitation Data'!$F$29,0,10*ROW('Sanitation Data'!F63))="","",OFFSET('Sanitation Data'!$F$29,0,10*ROW('Sanitation Data'!F63)))</f>
        <v/>
      </c>
      <c r="CW69" s="353" t="str">
        <f ca="1">+IF(OFFSET('Sanitation Data'!$F$30,0,10*ROW('Sanitation Data'!F63))="","",OFFSET('Sanitation Data'!$F$30,0,10*ROW('Sanitation Data'!F63)))</f>
        <v/>
      </c>
      <c r="CX69" s="353" t="str">
        <f ca="1">+IF(OFFSET('Sanitation Data'!$F$31,0,10*ROW('Sanitation Data'!F63))="","",OFFSET('Sanitation Data'!$F$31,0,10*ROW('Sanitation Data'!F63)))</f>
        <v/>
      </c>
      <c r="CY69" s="353" t="str">
        <f ca="1">+IF(OFFSET('Sanitation Data'!$F$32,0,10*ROW('Sanitation Data'!F63))="","",OFFSET('Sanitation Data'!$F$32,0,10*ROW('Sanitation Data'!F63)))</f>
        <v/>
      </c>
      <c r="CZ69" s="353" t="str">
        <f ca="1">+IF(OFFSET('Sanitation Data'!$G$28,0,10*ROW('Sanitation Data'!G63))="","",OFFSET('Sanitation Data'!$G$28,0,10*ROW('Sanitation Data'!G63)))</f>
        <v/>
      </c>
      <c r="DA69" s="353" t="str">
        <f ca="1">+IF(OFFSET('Sanitation Data'!$G$29,0,10*ROW('Sanitation Data'!G63))="","",OFFSET('Sanitation Data'!$G$29,0,10*ROW('Sanitation Data'!G63)))</f>
        <v/>
      </c>
      <c r="DB69" s="353" t="str">
        <f ca="1">+IF(OFFSET('Sanitation Data'!$G$30,0,10*ROW('Sanitation Data'!G63))="","",OFFSET('Sanitation Data'!$G$30,0,10*ROW('Sanitation Data'!G63)))</f>
        <v/>
      </c>
      <c r="DC69" s="353" t="str">
        <f ca="1">+IF(OFFSET('Sanitation Data'!$G$31,0,10*ROW('Sanitation Data'!G63))="","",OFFSET('Sanitation Data'!$G$31,0,10*ROW('Sanitation Data'!G63)))</f>
        <v/>
      </c>
      <c r="DD69" s="353" t="str">
        <f ca="1">+IF(OFFSET('Sanitation Data'!$G$32,0,10*ROW('Sanitation Data'!G63))="","",OFFSET('Sanitation Data'!$G$32,0,10*ROW('Sanitation Data'!G63)))</f>
        <v/>
      </c>
      <c r="DE69" s="353" t="str">
        <f ca="1">+IF(OFFSET('Sanitation Data'!$H$28,0,10*ROW('Sanitation Data'!H63))="","",OFFSET('Sanitation Data'!$H$28,0,10*ROW('Sanitation Data'!H63)))</f>
        <v/>
      </c>
      <c r="DF69" s="353" t="str">
        <f ca="1">+IF(OFFSET('Sanitation Data'!$H$29,0,10*ROW('Sanitation Data'!H63))="","",OFFSET('Sanitation Data'!$H$29,0,10*ROW('Sanitation Data'!H63)))</f>
        <v/>
      </c>
      <c r="DG69" s="353" t="str">
        <f ca="1">+IF(OFFSET('Sanitation Data'!$H$30,0,10*ROW('Sanitation Data'!H63))="","",OFFSET('Sanitation Data'!$H$30,0,10*ROW('Sanitation Data'!H63)))</f>
        <v/>
      </c>
      <c r="DH69" s="353" t="str">
        <f ca="1">+IF(OFFSET('Sanitation Data'!$H$31,0,10*ROW('Sanitation Data'!H63))="","",OFFSET('Sanitation Data'!$H$31,0,10*ROW('Sanitation Data'!H63)))</f>
        <v/>
      </c>
      <c r="DI69" s="353" t="str">
        <f ca="1">+IF(OFFSET('Sanitation Data'!$H$32,0,10*ROW('Sanitation Data'!H63))="","",OFFSET('Sanitation Data'!$H$32,0,10*ROW('Sanitation Data'!H63)))</f>
        <v/>
      </c>
      <c r="DJ69" s="353" t="str">
        <f ca="1">+IF(OFFSET('Sanitation Data'!$I$28,0,10*ROW('Sanitation Data'!I63))="","",OFFSET('Sanitation Data'!$I$28,0,10*ROW('Sanitation Data'!I63)))</f>
        <v/>
      </c>
      <c r="DK69" s="353" t="str">
        <f ca="1">+IF(OFFSET('Sanitation Data'!$I$29,0,10*ROW('Sanitation Data'!I63))="","",OFFSET('Sanitation Data'!$I$29,0,10*ROW('Sanitation Data'!I63)))</f>
        <v/>
      </c>
      <c r="DL69" s="353" t="str">
        <f ca="1">+IF(OFFSET('Sanitation Data'!$I$30,0,10*ROW('Sanitation Data'!I63))="","",OFFSET('Sanitation Data'!$I$30,0,10*ROW('Sanitation Data'!I63)))</f>
        <v/>
      </c>
      <c r="DM69" s="353" t="str">
        <f ca="1">+IF(OFFSET('Sanitation Data'!$I$31,0,10*ROW('Sanitation Data'!I63))="","",OFFSET('Sanitation Data'!$I$31,0,10*ROW('Sanitation Data'!I63)))</f>
        <v/>
      </c>
      <c r="DN69" s="353" t="str">
        <f ca="1">+IF(OFFSET('Sanitation Data'!$I$32,0,10*ROW('Sanitation Data'!I63))="","",OFFSET('Sanitation Data'!$I$32,0,10*ROW('Sanitation Data'!I63)))</f>
        <v/>
      </c>
      <c r="DO69" s="353" t="str">
        <f ca="1">+IF(OFFSET('Hygiene Data'!$D$11,0,10*ROW('Hygiene Data'!D63))="","",OFFSET('Hygiene Data'!$D$11,0,10*ROW('Hygiene Data'!D63)))</f>
        <v/>
      </c>
      <c r="DP69" s="353" t="str">
        <f ca="1">+IF(OFFSET('Hygiene Data'!$D$12,0,10*ROW('Hygiene Data'!D63))="","",OFFSET('Hygiene Data'!$D$12,0,10*ROW('Hygiene Data'!D63)))</f>
        <v/>
      </c>
      <c r="DQ69" s="353" t="str">
        <f ca="1">+IF(OFFSET('Hygiene Data'!$D$13,0,10*ROW('Hygiene Data'!D63))="","",OFFSET('Hygiene Data'!$D$13,0,10*ROW('Hygiene Data'!D63)))</f>
        <v/>
      </c>
      <c r="DR69" s="353" t="str">
        <f ca="1">+IF(OFFSET('Hygiene Data'!$E$11,0,10*ROW('Hygiene Data'!E63))="","",OFFSET('Hygiene Data'!$E$11,0,10*ROW('Hygiene Data'!E63)))</f>
        <v/>
      </c>
      <c r="DS69" s="353" t="str">
        <f ca="1">+IF(OFFSET('Hygiene Data'!$E$12,0,10*ROW('Hygiene Data'!E63))="","",OFFSET('Hygiene Data'!$E$12,0,10*ROW('Hygiene Data'!E63)))</f>
        <v/>
      </c>
      <c r="DT69" s="353" t="str">
        <f ca="1">+IF(OFFSET('Hygiene Data'!$E$13,0,10*ROW('Hygiene Data'!E63))="","",OFFSET('Hygiene Data'!$E$13,0,10*ROW('Hygiene Data'!E63)))</f>
        <v/>
      </c>
      <c r="DU69" s="353" t="str">
        <f ca="1">+IF(OFFSET('Hygiene Data'!$F$11,0,10*ROW('Hygiene Data'!F63))="","",OFFSET('Hygiene Data'!$F$11,0,10*ROW('Hygiene Data'!F63)))</f>
        <v/>
      </c>
      <c r="DV69" s="353" t="str">
        <f ca="1">+IF(OFFSET('Hygiene Data'!$F$12,0,10*ROW('Hygiene Data'!F63))="","",OFFSET('Hygiene Data'!$F$12,0,10*ROW('Hygiene Data'!F63)))</f>
        <v/>
      </c>
      <c r="DW69" s="353" t="str">
        <f ca="1">+IF(OFFSET('Hygiene Data'!$F$13,0,10*ROW('Hygiene Data'!F63))="","",OFFSET('Hygiene Data'!$F$13,0,10*ROW('Hygiene Data'!F63)))</f>
        <v/>
      </c>
      <c r="DX69" s="353" t="str">
        <f ca="1">+IF(OFFSET('Hygiene Data'!$G$11,0,10*ROW('Hygiene Data'!G63))="","",OFFSET('Hygiene Data'!$G$11,0,10*ROW('Hygiene Data'!G63)))</f>
        <v/>
      </c>
      <c r="DY69" s="353" t="str">
        <f ca="1">+IF(OFFSET('Hygiene Data'!$G$12,0,10*ROW('Hygiene Data'!G63))="","",OFFSET('Hygiene Data'!$G$12,0,10*ROW('Hygiene Data'!G63)))</f>
        <v/>
      </c>
      <c r="DZ69" s="353" t="str">
        <f ca="1">+IF(OFFSET('Hygiene Data'!$G$13,0,10*ROW('Hygiene Data'!G63))="","",OFFSET('Hygiene Data'!$G$13,0,10*ROW('Hygiene Data'!G63)))</f>
        <v/>
      </c>
      <c r="EA69" s="353" t="str">
        <f ca="1">+IF(OFFSET('Hygiene Data'!$H$11,0,10*ROW('Hygiene Data'!H63))="","",OFFSET('Hygiene Data'!$H$11,0,10*ROW('Hygiene Data'!H63)))</f>
        <v/>
      </c>
      <c r="EB69" s="353" t="str">
        <f ca="1">+IF(OFFSET('Hygiene Data'!$H$12,0,10*ROW('Hygiene Data'!H63))="","",OFFSET('Hygiene Data'!$H$12,0,10*ROW('Hygiene Data'!H63)))</f>
        <v/>
      </c>
      <c r="EC69" s="353" t="str">
        <f ca="1">+IF(OFFSET('Hygiene Data'!$H$13,0,10*ROW('Hygiene Data'!H63))="","",OFFSET('Hygiene Data'!$H$13,0,10*ROW('Hygiene Data'!H63)))</f>
        <v/>
      </c>
      <c r="ED69" s="353" t="str">
        <f ca="1">+IF(OFFSET('Hygiene Data'!$I$11,0,10*ROW('Hygiene Data'!I63))="","",OFFSET('Hygiene Data'!$I$11,0,10*ROW('Hygiene Data'!I63)))</f>
        <v/>
      </c>
      <c r="EE69" s="353" t="str">
        <f ca="1">+IF(OFFSET('Hygiene Data'!$I$12,0,10*ROW('Hygiene Data'!I63))="","",OFFSET('Hygiene Data'!$I$12,0,10*ROW('Hygiene Data'!I63)))</f>
        <v/>
      </c>
      <c r="EF69" s="353" t="str">
        <f ca="1">+IF(OFFSET('Hygiene Data'!$I$13,0,10*ROW('Hygiene Data'!I63))="","",OFFSET('Hygiene Data'!$I$13,0,10*ROW('Hygiene Data'!I63)))</f>
        <v/>
      </c>
    </row>
    <row r="70" spans="1:136" x14ac:dyDescent="0.25">
      <c r="A70" s="462" t="str">
        <f ca="1">+IF(OFFSET('Water Data'!$B$2,0,10*ROW('Water Data'!E64))="","",OFFSET('Water Data'!$B$2,0,10*ROW('Water Data'!E64)))</f>
        <v/>
      </c>
      <c r="B70" s="46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89" t="str">
        <f t="shared" ca="1" si="0"/>
        <v/>
      </c>
      <c r="D70" s="49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3" t="str">
        <f ca="1">+IF(OFFSET('Water Data'!$D$27,0,10*ROW('Water Data'!D64))="","",OFFSET('Water Data'!$D$27,0,10*ROW('Water Data'!D64)))</f>
        <v/>
      </c>
      <c r="BT70" s="353" t="str">
        <f ca="1">+IF(OFFSET('Water Data'!$D$28,0,10*ROW('Water Data'!D64))="","",OFFSET('Water Data'!$D$28,0,10*ROW('Water Data'!D64)))</f>
        <v/>
      </c>
      <c r="BU70" s="353" t="str">
        <f ca="1">+IF(OFFSET('Water Data'!$D$29,0,10*ROW('Water Data'!D64))="","",OFFSET('Water Data'!$D$29,0,10*ROW('Water Data'!D64)))</f>
        <v/>
      </c>
      <c r="BV70" s="353" t="str">
        <f ca="1">+IF(OFFSET('Water Data'!$E$27,0,10*ROW('Water Data'!E64))="","",OFFSET('Water Data'!$E$27,0,10*ROW('Water Data'!E64)))</f>
        <v/>
      </c>
      <c r="BW70" s="353" t="str">
        <f ca="1">+IF(OFFSET('Water Data'!$E$28,0,10*ROW('Water Data'!E64))="","",OFFSET('Water Data'!$E$28,0,10*ROW('Water Data'!E64)))</f>
        <v/>
      </c>
      <c r="BX70" s="353" t="str">
        <f ca="1">+IF(OFFSET('Water Data'!$E$29,0,10*ROW('Water Data'!E64))="","",OFFSET('Water Data'!$E$29,0,10*ROW('Water Data'!E64)))</f>
        <v/>
      </c>
      <c r="BY70" s="353" t="str">
        <f ca="1">+IF(OFFSET('Water Data'!$F$27,0,10*ROW('Water Data'!F64))="","",OFFSET('Water Data'!$F$27,0,10*ROW('Water Data'!F64)))</f>
        <v/>
      </c>
      <c r="BZ70" s="353" t="str">
        <f ca="1">+IF(OFFSET('Water Data'!$F$28,0,10*ROW('Water Data'!F64))="","",OFFSET('Water Data'!$F$28,0,10*ROW('Water Data'!F64)))</f>
        <v/>
      </c>
      <c r="CA70" s="353" t="str">
        <f ca="1">+IF(OFFSET('Water Data'!$F$29,0,10*ROW('Water Data'!F64))="","",OFFSET('Water Data'!$F$29,0,10*ROW('Water Data'!F64)))</f>
        <v/>
      </c>
      <c r="CB70" s="353" t="str">
        <f ca="1">+IF(OFFSET('Water Data'!$G$27,0,10*ROW('Water Data'!G64))="","",OFFSET('Water Data'!$G$27,0,10*ROW('Water Data'!G64)))</f>
        <v/>
      </c>
      <c r="CC70" s="353" t="str">
        <f ca="1">+IF(OFFSET('Water Data'!$G$28,0,10*ROW('Water Data'!G64))="","",OFFSET('Water Data'!$G$28,0,10*ROW('Water Data'!G64)))</f>
        <v/>
      </c>
      <c r="CD70" s="353" t="str">
        <f ca="1">+IF(OFFSET('Water Data'!$G$29,0,10*ROW('Water Data'!G64))="","",OFFSET('Water Data'!$G$29,0,10*ROW('Water Data'!G64)))</f>
        <v/>
      </c>
      <c r="CE70" s="353" t="str">
        <f ca="1">+IF(OFFSET('Water Data'!$H$27,0,10*ROW('Water Data'!H64))="","",OFFSET('Water Data'!$H$27,0,10*ROW('Water Data'!H64)))</f>
        <v/>
      </c>
      <c r="CF70" s="353" t="str">
        <f ca="1">+IF(OFFSET('Water Data'!$H$28,0,10*ROW('Water Data'!H64))="","",OFFSET('Water Data'!$H$28,0,10*ROW('Water Data'!H64)))</f>
        <v/>
      </c>
      <c r="CG70" s="353" t="str">
        <f ca="1">+IF(OFFSET('Water Data'!$H$29,0,10*ROW('Water Data'!H64))="","",OFFSET('Water Data'!$H$29,0,10*ROW('Water Data'!H64)))</f>
        <v/>
      </c>
      <c r="CH70" s="353" t="str">
        <f ca="1">+IF(OFFSET('Water Data'!$I$27,0,10*ROW('Water Data'!I64))="","",OFFSET('Water Data'!$I$27,0,10*ROW('Water Data'!I64)))</f>
        <v/>
      </c>
      <c r="CI70" s="353" t="str">
        <f ca="1">+IF(OFFSET('Water Data'!$I$28,0,10*ROW('Water Data'!I64))="","",OFFSET('Water Data'!$I$28,0,10*ROW('Water Data'!I64)))</f>
        <v/>
      </c>
      <c r="CJ70" s="353" t="str">
        <f ca="1">+IF(OFFSET('Water Data'!$I$29,0,10*ROW('Water Data'!I64))="","",OFFSET('Water Data'!$I$29,0,10*ROW('Water Data'!I64)))</f>
        <v/>
      </c>
      <c r="CK70" s="353" t="str">
        <f ca="1">+IF(OFFSET('Sanitation Data'!$D$28,0,10*ROW('Sanitation Data'!D64))="","",OFFSET('Sanitation Data'!$D$28,0,10*ROW('Sanitation Data'!D64)))</f>
        <v/>
      </c>
      <c r="CL70" s="353" t="str">
        <f ca="1">+IF(OFFSET('Sanitation Data'!$D$29,0,10*ROW('Sanitation Data'!D64))="","",OFFSET('Sanitation Data'!$D$29,0,10*ROW('Sanitation Data'!D64)))</f>
        <v/>
      </c>
      <c r="CM70" s="353" t="str">
        <f ca="1">+IF(OFFSET('Sanitation Data'!$D$30,0,10*ROW('Sanitation Data'!D64))="","",OFFSET('Sanitation Data'!$D$30,0,10*ROW('Sanitation Data'!D64)))</f>
        <v/>
      </c>
      <c r="CN70" s="353" t="str">
        <f ca="1">+IF(OFFSET('Sanitation Data'!$D$31,0,10*ROW('Sanitation Data'!D64))="","",OFFSET('Sanitation Data'!$D$31,0,10*ROW('Sanitation Data'!D64)))</f>
        <v/>
      </c>
      <c r="CO70" s="353" t="str">
        <f ca="1">+IF(OFFSET('Sanitation Data'!$D$32,0,10*ROW('Sanitation Data'!D64))="","",OFFSET('Sanitation Data'!$D$32,0,10*ROW('Sanitation Data'!D64)))</f>
        <v/>
      </c>
      <c r="CP70" s="353" t="str">
        <f ca="1">+IF(OFFSET('Sanitation Data'!$E$28,0,10*ROW('Sanitation Data'!E64))="","",OFFSET('Sanitation Data'!$E$28,0,10*ROW('Sanitation Data'!E64)))</f>
        <v/>
      </c>
      <c r="CQ70" s="353" t="str">
        <f ca="1">+IF(OFFSET('Sanitation Data'!$E$29,0,10*ROW('Sanitation Data'!E64))="","",OFFSET('Sanitation Data'!$E$29,0,10*ROW('Sanitation Data'!E64)))</f>
        <v/>
      </c>
      <c r="CR70" s="353" t="str">
        <f ca="1">+IF(OFFSET('Sanitation Data'!$E$30,0,10*ROW('Sanitation Data'!E64))="","",OFFSET('Sanitation Data'!$E$30,0,10*ROW('Sanitation Data'!E64)))</f>
        <v/>
      </c>
      <c r="CS70" s="353" t="str">
        <f ca="1">+IF(OFFSET('Sanitation Data'!$E$31,0,10*ROW('Sanitation Data'!E64))="","",OFFSET('Sanitation Data'!$E$31,0,10*ROW('Sanitation Data'!E64)))</f>
        <v/>
      </c>
      <c r="CT70" s="353" t="str">
        <f ca="1">+IF(OFFSET('Sanitation Data'!$E$32,0,10*ROW('Sanitation Data'!E64))="","",OFFSET('Sanitation Data'!$E$32,0,10*ROW('Sanitation Data'!E64)))</f>
        <v/>
      </c>
      <c r="CU70" s="353" t="str">
        <f ca="1">+IF(OFFSET('Sanitation Data'!$F$28,0,10*ROW('Sanitation Data'!F64))="","",OFFSET('Sanitation Data'!$F$28,0,10*ROW('Sanitation Data'!F64)))</f>
        <v/>
      </c>
      <c r="CV70" s="353" t="str">
        <f ca="1">+IF(OFFSET('Sanitation Data'!$F$29,0,10*ROW('Sanitation Data'!F64))="","",OFFSET('Sanitation Data'!$F$29,0,10*ROW('Sanitation Data'!F64)))</f>
        <v/>
      </c>
      <c r="CW70" s="353" t="str">
        <f ca="1">+IF(OFFSET('Sanitation Data'!$F$30,0,10*ROW('Sanitation Data'!F64))="","",OFFSET('Sanitation Data'!$F$30,0,10*ROW('Sanitation Data'!F64)))</f>
        <v/>
      </c>
      <c r="CX70" s="353" t="str">
        <f ca="1">+IF(OFFSET('Sanitation Data'!$F$31,0,10*ROW('Sanitation Data'!F64))="","",OFFSET('Sanitation Data'!$F$31,0,10*ROW('Sanitation Data'!F64)))</f>
        <v/>
      </c>
      <c r="CY70" s="353" t="str">
        <f ca="1">+IF(OFFSET('Sanitation Data'!$F$32,0,10*ROW('Sanitation Data'!F64))="","",OFFSET('Sanitation Data'!$F$32,0,10*ROW('Sanitation Data'!F64)))</f>
        <v/>
      </c>
      <c r="CZ70" s="353" t="str">
        <f ca="1">+IF(OFFSET('Sanitation Data'!$G$28,0,10*ROW('Sanitation Data'!G64))="","",OFFSET('Sanitation Data'!$G$28,0,10*ROW('Sanitation Data'!G64)))</f>
        <v/>
      </c>
      <c r="DA70" s="353" t="str">
        <f ca="1">+IF(OFFSET('Sanitation Data'!$G$29,0,10*ROW('Sanitation Data'!G64))="","",OFFSET('Sanitation Data'!$G$29,0,10*ROW('Sanitation Data'!G64)))</f>
        <v/>
      </c>
      <c r="DB70" s="353" t="str">
        <f ca="1">+IF(OFFSET('Sanitation Data'!$G$30,0,10*ROW('Sanitation Data'!G64))="","",OFFSET('Sanitation Data'!$G$30,0,10*ROW('Sanitation Data'!G64)))</f>
        <v/>
      </c>
      <c r="DC70" s="353" t="str">
        <f ca="1">+IF(OFFSET('Sanitation Data'!$G$31,0,10*ROW('Sanitation Data'!G64))="","",OFFSET('Sanitation Data'!$G$31,0,10*ROW('Sanitation Data'!G64)))</f>
        <v/>
      </c>
      <c r="DD70" s="353" t="str">
        <f ca="1">+IF(OFFSET('Sanitation Data'!$G$32,0,10*ROW('Sanitation Data'!G64))="","",OFFSET('Sanitation Data'!$G$32,0,10*ROW('Sanitation Data'!G64)))</f>
        <v/>
      </c>
      <c r="DE70" s="353" t="str">
        <f ca="1">+IF(OFFSET('Sanitation Data'!$H$28,0,10*ROW('Sanitation Data'!H64))="","",OFFSET('Sanitation Data'!$H$28,0,10*ROW('Sanitation Data'!H64)))</f>
        <v/>
      </c>
      <c r="DF70" s="353" t="str">
        <f ca="1">+IF(OFFSET('Sanitation Data'!$H$29,0,10*ROW('Sanitation Data'!H64))="","",OFFSET('Sanitation Data'!$H$29,0,10*ROW('Sanitation Data'!H64)))</f>
        <v/>
      </c>
      <c r="DG70" s="353" t="str">
        <f ca="1">+IF(OFFSET('Sanitation Data'!$H$30,0,10*ROW('Sanitation Data'!H64))="","",OFFSET('Sanitation Data'!$H$30,0,10*ROW('Sanitation Data'!H64)))</f>
        <v/>
      </c>
      <c r="DH70" s="353" t="str">
        <f ca="1">+IF(OFFSET('Sanitation Data'!$H$31,0,10*ROW('Sanitation Data'!H64))="","",OFFSET('Sanitation Data'!$H$31,0,10*ROW('Sanitation Data'!H64)))</f>
        <v/>
      </c>
      <c r="DI70" s="353" t="str">
        <f ca="1">+IF(OFFSET('Sanitation Data'!$H$32,0,10*ROW('Sanitation Data'!H64))="","",OFFSET('Sanitation Data'!$H$32,0,10*ROW('Sanitation Data'!H64)))</f>
        <v/>
      </c>
      <c r="DJ70" s="353" t="str">
        <f ca="1">+IF(OFFSET('Sanitation Data'!$I$28,0,10*ROW('Sanitation Data'!I64))="","",OFFSET('Sanitation Data'!$I$28,0,10*ROW('Sanitation Data'!I64)))</f>
        <v/>
      </c>
      <c r="DK70" s="353" t="str">
        <f ca="1">+IF(OFFSET('Sanitation Data'!$I$29,0,10*ROW('Sanitation Data'!I64))="","",OFFSET('Sanitation Data'!$I$29,0,10*ROW('Sanitation Data'!I64)))</f>
        <v/>
      </c>
      <c r="DL70" s="353" t="str">
        <f ca="1">+IF(OFFSET('Sanitation Data'!$I$30,0,10*ROW('Sanitation Data'!I64))="","",OFFSET('Sanitation Data'!$I$30,0,10*ROW('Sanitation Data'!I64)))</f>
        <v/>
      </c>
      <c r="DM70" s="353" t="str">
        <f ca="1">+IF(OFFSET('Sanitation Data'!$I$31,0,10*ROW('Sanitation Data'!I64))="","",OFFSET('Sanitation Data'!$I$31,0,10*ROW('Sanitation Data'!I64)))</f>
        <v/>
      </c>
      <c r="DN70" s="353" t="str">
        <f ca="1">+IF(OFFSET('Sanitation Data'!$I$32,0,10*ROW('Sanitation Data'!I64))="","",OFFSET('Sanitation Data'!$I$32,0,10*ROW('Sanitation Data'!I64)))</f>
        <v/>
      </c>
      <c r="DO70" s="353" t="str">
        <f ca="1">+IF(OFFSET('Hygiene Data'!$D$11,0,10*ROW('Hygiene Data'!D64))="","",OFFSET('Hygiene Data'!$D$11,0,10*ROW('Hygiene Data'!D64)))</f>
        <v/>
      </c>
      <c r="DP70" s="353" t="str">
        <f ca="1">+IF(OFFSET('Hygiene Data'!$D$12,0,10*ROW('Hygiene Data'!D64))="","",OFFSET('Hygiene Data'!$D$12,0,10*ROW('Hygiene Data'!D64)))</f>
        <v/>
      </c>
      <c r="DQ70" s="353" t="str">
        <f ca="1">+IF(OFFSET('Hygiene Data'!$D$13,0,10*ROW('Hygiene Data'!D64))="","",OFFSET('Hygiene Data'!$D$13,0,10*ROW('Hygiene Data'!D64)))</f>
        <v/>
      </c>
      <c r="DR70" s="353" t="str">
        <f ca="1">+IF(OFFSET('Hygiene Data'!$E$11,0,10*ROW('Hygiene Data'!E64))="","",OFFSET('Hygiene Data'!$E$11,0,10*ROW('Hygiene Data'!E64)))</f>
        <v/>
      </c>
      <c r="DS70" s="353" t="str">
        <f ca="1">+IF(OFFSET('Hygiene Data'!$E$12,0,10*ROW('Hygiene Data'!E64))="","",OFFSET('Hygiene Data'!$E$12,0,10*ROW('Hygiene Data'!E64)))</f>
        <v/>
      </c>
      <c r="DT70" s="353" t="str">
        <f ca="1">+IF(OFFSET('Hygiene Data'!$E$13,0,10*ROW('Hygiene Data'!E64))="","",OFFSET('Hygiene Data'!$E$13,0,10*ROW('Hygiene Data'!E64)))</f>
        <v/>
      </c>
      <c r="DU70" s="353" t="str">
        <f ca="1">+IF(OFFSET('Hygiene Data'!$F$11,0,10*ROW('Hygiene Data'!F64))="","",OFFSET('Hygiene Data'!$F$11,0,10*ROW('Hygiene Data'!F64)))</f>
        <v/>
      </c>
      <c r="DV70" s="353" t="str">
        <f ca="1">+IF(OFFSET('Hygiene Data'!$F$12,0,10*ROW('Hygiene Data'!F64))="","",OFFSET('Hygiene Data'!$F$12,0,10*ROW('Hygiene Data'!F64)))</f>
        <v/>
      </c>
      <c r="DW70" s="353" t="str">
        <f ca="1">+IF(OFFSET('Hygiene Data'!$F$13,0,10*ROW('Hygiene Data'!F64))="","",OFFSET('Hygiene Data'!$F$13,0,10*ROW('Hygiene Data'!F64)))</f>
        <v/>
      </c>
      <c r="DX70" s="353" t="str">
        <f ca="1">+IF(OFFSET('Hygiene Data'!$G$11,0,10*ROW('Hygiene Data'!G64))="","",OFFSET('Hygiene Data'!$G$11,0,10*ROW('Hygiene Data'!G64)))</f>
        <v/>
      </c>
      <c r="DY70" s="353" t="str">
        <f ca="1">+IF(OFFSET('Hygiene Data'!$G$12,0,10*ROW('Hygiene Data'!G64))="","",OFFSET('Hygiene Data'!$G$12,0,10*ROW('Hygiene Data'!G64)))</f>
        <v/>
      </c>
      <c r="DZ70" s="353" t="str">
        <f ca="1">+IF(OFFSET('Hygiene Data'!$G$13,0,10*ROW('Hygiene Data'!G64))="","",OFFSET('Hygiene Data'!$G$13,0,10*ROW('Hygiene Data'!G64)))</f>
        <v/>
      </c>
      <c r="EA70" s="353" t="str">
        <f ca="1">+IF(OFFSET('Hygiene Data'!$H$11,0,10*ROW('Hygiene Data'!H64))="","",OFFSET('Hygiene Data'!$H$11,0,10*ROW('Hygiene Data'!H64)))</f>
        <v/>
      </c>
      <c r="EB70" s="353" t="str">
        <f ca="1">+IF(OFFSET('Hygiene Data'!$H$12,0,10*ROW('Hygiene Data'!H64))="","",OFFSET('Hygiene Data'!$H$12,0,10*ROW('Hygiene Data'!H64)))</f>
        <v/>
      </c>
      <c r="EC70" s="353" t="str">
        <f ca="1">+IF(OFFSET('Hygiene Data'!$H$13,0,10*ROW('Hygiene Data'!H64))="","",OFFSET('Hygiene Data'!$H$13,0,10*ROW('Hygiene Data'!H64)))</f>
        <v/>
      </c>
      <c r="ED70" s="353" t="str">
        <f ca="1">+IF(OFFSET('Hygiene Data'!$I$11,0,10*ROW('Hygiene Data'!I64))="","",OFFSET('Hygiene Data'!$I$11,0,10*ROW('Hygiene Data'!I64)))</f>
        <v/>
      </c>
      <c r="EE70" s="353" t="str">
        <f ca="1">+IF(OFFSET('Hygiene Data'!$I$12,0,10*ROW('Hygiene Data'!I64))="","",OFFSET('Hygiene Data'!$I$12,0,10*ROW('Hygiene Data'!I64)))</f>
        <v/>
      </c>
      <c r="EF70" s="353" t="str">
        <f ca="1">+IF(OFFSET('Hygiene Data'!$I$13,0,10*ROW('Hygiene Data'!I64))="","",OFFSET('Hygiene Data'!$I$13,0,10*ROW('Hygiene Data'!I64)))</f>
        <v/>
      </c>
    </row>
    <row r="71" spans="1:136" x14ac:dyDescent="0.25">
      <c r="A71" s="462" t="str">
        <f ca="1">+IF(OFFSET('Water Data'!$B$2,0,10*ROW('Water Data'!E65))="","",OFFSET('Water Data'!$B$2,0,10*ROW('Water Data'!E65)))</f>
        <v/>
      </c>
      <c r="B71" s="46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89" t="str">
        <f t="shared" ref="C71:C134" ca="1" si="1">+IF(ISNUMBER(VALUE(MID(A71,5,4))), VALUE(MID(A71, 5,4)),"")</f>
        <v/>
      </c>
      <c r="D71" s="49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3" t="str">
        <f ca="1">+IF(OFFSET('Water Data'!$D$27,0,10*ROW('Water Data'!D65))="","",OFFSET('Water Data'!$D$27,0,10*ROW('Water Data'!D65)))</f>
        <v/>
      </c>
      <c r="BT71" s="353" t="str">
        <f ca="1">+IF(OFFSET('Water Data'!$D$28,0,10*ROW('Water Data'!D65))="","",OFFSET('Water Data'!$D$28,0,10*ROW('Water Data'!D65)))</f>
        <v/>
      </c>
      <c r="BU71" s="353" t="str">
        <f ca="1">+IF(OFFSET('Water Data'!$D$29,0,10*ROW('Water Data'!D65))="","",OFFSET('Water Data'!$D$29,0,10*ROW('Water Data'!D65)))</f>
        <v/>
      </c>
      <c r="BV71" s="353" t="str">
        <f ca="1">+IF(OFFSET('Water Data'!$E$27,0,10*ROW('Water Data'!E65))="","",OFFSET('Water Data'!$E$27,0,10*ROW('Water Data'!E65)))</f>
        <v/>
      </c>
      <c r="BW71" s="353" t="str">
        <f ca="1">+IF(OFFSET('Water Data'!$E$28,0,10*ROW('Water Data'!E65))="","",OFFSET('Water Data'!$E$28,0,10*ROW('Water Data'!E65)))</f>
        <v/>
      </c>
      <c r="BX71" s="353" t="str">
        <f ca="1">+IF(OFFSET('Water Data'!$E$29,0,10*ROW('Water Data'!E65))="","",OFFSET('Water Data'!$E$29,0,10*ROW('Water Data'!E65)))</f>
        <v/>
      </c>
      <c r="BY71" s="353" t="str">
        <f ca="1">+IF(OFFSET('Water Data'!$F$27,0,10*ROW('Water Data'!F65))="","",OFFSET('Water Data'!$F$27,0,10*ROW('Water Data'!F65)))</f>
        <v/>
      </c>
      <c r="BZ71" s="353" t="str">
        <f ca="1">+IF(OFFSET('Water Data'!$F$28,0,10*ROW('Water Data'!F65))="","",OFFSET('Water Data'!$F$28,0,10*ROW('Water Data'!F65)))</f>
        <v/>
      </c>
      <c r="CA71" s="353" t="str">
        <f ca="1">+IF(OFFSET('Water Data'!$F$29,0,10*ROW('Water Data'!F65))="","",OFFSET('Water Data'!$F$29,0,10*ROW('Water Data'!F65)))</f>
        <v/>
      </c>
      <c r="CB71" s="353" t="str">
        <f ca="1">+IF(OFFSET('Water Data'!$G$27,0,10*ROW('Water Data'!G65))="","",OFFSET('Water Data'!$G$27,0,10*ROW('Water Data'!G65)))</f>
        <v/>
      </c>
      <c r="CC71" s="353" t="str">
        <f ca="1">+IF(OFFSET('Water Data'!$G$28,0,10*ROW('Water Data'!G65))="","",OFFSET('Water Data'!$G$28,0,10*ROW('Water Data'!G65)))</f>
        <v/>
      </c>
      <c r="CD71" s="353" t="str">
        <f ca="1">+IF(OFFSET('Water Data'!$G$29,0,10*ROW('Water Data'!G65))="","",OFFSET('Water Data'!$G$29,0,10*ROW('Water Data'!G65)))</f>
        <v/>
      </c>
      <c r="CE71" s="353" t="str">
        <f ca="1">+IF(OFFSET('Water Data'!$H$27,0,10*ROW('Water Data'!H65))="","",OFFSET('Water Data'!$H$27,0,10*ROW('Water Data'!H65)))</f>
        <v/>
      </c>
      <c r="CF71" s="353" t="str">
        <f ca="1">+IF(OFFSET('Water Data'!$H$28,0,10*ROW('Water Data'!H65))="","",OFFSET('Water Data'!$H$28,0,10*ROW('Water Data'!H65)))</f>
        <v/>
      </c>
      <c r="CG71" s="353" t="str">
        <f ca="1">+IF(OFFSET('Water Data'!$H$29,0,10*ROW('Water Data'!H65))="","",OFFSET('Water Data'!$H$29,0,10*ROW('Water Data'!H65)))</f>
        <v/>
      </c>
      <c r="CH71" s="353" t="str">
        <f ca="1">+IF(OFFSET('Water Data'!$I$27,0,10*ROW('Water Data'!I65))="","",OFFSET('Water Data'!$I$27,0,10*ROW('Water Data'!I65)))</f>
        <v/>
      </c>
      <c r="CI71" s="353" t="str">
        <f ca="1">+IF(OFFSET('Water Data'!$I$28,0,10*ROW('Water Data'!I65))="","",OFFSET('Water Data'!$I$28,0,10*ROW('Water Data'!I65)))</f>
        <v/>
      </c>
      <c r="CJ71" s="353" t="str">
        <f ca="1">+IF(OFFSET('Water Data'!$I$29,0,10*ROW('Water Data'!I65))="","",OFFSET('Water Data'!$I$29,0,10*ROW('Water Data'!I65)))</f>
        <v/>
      </c>
      <c r="CK71" s="353" t="str">
        <f ca="1">+IF(OFFSET('Sanitation Data'!$D$28,0,10*ROW('Sanitation Data'!D65))="","",OFFSET('Sanitation Data'!$D$28,0,10*ROW('Sanitation Data'!D65)))</f>
        <v/>
      </c>
      <c r="CL71" s="353" t="str">
        <f ca="1">+IF(OFFSET('Sanitation Data'!$D$29,0,10*ROW('Sanitation Data'!D65))="","",OFFSET('Sanitation Data'!$D$29,0,10*ROW('Sanitation Data'!D65)))</f>
        <v/>
      </c>
      <c r="CM71" s="353" t="str">
        <f ca="1">+IF(OFFSET('Sanitation Data'!$D$30,0,10*ROW('Sanitation Data'!D65))="","",OFFSET('Sanitation Data'!$D$30,0,10*ROW('Sanitation Data'!D65)))</f>
        <v/>
      </c>
      <c r="CN71" s="353" t="str">
        <f ca="1">+IF(OFFSET('Sanitation Data'!$D$31,0,10*ROW('Sanitation Data'!D65))="","",OFFSET('Sanitation Data'!$D$31,0,10*ROW('Sanitation Data'!D65)))</f>
        <v/>
      </c>
      <c r="CO71" s="353" t="str">
        <f ca="1">+IF(OFFSET('Sanitation Data'!$D$32,0,10*ROW('Sanitation Data'!D65))="","",OFFSET('Sanitation Data'!$D$32,0,10*ROW('Sanitation Data'!D65)))</f>
        <v/>
      </c>
      <c r="CP71" s="353" t="str">
        <f ca="1">+IF(OFFSET('Sanitation Data'!$E$28,0,10*ROW('Sanitation Data'!E65))="","",OFFSET('Sanitation Data'!$E$28,0,10*ROW('Sanitation Data'!E65)))</f>
        <v/>
      </c>
      <c r="CQ71" s="353" t="str">
        <f ca="1">+IF(OFFSET('Sanitation Data'!$E$29,0,10*ROW('Sanitation Data'!E65))="","",OFFSET('Sanitation Data'!$E$29,0,10*ROW('Sanitation Data'!E65)))</f>
        <v/>
      </c>
      <c r="CR71" s="353" t="str">
        <f ca="1">+IF(OFFSET('Sanitation Data'!$E$30,0,10*ROW('Sanitation Data'!E65))="","",OFFSET('Sanitation Data'!$E$30,0,10*ROW('Sanitation Data'!E65)))</f>
        <v/>
      </c>
      <c r="CS71" s="353" t="str">
        <f ca="1">+IF(OFFSET('Sanitation Data'!$E$31,0,10*ROW('Sanitation Data'!E65))="","",OFFSET('Sanitation Data'!$E$31,0,10*ROW('Sanitation Data'!E65)))</f>
        <v/>
      </c>
      <c r="CT71" s="353" t="str">
        <f ca="1">+IF(OFFSET('Sanitation Data'!$E$32,0,10*ROW('Sanitation Data'!E65))="","",OFFSET('Sanitation Data'!$E$32,0,10*ROW('Sanitation Data'!E65)))</f>
        <v/>
      </c>
      <c r="CU71" s="353" t="str">
        <f ca="1">+IF(OFFSET('Sanitation Data'!$F$28,0,10*ROW('Sanitation Data'!F65))="","",OFFSET('Sanitation Data'!$F$28,0,10*ROW('Sanitation Data'!F65)))</f>
        <v/>
      </c>
      <c r="CV71" s="353" t="str">
        <f ca="1">+IF(OFFSET('Sanitation Data'!$F$29,0,10*ROW('Sanitation Data'!F65))="","",OFFSET('Sanitation Data'!$F$29,0,10*ROW('Sanitation Data'!F65)))</f>
        <v/>
      </c>
      <c r="CW71" s="353" t="str">
        <f ca="1">+IF(OFFSET('Sanitation Data'!$F$30,0,10*ROW('Sanitation Data'!F65))="","",OFFSET('Sanitation Data'!$F$30,0,10*ROW('Sanitation Data'!F65)))</f>
        <v/>
      </c>
      <c r="CX71" s="353" t="str">
        <f ca="1">+IF(OFFSET('Sanitation Data'!$F$31,0,10*ROW('Sanitation Data'!F65))="","",OFFSET('Sanitation Data'!$F$31,0,10*ROW('Sanitation Data'!F65)))</f>
        <v/>
      </c>
      <c r="CY71" s="353" t="str">
        <f ca="1">+IF(OFFSET('Sanitation Data'!$F$32,0,10*ROW('Sanitation Data'!F65))="","",OFFSET('Sanitation Data'!$F$32,0,10*ROW('Sanitation Data'!F65)))</f>
        <v/>
      </c>
      <c r="CZ71" s="353" t="str">
        <f ca="1">+IF(OFFSET('Sanitation Data'!$G$28,0,10*ROW('Sanitation Data'!G65))="","",OFFSET('Sanitation Data'!$G$28,0,10*ROW('Sanitation Data'!G65)))</f>
        <v/>
      </c>
      <c r="DA71" s="353" t="str">
        <f ca="1">+IF(OFFSET('Sanitation Data'!$G$29,0,10*ROW('Sanitation Data'!G65))="","",OFFSET('Sanitation Data'!$G$29,0,10*ROW('Sanitation Data'!G65)))</f>
        <v/>
      </c>
      <c r="DB71" s="353" t="str">
        <f ca="1">+IF(OFFSET('Sanitation Data'!$G$30,0,10*ROW('Sanitation Data'!G65))="","",OFFSET('Sanitation Data'!$G$30,0,10*ROW('Sanitation Data'!G65)))</f>
        <v/>
      </c>
      <c r="DC71" s="353" t="str">
        <f ca="1">+IF(OFFSET('Sanitation Data'!$G$31,0,10*ROW('Sanitation Data'!G65))="","",OFFSET('Sanitation Data'!$G$31,0,10*ROW('Sanitation Data'!G65)))</f>
        <v/>
      </c>
      <c r="DD71" s="353" t="str">
        <f ca="1">+IF(OFFSET('Sanitation Data'!$G$32,0,10*ROW('Sanitation Data'!G65))="","",OFFSET('Sanitation Data'!$G$32,0,10*ROW('Sanitation Data'!G65)))</f>
        <v/>
      </c>
      <c r="DE71" s="353" t="str">
        <f ca="1">+IF(OFFSET('Sanitation Data'!$H$28,0,10*ROW('Sanitation Data'!H65))="","",OFFSET('Sanitation Data'!$H$28,0,10*ROW('Sanitation Data'!H65)))</f>
        <v/>
      </c>
      <c r="DF71" s="353" t="str">
        <f ca="1">+IF(OFFSET('Sanitation Data'!$H$29,0,10*ROW('Sanitation Data'!H65))="","",OFFSET('Sanitation Data'!$H$29,0,10*ROW('Sanitation Data'!H65)))</f>
        <v/>
      </c>
      <c r="DG71" s="353" t="str">
        <f ca="1">+IF(OFFSET('Sanitation Data'!$H$30,0,10*ROW('Sanitation Data'!H65))="","",OFFSET('Sanitation Data'!$H$30,0,10*ROW('Sanitation Data'!H65)))</f>
        <v/>
      </c>
      <c r="DH71" s="353" t="str">
        <f ca="1">+IF(OFFSET('Sanitation Data'!$H$31,0,10*ROW('Sanitation Data'!H65))="","",OFFSET('Sanitation Data'!$H$31,0,10*ROW('Sanitation Data'!H65)))</f>
        <v/>
      </c>
      <c r="DI71" s="353" t="str">
        <f ca="1">+IF(OFFSET('Sanitation Data'!$H$32,0,10*ROW('Sanitation Data'!H65))="","",OFFSET('Sanitation Data'!$H$32,0,10*ROW('Sanitation Data'!H65)))</f>
        <v/>
      </c>
      <c r="DJ71" s="353" t="str">
        <f ca="1">+IF(OFFSET('Sanitation Data'!$I$28,0,10*ROW('Sanitation Data'!I65))="","",OFFSET('Sanitation Data'!$I$28,0,10*ROW('Sanitation Data'!I65)))</f>
        <v/>
      </c>
      <c r="DK71" s="353" t="str">
        <f ca="1">+IF(OFFSET('Sanitation Data'!$I$29,0,10*ROW('Sanitation Data'!I65))="","",OFFSET('Sanitation Data'!$I$29,0,10*ROW('Sanitation Data'!I65)))</f>
        <v/>
      </c>
      <c r="DL71" s="353" t="str">
        <f ca="1">+IF(OFFSET('Sanitation Data'!$I$30,0,10*ROW('Sanitation Data'!I65))="","",OFFSET('Sanitation Data'!$I$30,0,10*ROW('Sanitation Data'!I65)))</f>
        <v/>
      </c>
      <c r="DM71" s="353" t="str">
        <f ca="1">+IF(OFFSET('Sanitation Data'!$I$31,0,10*ROW('Sanitation Data'!I65))="","",OFFSET('Sanitation Data'!$I$31,0,10*ROW('Sanitation Data'!I65)))</f>
        <v/>
      </c>
      <c r="DN71" s="353" t="str">
        <f ca="1">+IF(OFFSET('Sanitation Data'!$I$32,0,10*ROW('Sanitation Data'!I65))="","",OFFSET('Sanitation Data'!$I$32,0,10*ROW('Sanitation Data'!I65)))</f>
        <v/>
      </c>
      <c r="DO71" s="353" t="str">
        <f ca="1">+IF(OFFSET('Hygiene Data'!$D$11,0,10*ROW('Hygiene Data'!D65))="","",OFFSET('Hygiene Data'!$D$11,0,10*ROW('Hygiene Data'!D65)))</f>
        <v/>
      </c>
      <c r="DP71" s="353" t="str">
        <f ca="1">+IF(OFFSET('Hygiene Data'!$D$12,0,10*ROW('Hygiene Data'!D65))="","",OFFSET('Hygiene Data'!$D$12,0,10*ROW('Hygiene Data'!D65)))</f>
        <v/>
      </c>
      <c r="DQ71" s="353" t="str">
        <f ca="1">+IF(OFFSET('Hygiene Data'!$D$13,0,10*ROW('Hygiene Data'!D65))="","",OFFSET('Hygiene Data'!$D$13,0,10*ROW('Hygiene Data'!D65)))</f>
        <v/>
      </c>
      <c r="DR71" s="353" t="str">
        <f ca="1">+IF(OFFSET('Hygiene Data'!$E$11,0,10*ROW('Hygiene Data'!E65))="","",OFFSET('Hygiene Data'!$E$11,0,10*ROW('Hygiene Data'!E65)))</f>
        <v/>
      </c>
      <c r="DS71" s="353" t="str">
        <f ca="1">+IF(OFFSET('Hygiene Data'!$E$12,0,10*ROW('Hygiene Data'!E65))="","",OFFSET('Hygiene Data'!$E$12,0,10*ROW('Hygiene Data'!E65)))</f>
        <v/>
      </c>
      <c r="DT71" s="353" t="str">
        <f ca="1">+IF(OFFSET('Hygiene Data'!$E$13,0,10*ROW('Hygiene Data'!E65))="","",OFFSET('Hygiene Data'!$E$13,0,10*ROW('Hygiene Data'!E65)))</f>
        <v/>
      </c>
      <c r="DU71" s="353" t="str">
        <f ca="1">+IF(OFFSET('Hygiene Data'!$F$11,0,10*ROW('Hygiene Data'!F65))="","",OFFSET('Hygiene Data'!$F$11,0,10*ROW('Hygiene Data'!F65)))</f>
        <v/>
      </c>
      <c r="DV71" s="353" t="str">
        <f ca="1">+IF(OFFSET('Hygiene Data'!$F$12,0,10*ROW('Hygiene Data'!F65))="","",OFFSET('Hygiene Data'!$F$12,0,10*ROW('Hygiene Data'!F65)))</f>
        <v/>
      </c>
      <c r="DW71" s="353" t="str">
        <f ca="1">+IF(OFFSET('Hygiene Data'!$F$13,0,10*ROW('Hygiene Data'!F65))="","",OFFSET('Hygiene Data'!$F$13,0,10*ROW('Hygiene Data'!F65)))</f>
        <v/>
      </c>
      <c r="DX71" s="353" t="str">
        <f ca="1">+IF(OFFSET('Hygiene Data'!$G$11,0,10*ROW('Hygiene Data'!G65))="","",OFFSET('Hygiene Data'!$G$11,0,10*ROW('Hygiene Data'!G65)))</f>
        <v/>
      </c>
      <c r="DY71" s="353" t="str">
        <f ca="1">+IF(OFFSET('Hygiene Data'!$G$12,0,10*ROW('Hygiene Data'!G65))="","",OFFSET('Hygiene Data'!$G$12,0,10*ROW('Hygiene Data'!G65)))</f>
        <v/>
      </c>
      <c r="DZ71" s="353" t="str">
        <f ca="1">+IF(OFFSET('Hygiene Data'!$G$13,0,10*ROW('Hygiene Data'!G65))="","",OFFSET('Hygiene Data'!$G$13,0,10*ROW('Hygiene Data'!G65)))</f>
        <v/>
      </c>
      <c r="EA71" s="353" t="str">
        <f ca="1">+IF(OFFSET('Hygiene Data'!$H$11,0,10*ROW('Hygiene Data'!H65))="","",OFFSET('Hygiene Data'!$H$11,0,10*ROW('Hygiene Data'!H65)))</f>
        <v/>
      </c>
      <c r="EB71" s="353" t="str">
        <f ca="1">+IF(OFFSET('Hygiene Data'!$H$12,0,10*ROW('Hygiene Data'!H65))="","",OFFSET('Hygiene Data'!$H$12,0,10*ROW('Hygiene Data'!H65)))</f>
        <v/>
      </c>
      <c r="EC71" s="353" t="str">
        <f ca="1">+IF(OFFSET('Hygiene Data'!$H$13,0,10*ROW('Hygiene Data'!H65))="","",OFFSET('Hygiene Data'!$H$13,0,10*ROW('Hygiene Data'!H65)))</f>
        <v/>
      </c>
      <c r="ED71" s="353" t="str">
        <f ca="1">+IF(OFFSET('Hygiene Data'!$I$11,0,10*ROW('Hygiene Data'!I65))="","",OFFSET('Hygiene Data'!$I$11,0,10*ROW('Hygiene Data'!I65)))</f>
        <v/>
      </c>
      <c r="EE71" s="353" t="str">
        <f ca="1">+IF(OFFSET('Hygiene Data'!$I$12,0,10*ROW('Hygiene Data'!I65))="","",OFFSET('Hygiene Data'!$I$12,0,10*ROW('Hygiene Data'!I65)))</f>
        <v/>
      </c>
      <c r="EF71" s="353" t="str">
        <f ca="1">+IF(OFFSET('Hygiene Data'!$I$13,0,10*ROW('Hygiene Data'!I65))="","",OFFSET('Hygiene Data'!$I$13,0,10*ROW('Hygiene Data'!I65)))</f>
        <v/>
      </c>
    </row>
    <row r="72" spans="1:136" x14ac:dyDescent="0.25">
      <c r="A72" s="462" t="str">
        <f ca="1">+IF(OFFSET('Water Data'!$B$2,0,10*ROW('Water Data'!E66))="","",OFFSET('Water Data'!$B$2,0,10*ROW('Water Data'!E66)))</f>
        <v/>
      </c>
      <c r="B72" s="46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89" t="str">
        <f t="shared" ca="1" si="1"/>
        <v/>
      </c>
      <c r="D72" s="49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3" t="str">
        <f ca="1">+IF(OFFSET('Water Data'!$D$27,0,10*ROW('Water Data'!D66))="","",OFFSET('Water Data'!$D$27,0,10*ROW('Water Data'!D66)))</f>
        <v/>
      </c>
      <c r="BT72" s="353" t="str">
        <f ca="1">+IF(OFFSET('Water Data'!$D$28,0,10*ROW('Water Data'!D66))="","",OFFSET('Water Data'!$D$28,0,10*ROW('Water Data'!D66)))</f>
        <v/>
      </c>
      <c r="BU72" s="353" t="str">
        <f ca="1">+IF(OFFSET('Water Data'!$D$29,0,10*ROW('Water Data'!D66))="","",OFFSET('Water Data'!$D$29,0,10*ROW('Water Data'!D66)))</f>
        <v/>
      </c>
      <c r="BV72" s="353" t="str">
        <f ca="1">+IF(OFFSET('Water Data'!$E$27,0,10*ROW('Water Data'!E66))="","",OFFSET('Water Data'!$E$27,0,10*ROW('Water Data'!E66)))</f>
        <v/>
      </c>
      <c r="BW72" s="353" t="str">
        <f ca="1">+IF(OFFSET('Water Data'!$E$28,0,10*ROW('Water Data'!E66))="","",OFFSET('Water Data'!$E$28,0,10*ROW('Water Data'!E66)))</f>
        <v/>
      </c>
      <c r="BX72" s="353" t="str">
        <f ca="1">+IF(OFFSET('Water Data'!$E$29,0,10*ROW('Water Data'!E66))="","",OFFSET('Water Data'!$E$29,0,10*ROW('Water Data'!E66)))</f>
        <v/>
      </c>
      <c r="BY72" s="353" t="str">
        <f ca="1">+IF(OFFSET('Water Data'!$F$27,0,10*ROW('Water Data'!F66))="","",OFFSET('Water Data'!$F$27,0,10*ROW('Water Data'!F66)))</f>
        <v/>
      </c>
      <c r="BZ72" s="353" t="str">
        <f ca="1">+IF(OFFSET('Water Data'!$F$28,0,10*ROW('Water Data'!F66))="","",OFFSET('Water Data'!$F$28,0,10*ROW('Water Data'!F66)))</f>
        <v/>
      </c>
      <c r="CA72" s="353" t="str">
        <f ca="1">+IF(OFFSET('Water Data'!$F$29,0,10*ROW('Water Data'!F66))="","",OFFSET('Water Data'!$F$29,0,10*ROW('Water Data'!F66)))</f>
        <v/>
      </c>
      <c r="CB72" s="353" t="str">
        <f ca="1">+IF(OFFSET('Water Data'!$G$27,0,10*ROW('Water Data'!G66))="","",OFFSET('Water Data'!$G$27,0,10*ROW('Water Data'!G66)))</f>
        <v/>
      </c>
      <c r="CC72" s="353" t="str">
        <f ca="1">+IF(OFFSET('Water Data'!$G$28,0,10*ROW('Water Data'!G66))="","",OFFSET('Water Data'!$G$28,0,10*ROW('Water Data'!G66)))</f>
        <v/>
      </c>
      <c r="CD72" s="353" t="str">
        <f ca="1">+IF(OFFSET('Water Data'!$G$29,0,10*ROW('Water Data'!G66))="","",OFFSET('Water Data'!$G$29,0,10*ROW('Water Data'!G66)))</f>
        <v/>
      </c>
      <c r="CE72" s="353" t="str">
        <f ca="1">+IF(OFFSET('Water Data'!$H$27,0,10*ROW('Water Data'!H66))="","",OFFSET('Water Data'!$H$27,0,10*ROW('Water Data'!H66)))</f>
        <v/>
      </c>
      <c r="CF72" s="353" t="str">
        <f ca="1">+IF(OFFSET('Water Data'!$H$28,0,10*ROW('Water Data'!H66))="","",OFFSET('Water Data'!$H$28,0,10*ROW('Water Data'!H66)))</f>
        <v/>
      </c>
      <c r="CG72" s="353" t="str">
        <f ca="1">+IF(OFFSET('Water Data'!$H$29,0,10*ROW('Water Data'!H66))="","",OFFSET('Water Data'!$H$29,0,10*ROW('Water Data'!H66)))</f>
        <v/>
      </c>
      <c r="CH72" s="353" t="str">
        <f ca="1">+IF(OFFSET('Water Data'!$I$27,0,10*ROW('Water Data'!I66))="","",OFFSET('Water Data'!$I$27,0,10*ROW('Water Data'!I66)))</f>
        <v/>
      </c>
      <c r="CI72" s="353" t="str">
        <f ca="1">+IF(OFFSET('Water Data'!$I$28,0,10*ROW('Water Data'!I66))="","",OFFSET('Water Data'!$I$28,0,10*ROW('Water Data'!I66)))</f>
        <v/>
      </c>
      <c r="CJ72" s="353" t="str">
        <f ca="1">+IF(OFFSET('Water Data'!$I$29,0,10*ROW('Water Data'!I66))="","",OFFSET('Water Data'!$I$29,0,10*ROW('Water Data'!I66)))</f>
        <v/>
      </c>
      <c r="CK72" s="353" t="str">
        <f ca="1">+IF(OFFSET('Sanitation Data'!$D$28,0,10*ROW('Sanitation Data'!D66))="","",OFFSET('Sanitation Data'!$D$28,0,10*ROW('Sanitation Data'!D66)))</f>
        <v/>
      </c>
      <c r="CL72" s="353" t="str">
        <f ca="1">+IF(OFFSET('Sanitation Data'!$D$29,0,10*ROW('Sanitation Data'!D66))="","",OFFSET('Sanitation Data'!$D$29,0,10*ROW('Sanitation Data'!D66)))</f>
        <v/>
      </c>
      <c r="CM72" s="353" t="str">
        <f ca="1">+IF(OFFSET('Sanitation Data'!$D$30,0,10*ROW('Sanitation Data'!D66))="","",OFFSET('Sanitation Data'!$D$30,0,10*ROW('Sanitation Data'!D66)))</f>
        <v/>
      </c>
      <c r="CN72" s="353" t="str">
        <f ca="1">+IF(OFFSET('Sanitation Data'!$D$31,0,10*ROW('Sanitation Data'!D66))="","",OFFSET('Sanitation Data'!$D$31,0,10*ROW('Sanitation Data'!D66)))</f>
        <v/>
      </c>
      <c r="CO72" s="353" t="str">
        <f ca="1">+IF(OFFSET('Sanitation Data'!$D$32,0,10*ROW('Sanitation Data'!D66))="","",OFFSET('Sanitation Data'!$D$32,0,10*ROW('Sanitation Data'!D66)))</f>
        <v/>
      </c>
      <c r="CP72" s="353" t="str">
        <f ca="1">+IF(OFFSET('Sanitation Data'!$E$28,0,10*ROW('Sanitation Data'!E66))="","",OFFSET('Sanitation Data'!$E$28,0,10*ROW('Sanitation Data'!E66)))</f>
        <v/>
      </c>
      <c r="CQ72" s="353" t="str">
        <f ca="1">+IF(OFFSET('Sanitation Data'!$E$29,0,10*ROW('Sanitation Data'!E66))="","",OFFSET('Sanitation Data'!$E$29,0,10*ROW('Sanitation Data'!E66)))</f>
        <v/>
      </c>
      <c r="CR72" s="353" t="str">
        <f ca="1">+IF(OFFSET('Sanitation Data'!$E$30,0,10*ROW('Sanitation Data'!E66))="","",OFFSET('Sanitation Data'!$E$30,0,10*ROW('Sanitation Data'!E66)))</f>
        <v/>
      </c>
      <c r="CS72" s="353" t="str">
        <f ca="1">+IF(OFFSET('Sanitation Data'!$E$31,0,10*ROW('Sanitation Data'!E66))="","",OFFSET('Sanitation Data'!$E$31,0,10*ROW('Sanitation Data'!E66)))</f>
        <v/>
      </c>
      <c r="CT72" s="353" t="str">
        <f ca="1">+IF(OFFSET('Sanitation Data'!$E$32,0,10*ROW('Sanitation Data'!E66))="","",OFFSET('Sanitation Data'!$E$32,0,10*ROW('Sanitation Data'!E66)))</f>
        <v/>
      </c>
      <c r="CU72" s="353" t="str">
        <f ca="1">+IF(OFFSET('Sanitation Data'!$F$28,0,10*ROW('Sanitation Data'!F66))="","",OFFSET('Sanitation Data'!$F$28,0,10*ROW('Sanitation Data'!F66)))</f>
        <v/>
      </c>
      <c r="CV72" s="353" t="str">
        <f ca="1">+IF(OFFSET('Sanitation Data'!$F$29,0,10*ROW('Sanitation Data'!F66))="","",OFFSET('Sanitation Data'!$F$29,0,10*ROW('Sanitation Data'!F66)))</f>
        <v/>
      </c>
      <c r="CW72" s="353" t="str">
        <f ca="1">+IF(OFFSET('Sanitation Data'!$F$30,0,10*ROW('Sanitation Data'!F66))="","",OFFSET('Sanitation Data'!$F$30,0,10*ROW('Sanitation Data'!F66)))</f>
        <v/>
      </c>
      <c r="CX72" s="353" t="str">
        <f ca="1">+IF(OFFSET('Sanitation Data'!$F$31,0,10*ROW('Sanitation Data'!F66))="","",OFFSET('Sanitation Data'!$F$31,0,10*ROW('Sanitation Data'!F66)))</f>
        <v/>
      </c>
      <c r="CY72" s="353" t="str">
        <f ca="1">+IF(OFFSET('Sanitation Data'!$F$32,0,10*ROW('Sanitation Data'!F66))="","",OFFSET('Sanitation Data'!$F$32,0,10*ROW('Sanitation Data'!F66)))</f>
        <v/>
      </c>
      <c r="CZ72" s="353" t="str">
        <f ca="1">+IF(OFFSET('Sanitation Data'!$G$28,0,10*ROW('Sanitation Data'!G66))="","",OFFSET('Sanitation Data'!$G$28,0,10*ROW('Sanitation Data'!G66)))</f>
        <v/>
      </c>
      <c r="DA72" s="353" t="str">
        <f ca="1">+IF(OFFSET('Sanitation Data'!$G$29,0,10*ROW('Sanitation Data'!G66))="","",OFFSET('Sanitation Data'!$G$29,0,10*ROW('Sanitation Data'!G66)))</f>
        <v/>
      </c>
      <c r="DB72" s="353" t="str">
        <f ca="1">+IF(OFFSET('Sanitation Data'!$G$30,0,10*ROW('Sanitation Data'!G66))="","",OFFSET('Sanitation Data'!$G$30,0,10*ROW('Sanitation Data'!G66)))</f>
        <v/>
      </c>
      <c r="DC72" s="353" t="str">
        <f ca="1">+IF(OFFSET('Sanitation Data'!$G$31,0,10*ROW('Sanitation Data'!G66))="","",OFFSET('Sanitation Data'!$G$31,0,10*ROW('Sanitation Data'!G66)))</f>
        <v/>
      </c>
      <c r="DD72" s="353" t="str">
        <f ca="1">+IF(OFFSET('Sanitation Data'!$G$32,0,10*ROW('Sanitation Data'!G66))="","",OFFSET('Sanitation Data'!$G$32,0,10*ROW('Sanitation Data'!G66)))</f>
        <v/>
      </c>
      <c r="DE72" s="353" t="str">
        <f ca="1">+IF(OFFSET('Sanitation Data'!$H$28,0,10*ROW('Sanitation Data'!H66))="","",OFFSET('Sanitation Data'!$H$28,0,10*ROW('Sanitation Data'!H66)))</f>
        <v/>
      </c>
      <c r="DF72" s="353" t="str">
        <f ca="1">+IF(OFFSET('Sanitation Data'!$H$29,0,10*ROW('Sanitation Data'!H66))="","",OFFSET('Sanitation Data'!$H$29,0,10*ROW('Sanitation Data'!H66)))</f>
        <v/>
      </c>
      <c r="DG72" s="353" t="str">
        <f ca="1">+IF(OFFSET('Sanitation Data'!$H$30,0,10*ROW('Sanitation Data'!H66))="","",OFFSET('Sanitation Data'!$H$30,0,10*ROW('Sanitation Data'!H66)))</f>
        <v/>
      </c>
      <c r="DH72" s="353" t="str">
        <f ca="1">+IF(OFFSET('Sanitation Data'!$H$31,0,10*ROW('Sanitation Data'!H66))="","",OFFSET('Sanitation Data'!$H$31,0,10*ROW('Sanitation Data'!H66)))</f>
        <v/>
      </c>
      <c r="DI72" s="353" t="str">
        <f ca="1">+IF(OFFSET('Sanitation Data'!$H$32,0,10*ROW('Sanitation Data'!H66))="","",OFFSET('Sanitation Data'!$H$32,0,10*ROW('Sanitation Data'!H66)))</f>
        <v/>
      </c>
      <c r="DJ72" s="353" t="str">
        <f ca="1">+IF(OFFSET('Sanitation Data'!$I$28,0,10*ROW('Sanitation Data'!I66))="","",OFFSET('Sanitation Data'!$I$28,0,10*ROW('Sanitation Data'!I66)))</f>
        <v/>
      </c>
      <c r="DK72" s="353" t="str">
        <f ca="1">+IF(OFFSET('Sanitation Data'!$I$29,0,10*ROW('Sanitation Data'!I66))="","",OFFSET('Sanitation Data'!$I$29,0,10*ROW('Sanitation Data'!I66)))</f>
        <v/>
      </c>
      <c r="DL72" s="353" t="str">
        <f ca="1">+IF(OFFSET('Sanitation Data'!$I$30,0,10*ROW('Sanitation Data'!I66))="","",OFFSET('Sanitation Data'!$I$30,0,10*ROW('Sanitation Data'!I66)))</f>
        <v/>
      </c>
      <c r="DM72" s="353" t="str">
        <f ca="1">+IF(OFFSET('Sanitation Data'!$I$31,0,10*ROW('Sanitation Data'!I66))="","",OFFSET('Sanitation Data'!$I$31,0,10*ROW('Sanitation Data'!I66)))</f>
        <v/>
      </c>
      <c r="DN72" s="353" t="str">
        <f ca="1">+IF(OFFSET('Sanitation Data'!$I$32,0,10*ROW('Sanitation Data'!I66))="","",OFFSET('Sanitation Data'!$I$32,0,10*ROW('Sanitation Data'!I66)))</f>
        <v/>
      </c>
      <c r="DO72" s="353" t="str">
        <f ca="1">+IF(OFFSET('Hygiene Data'!$D$11,0,10*ROW('Hygiene Data'!D66))="","",OFFSET('Hygiene Data'!$D$11,0,10*ROW('Hygiene Data'!D66)))</f>
        <v/>
      </c>
      <c r="DP72" s="353" t="str">
        <f ca="1">+IF(OFFSET('Hygiene Data'!$D$12,0,10*ROW('Hygiene Data'!D66))="","",OFFSET('Hygiene Data'!$D$12,0,10*ROW('Hygiene Data'!D66)))</f>
        <v/>
      </c>
      <c r="DQ72" s="353" t="str">
        <f ca="1">+IF(OFFSET('Hygiene Data'!$D$13,0,10*ROW('Hygiene Data'!D66))="","",OFFSET('Hygiene Data'!$D$13,0,10*ROW('Hygiene Data'!D66)))</f>
        <v/>
      </c>
      <c r="DR72" s="353" t="str">
        <f ca="1">+IF(OFFSET('Hygiene Data'!$E$11,0,10*ROW('Hygiene Data'!E66))="","",OFFSET('Hygiene Data'!$E$11,0,10*ROW('Hygiene Data'!E66)))</f>
        <v/>
      </c>
      <c r="DS72" s="353" t="str">
        <f ca="1">+IF(OFFSET('Hygiene Data'!$E$12,0,10*ROW('Hygiene Data'!E66))="","",OFFSET('Hygiene Data'!$E$12,0,10*ROW('Hygiene Data'!E66)))</f>
        <v/>
      </c>
      <c r="DT72" s="353" t="str">
        <f ca="1">+IF(OFFSET('Hygiene Data'!$E$13,0,10*ROW('Hygiene Data'!E66))="","",OFFSET('Hygiene Data'!$E$13,0,10*ROW('Hygiene Data'!E66)))</f>
        <v/>
      </c>
      <c r="DU72" s="353" t="str">
        <f ca="1">+IF(OFFSET('Hygiene Data'!$F$11,0,10*ROW('Hygiene Data'!F66))="","",OFFSET('Hygiene Data'!$F$11,0,10*ROW('Hygiene Data'!F66)))</f>
        <v/>
      </c>
      <c r="DV72" s="353" t="str">
        <f ca="1">+IF(OFFSET('Hygiene Data'!$F$12,0,10*ROW('Hygiene Data'!F66))="","",OFFSET('Hygiene Data'!$F$12,0,10*ROW('Hygiene Data'!F66)))</f>
        <v/>
      </c>
      <c r="DW72" s="353" t="str">
        <f ca="1">+IF(OFFSET('Hygiene Data'!$F$13,0,10*ROW('Hygiene Data'!F66))="","",OFFSET('Hygiene Data'!$F$13,0,10*ROW('Hygiene Data'!F66)))</f>
        <v/>
      </c>
      <c r="DX72" s="353" t="str">
        <f ca="1">+IF(OFFSET('Hygiene Data'!$G$11,0,10*ROW('Hygiene Data'!G66))="","",OFFSET('Hygiene Data'!$G$11,0,10*ROW('Hygiene Data'!G66)))</f>
        <v/>
      </c>
      <c r="DY72" s="353" t="str">
        <f ca="1">+IF(OFFSET('Hygiene Data'!$G$12,0,10*ROW('Hygiene Data'!G66))="","",OFFSET('Hygiene Data'!$G$12,0,10*ROW('Hygiene Data'!G66)))</f>
        <v/>
      </c>
      <c r="DZ72" s="353" t="str">
        <f ca="1">+IF(OFFSET('Hygiene Data'!$G$13,0,10*ROW('Hygiene Data'!G66))="","",OFFSET('Hygiene Data'!$G$13,0,10*ROW('Hygiene Data'!G66)))</f>
        <v/>
      </c>
      <c r="EA72" s="353" t="str">
        <f ca="1">+IF(OFFSET('Hygiene Data'!$H$11,0,10*ROW('Hygiene Data'!H66))="","",OFFSET('Hygiene Data'!$H$11,0,10*ROW('Hygiene Data'!H66)))</f>
        <v/>
      </c>
      <c r="EB72" s="353" t="str">
        <f ca="1">+IF(OFFSET('Hygiene Data'!$H$12,0,10*ROW('Hygiene Data'!H66))="","",OFFSET('Hygiene Data'!$H$12,0,10*ROW('Hygiene Data'!H66)))</f>
        <v/>
      </c>
      <c r="EC72" s="353" t="str">
        <f ca="1">+IF(OFFSET('Hygiene Data'!$H$13,0,10*ROW('Hygiene Data'!H66))="","",OFFSET('Hygiene Data'!$H$13,0,10*ROW('Hygiene Data'!H66)))</f>
        <v/>
      </c>
      <c r="ED72" s="353" t="str">
        <f ca="1">+IF(OFFSET('Hygiene Data'!$I$11,0,10*ROW('Hygiene Data'!I66))="","",OFFSET('Hygiene Data'!$I$11,0,10*ROW('Hygiene Data'!I66)))</f>
        <v/>
      </c>
      <c r="EE72" s="353" t="str">
        <f ca="1">+IF(OFFSET('Hygiene Data'!$I$12,0,10*ROW('Hygiene Data'!I66))="","",OFFSET('Hygiene Data'!$I$12,0,10*ROW('Hygiene Data'!I66)))</f>
        <v/>
      </c>
      <c r="EF72" s="353" t="str">
        <f ca="1">+IF(OFFSET('Hygiene Data'!$I$13,0,10*ROW('Hygiene Data'!I66))="","",OFFSET('Hygiene Data'!$I$13,0,10*ROW('Hygiene Data'!I66)))</f>
        <v/>
      </c>
    </row>
    <row r="73" spans="1:136" x14ac:dyDescent="0.25">
      <c r="A73" s="462" t="str">
        <f ca="1">+IF(OFFSET('Water Data'!$B$2,0,10*ROW('Water Data'!E67))="","",OFFSET('Water Data'!$B$2,0,10*ROW('Water Data'!E67)))</f>
        <v/>
      </c>
      <c r="B73" s="46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89" t="str">
        <f t="shared" ca="1" si="1"/>
        <v/>
      </c>
      <c r="D73" s="49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3" t="str">
        <f ca="1">+IF(OFFSET('Water Data'!$D$27,0,10*ROW('Water Data'!D67))="","",OFFSET('Water Data'!$D$27,0,10*ROW('Water Data'!D67)))</f>
        <v/>
      </c>
      <c r="BT73" s="353" t="str">
        <f ca="1">+IF(OFFSET('Water Data'!$D$28,0,10*ROW('Water Data'!D67))="","",OFFSET('Water Data'!$D$28,0,10*ROW('Water Data'!D67)))</f>
        <v/>
      </c>
      <c r="BU73" s="353" t="str">
        <f ca="1">+IF(OFFSET('Water Data'!$D$29,0,10*ROW('Water Data'!D67))="","",OFFSET('Water Data'!$D$29,0,10*ROW('Water Data'!D67)))</f>
        <v/>
      </c>
      <c r="BV73" s="353" t="str">
        <f ca="1">+IF(OFFSET('Water Data'!$E$27,0,10*ROW('Water Data'!E67))="","",OFFSET('Water Data'!$E$27,0,10*ROW('Water Data'!E67)))</f>
        <v/>
      </c>
      <c r="BW73" s="353" t="str">
        <f ca="1">+IF(OFFSET('Water Data'!$E$28,0,10*ROW('Water Data'!E67))="","",OFFSET('Water Data'!$E$28,0,10*ROW('Water Data'!E67)))</f>
        <v/>
      </c>
      <c r="BX73" s="353" t="str">
        <f ca="1">+IF(OFFSET('Water Data'!$E$29,0,10*ROW('Water Data'!E67))="","",OFFSET('Water Data'!$E$29,0,10*ROW('Water Data'!E67)))</f>
        <v/>
      </c>
      <c r="BY73" s="353" t="str">
        <f ca="1">+IF(OFFSET('Water Data'!$F$27,0,10*ROW('Water Data'!F67))="","",OFFSET('Water Data'!$F$27,0,10*ROW('Water Data'!F67)))</f>
        <v/>
      </c>
      <c r="BZ73" s="353" t="str">
        <f ca="1">+IF(OFFSET('Water Data'!$F$28,0,10*ROW('Water Data'!F67))="","",OFFSET('Water Data'!$F$28,0,10*ROW('Water Data'!F67)))</f>
        <v/>
      </c>
      <c r="CA73" s="353" t="str">
        <f ca="1">+IF(OFFSET('Water Data'!$F$29,0,10*ROW('Water Data'!F67))="","",OFFSET('Water Data'!$F$29,0,10*ROW('Water Data'!F67)))</f>
        <v/>
      </c>
      <c r="CB73" s="353" t="str">
        <f ca="1">+IF(OFFSET('Water Data'!$G$27,0,10*ROW('Water Data'!G67))="","",OFFSET('Water Data'!$G$27,0,10*ROW('Water Data'!G67)))</f>
        <v/>
      </c>
      <c r="CC73" s="353" t="str">
        <f ca="1">+IF(OFFSET('Water Data'!$G$28,0,10*ROW('Water Data'!G67))="","",OFFSET('Water Data'!$G$28,0,10*ROW('Water Data'!G67)))</f>
        <v/>
      </c>
      <c r="CD73" s="353" t="str">
        <f ca="1">+IF(OFFSET('Water Data'!$G$29,0,10*ROW('Water Data'!G67))="","",OFFSET('Water Data'!$G$29,0,10*ROW('Water Data'!G67)))</f>
        <v/>
      </c>
      <c r="CE73" s="353" t="str">
        <f ca="1">+IF(OFFSET('Water Data'!$H$27,0,10*ROW('Water Data'!H67))="","",OFFSET('Water Data'!$H$27,0,10*ROW('Water Data'!H67)))</f>
        <v/>
      </c>
      <c r="CF73" s="353" t="str">
        <f ca="1">+IF(OFFSET('Water Data'!$H$28,0,10*ROW('Water Data'!H67))="","",OFFSET('Water Data'!$H$28,0,10*ROW('Water Data'!H67)))</f>
        <v/>
      </c>
      <c r="CG73" s="353" t="str">
        <f ca="1">+IF(OFFSET('Water Data'!$H$29,0,10*ROW('Water Data'!H67))="","",OFFSET('Water Data'!$H$29,0,10*ROW('Water Data'!H67)))</f>
        <v/>
      </c>
      <c r="CH73" s="353" t="str">
        <f ca="1">+IF(OFFSET('Water Data'!$I$27,0,10*ROW('Water Data'!I67))="","",OFFSET('Water Data'!$I$27,0,10*ROW('Water Data'!I67)))</f>
        <v/>
      </c>
      <c r="CI73" s="353" t="str">
        <f ca="1">+IF(OFFSET('Water Data'!$I$28,0,10*ROW('Water Data'!I67))="","",OFFSET('Water Data'!$I$28,0,10*ROW('Water Data'!I67)))</f>
        <v/>
      </c>
      <c r="CJ73" s="353" t="str">
        <f ca="1">+IF(OFFSET('Water Data'!$I$29,0,10*ROW('Water Data'!I67))="","",OFFSET('Water Data'!$I$29,0,10*ROW('Water Data'!I67)))</f>
        <v/>
      </c>
      <c r="CK73" s="353" t="str">
        <f ca="1">+IF(OFFSET('Sanitation Data'!$D$28,0,10*ROW('Sanitation Data'!D67))="","",OFFSET('Sanitation Data'!$D$28,0,10*ROW('Sanitation Data'!D67)))</f>
        <v/>
      </c>
      <c r="CL73" s="353" t="str">
        <f ca="1">+IF(OFFSET('Sanitation Data'!$D$29,0,10*ROW('Sanitation Data'!D67))="","",OFFSET('Sanitation Data'!$D$29,0,10*ROW('Sanitation Data'!D67)))</f>
        <v/>
      </c>
      <c r="CM73" s="353" t="str">
        <f ca="1">+IF(OFFSET('Sanitation Data'!$D$30,0,10*ROW('Sanitation Data'!D67))="","",OFFSET('Sanitation Data'!$D$30,0,10*ROW('Sanitation Data'!D67)))</f>
        <v/>
      </c>
      <c r="CN73" s="353" t="str">
        <f ca="1">+IF(OFFSET('Sanitation Data'!$D$31,0,10*ROW('Sanitation Data'!D67))="","",OFFSET('Sanitation Data'!$D$31,0,10*ROW('Sanitation Data'!D67)))</f>
        <v/>
      </c>
      <c r="CO73" s="353" t="str">
        <f ca="1">+IF(OFFSET('Sanitation Data'!$D$32,0,10*ROW('Sanitation Data'!D67))="","",OFFSET('Sanitation Data'!$D$32,0,10*ROW('Sanitation Data'!D67)))</f>
        <v/>
      </c>
      <c r="CP73" s="353" t="str">
        <f ca="1">+IF(OFFSET('Sanitation Data'!$E$28,0,10*ROW('Sanitation Data'!E67))="","",OFFSET('Sanitation Data'!$E$28,0,10*ROW('Sanitation Data'!E67)))</f>
        <v/>
      </c>
      <c r="CQ73" s="353" t="str">
        <f ca="1">+IF(OFFSET('Sanitation Data'!$E$29,0,10*ROW('Sanitation Data'!E67))="","",OFFSET('Sanitation Data'!$E$29,0,10*ROW('Sanitation Data'!E67)))</f>
        <v/>
      </c>
      <c r="CR73" s="353" t="str">
        <f ca="1">+IF(OFFSET('Sanitation Data'!$E$30,0,10*ROW('Sanitation Data'!E67))="","",OFFSET('Sanitation Data'!$E$30,0,10*ROW('Sanitation Data'!E67)))</f>
        <v/>
      </c>
      <c r="CS73" s="353" t="str">
        <f ca="1">+IF(OFFSET('Sanitation Data'!$E$31,0,10*ROW('Sanitation Data'!E67))="","",OFFSET('Sanitation Data'!$E$31,0,10*ROW('Sanitation Data'!E67)))</f>
        <v/>
      </c>
      <c r="CT73" s="353" t="str">
        <f ca="1">+IF(OFFSET('Sanitation Data'!$E$32,0,10*ROW('Sanitation Data'!E67))="","",OFFSET('Sanitation Data'!$E$32,0,10*ROW('Sanitation Data'!E67)))</f>
        <v/>
      </c>
      <c r="CU73" s="353" t="str">
        <f ca="1">+IF(OFFSET('Sanitation Data'!$F$28,0,10*ROW('Sanitation Data'!F67))="","",OFFSET('Sanitation Data'!$F$28,0,10*ROW('Sanitation Data'!F67)))</f>
        <v/>
      </c>
      <c r="CV73" s="353" t="str">
        <f ca="1">+IF(OFFSET('Sanitation Data'!$F$29,0,10*ROW('Sanitation Data'!F67))="","",OFFSET('Sanitation Data'!$F$29,0,10*ROW('Sanitation Data'!F67)))</f>
        <v/>
      </c>
      <c r="CW73" s="353" t="str">
        <f ca="1">+IF(OFFSET('Sanitation Data'!$F$30,0,10*ROW('Sanitation Data'!F67))="","",OFFSET('Sanitation Data'!$F$30,0,10*ROW('Sanitation Data'!F67)))</f>
        <v/>
      </c>
      <c r="CX73" s="353" t="str">
        <f ca="1">+IF(OFFSET('Sanitation Data'!$F$31,0,10*ROW('Sanitation Data'!F67))="","",OFFSET('Sanitation Data'!$F$31,0,10*ROW('Sanitation Data'!F67)))</f>
        <v/>
      </c>
      <c r="CY73" s="353" t="str">
        <f ca="1">+IF(OFFSET('Sanitation Data'!$F$32,0,10*ROW('Sanitation Data'!F67))="","",OFFSET('Sanitation Data'!$F$32,0,10*ROW('Sanitation Data'!F67)))</f>
        <v/>
      </c>
      <c r="CZ73" s="353" t="str">
        <f ca="1">+IF(OFFSET('Sanitation Data'!$G$28,0,10*ROW('Sanitation Data'!G67))="","",OFFSET('Sanitation Data'!$G$28,0,10*ROW('Sanitation Data'!G67)))</f>
        <v/>
      </c>
      <c r="DA73" s="353" t="str">
        <f ca="1">+IF(OFFSET('Sanitation Data'!$G$29,0,10*ROW('Sanitation Data'!G67))="","",OFFSET('Sanitation Data'!$G$29,0,10*ROW('Sanitation Data'!G67)))</f>
        <v/>
      </c>
      <c r="DB73" s="353" t="str">
        <f ca="1">+IF(OFFSET('Sanitation Data'!$G$30,0,10*ROW('Sanitation Data'!G67))="","",OFFSET('Sanitation Data'!$G$30,0,10*ROW('Sanitation Data'!G67)))</f>
        <v/>
      </c>
      <c r="DC73" s="353" t="str">
        <f ca="1">+IF(OFFSET('Sanitation Data'!$G$31,0,10*ROW('Sanitation Data'!G67))="","",OFFSET('Sanitation Data'!$G$31,0,10*ROW('Sanitation Data'!G67)))</f>
        <v/>
      </c>
      <c r="DD73" s="353" t="str">
        <f ca="1">+IF(OFFSET('Sanitation Data'!$G$32,0,10*ROW('Sanitation Data'!G67))="","",OFFSET('Sanitation Data'!$G$32,0,10*ROW('Sanitation Data'!G67)))</f>
        <v/>
      </c>
      <c r="DE73" s="353" t="str">
        <f ca="1">+IF(OFFSET('Sanitation Data'!$H$28,0,10*ROW('Sanitation Data'!H67))="","",OFFSET('Sanitation Data'!$H$28,0,10*ROW('Sanitation Data'!H67)))</f>
        <v/>
      </c>
      <c r="DF73" s="353" t="str">
        <f ca="1">+IF(OFFSET('Sanitation Data'!$H$29,0,10*ROW('Sanitation Data'!H67))="","",OFFSET('Sanitation Data'!$H$29,0,10*ROW('Sanitation Data'!H67)))</f>
        <v/>
      </c>
      <c r="DG73" s="353" t="str">
        <f ca="1">+IF(OFFSET('Sanitation Data'!$H$30,0,10*ROW('Sanitation Data'!H67))="","",OFFSET('Sanitation Data'!$H$30,0,10*ROW('Sanitation Data'!H67)))</f>
        <v/>
      </c>
      <c r="DH73" s="353" t="str">
        <f ca="1">+IF(OFFSET('Sanitation Data'!$H$31,0,10*ROW('Sanitation Data'!H67))="","",OFFSET('Sanitation Data'!$H$31,0,10*ROW('Sanitation Data'!H67)))</f>
        <v/>
      </c>
      <c r="DI73" s="353" t="str">
        <f ca="1">+IF(OFFSET('Sanitation Data'!$H$32,0,10*ROW('Sanitation Data'!H67))="","",OFFSET('Sanitation Data'!$H$32,0,10*ROW('Sanitation Data'!H67)))</f>
        <v/>
      </c>
      <c r="DJ73" s="353" t="str">
        <f ca="1">+IF(OFFSET('Sanitation Data'!$I$28,0,10*ROW('Sanitation Data'!I67))="","",OFFSET('Sanitation Data'!$I$28,0,10*ROW('Sanitation Data'!I67)))</f>
        <v/>
      </c>
      <c r="DK73" s="353" t="str">
        <f ca="1">+IF(OFFSET('Sanitation Data'!$I$29,0,10*ROW('Sanitation Data'!I67))="","",OFFSET('Sanitation Data'!$I$29,0,10*ROW('Sanitation Data'!I67)))</f>
        <v/>
      </c>
      <c r="DL73" s="353" t="str">
        <f ca="1">+IF(OFFSET('Sanitation Data'!$I$30,0,10*ROW('Sanitation Data'!I67))="","",OFFSET('Sanitation Data'!$I$30,0,10*ROW('Sanitation Data'!I67)))</f>
        <v/>
      </c>
      <c r="DM73" s="353" t="str">
        <f ca="1">+IF(OFFSET('Sanitation Data'!$I$31,0,10*ROW('Sanitation Data'!I67))="","",OFFSET('Sanitation Data'!$I$31,0,10*ROW('Sanitation Data'!I67)))</f>
        <v/>
      </c>
      <c r="DN73" s="353" t="str">
        <f ca="1">+IF(OFFSET('Sanitation Data'!$I$32,0,10*ROW('Sanitation Data'!I67))="","",OFFSET('Sanitation Data'!$I$32,0,10*ROW('Sanitation Data'!I67)))</f>
        <v/>
      </c>
      <c r="DO73" s="353" t="str">
        <f ca="1">+IF(OFFSET('Hygiene Data'!$D$11,0,10*ROW('Hygiene Data'!D67))="","",OFFSET('Hygiene Data'!$D$11,0,10*ROW('Hygiene Data'!D67)))</f>
        <v/>
      </c>
      <c r="DP73" s="353" t="str">
        <f ca="1">+IF(OFFSET('Hygiene Data'!$D$12,0,10*ROW('Hygiene Data'!D67))="","",OFFSET('Hygiene Data'!$D$12,0,10*ROW('Hygiene Data'!D67)))</f>
        <v/>
      </c>
      <c r="DQ73" s="353" t="str">
        <f ca="1">+IF(OFFSET('Hygiene Data'!$D$13,0,10*ROW('Hygiene Data'!D67))="","",OFFSET('Hygiene Data'!$D$13,0,10*ROW('Hygiene Data'!D67)))</f>
        <v/>
      </c>
      <c r="DR73" s="353" t="str">
        <f ca="1">+IF(OFFSET('Hygiene Data'!$E$11,0,10*ROW('Hygiene Data'!E67))="","",OFFSET('Hygiene Data'!$E$11,0,10*ROW('Hygiene Data'!E67)))</f>
        <v/>
      </c>
      <c r="DS73" s="353" t="str">
        <f ca="1">+IF(OFFSET('Hygiene Data'!$E$12,0,10*ROW('Hygiene Data'!E67))="","",OFFSET('Hygiene Data'!$E$12,0,10*ROW('Hygiene Data'!E67)))</f>
        <v/>
      </c>
      <c r="DT73" s="353" t="str">
        <f ca="1">+IF(OFFSET('Hygiene Data'!$E$13,0,10*ROW('Hygiene Data'!E67))="","",OFFSET('Hygiene Data'!$E$13,0,10*ROW('Hygiene Data'!E67)))</f>
        <v/>
      </c>
      <c r="DU73" s="353" t="str">
        <f ca="1">+IF(OFFSET('Hygiene Data'!$F$11,0,10*ROW('Hygiene Data'!F67))="","",OFFSET('Hygiene Data'!$F$11,0,10*ROW('Hygiene Data'!F67)))</f>
        <v/>
      </c>
      <c r="DV73" s="353" t="str">
        <f ca="1">+IF(OFFSET('Hygiene Data'!$F$12,0,10*ROW('Hygiene Data'!F67))="","",OFFSET('Hygiene Data'!$F$12,0,10*ROW('Hygiene Data'!F67)))</f>
        <v/>
      </c>
      <c r="DW73" s="353" t="str">
        <f ca="1">+IF(OFFSET('Hygiene Data'!$F$13,0,10*ROW('Hygiene Data'!F67))="","",OFFSET('Hygiene Data'!$F$13,0,10*ROW('Hygiene Data'!F67)))</f>
        <v/>
      </c>
      <c r="DX73" s="353" t="str">
        <f ca="1">+IF(OFFSET('Hygiene Data'!$G$11,0,10*ROW('Hygiene Data'!G67))="","",OFFSET('Hygiene Data'!$G$11,0,10*ROW('Hygiene Data'!G67)))</f>
        <v/>
      </c>
      <c r="DY73" s="353" t="str">
        <f ca="1">+IF(OFFSET('Hygiene Data'!$G$12,0,10*ROW('Hygiene Data'!G67))="","",OFFSET('Hygiene Data'!$G$12,0,10*ROW('Hygiene Data'!G67)))</f>
        <v/>
      </c>
      <c r="DZ73" s="353" t="str">
        <f ca="1">+IF(OFFSET('Hygiene Data'!$G$13,0,10*ROW('Hygiene Data'!G67))="","",OFFSET('Hygiene Data'!$G$13,0,10*ROW('Hygiene Data'!G67)))</f>
        <v/>
      </c>
      <c r="EA73" s="353" t="str">
        <f ca="1">+IF(OFFSET('Hygiene Data'!$H$11,0,10*ROW('Hygiene Data'!H67))="","",OFFSET('Hygiene Data'!$H$11,0,10*ROW('Hygiene Data'!H67)))</f>
        <v/>
      </c>
      <c r="EB73" s="353" t="str">
        <f ca="1">+IF(OFFSET('Hygiene Data'!$H$12,0,10*ROW('Hygiene Data'!H67))="","",OFFSET('Hygiene Data'!$H$12,0,10*ROW('Hygiene Data'!H67)))</f>
        <v/>
      </c>
      <c r="EC73" s="353" t="str">
        <f ca="1">+IF(OFFSET('Hygiene Data'!$H$13,0,10*ROW('Hygiene Data'!H67))="","",OFFSET('Hygiene Data'!$H$13,0,10*ROW('Hygiene Data'!H67)))</f>
        <v/>
      </c>
      <c r="ED73" s="353" t="str">
        <f ca="1">+IF(OFFSET('Hygiene Data'!$I$11,0,10*ROW('Hygiene Data'!I67))="","",OFFSET('Hygiene Data'!$I$11,0,10*ROW('Hygiene Data'!I67)))</f>
        <v/>
      </c>
      <c r="EE73" s="353" t="str">
        <f ca="1">+IF(OFFSET('Hygiene Data'!$I$12,0,10*ROW('Hygiene Data'!I67))="","",OFFSET('Hygiene Data'!$I$12,0,10*ROW('Hygiene Data'!I67)))</f>
        <v/>
      </c>
      <c r="EF73" s="353" t="str">
        <f ca="1">+IF(OFFSET('Hygiene Data'!$I$13,0,10*ROW('Hygiene Data'!I67))="","",OFFSET('Hygiene Data'!$I$13,0,10*ROW('Hygiene Data'!I67)))</f>
        <v/>
      </c>
    </row>
    <row r="74" spans="1:136" x14ac:dyDescent="0.25">
      <c r="A74" s="462" t="str">
        <f ca="1">+IF(OFFSET('Water Data'!$B$2,0,10*ROW('Water Data'!E68))="","",OFFSET('Water Data'!$B$2,0,10*ROW('Water Data'!E68)))</f>
        <v/>
      </c>
      <c r="B74" s="46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89" t="str">
        <f t="shared" ca="1" si="1"/>
        <v/>
      </c>
      <c r="D74" s="49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3" t="str">
        <f ca="1">+IF(OFFSET('Water Data'!$D$27,0,10*ROW('Water Data'!D68))="","",OFFSET('Water Data'!$D$27,0,10*ROW('Water Data'!D68)))</f>
        <v/>
      </c>
      <c r="BT74" s="353" t="str">
        <f ca="1">+IF(OFFSET('Water Data'!$D$28,0,10*ROW('Water Data'!D68))="","",OFFSET('Water Data'!$D$28,0,10*ROW('Water Data'!D68)))</f>
        <v/>
      </c>
      <c r="BU74" s="353" t="str">
        <f ca="1">+IF(OFFSET('Water Data'!$D$29,0,10*ROW('Water Data'!D68))="","",OFFSET('Water Data'!$D$29,0,10*ROW('Water Data'!D68)))</f>
        <v/>
      </c>
      <c r="BV74" s="353" t="str">
        <f ca="1">+IF(OFFSET('Water Data'!$E$27,0,10*ROW('Water Data'!E68))="","",OFFSET('Water Data'!$E$27,0,10*ROW('Water Data'!E68)))</f>
        <v/>
      </c>
      <c r="BW74" s="353" t="str">
        <f ca="1">+IF(OFFSET('Water Data'!$E$28,0,10*ROW('Water Data'!E68))="","",OFFSET('Water Data'!$E$28,0,10*ROW('Water Data'!E68)))</f>
        <v/>
      </c>
      <c r="BX74" s="353" t="str">
        <f ca="1">+IF(OFFSET('Water Data'!$E$29,0,10*ROW('Water Data'!E68))="","",OFFSET('Water Data'!$E$29,0,10*ROW('Water Data'!E68)))</f>
        <v/>
      </c>
      <c r="BY74" s="353" t="str">
        <f ca="1">+IF(OFFSET('Water Data'!$F$27,0,10*ROW('Water Data'!F68))="","",OFFSET('Water Data'!$F$27,0,10*ROW('Water Data'!F68)))</f>
        <v/>
      </c>
      <c r="BZ74" s="353" t="str">
        <f ca="1">+IF(OFFSET('Water Data'!$F$28,0,10*ROW('Water Data'!F68))="","",OFFSET('Water Data'!$F$28,0,10*ROW('Water Data'!F68)))</f>
        <v/>
      </c>
      <c r="CA74" s="353" t="str">
        <f ca="1">+IF(OFFSET('Water Data'!$F$29,0,10*ROW('Water Data'!F68))="","",OFFSET('Water Data'!$F$29,0,10*ROW('Water Data'!F68)))</f>
        <v/>
      </c>
      <c r="CB74" s="353" t="str">
        <f ca="1">+IF(OFFSET('Water Data'!$G$27,0,10*ROW('Water Data'!G68))="","",OFFSET('Water Data'!$G$27,0,10*ROW('Water Data'!G68)))</f>
        <v/>
      </c>
      <c r="CC74" s="353" t="str">
        <f ca="1">+IF(OFFSET('Water Data'!$G$28,0,10*ROW('Water Data'!G68))="","",OFFSET('Water Data'!$G$28,0,10*ROW('Water Data'!G68)))</f>
        <v/>
      </c>
      <c r="CD74" s="353" t="str">
        <f ca="1">+IF(OFFSET('Water Data'!$G$29,0,10*ROW('Water Data'!G68))="","",OFFSET('Water Data'!$G$29,0,10*ROW('Water Data'!G68)))</f>
        <v/>
      </c>
      <c r="CE74" s="353" t="str">
        <f ca="1">+IF(OFFSET('Water Data'!$H$27,0,10*ROW('Water Data'!H68))="","",OFFSET('Water Data'!$H$27,0,10*ROW('Water Data'!H68)))</f>
        <v/>
      </c>
      <c r="CF74" s="353" t="str">
        <f ca="1">+IF(OFFSET('Water Data'!$H$28,0,10*ROW('Water Data'!H68))="","",OFFSET('Water Data'!$H$28,0,10*ROW('Water Data'!H68)))</f>
        <v/>
      </c>
      <c r="CG74" s="353" t="str">
        <f ca="1">+IF(OFFSET('Water Data'!$H$29,0,10*ROW('Water Data'!H68))="","",OFFSET('Water Data'!$H$29,0,10*ROW('Water Data'!H68)))</f>
        <v/>
      </c>
      <c r="CH74" s="353" t="str">
        <f ca="1">+IF(OFFSET('Water Data'!$I$27,0,10*ROW('Water Data'!I68))="","",OFFSET('Water Data'!$I$27,0,10*ROW('Water Data'!I68)))</f>
        <v/>
      </c>
      <c r="CI74" s="353" t="str">
        <f ca="1">+IF(OFFSET('Water Data'!$I$28,0,10*ROW('Water Data'!I68))="","",OFFSET('Water Data'!$I$28,0,10*ROW('Water Data'!I68)))</f>
        <v/>
      </c>
      <c r="CJ74" s="353" t="str">
        <f ca="1">+IF(OFFSET('Water Data'!$I$29,0,10*ROW('Water Data'!I68))="","",OFFSET('Water Data'!$I$29,0,10*ROW('Water Data'!I68)))</f>
        <v/>
      </c>
      <c r="CK74" s="353" t="str">
        <f ca="1">+IF(OFFSET('Sanitation Data'!$D$28,0,10*ROW('Sanitation Data'!D68))="","",OFFSET('Sanitation Data'!$D$28,0,10*ROW('Sanitation Data'!D68)))</f>
        <v/>
      </c>
      <c r="CL74" s="353" t="str">
        <f ca="1">+IF(OFFSET('Sanitation Data'!$D$29,0,10*ROW('Sanitation Data'!D68))="","",OFFSET('Sanitation Data'!$D$29,0,10*ROW('Sanitation Data'!D68)))</f>
        <v/>
      </c>
      <c r="CM74" s="353" t="str">
        <f ca="1">+IF(OFFSET('Sanitation Data'!$D$30,0,10*ROW('Sanitation Data'!D68))="","",OFFSET('Sanitation Data'!$D$30,0,10*ROW('Sanitation Data'!D68)))</f>
        <v/>
      </c>
      <c r="CN74" s="353" t="str">
        <f ca="1">+IF(OFFSET('Sanitation Data'!$D$31,0,10*ROW('Sanitation Data'!D68))="","",OFFSET('Sanitation Data'!$D$31,0,10*ROW('Sanitation Data'!D68)))</f>
        <v/>
      </c>
      <c r="CO74" s="353" t="str">
        <f ca="1">+IF(OFFSET('Sanitation Data'!$D$32,0,10*ROW('Sanitation Data'!D68))="","",OFFSET('Sanitation Data'!$D$32,0,10*ROW('Sanitation Data'!D68)))</f>
        <v/>
      </c>
      <c r="CP74" s="353" t="str">
        <f ca="1">+IF(OFFSET('Sanitation Data'!$E$28,0,10*ROW('Sanitation Data'!E68))="","",OFFSET('Sanitation Data'!$E$28,0,10*ROW('Sanitation Data'!E68)))</f>
        <v/>
      </c>
      <c r="CQ74" s="353" t="str">
        <f ca="1">+IF(OFFSET('Sanitation Data'!$E$29,0,10*ROW('Sanitation Data'!E68))="","",OFFSET('Sanitation Data'!$E$29,0,10*ROW('Sanitation Data'!E68)))</f>
        <v/>
      </c>
      <c r="CR74" s="353" t="str">
        <f ca="1">+IF(OFFSET('Sanitation Data'!$E$30,0,10*ROW('Sanitation Data'!E68))="","",OFFSET('Sanitation Data'!$E$30,0,10*ROW('Sanitation Data'!E68)))</f>
        <v/>
      </c>
      <c r="CS74" s="353" t="str">
        <f ca="1">+IF(OFFSET('Sanitation Data'!$E$31,0,10*ROW('Sanitation Data'!E68))="","",OFFSET('Sanitation Data'!$E$31,0,10*ROW('Sanitation Data'!E68)))</f>
        <v/>
      </c>
      <c r="CT74" s="353" t="str">
        <f ca="1">+IF(OFFSET('Sanitation Data'!$E$32,0,10*ROW('Sanitation Data'!E68))="","",OFFSET('Sanitation Data'!$E$32,0,10*ROW('Sanitation Data'!E68)))</f>
        <v/>
      </c>
      <c r="CU74" s="353" t="str">
        <f ca="1">+IF(OFFSET('Sanitation Data'!$F$28,0,10*ROW('Sanitation Data'!F68))="","",OFFSET('Sanitation Data'!$F$28,0,10*ROW('Sanitation Data'!F68)))</f>
        <v/>
      </c>
      <c r="CV74" s="353" t="str">
        <f ca="1">+IF(OFFSET('Sanitation Data'!$F$29,0,10*ROW('Sanitation Data'!F68))="","",OFFSET('Sanitation Data'!$F$29,0,10*ROW('Sanitation Data'!F68)))</f>
        <v/>
      </c>
      <c r="CW74" s="353" t="str">
        <f ca="1">+IF(OFFSET('Sanitation Data'!$F$30,0,10*ROW('Sanitation Data'!F68))="","",OFFSET('Sanitation Data'!$F$30,0,10*ROW('Sanitation Data'!F68)))</f>
        <v/>
      </c>
      <c r="CX74" s="353" t="str">
        <f ca="1">+IF(OFFSET('Sanitation Data'!$F$31,0,10*ROW('Sanitation Data'!F68))="","",OFFSET('Sanitation Data'!$F$31,0,10*ROW('Sanitation Data'!F68)))</f>
        <v/>
      </c>
      <c r="CY74" s="353" t="str">
        <f ca="1">+IF(OFFSET('Sanitation Data'!$F$32,0,10*ROW('Sanitation Data'!F68))="","",OFFSET('Sanitation Data'!$F$32,0,10*ROW('Sanitation Data'!F68)))</f>
        <v/>
      </c>
      <c r="CZ74" s="353" t="str">
        <f ca="1">+IF(OFFSET('Sanitation Data'!$G$28,0,10*ROW('Sanitation Data'!G68))="","",OFFSET('Sanitation Data'!$G$28,0,10*ROW('Sanitation Data'!G68)))</f>
        <v/>
      </c>
      <c r="DA74" s="353" t="str">
        <f ca="1">+IF(OFFSET('Sanitation Data'!$G$29,0,10*ROW('Sanitation Data'!G68))="","",OFFSET('Sanitation Data'!$G$29,0,10*ROW('Sanitation Data'!G68)))</f>
        <v/>
      </c>
      <c r="DB74" s="353" t="str">
        <f ca="1">+IF(OFFSET('Sanitation Data'!$G$30,0,10*ROW('Sanitation Data'!G68))="","",OFFSET('Sanitation Data'!$G$30,0,10*ROW('Sanitation Data'!G68)))</f>
        <v/>
      </c>
      <c r="DC74" s="353" t="str">
        <f ca="1">+IF(OFFSET('Sanitation Data'!$G$31,0,10*ROW('Sanitation Data'!G68))="","",OFFSET('Sanitation Data'!$G$31,0,10*ROW('Sanitation Data'!G68)))</f>
        <v/>
      </c>
      <c r="DD74" s="353" t="str">
        <f ca="1">+IF(OFFSET('Sanitation Data'!$G$32,0,10*ROW('Sanitation Data'!G68))="","",OFFSET('Sanitation Data'!$G$32,0,10*ROW('Sanitation Data'!G68)))</f>
        <v/>
      </c>
      <c r="DE74" s="353" t="str">
        <f ca="1">+IF(OFFSET('Sanitation Data'!$H$28,0,10*ROW('Sanitation Data'!H68))="","",OFFSET('Sanitation Data'!$H$28,0,10*ROW('Sanitation Data'!H68)))</f>
        <v/>
      </c>
      <c r="DF74" s="353" t="str">
        <f ca="1">+IF(OFFSET('Sanitation Data'!$H$29,0,10*ROW('Sanitation Data'!H68))="","",OFFSET('Sanitation Data'!$H$29,0,10*ROW('Sanitation Data'!H68)))</f>
        <v/>
      </c>
      <c r="DG74" s="353" t="str">
        <f ca="1">+IF(OFFSET('Sanitation Data'!$H$30,0,10*ROW('Sanitation Data'!H68))="","",OFFSET('Sanitation Data'!$H$30,0,10*ROW('Sanitation Data'!H68)))</f>
        <v/>
      </c>
      <c r="DH74" s="353" t="str">
        <f ca="1">+IF(OFFSET('Sanitation Data'!$H$31,0,10*ROW('Sanitation Data'!H68))="","",OFFSET('Sanitation Data'!$H$31,0,10*ROW('Sanitation Data'!H68)))</f>
        <v/>
      </c>
      <c r="DI74" s="353" t="str">
        <f ca="1">+IF(OFFSET('Sanitation Data'!$H$32,0,10*ROW('Sanitation Data'!H68))="","",OFFSET('Sanitation Data'!$H$32,0,10*ROW('Sanitation Data'!H68)))</f>
        <v/>
      </c>
      <c r="DJ74" s="353" t="str">
        <f ca="1">+IF(OFFSET('Sanitation Data'!$I$28,0,10*ROW('Sanitation Data'!I68))="","",OFFSET('Sanitation Data'!$I$28,0,10*ROW('Sanitation Data'!I68)))</f>
        <v/>
      </c>
      <c r="DK74" s="353" t="str">
        <f ca="1">+IF(OFFSET('Sanitation Data'!$I$29,0,10*ROW('Sanitation Data'!I68))="","",OFFSET('Sanitation Data'!$I$29,0,10*ROW('Sanitation Data'!I68)))</f>
        <v/>
      </c>
      <c r="DL74" s="353" t="str">
        <f ca="1">+IF(OFFSET('Sanitation Data'!$I$30,0,10*ROW('Sanitation Data'!I68))="","",OFFSET('Sanitation Data'!$I$30,0,10*ROW('Sanitation Data'!I68)))</f>
        <v/>
      </c>
      <c r="DM74" s="353" t="str">
        <f ca="1">+IF(OFFSET('Sanitation Data'!$I$31,0,10*ROW('Sanitation Data'!I68))="","",OFFSET('Sanitation Data'!$I$31,0,10*ROW('Sanitation Data'!I68)))</f>
        <v/>
      </c>
      <c r="DN74" s="353" t="str">
        <f ca="1">+IF(OFFSET('Sanitation Data'!$I$32,0,10*ROW('Sanitation Data'!I68))="","",OFFSET('Sanitation Data'!$I$32,0,10*ROW('Sanitation Data'!I68)))</f>
        <v/>
      </c>
      <c r="DO74" s="353" t="str">
        <f ca="1">+IF(OFFSET('Hygiene Data'!$D$11,0,10*ROW('Hygiene Data'!D68))="","",OFFSET('Hygiene Data'!$D$11,0,10*ROW('Hygiene Data'!D68)))</f>
        <v/>
      </c>
      <c r="DP74" s="353" t="str">
        <f ca="1">+IF(OFFSET('Hygiene Data'!$D$12,0,10*ROW('Hygiene Data'!D68))="","",OFFSET('Hygiene Data'!$D$12,0,10*ROW('Hygiene Data'!D68)))</f>
        <v/>
      </c>
      <c r="DQ74" s="353" t="str">
        <f ca="1">+IF(OFFSET('Hygiene Data'!$D$13,0,10*ROW('Hygiene Data'!D68))="","",OFFSET('Hygiene Data'!$D$13,0,10*ROW('Hygiene Data'!D68)))</f>
        <v/>
      </c>
      <c r="DR74" s="353" t="str">
        <f ca="1">+IF(OFFSET('Hygiene Data'!$E$11,0,10*ROW('Hygiene Data'!E68))="","",OFFSET('Hygiene Data'!$E$11,0,10*ROW('Hygiene Data'!E68)))</f>
        <v/>
      </c>
      <c r="DS74" s="353" t="str">
        <f ca="1">+IF(OFFSET('Hygiene Data'!$E$12,0,10*ROW('Hygiene Data'!E68))="","",OFFSET('Hygiene Data'!$E$12,0,10*ROW('Hygiene Data'!E68)))</f>
        <v/>
      </c>
      <c r="DT74" s="353" t="str">
        <f ca="1">+IF(OFFSET('Hygiene Data'!$E$13,0,10*ROW('Hygiene Data'!E68))="","",OFFSET('Hygiene Data'!$E$13,0,10*ROW('Hygiene Data'!E68)))</f>
        <v/>
      </c>
      <c r="DU74" s="353" t="str">
        <f ca="1">+IF(OFFSET('Hygiene Data'!$F$11,0,10*ROW('Hygiene Data'!F68))="","",OFFSET('Hygiene Data'!$F$11,0,10*ROW('Hygiene Data'!F68)))</f>
        <v/>
      </c>
      <c r="DV74" s="353" t="str">
        <f ca="1">+IF(OFFSET('Hygiene Data'!$F$12,0,10*ROW('Hygiene Data'!F68))="","",OFFSET('Hygiene Data'!$F$12,0,10*ROW('Hygiene Data'!F68)))</f>
        <v/>
      </c>
      <c r="DW74" s="353" t="str">
        <f ca="1">+IF(OFFSET('Hygiene Data'!$F$13,0,10*ROW('Hygiene Data'!F68))="","",OFFSET('Hygiene Data'!$F$13,0,10*ROW('Hygiene Data'!F68)))</f>
        <v/>
      </c>
      <c r="DX74" s="353" t="str">
        <f ca="1">+IF(OFFSET('Hygiene Data'!$G$11,0,10*ROW('Hygiene Data'!G68))="","",OFFSET('Hygiene Data'!$G$11,0,10*ROW('Hygiene Data'!G68)))</f>
        <v/>
      </c>
      <c r="DY74" s="353" t="str">
        <f ca="1">+IF(OFFSET('Hygiene Data'!$G$12,0,10*ROW('Hygiene Data'!G68))="","",OFFSET('Hygiene Data'!$G$12,0,10*ROW('Hygiene Data'!G68)))</f>
        <v/>
      </c>
      <c r="DZ74" s="353" t="str">
        <f ca="1">+IF(OFFSET('Hygiene Data'!$G$13,0,10*ROW('Hygiene Data'!G68))="","",OFFSET('Hygiene Data'!$G$13,0,10*ROW('Hygiene Data'!G68)))</f>
        <v/>
      </c>
      <c r="EA74" s="353" t="str">
        <f ca="1">+IF(OFFSET('Hygiene Data'!$H$11,0,10*ROW('Hygiene Data'!H68))="","",OFFSET('Hygiene Data'!$H$11,0,10*ROW('Hygiene Data'!H68)))</f>
        <v/>
      </c>
      <c r="EB74" s="353" t="str">
        <f ca="1">+IF(OFFSET('Hygiene Data'!$H$12,0,10*ROW('Hygiene Data'!H68))="","",OFFSET('Hygiene Data'!$H$12,0,10*ROW('Hygiene Data'!H68)))</f>
        <v/>
      </c>
      <c r="EC74" s="353" t="str">
        <f ca="1">+IF(OFFSET('Hygiene Data'!$H$13,0,10*ROW('Hygiene Data'!H68))="","",OFFSET('Hygiene Data'!$H$13,0,10*ROW('Hygiene Data'!H68)))</f>
        <v/>
      </c>
      <c r="ED74" s="353" t="str">
        <f ca="1">+IF(OFFSET('Hygiene Data'!$I$11,0,10*ROW('Hygiene Data'!I68))="","",OFFSET('Hygiene Data'!$I$11,0,10*ROW('Hygiene Data'!I68)))</f>
        <v/>
      </c>
      <c r="EE74" s="353" t="str">
        <f ca="1">+IF(OFFSET('Hygiene Data'!$I$12,0,10*ROW('Hygiene Data'!I68))="","",OFFSET('Hygiene Data'!$I$12,0,10*ROW('Hygiene Data'!I68)))</f>
        <v/>
      </c>
      <c r="EF74" s="353" t="str">
        <f ca="1">+IF(OFFSET('Hygiene Data'!$I$13,0,10*ROW('Hygiene Data'!I68))="","",OFFSET('Hygiene Data'!$I$13,0,10*ROW('Hygiene Data'!I68)))</f>
        <v/>
      </c>
    </row>
    <row r="75" spans="1:136" x14ac:dyDescent="0.25">
      <c r="A75" s="462" t="str">
        <f ca="1">+IF(OFFSET('Water Data'!$B$2,0,10*ROW('Water Data'!E69))="","",OFFSET('Water Data'!$B$2,0,10*ROW('Water Data'!E69)))</f>
        <v/>
      </c>
      <c r="B75" s="46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89" t="str">
        <f t="shared" ca="1" si="1"/>
        <v/>
      </c>
      <c r="D75" s="49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3" t="str">
        <f ca="1">+IF(OFFSET('Water Data'!$D$27,0,10*ROW('Water Data'!D69))="","",OFFSET('Water Data'!$D$27,0,10*ROW('Water Data'!D69)))</f>
        <v/>
      </c>
      <c r="BT75" s="353" t="str">
        <f ca="1">+IF(OFFSET('Water Data'!$D$28,0,10*ROW('Water Data'!D69))="","",OFFSET('Water Data'!$D$28,0,10*ROW('Water Data'!D69)))</f>
        <v/>
      </c>
      <c r="BU75" s="353" t="str">
        <f ca="1">+IF(OFFSET('Water Data'!$D$29,0,10*ROW('Water Data'!D69))="","",OFFSET('Water Data'!$D$29,0,10*ROW('Water Data'!D69)))</f>
        <v/>
      </c>
      <c r="BV75" s="353" t="str">
        <f ca="1">+IF(OFFSET('Water Data'!$E$27,0,10*ROW('Water Data'!E69))="","",OFFSET('Water Data'!$E$27,0,10*ROW('Water Data'!E69)))</f>
        <v/>
      </c>
      <c r="BW75" s="353" t="str">
        <f ca="1">+IF(OFFSET('Water Data'!$E$28,0,10*ROW('Water Data'!E69))="","",OFFSET('Water Data'!$E$28,0,10*ROW('Water Data'!E69)))</f>
        <v/>
      </c>
      <c r="BX75" s="353" t="str">
        <f ca="1">+IF(OFFSET('Water Data'!$E$29,0,10*ROW('Water Data'!E69))="","",OFFSET('Water Data'!$E$29,0,10*ROW('Water Data'!E69)))</f>
        <v/>
      </c>
      <c r="BY75" s="353" t="str">
        <f ca="1">+IF(OFFSET('Water Data'!$F$27,0,10*ROW('Water Data'!F69))="","",OFFSET('Water Data'!$F$27,0,10*ROW('Water Data'!F69)))</f>
        <v/>
      </c>
      <c r="BZ75" s="353" t="str">
        <f ca="1">+IF(OFFSET('Water Data'!$F$28,0,10*ROW('Water Data'!F69))="","",OFFSET('Water Data'!$F$28,0,10*ROW('Water Data'!F69)))</f>
        <v/>
      </c>
      <c r="CA75" s="353" t="str">
        <f ca="1">+IF(OFFSET('Water Data'!$F$29,0,10*ROW('Water Data'!F69))="","",OFFSET('Water Data'!$F$29,0,10*ROW('Water Data'!F69)))</f>
        <v/>
      </c>
      <c r="CB75" s="353" t="str">
        <f ca="1">+IF(OFFSET('Water Data'!$G$27,0,10*ROW('Water Data'!G69))="","",OFFSET('Water Data'!$G$27,0,10*ROW('Water Data'!G69)))</f>
        <v/>
      </c>
      <c r="CC75" s="353" t="str">
        <f ca="1">+IF(OFFSET('Water Data'!$G$28,0,10*ROW('Water Data'!G69))="","",OFFSET('Water Data'!$G$28,0,10*ROW('Water Data'!G69)))</f>
        <v/>
      </c>
      <c r="CD75" s="353" t="str">
        <f ca="1">+IF(OFFSET('Water Data'!$G$29,0,10*ROW('Water Data'!G69))="","",OFFSET('Water Data'!$G$29,0,10*ROW('Water Data'!G69)))</f>
        <v/>
      </c>
      <c r="CE75" s="353" t="str">
        <f ca="1">+IF(OFFSET('Water Data'!$H$27,0,10*ROW('Water Data'!H69))="","",OFFSET('Water Data'!$H$27,0,10*ROW('Water Data'!H69)))</f>
        <v/>
      </c>
      <c r="CF75" s="353" t="str">
        <f ca="1">+IF(OFFSET('Water Data'!$H$28,0,10*ROW('Water Data'!H69))="","",OFFSET('Water Data'!$H$28,0,10*ROW('Water Data'!H69)))</f>
        <v/>
      </c>
      <c r="CG75" s="353" t="str">
        <f ca="1">+IF(OFFSET('Water Data'!$H$29,0,10*ROW('Water Data'!H69))="","",OFFSET('Water Data'!$H$29,0,10*ROW('Water Data'!H69)))</f>
        <v/>
      </c>
      <c r="CH75" s="353" t="str">
        <f ca="1">+IF(OFFSET('Water Data'!$I$27,0,10*ROW('Water Data'!I69))="","",OFFSET('Water Data'!$I$27,0,10*ROW('Water Data'!I69)))</f>
        <v/>
      </c>
      <c r="CI75" s="353" t="str">
        <f ca="1">+IF(OFFSET('Water Data'!$I$28,0,10*ROW('Water Data'!I69))="","",OFFSET('Water Data'!$I$28,0,10*ROW('Water Data'!I69)))</f>
        <v/>
      </c>
      <c r="CJ75" s="353" t="str">
        <f ca="1">+IF(OFFSET('Water Data'!$I$29,0,10*ROW('Water Data'!I69))="","",OFFSET('Water Data'!$I$29,0,10*ROW('Water Data'!I69)))</f>
        <v/>
      </c>
      <c r="CK75" s="353" t="str">
        <f ca="1">+IF(OFFSET('Sanitation Data'!$D$28,0,10*ROW('Sanitation Data'!D69))="","",OFFSET('Sanitation Data'!$D$28,0,10*ROW('Sanitation Data'!D69)))</f>
        <v/>
      </c>
      <c r="CL75" s="353" t="str">
        <f ca="1">+IF(OFFSET('Sanitation Data'!$D$29,0,10*ROW('Sanitation Data'!D69))="","",OFFSET('Sanitation Data'!$D$29,0,10*ROW('Sanitation Data'!D69)))</f>
        <v/>
      </c>
      <c r="CM75" s="353" t="str">
        <f ca="1">+IF(OFFSET('Sanitation Data'!$D$30,0,10*ROW('Sanitation Data'!D69))="","",OFFSET('Sanitation Data'!$D$30,0,10*ROW('Sanitation Data'!D69)))</f>
        <v/>
      </c>
      <c r="CN75" s="353" t="str">
        <f ca="1">+IF(OFFSET('Sanitation Data'!$D$31,0,10*ROW('Sanitation Data'!D69))="","",OFFSET('Sanitation Data'!$D$31,0,10*ROW('Sanitation Data'!D69)))</f>
        <v/>
      </c>
      <c r="CO75" s="353" t="str">
        <f ca="1">+IF(OFFSET('Sanitation Data'!$D$32,0,10*ROW('Sanitation Data'!D69))="","",OFFSET('Sanitation Data'!$D$32,0,10*ROW('Sanitation Data'!D69)))</f>
        <v/>
      </c>
      <c r="CP75" s="353" t="str">
        <f ca="1">+IF(OFFSET('Sanitation Data'!$E$28,0,10*ROW('Sanitation Data'!E69))="","",OFFSET('Sanitation Data'!$E$28,0,10*ROW('Sanitation Data'!E69)))</f>
        <v/>
      </c>
      <c r="CQ75" s="353" t="str">
        <f ca="1">+IF(OFFSET('Sanitation Data'!$E$29,0,10*ROW('Sanitation Data'!E69))="","",OFFSET('Sanitation Data'!$E$29,0,10*ROW('Sanitation Data'!E69)))</f>
        <v/>
      </c>
      <c r="CR75" s="353" t="str">
        <f ca="1">+IF(OFFSET('Sanitation Data'!$E$30,0,10*ROW('Sanitation Data'!E69))="","",OFFSET('Sanitation Data'!$E$30,0,10*ROW('Sanitation Data'!E69)))</f>
        <v/>
      </c>
      <c r="CS75" s="353" t="str">
        <f ca="1">+IF(OFFSET('Sanitation Data'!$E$31,0,10*ROW('Sanitation Data'!E69))="","",OFFSET('Sanitation Data'!$E$31,0,10*ROW('Sanitation Data'!E69)))</f>
        <v/>
      </c>
      <c r="CT75" s="353" t="str">
        <f ca="1">+IF(OFFSET('Sanitation Data'!$E$32,0,10*ROW('Sanitation Data'!E69))="","",OFFSET('Sanitation Data'!$E$32,0,10*ROW('Sanitation Data'!E69)))</f>
        <v/>
      </c>
      <c r="CU75" s="353" t="str">
        <f ca="1">+IF(OFFSET('Sanitation Data'!$F$28,0,10*ROW('Sanitation Data'!F69))="","",OFFSET('Sanitation Data'!$F$28,0,10*ROW('Sanitation Data'!F69)))</f>
        <v/>
      </c>
      <c r="CV75" s="353" t="str">
        <f ca="1">+IF(OFFSET('Sanitation Data'!$F$29,0,10*ROW('Sanitation Data'!F69))="","",OFFSET('Sanitation Data'!$F$29,0,10*ROW('Sanitation Data'!F69)))</f>
        <v/>
      </c>
      <c r="CW75" s="353" t="str">
        <f ca="1">+IF(OFFSET('Sanitation Data'!$F$30,0,10*ROW('Sanitation Data'!F69))="","",OFFSET('Sanitation Data'!$F$30,0,10*ROW('Sanitation Data'!F69)))</f>
        <v/>
      </c>
      <c r="CX75" s="353" t="str">
        <f ca="1">+IF(OFFSET('Sanitation Data'!$F$31,0,10*ROW('Sanitation Data'!F69))="","",OFFSET('Sanitation Data'!$F$31,0,10*ROW('Sanitation Data'!F69)))</f>
        <v/>
      </c>
      <c r="CY75" s="353" t="str">
        <f ca="1">+IF(OFFSET('Sanitation Data'!$F$32,0,10*ROW('Sanitation Data'!F69))="","",OFFSET('Sanitation Data'!$F$32,0,10*ROW('Sanitation Data'!F69)))</f>
        <v/>
      </c>
      <c r="CZ75" s="353" t="str">
        <f ca="1">+IF(OFFSET('Sanitation Data'!$G$28,0,10*ROW('Sanitation Data'!G69))="","",OFFSET('Sanitation Data'!$G$28,0,10*ROW('Sanitation Data'!G69)))</f>
        <v/>
      </c>
      <c r="DA75" s="353" t="str">
        <f ca="1">+IF(OFFSET('Sanitation Data'!$G$29,0,10*ROW('Sanitation Data'!G69))="","",OFFSET('Sanitation Data'!$G$29,0,10*ROW('Sanitation Data'!G69)))</f>
        <v/>
      </c>
      <c r="DB75" s="353" t="str">
        <f ca="1">+IF(OFFSET('Sanitation Data'!$G$30,0,10*ROW('Sanitation Data'!G69))="","",OFFSET('Sanitation Data'!$G$30,0,10*ROW('Sanitation Data'!G69)))</f>
        <v/>
      </c>
      <c r="DC75" s="353" t="str">
        <f ca="1">+IF(OFFSET('Sanitation Data'!$G$31,0,10*ROW('Sanitation Data'!G69))="","",OFFSET('Sanitation Data'!$G$31,0,10*ROW('Sanitation Data'!G69)))</f>
        <v/>
      </c>
      <c r="DD75" s="353" t="str">
        <f ca="1">+IF(OFFSET('Sanitation Data'!$G$32,0,10*ROW('Sanitation Data'!G69))="","",OFFSET('Sanitation Data'!$G$32,0,10*ROW('Sanitation Data'!G69)))</f>
        <v/>
      </c>
      <c r="DE75" s="353" t="str">
        <f ca="1">+IF(OFFSET('Sanitation Data'!$H$28,0,10*ROW('Sanitation Data'!H69))="","",OFFSET('Sanitation Data'!$H$28,0,10*ROW('Sanitation Data'!H69)))</f>
        <v/>
      </c>
      <c r="DF75" s="353" t="str">
        <f ca="1">+IF(OFFSET('Sanitation Data'!$H$29,0,10*ROW('Sanitation Data'!H69))="","",OFFSET('Sanitation Data'!$H$29,0,10*ROW('Sanitation Data'!H69)))</f>
        <v/>
      </c>
      <c r="DG75" s="353" t="str">
        <f ca="1">+IF(OFFSET('Sanitation Data'!$H$30,0,10*ROW('Sanitation Data'!H69))="","",OFFSET('Sanitation Data'!$H$30,0,10*ROW('Sanitation Data'!H69)))</f>
        <v/>
      </c>
      <c r="DH75" s="353" t="str">
        <f ca="1">+IF(OFFSET('Sanitation Data'!$H$31,0,10*ROW('Sanitation Data'!H69))="","",OFFSET('Sanitation Data'!$H$31,0,10*ROW('Sanitation Data'!H69)))</f>
        <v/>
      </c>
      <c r="DI75" s="353" t="str">
        <f ca="1">+IF(OFFSET('Sanitation Data'!$H$32,0,10*ROW('Sanitation Data'!H69))="","",OFFSET('Sanitation Data'!$H$32,0,10*ROW('Sanitation Data'!H69)))</f>
        <v/>
      </c>
      <c r="DJ75" s="353" t="str">
        <f ca="1">+IF(OFFSET('Sanitation Data'!$I$28,0,10*ROW('Sanitation Data'!I69))="","",OFFSET('Sanitation Data'!$I$28,0,10*ROW('Sanitation Data'!I69)))</f>
        <v/>
      </c>
      <c r="DK75" s="353" t="str">
        <f ca="1">+IF(OFFSET('Sanitation Data'!$I$29,0,10*ROW('Sanitation Data'!I69))="","",OFFSET('Sanitation Data'!$I$29,0,10*ROW('Sanitation Data'!I69)))</f>
        <v/>
      </c>
      <c r="DL75" s="353" t="str">
        <f ca="1">+IF(OFFSET('Sanitation Data'!$I$30,0,10*ROW('Sanitation Data'!I69))="","",OFFSET('Sanitation Data'!$I$30,0,10*ROW('Sanitation Data'!I69)))</f>
        <v/>
      </c>
      <c r="DM75" s="353" t="str">
        <f ca="1">+IF(OFFSET('Sanitation Data'!$I$31,0,10*ROW('Sanitation Data'!I69))="","",OFFSET('Sanitation Data'!$I$31,0,10*ROW('Sanitation Data'!I69)))</f>
        <v/>
      </c>
      <c r="DN75" s="353" t="str">
        <f ca="1">+IF(OFFSET('Sanitation Data'!$I$32,0,10*ROW('Sanitation Data'!I69))="","",OFFSET('Sanitation Data'!$I$32,0,10*ROW('Sanitation Data'!I69)))</f>
        <v/>
      </c>
      <c r="DO75" s="353" t="str">
        <f ca="1">+IF(OFFSET('Hygiene Data'!$D$11,0,10*ROW('Hygiene Data'!D69))="","",OFFSET('Hygiene Data'!$D$11,0,10*ROW('Hygiene Data'!D69)))</f>
        <v/>
      </c>
      <c r="DP75" s="353" t="str">
        <f ca="1">+IF(OFFSET('Hygiene Data'!$D$12,0,10*ROW('Hygiene Data'!D69))="","",OFFSET('Hygiene Data'!$D$12,0,10*ROW('Hygiene Data'!D69)))</f>
        <v/>
      </c>
      <c r="DQ75" s="353" t="str">
        <f ca="1">+IF(OFFSET('Hygiene Data'!$D$13,0,10*ROW('Hygiene Data'!D69))="","",OFFSET('Hygiene Data'!$D$13,0,10*ROW('Hygiene Data'!D69)))</f>
        <v/>
      </c>
      <c r="DR75" s="353" t="str">
        <f ca="1">+IF(OFFSET('Hygiene Data'!$E$11,0,10*ROW('Hygiene Data'!E69))="","",OFFSET('Hygiene Data'!$E$11,0,10*ROW('Hygiene Data'!E69)))</f>
        <v/>
      </c>
      <c r="DS75" s="353" t="str">
        <f ca="1">+IF(OFFSET('Hygiene Data'!$E$12,0,10*ROW('Hygiene Data'!E69))="","",OFFSET('Hygiene Data'!$E$12,0,10*ROW('Hygiene Data'!E69)))</f>
        <v/>
      </c>
      <c r="DT75" s="353" t="str">
        <f ca="1">+IF(OFFSET('Hygiene Data'!$E$13,0,10*ROW('Hygiene Data'!E69))="","",OFFSET('Hygiene Data'!$E$13,0,10*ROW('Hygiene Data'!E69)))</f>
        <v/>
      </c>
      <c r="DU75" s="353" t="str">
        <f ca="1">+IF(OFFSET('Hygiene Data'!$F$11,0,10*ROW('Hygiene Data'!F69))="","",OFFSET('Hygiene Data'!$F$11,0,10*ROW('Hygiene Data'!F69)))</f>
        <v/>
      </c>
      <c r="DV75" s="353" t="str">
        <f ca="1">+IF(OFFSET('Hygiene Data'!$F$12,0,10*ROW('Hygiene Data'!F69))="","",OFFSET('Hygiene Data'!$F$12,0,10*ROW('Hygiene Data'!F69)))</f>
        <v/>
      </c>
      <c r="DW75" s="353" t="str">
        <f ca="1">+IF(OFFSET('Hygiene Data'!$F$13,0,10*ROW('Hygiene Data'!F69))="","",OFFSET('Hygiene Data'!$F$13,0,10*ROW('Hygiene Data'!F69)))</f>
        <v/>
      </c>
      <c r="DX75" s="353" t="str">
        <f ca="1">+IF(OFFSET('Hygiene Data'!$G$11,0,10*ROW('Hygiene Data'!G69))="","",OFFSET('Hygiene Data'!$G$11,0,10*ROW('Hygiene Data'!G69)))</f>
        <v/>
      </c>
      <c r="DY75" s="353" t="str">
        <f ca="1">+IF(OFFSET('Hygiene Data'!$G$12,0,10*ROW('Hygiene Data'!G69))="","",OFFSET('Hygiene Data'!$G$12,0,10*ROW('Hygiene Data'!G69)))</f>
        <v/>
      </c>
      <c r="DZ75" s="353" t="str">
        <f ca="1">+IF(OFFSET('Hygiene Data'!$G$13,0,10*ROW('Hygiene Data'!G69))="","",OFFSET('Hygiene Data'!$G$13,0,10*ROW('Hygiene Data'!G69)))</f>
        <v/>
      </c>
      <c r="EA75" s="353" t="str">
        <f ca="1">+IF(OFFSET('Hygiene Data'!$H$11,0,10*ROW('Hygiene Data'!H69))="","",OFFSET('Hygiene Data'!$H$11,0,10*ROW('Hygiene Data'!H69)))</f>
        <v/>
      </c>
      <c r="EB75" s="353" t="str">
        <f ca="1">+IF(OFFSET('Hygiene Data'!$H$12,0,10*ROW('Hygiene Data'!H69))="","",OFFSET('Hygiene Data'!$H$12,0,10*ROW('Hygiene Data'!H69)))</f>
        <v/>
      </c>
      <c r="EC75" s="353" t="str">
        <f ca="1">+IF(OFFSET('Hygiene Data'!$H$13,0,10*ROW('Hygiene Data'!H69))="","",OFFSET('Hygiene Data'!$H$13,0,10*ROW('Hygiene Data'!H69)))</f>
        <v/>
      </c>
      <c r="ED75" s="353" t="str">
        <f ca="1">+IF(OFFSET('Hygiene Data'!$I$11,0,10*ROW('Hygiene Data'!I69))="","",OFFSET('Hygiene Data'!$I$11,0,10*ROW('Hygiene Data'!I69)))</f>
        <v/>
      </c>
      <c r="EE75" s="353" t="str">
        <f ca="1">+IF(OFFSET('Hygiene Data'!$I$12,0,10*ROW('Hygiene Data'!I69))="","",OFFSET('Hygiene Data'!$I$12,0,10*ROW('Hygiene Data'!I69)))</f>
        <v/>
      </c>
      <c r="EF75" s="353" t="str">
        <f ca="1">+IF(OFFSET('Hygiene Data'!$I$13,0,10*ROW('Hygiene Data'!I69))="","",OFFSET('Hygiene Data'!$I$13,0,10*ROW('Hygiene Data'!I69)))</f>
        <v/>
      </c>
    </row>
    <row r="76" spans="1:136" x14ac:dyDescent="0.25">
      <c r="A76" s="462" t="str">
        <f ca="1">+IF(OFFSET('Water Data'!$B$2,0,10*ROW('Water Data'!E70))="","",OFFSET('Water Data'!$B$2,0,10*ROW('Water Data'!E70)))</f>
        <v/>
      </c>
      <c r="B76" s="46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89" t="str">
        <f t="shared" ca="1" si="1"/>
        <v/>
      </c>
      <c r="D76" s="49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3" t="str">
        <f ca="1">+IF(OFFSET('Water Data'!$D$27,0,10*ROW('Water Data'!D70))="","",OFFSET('Water Data'!$D$27,0,10*ROW('Water Data'!D70)))</f>
        <v/>
      </c>
      <c r="BT76" s="353" t="str">
        <f ca="1">+IF(OFFSET('Water Data'!$D$28,0,10*ROW('Water Data'!D70))="","",OFFSET('Water Data'!$D$28,0,10*ROW('Water Data'!D70)))</f>
        <v/>
      </c>
      <c r="BU76" s="353" t="str">
        <f ca="1">+IF(OFFSET('Water Data'!$D$29,0,10*ROW('Water Data'!D70))="","",OFFSET('Water Data'!$D$29,0,10*ROW('Water Data'!D70)))</f>
        <v/>
      </c>
      <c r="BV76" s="353" t="str">
        <f ca="1">+IF(OFFSET('Water Data'!$E$27,0,10*ROW('Water Data'!E70))="","",OFFSET('Water Data'!$E$27,0,10*ROW('Water Data'!E70)))</f>
        <v/>
      </c>
      <c r="BW76" s="353" t="str">
        <f ca="1">+IF(OFFSET('Water Data'!$E$28,0,10*ROW('Water Data'!E70))="","",OFFSET('Water Data'!$E$28,0,10*ROW('Water Data'!E70)))</f>
        <v/>
      </c>
      <c r="BX76" s="353" t="str">
        <f ca="1">+IF(OFFSET('Water Data'!$E$29,0,10*ROW('Water Data'!E70))="","",OFFSET('Water Data'!$E$29,0,10*ROW('Water Data'!E70)))</f>
        <v/>
      </c>
      <c r="BY76" s="353" t="str">
        <f ca="1">+IF(OFFSET('Water Data'!$F$27,0,10*ROW('Water Data'!F70))="","",OFFSET('Water Data'!$F$27,0,10*ROW('Water Data'!F70)))</f>
        <v/>
      </c>
      <c r="BZ76" s="353" t="str">
        <f ca="1">+IF(OFFSET('Water Data'!$F$28,0,10*ROW('Water Data'!F70))="","",OFFSET('Water Data'!$F$28,0,10*ROW('Water Data'!F70)))</f>
        <v/>
      </c>
      <c r="CA76" s="353" t="str">
        <f ca="1">+IF(OFFSET('Water Data'!$F$29,0,10*ROW('Water Data'!F70))="","",OFFSET('Water Data'!$F$29,0,10*ROW('Water Data'!F70)))</f>
        <v/>
      </c>
      <c r="CB76" s="353" t="str">
        <f ca="1">+IF(OFFSET('Water Data'!$G$27,0,10*ROW('Water Data'!G70))="","",OFFSET('Water Data'!$G$27,0,10*ROW('Water Data'!G70)))</f>
        <v/>
      </c>
      <c r="CC76" s="353" t="str">
        <f ca="1">+IF(OFFSET('Water Data'!$G$28,0,10*ROW('Water Data'!G70))="","",OFFSET('Water Data'!$G$28,0,10*ROW('Water Data'!G70)))</f>
        <v/>
      </c>
      <c r="CD76" s="353" t="str">
        <f ca="1">+IF(OFFSET('Water Data'!$G$29,0,10*ROW('Water Data'!G70))="","",OFFSET('Water Data'!$G$29,0,10*ROW('Water Data'!G70)))</f>
        <v/>
      </c>
      <c r="CE76" s="353" t="str">
        <f ca="1">+IF(OFFSET('Water Data'!$H$27,0,10*ROW('Water Data'!H70))="","",OFFSET('Water Data'!$H$27,0,10*ROW('Water Data'!H70)))</f>
        <v/>
      </c>
      <c r="CF76" s="353" t="str">
        <f ca="1">+IF(OFFSET('Water Data'!$H$28,0,10*ROW('Water Data'!H70))="","",OFFSET('Water Data'!$H$28,0,10*ROW('Water Data'!H70)))</f>
        <v/>
      </c>
      <c r="CG76" s="353" t="str">
        <f ca="1">+IF(OFFSET('Water Data'!$H$29,0,10*ROW('Water Data'!H70))="","",OFFSET('Water Data'!$H$29,0,10*ROW('Water Data'!H70)))</f>
        <v/>
      </c>
      <c r="CH76" s="353" t="str">
        <f ca="1">+IF(OFFSET('Water Data'!$I$27,0,10*ROW('Water Data'!I70))="","",OFFSET('Water Data'!$I$27,0,10*ROW('Water Data'!I70)))</f>
        <v/>
      </c>
      <c r="CI76" s="353" t="str">
        <f ca="1">+IF(OFFSET('Water Data'!$I$28,0,10*ROW('Water Data'!I70))="","",OFFSET('Water Data'!$I$28,0,10*ROW('Water Data'!I70)))</f>
        <v/>
      </c>
      <c r="CJ76" s="353" t="str">
        <f ca="1">+IF(OFFSET('Water Data'!$I$29,0,10*ROW('Water Data'!I70))="","",OFFSET('Water Data'!$I$29,0,10*ROW('Water Data'!I70)))</f>
        <v/>
      </c>
      <c r="CK76" s="353" t="str">
        <f ca="1">+IF(OFFSET('Sanitation Data'!$D$28,0,10*ROW('Sanitation Data'!D70))="","",OFFSET('Sanitation Data'!$D$28,0,10*ROW('Sanitation Data'!D70)))</f>
        <v/>
      </c>
      <c r="CL76" s="353" t="str">
        <f ca="1">+IF(OFFSET('Sanitation Data'!$D$29,0,10*ROW('Sanitation Data'!D70))="","",OFFSET('Sanitation Data'!$D$29,0,10*ROW('Sanitation Data'!D70)))</f>
        <v/>
      </c>
      <c r="CM76" s="353" t="str">
        <f ca="1">+IF(OFFSET('Sanitation Data'!$D$30,0,10*ROW('Sanitation Data'!D70))="","",OFFSET('Sanitation Data'!$D$30,0,10*ROW('Sanitation Data'!D70)))</f>
        <v/>
      </c>
      <c r="CN76" s="353" t="str">
        <f ca="1">+IF(OFFSET('Sanitation Data'!$D$31,0,10*ROW('Sanitation Data'!D70))="","",OFFSET('Sanitation Data'!$D$31,0,10*ROW('Sanitation Data'!D70)))</f>
        <v/>
      </c>
      <c r="CO76" s="353" t="str">
        <f ca="1">+IF(OFFSET('Sanitation Data'!$D$32,0,10*ROW('Sanitation Data'!D70))="","",OFFSET('Sanitation Data'!$D$32,0,10*ROW('Sanitation Data'!D70)))</f>
        <v/>
      </c>
      <c r="CP76" s="353" t="str">
        <f ca="1">+IF(OFFSET('Sanitation Data'!$E$28,0,10*ROW('Sanitation Data'!E70))="","",OFFSET('Sanitation Data'!$E$28,0,10*ROW('Sanitation Data'!E70)))</f>
        <v/>
      </c>
      <c r="CQ76" s="353" t="str">
        <f ca="1">+IF(OFFSET('Sanitation Data'!$E$29,0,10*ROW('Sanitation Data'!E70))="","",OFFSET('Sanitation Data'!$E$29,0,10*ROW('Sanitation Data'!E70)))</f>
        <v/>
      </c>
      <c r="CR76" s="353" t="str">
        <f ca="1">+IF(OFFSET('Sanitation Data'!$E$30,0,10*ROW('Sanitation Data'!E70))="","",OFFSET('Sanitation Data'!$E$30,0,10*ROW('Sanitation Data'!E70)))</f>
        <v/>
      </c>
      <c r="CS76" s="353" t="str">
        <f ca="1">+IF(OFFSET('Sanitation Data'!$E$31,0,10*ROW('Sanitation Data'!E70))="","",OFFSET('Sanitation Data'!$E$31,0,10*ROW('Sanitation Data'!E70)))</f>
        <v/>
      </c>
      <c r="CT76" s="353" t="str">
        <f ca="1">+IF(OFFSET('Sanitation Data'!$E$32,0,10*ROW('Sanitation Data'!E70))="","",OFFSET('Sanitation Data'!$E$32,0,10*ROW('Sanitation Data'!E70)))</f>
        <v/>
      </c>
      <c r="CU76" s="353" t="str">
        <f ca="1">+IF(OFFSET('Sanitation Data'!$F$28,0,10*ROW('Sanitation Data'!F70))="","",OFFSET('Sanitation Data'!$F$28,0,10*ROW('Sanitation Data'!F70)))</f>
        <v/>
      </c>
      <c r="CV76" s="353" t="str">
        <f ca="1">+IF(OFFSET('Sanitation Data'!$F$29,0,10*ROW('Sanitation Data'!F70))="","",OFFSET('Sanitation Data'!$F$29,0,10*ROW('Sanitation Data'!F70)))</f>
        <v/>
      </c>
      <c r="CW76" s="353" t="str">
        <f ca="1">+IF(OFFSET('Sanitation Data'!$F$30,0,10*ROW('Sanitation Data'!F70))="","",OFFSET('Sanitation Data'!$F$30,0,10*ROW('Sanitation Data'!F70)))</f>
        <v/>
      </c>
      <c r="CX76" s="353" t="str">
        <f ca="1">+IF(OFFSET('Sanitation Data'!$F$31,0,10*ROW('Sanitation Data'!F70))="","",OFFSET('Sanitation Data'!$F$31,0,10*ROW('Sanitation Data'!F70)))</f>
        <v/>
      </c>
      <c r="CY76" s="353" t="str">
        <f ca="1">+IF(OFFSET('Sanitation Data'!$F$32,0,10*ROW('Sanitation Data'!F70))="","",OFFSET('Sanitation Data'!$F$32,0,10*ROW('Sanitation Data'!F70)))</f>
        <v/>
      </c>
      <c r="CZ76" s="353" t="str">
        <f ca="1">+IF(OFFSET('Sanitation Data'!$G$28,0,10*ROW('Sanitation Data'!G70))="","",OFFSET('Sanitation Data'!$G$28,0,10*ROW('Sanitation Data'!G70)))</f>
        <v/>
      </c>
      <c r="DA76" s="353" t="str">
        <f ca="1">+IF(OFFSET('Sanitation Data'!$G$29,0,10*ROW('Sanitation Data'!G70))="","",OFFSET('Sanitation Data'!$G$29,0,10*ROW('Sanitation Data'!G70)))</f>
        <v/>
      </c>
      <c r="DB76" s="353" t="str">
        <f ca="1">+IF(OFFSET('Sanitation Data'!$G$30,0,10*ROW('Sanitation Data'!G70))="","",OFFSET('Sanitation Data'!$G$30,0,10*ROW('Sanitation Data'!G70)))</f>
        <v/>
      </c>
      <c r="DC76" s="353" t="str">
        <f ca="1">+IF(OFFSET('Sanitation Data'!$G$31,0,10*ROW('Sanitation Data'!G70))="","",OFFSET('Sanitation Data'!$G$31,0,10*ROW('Sanitation Data'!G70)))</f>
        <v/>
      </c>
      <c r="DD76" s="353" t="str">
        <f ca="1">+IF(OFFSET('Sanitation Data'!$G$32,0,10*ROW('Sanitation Data'!G70))="","",OFFSET('Sanitation Data'!$G$32,0,10*ROW('Sanitation Data'!G70)))</f>
        <v/>
      </c>
      <c r="DE76" s="353" t="str">
        <f ca="1">+IF(OFFSET('Sanitation Data'!$H$28,0,10*ROW('Sanitation Data'!H70))="","",OFFSET('Sanitation Data'!$H$28,0,10*ROW('Sanitation Data'!H70)))</f>
        <v/>
      </c>
      <c r="DF76" s="353" t="str">
        <f ca="1">+IF(OFFSET('Sanitation Data'!$H$29,0,10*ROW('Sanitation Data'!H70))="","",OFFSET('Sanitation Data'!$H$29,0,10*ROW('Sanitation Data'!H70)))</f>
        <v/>
      </c>
      <c r="DG76" s="353" t="str">
        <f ca="1">+IF(OFFSET('Sanitation Data'!$H$30,0,10*ROW('Sanitation Data'!H70))="","",OFFSET('Sanitation Data'!$H$30,0,10*ROW('Sanitation Data'!H70)))</f>
        <v/>
      </c>
      <c r="DH76" s="353" t="str">
        <f ca="1">+IF(OFFSET('Sanitation Data'!$H$31,0,10*ROW('Sanitation Data'!H70))="","",OFFSET('Sanitation Data'!$H$31,0,10*ROW('Sanitation Data'!H70)))</f>
        <v/>
      </c>
      <c r="DI76" s="353" t="str">
        <f ca="1">+IF(OFFSET('Sanitation Data'!$H$32,0,10*ROW('Sanitation Data'!H70))="","",OFFSET('Sanitation Data'!$H$32,0,10*ROW('Sanitation Data'!H70)))</f>
        <v/>
      </c>
      <c r="DJ76" s="353" t="str">
        <f ca="1">+IF(OFFSET('Sanitation Data'!$I$28,0,10*ROW('Sanitation Data'!I70))="","",OFFSET('Sanitation Data'!$I$28,0,10*ROW('Sanitation Data'!I70)))</f>
        <v/>
      </c>
      <c r="DK76" s="353" t="str">
        <f ca="1">+IF(OFFSET('Sanitation Data'!$I$29,0,10*ROW('Sanitation Data'!I70))="","",OFFSET('Sanitation Data'!$I$29,0,10*ROW('Sanitation Data'!I70)))</f>
        <v/>
      </c>
      <c r="DL76" s="353" t="str">
        <f ca="1">+IF(OFFSET('Sanitation Data'!$I$30,0,10*ROW('Sanitation Data'!I70))="","",OFFSET('Sanitation Data'!$I$30,0,10*ROW('Sanitation Data'!I70)))</f>
        <v/>
      </c>
      <c r="DM76" s="353" t="str">
        <f ca="1">+IF(OFFSET('Sanitation Data'!$I$31,0,10*ROW('Sanitation Data'!I70))="","",OFFSET('Sanitation Data'!$I$31,0,10*ROW('Sanitation Data'!I70)))</f>
        <v/>
      </c>
      <c r="DN76" s="353" t="str">
        <f ca="1">+IF(OFFSET('Sanitation Data'!$I$32,0,10*ROW('Sanitation Data'!I70))="","",OFFSET('Sanitation Data'!$I$32,0,10*ROW('Sanitation Data'!I70)))</f>
        <v/>
      </c>
      <c r="DO76" s="353" t="str">
        <f ca="1">+IF(OFFSET('Hygiene Data'!$D$11,0,10*ROW('Hygiene Data'!D70))="","",OFFSET('Hygiene Data'!$D$11,0,10*ROW('Hygiene Data'!D70)))</f>
        <v/>
      </c>
      <c r="DP76" s="353" t="str">
        <f ca="1">+IF(OFFSET('Hygiene Data'!$D$12,0,10*ROW('Hygiene Data'!D70))="","",OFFSET('Hygiene Data'!$D$12,0,10*ROW('Hygiene Data'!D70)))</f>
        <v/>
      </c>
      <c r="DQ76" s="353" t="str">
        <f ca="1">+IF(OFFSET('Hygiene Data'!$D$13,0,10*ROW('Hygiene Data'!D70))="","",OFFSET('Hygiene Data'!$D$13,0,10*ROW('Hygiene Data'!D70)))</f>
        <v/>
      </c>
      <c r="DR76" s="353" t="str">
        <f ca="1">+IF(OFFSET('Hygiene Data'!$E$11,0,10*ROW('Hygiene Data'!E70))="","",OFFSET('Hygiene Data'!$E$11,0,10*ROW('Hygiene Data'!E70)))</f>
        <v/>
      </c>
      <c r="DS76" s="353" t="str">
        <f ca="1">+IF(OFFSET('Hygiene Data'!$E$12,0,10*ROW('Hygiene Data'!E70))="","",OFFSET('Hygiene Data'!$E$12,0,10*ROW('Hygiene Data'!E70)))</f>
        <v/>
      </c>
      <c r="DT76" s="353" t="str">
        <f ca="1">+IF(OFFSET('Hygiene Data'!$E$13,0,10*ROW('Hygiene Data'!E70))="","",OFFSET('Hygiene Data'!$E$13,0,10*ROW('Hygiene Data'!E70)))</f>
        <v/>
      </c>
      <c r="DU76" s="353" t="str">
        <f ca="1">+IF(OFFSET('Hygiene Data'!$F$11,0,10*ROW('Hygiene Data'!F70))="","",OFFSET('Hygiene Data'!$F$11,0,10*ROW('Hygiene Data'!F70)))</f>
        <v/>
      </c>
      <c r="DV76" s="353" t="str">
        <f ca="1">+IF(OFFSET('Hygiene Data'!$F$12,0,10*ROW('Hygiene Data'!F70))="","",OFFSET('Hygiene Data'!$F$12,0,10*ROW('Hygiene Data'!F70)))</f>
        <v/>
      </c>
      <c r="DW76" s="353" t="str">
        <f ca="1">+IF(OFFSET('Hygiene Data'!$F$13,0,10*ROW('Hygiene Data'!F70))="","",OFFSET('Hygiene Data'!$F$13,0,10*ROW('Hygiene Data'!F70)))</f>
        <v/>
      </c>
      <c r="DX76" s="353" t="str">
        <f ca="1">+IF(OFFSET('Hygiene Data'!$G$11,0,10*ROW('Hygiene Data'!G70))="","",OFFSET('Hygiene Data'!$G$11,0,10*ROW('Hygiene Data'!G70)))</f>
        <v/>
      </c>
      <c r="DY76" s="353" t="str">
        <f ca="1">+IF(OFFSET('Hygiene Data'!$G$12,0,10*ROW('Hygiene Data'!G70))="","",OFFSET('Hygiene Data'!$G$12,0,10*ROW('Hygiene Data'!G70)))</f>
        <v/>
      </c>
      <c r="DZ76" s="353" t="str">
        <f ca="1">+IF(OFFSET('Hygiene Data'!$G$13,0,10*ROW('Hygiene Data'!G70))="","",OFFSET('Hygiene Data'!$G$13,0,10*ROW('Hygiene Data'!G70)))</f>
        <v/>
      </c>
      <c r="EA76" s="353" t="str">
        <f ca="1">+IF(OFFSET('Hygiene Data'!$H$11,0,10*ROW('Hygiene Data'!H70))="","",OFFSET('Hygiene Data'!$H$11,0,10*ROW('Hygiene Data'!H70)))</f>
        <v/>
      </c>
      <c r="EB76" s="353" t="str">
        <f ca="1">+IF(OFFSET('Hygiene Data'!$H$12,0,10*ROW('Hygiene Data'!H70))="","",OFFSET('Hygiene Data'!$H$12,0,10*ROW('Hygiene Data'!H70)))</f>
        <v/>
      </c>
      <c r="EC76" s="353" t="str">
        <f ca="1">+IF(OFFSET('Hygiene Data'!$H$13,0,10*ROW('Hygiene Data'!H70))="","",OFFSET('Hygiene Data'!$H$13,0,10*ROW('Hygiene Data'!H70)))</f>
        <v/>
      </c>
      <c r="ED76" s="353" t="str">
        <f ca="1">+IF(OFFSET('Hygiene Data'!$I$11,0,10*ROW('Hygiene Data'!I70))="","",OFFSET('Hygiene Data'!$I$11,0,10*ROW('Hygiene Data'!I70)))</f>
        <v/>
      </c>
      <c r="EE76" s="353" t="str">
        <f ca="1">+IF(OFFSET('Hygiene Data'!$I$12,0,10*ROW('Hygiene Data'!I70))="","",OFFSET('Hygiene Data'!$I$12,0,10*ROW('Hygiene Data'!I70)))</f>
        <v/>
      </c>
      <c r="EF76" s="353" t="str">
        <f ca="1">+IF(OFFSET('Hygiene Data'!$I$13,0,10*ROW('Hygiene Data'!I70))="","",OFFSET('Hygiene Data'!$I$13,0,10*ROW('Hygiene Data'!I70)))</f>
        <v/>
      </c>
    </row>
    <row r="77" spans="1:136" x14ac:dyDescent="0.25">
      <c r="A77" s="462" t="str">
        <f ca="1">+IF(OFFSET('Water Data'!$B$2,0,10*ROW('Water Data'!E71))="","",OFFSET('Water Data'!$B$2,0,10*ROW('Water Data'!E71)))</f>
        <v/>
      </c>
      <c r="B77" s="46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89" t="str">
        <f t="shared" ca="1" si="1"/>
        <v/>
      </c>
      <c r="D77" s="49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3" t="str">
        <f ca="1">+IF(OFFSET('Water Data'!$D$27,0,10*ROW('Water Data'!D71))="","",OFFSET('Water Data'!$D$27,0,10*ROW('Water Data'!D71)))</f>
        <v/>
      </c>
      <c r="BT77" s="353" t="str">
        <f ca="1">+IF(OFFSET('Water Data'!$D$28,0,10*ROW('Water Data'!D71))="","",OFFSET('Water Data'!$D$28,0,10*ROW('Water Data'!D71)))</f>
        <v/>
      </c>
      <c r="BU77" s="353" t="str">
        <f ca="1">+IF(OFFSET('Water Data'!$D$29,0,10*ROW('Water Data'!D71))="","",OFFSET('Water Data'!$D$29,0,10*ROW('Water Data'!D71)))</f>
        <v/>
      </c>
      <c r="BV77" s="353" t="str">
        <f ca="1">+IF(OFFSET('Water Data'!$E$27,0,10*ROW('Water Data'!E71))="","",OFFSET('Water Data'!$E$27,0,10*ROW('Water Data'!E71)))</f>
        <v/>
      </c>
      <c r="BW77" s="353" t="str">
        <f ca="1">+IF(OFFSET('Water Data'!$E$28,0,10*ROW('Water Data'!E71))="","",OFFSET('Water Data'!$E$28,0,10*ROW('Water Data'!E71)))</f>
        <v/>
      </c>
      <c r="BX77" s="353" t="str">
        <f ca="1">+IF(OFFSET('Water Data'!$E$29,0,10*ROW('Water Data'!E71))="","",OFFSET('Water Data'!$E$29,0,10*ROW('Water Data'!E71)))</f>
        <v/>
      </c>
      <c r="BY77" s="353" t="str">
        <f ca="1">+IF(OFFSET('Water Data'!$F$27,0,10*ROW('Water Data'!F71))="","",OFFSET('Water Data'!$F$27,0,10*ROW('Water Data'!F71)))</f>
        <v/>
      </c>
      <c r="BZ77" s="353" t="str">
        <f ca="1">+IF(OFFSET('Water Data'!$F$28,0,10*ROW('Water Data'!F71))="","",OFFSET('Water Data'!$F$28,0,10*ROW('Water Data'!F71)))</f>
        <v/>
      </c>
      <c r="CA77" s="353" t="str">
        <f ca="1">+IF(OFFSET('Water Data'!$F$29,0,10*ROW('Water Data'!F71))="","",OFFSET('Water Data'!$F$29,0,10*ROW('Water Data'!F71)))</f>
        <v/>
      </c>
      <c r="CB77" s="353" t="str">
        <f ca="1">+IF(OFFSET('Water Data'!$G$27,0,10*ROW('Water Data'!G71))="","",OFFSET('Water Data'!$G$27,0,10*ROW('Water Data'!G71)))</f>
        <v/>
      </c>
      <c r="CC77" s="353" t="str">
        <f ca="1">+IF(OFFSET('Water Data'!$G$28,0,10*ROW('Water Data'!G71))="","",OFFSET('Water Data'!$G$28,0,10*ROW('Water Data'!G71)))</f>
        <v/>
      </c>
      <c r="CD77" s="353" t="str">
        <f ca="1">+IF(OFFSET('Water Data'!$G$29,0,10*ROW('Water Data'!G71))="","",OFFSET('Water Data'!$G$29,0,10*ROW('Water Data'!G71)))</f>
        <v/>
      </c>
      <c r="CE77" s="353" t="str">
        <f ca="1">+IF(OFFSET('Water Data'!$H$27,0,10*ROW('Water Data'!H71))="","",OFFSET('Water Data'!$H$27,0,10*ROW('Water Data'!H71)))</f>
        <v/>
      </c>
      <c r="CF77" s="353" t="str">
        <f ca="1">+IF(OFFSET('Water Data'!$H$28,0,10*ROW('Water Data'!H71))="","",OFFSET('Water Data'!$H$28,0,10*ROW('Water Data'!H71)))</f>
        <v/>
      </c>
      <c r="CG77" s="353" t="str">
        <f ca="1">+IF(OFFSET('Water Data'!$H$29,0,10*ROW('Water Data'!H71))="","",OFFSET('Water Data'!$H$29,0,10*ROW('Water Data'!H71)))</f>
        <v/>
      </c>
      <c r="CH77" s="353" t="str">
        <f ca="1">+IF(OFFSET('Water Data'!$I$27,0,10*ROW('Water Data'!I71))="","",OFFSET('Water Data'!$I$27,0,10*ROW('Water Data'!I71)))</f>
        <v/>
      </c>
      <c r="CI77" s="353" t="str">
        <f ca="1">+IF(OFFSET('Water Data'!$I$28,0,10*ROW('Water Data'!I71))="","",OFFSET('Water Data'!$I$28,0,10*ROW('Water Data'!I71)))</f>
        <v/>
      </c>
      <c r="CJ77" s="353" t="str">
        <f ca="1">+IF(OFFSET('Water Data'!$I$29,0,10*ROW('Water Data'!I71))="","",OFFSET('Water Data'!$I$29,0,10*ROW('Water Data'!I71)))</f>
        <v/>
      </c>
      <c r="CK77" s="353" t="str">
        <f ca="1">+IF(OFFSET('Sanitation Data'!$D$28,0,10*ROW('Sanitation Data'!D71))="","",OFFSET('Sanitation Data'!$D$28,0,10*ROW('Sanitation Data'!D71)))</f>
        <v/>
      </c>
      <c r="CL77" s="353" t="str">
        <f ca="1">+IF(OFFSET('Sanitation Data'!$D$29,0,10*ROW('Sanitation Data'!D71))="","",OFFSET('Sanitation Data'!$D$29,0,10*ROW('Sanitation Data'!D71)))</f>
        <v/>
      </c>
      <c r="CM77" s="353" t="str">
        <f ca="1">+IF(OFFSET('Sanitation Data'!$D$30,0,10*ROW('Sanitation Data'!D71))="","",OFFSET('Sanitation Data'!$D$30,0,10*ROW('Sanitation Data'!D71)))</f>
        <v/>
      </c>
      <c r="CN77" s="353" t="str">
        <f ca="1">+IF(OFFSET('Sanitation Data'!$D$31,0,10*ROW('Sanitation Data'!D71))="","",OFFSET('Sanitation Data'!$D$31,0,10*ROW('Sanitation Data'!D71)))</f>
        <v/>
      </c>
      <c r="CO77" s="353" t="str">
        <f ca="1">+IF(OFFSET('Sanitation Data'!$D$32,0,10*ROW('Sanitation Data'!D71))="","",OFFSET('Sanitation Data'!$D$32,0,10*ROW('Sanitation Data'!D71)))</f>
        <v/>
      </c>
      <c r="CP77" s="353" t="str">
        <f ca="1">+IF(OFFSET('Sanitation Data'!$E$28,0,10*ROW('Sanitation Data'!E71))="","",OFFSET('Sanitation Data'!$E$28,0,10*ROW('Sanitation Data'!E71)))</f>
        <v/>
      </c>
      <c r="CQ77" s="353" t="str">
        <f ca="1">+IF(OFFSET('Sanitation Data'!$E$29,0,10*ROW('Sanitation Data'!E71))="","",OFFSET('Sanitation Data'!$E$29,0,10*ROW('Sanitation Data'!E71)))</f>
        <v/>
      </c>
      <c r="CR77" s="353" t="str">
        <f ca="1">+IF(OFFSET('Sanitation Data'!$E$30,0,10*ROW('Sanitation Data'!E71))="","",OFFSET('Sanitation Data'!$E$30,0,10*ROW('Sanitation Data'!E71)))</f>
        <v/>
      </c>
      <c r="CS77" s="353" t="str">
        <f ca="1">+IF(OFFSET('Sanitation Data'!$E$31,0,10*ROW('Sanitation Data'!E71))="","",OFFSET('Sanitation Data'!$E$31,0,10*ROW('Sanitation Data'!E71)))</f>
        <v/>
      </c>
      <c r="CT77" s="353" t="str">
        <f ca="1">+IF(OFFSET('Sanitation Data'!$E$32,0,10*ROW('Sanitation Data'!E71))="","",OFFSET('Sanitation Data'!$E$32,0,10*ROW('Sanitation Data'!E71)))</f>
        <v/>
      </c>
      <c r="CU77" s="353" t="str">
        <f ca="1">+IF(OFFSET('Sanitation Data'!$F$28,0,10*ROW('Sanitation Data'!F71))="","",OFFSET('Sanitation Data'!$F$28,0,10*ROW('Sanitation Data'!F71)))</f>
        <v/>
      </c>
      <c r="CV77" s="353" t="str">
        <f ca="1">+IF(OFFSET('Sanitation Data'!$F$29,0,10*ROW('Sanitation Data'!F71))="","",OFFSET('Sanitation Data'!$F$29,0,10*ROW('Sanitation Data'!F71)))</f>
        <v/>
      </c>
      <c r="CW77" s="353" t="str">
        <f ca="1">+IF(OFFSET('Sanitation Data'!$F$30,0,10*ROW('Sanitation Data'!F71))="","",OFFSET('Sanitation Data'!$F$30,0,10*ROW('Sanitation Data'!F71)))</f>
        <v/>
      </c>
      <c r="CX77" s="353" t="str">
        <f ca="1">+IF(OFFSET('Sanitation Data'!$F$31,0,10*ROW('Sanitation Data'!F71))="","",OFFSET('Sanitation Data'!$F$31,0,10*ROW('Sanitation Data'!F71)))</f>
        <v/>
      </c>
      <c r="CY77" s="353" t="str">
        <f ca="1">+IF(OFFSET('Sanitation Data'!$F$32,0,10*ROW('Sanitation Data'!F71))="","",OFFSET('Sanitation Data'!$F$32,0,10*ROW('Sanitation Data'!F71)))</f>
        <v/>
      </c>
      <c r="CZ77" s="353" t="str">
        <f ca="1">+IF(OFFSET('Sanitation Data'!$G$28,0,10*ROW('Sanitation Data'!G71))="","",OFFSET('Sanitation Data'!$G$28,0,10*ROW('Sanitation Data'!G71)))</f>
        <v/>
      </c>
      <c r="DA77" s="353" t="str">
        <f ca="1">+IF(OFFSET('Sanitation Data'!$G$29,0,10*ROW('Sanitation Data'!G71))="","",OFFSET('Sanitation Data'!$G$29,0,10*ROW('Sanitation Data'!G71)))</f>
        <v/>
      </c>
      <c r="DB77" s="353" t="str">
        <f ca="1">+IF(OFFSET('Sanitation Data'!$G$30,0,10*ROW('Sanitation Data'!G71))="","",OFFSET('Sanitation Data'!$G$30,0,10*ROW('Sanitation Data'!G71)))</f>
        <v/>
      </c>
      <c r="DC77" s="353" t="str">
        <f ca="1">+IF(OFFSET('Sanitation Data'!$G$31,0,10*ROW('Sanitation Data'!G71))="","",OFFSET('Sanitation Data'!$G$31,0,10*ROW('Sanitation Data'!G71)))</f>
        <v/>
      </c>
      <c r="DD77" s="353" t="str">
        <f ca="1">+IF(OFFSET('Sanitation Data'!$G$32,0,10*ROW('Sanitation Data'!G71))="","",OFFSET('Sanitation Data'!$G$32,0,10*ROW('Sanitation Data'!G71)))</f>
        <v/>
      </c>
      <c r="DE77" s="353" t="str">
        <f ca="1">+IF(OFFSET('Sanitation Data'!$H$28,0,10*ROW('Sanitation Data'!H71))="","",OFFSET('Sanitation Data'!$H$28,0,10*ROW('Sanitation Data'!H71)))</f>
        <v/>
      </c>
      <c r="DF77" s="353" t="str">
        <f ca="1">+IF(OFFSET('Sanitation Data'!$H$29,0,10*ROW('Sanitation Data'!H71))="","",OFFSET('Sanitation Data'!$H$29,0,10*ROW('Sanitation Data'!H71)))</f>
        <v/>
      </c>
      <c r="DG77" s="353" t="str">
        <f ca="1">+IF(OFFSET('Sanitation Data'!$H$30,0,10*ROW('Sanitation Data'!H71))="","",OFFSET('Sanitation Data'!$H$30,0,10*ROW('Sanitation Data'!H71)))</f>
        <v/>
      </c>
      <c r="DH77" s="353" t="str">
        <f ca="1">+IF(OFFSET('Sanitation Data'!$H$31,0,10*ROW('Sanitation Data'!H71))="","",OFFSET('Sanitation Data'!$H$31,0,10*ROW('Sanitation Data'!H71)))</f>
        <v/>
      </c>
      <c r="DI77" s="353" t="str">
        <f ca="1">+IF(OFFSET('Sanitation Data'!$H$32,0,10*ROW('Sanitation Data'!H71))="","",OFFSET('Sanitation Data'!$H$32,0,10*ROW('Sanitation Data'!H71)))</f>
        <v/>
      </c>
      <c r="DJ77" s="353" t="str">
        <f ca="1">+IF(OFFSET('Sanitation Data'!$I$28,0,10*ROW('Sanitation Data'!I71))="","",OFFSET('Sanitation Data'!$I$28,0,10*ROW('Sanitation Data'!I71)))</f>
        <v/>
      </c>
      <c r="DK77" s="353" t="str">
        <f ca="1">+IF(OFFSET('Sanitation Data'!$I$29,0,10*ROW('Sanitation Data'!I71))="","",OFFSET('Sanitation Data'!$I$29,0,10*ROW('Sanitation Data'!I71)))</f>
        <v/>
      </c>
      <c r="DL77" s="353" t="str">
        <f ca="1">+IF(OFFSET('Sanitation Data'!$I$30,0,10*ROW('Sanitation Data'!I71))="","",OFFSET('Sanitation Data'!$I$30,0,10*ROW('Sanitation Data'!I71)))</f>
        <v/>
      </c>
      <c r="DM77" s="353" t="str">
        <f ca="1">+IF(OFFSET('Sanitation Data'!$I$31,0,10*ROW('Sanitation Data'!I71))="","",OFFSET('Sanitation Data'!$I$31,0,10*ROW('Sanitation Data'!I71)))</f>
        <v/>
      </c>
      <c r="DN77" s="353" t="str">
        <f ca="1">+IF(OFFSET('Sanitation Data'!$I$32,0,10*ROW('Sanitation Data'!I71))="","",OFFSET('Sanitation Data'!$I$32,0,10*ROW('Sanitation Data'!I71)))</f>
        <v/>
      </c>
      <c r="DO77" s="353" t="str">
        <f ca="1">+IF(OFFSET('Hygiene Data'!$D$11,0,10*ROW('Hygiene Data'!D71))="","",OFFSET('Hygiene Data'!$D$11,0,10*ROW('Hygiene Data'!D71)))</f>
        <v/>
      </c>
      <c r="DP77" s="353" t="str">
        <f ca="1">+IF(OFFSET('Hygiene Data'!$D$12,0,10*ROW('Hygiene Data'!D71))="","",OFFSET('Hygiene Data'!$D$12,0,10*ROW('Hygiene Data'!D71)))</f>
        <v/>
      </c>
      <c r="DQ77" s="353" t="str">
        <f ca="1">+IF(OFFSET('Hygiene Data'!$D$13,0,10*ROW('Hygiene Data'!D71))="","",OFFSET('Hygiene Data'!$D$13,0,10*ROW('Hygiene Data'!D71)))</f>
        <v/>
      </c>
      <c r="DR77" s="353" t="str">
        <f ca="1">+IF(OFFSET('Hygiene Data'!$E$11,0,10*ROW('Hygiene Data'!E71))="","",OFFSET('Hygiene Data'!$E$11,0,10*ROW('Hygiene Data'!E71)))</f>
        <v/>
      </c>
      <c r="DS77" s="353" t="str">
        <f ca="1">+IF(OFFSET('Hygiene Data'!$E$12,0,10*ROW('Hygiene Data'!E71))="","",OFFSET('Hygiene Data'!$E$12,0,10*ROW('Hygiene Data'!E71)))</f>
        <v/>
      </c>
      <c r="DT77" s="353" t="str">
        <f ca="1">+IF(OFFSET('Hygiene Data'!$E$13,0,10*ROW('Hygiene Data'!E71))="","",OFFSET('Hygiene Data'!$E$13,0,10*ROW('Hygiene Data'!E71)))</f>
        <v/>
      </c>
      <c r="DU77" s="353" t="str">
        <f ca="1">+IF(OFFSET('Hygiene Data'!$F$11,0,10*ROW('Hygiene Data'!F71))="","",OFFSET('Hygiene Data'!$F$11,0,10*ROW('Hygiene Data'!F71)))</f>
        <v/>
      </c>
      <c r="DV77" s="353" t="str">
        <f ca="1">+IF(OFFSET('Hygiene Data'!$F$12,0,10*ROW('Hygiene Data'!F71))="","",OFFSET('Hygiene Data'!$F$12,0,10*ROW('Hygiene Data'!F71)))</f>
        <v/>
      </c>
      <c r="DW77" s="353" t="str">
        <f ca="1">+IF(OFFSET('Hygiene Data'!$F$13,0,10*ROW('Hygiene Data'!F71))="","",OFFSET('Hygiene Data'!$F$13,0,10*ROW('Hygiene Data'!F71)))</f>
        <v/>
      </c>
      <c r="DX77" s="353" t="str">
        <f ca="1">+IF(OFFSET('Hygiene Data'!$G$11,0,10*ROW('Hygiene Data'!G71))="","",OFFSET('Hygiene Data'!$G$11,0,10*ROW('Hygiene Data'!G71)))</f>
        <v/>
      </c>
      <c r="DY77" s="353" t="str">
        <f ca="1">+IF(OFFSET('Hygiene Data'!$G$12,0,10*ROW('Hygiene Data'!G71))="","",OFFSET('Hygiene Data'!$G$12,0,10*ROW('Hygiene Data'!G71)))</f>
        <v/>
      </c>
      <c r="DZ77" s="353" t="str">
        <f ca="1">+IF(OFFSET('Hygiene Data'!$G$13,0,10*ROW('Hygiene Data'!G71))="","",OFFSET('Hygiene Data'!$G$13,0,10*ROW('Hygiene Data'!G71)))</f>
        <v/>
      </c>
      <c r="EA77" s="353" t="str">
        <f ca="1">+IF(OFFSET('Hygiene Data'!$H$11,0,10*ROW('Hygiene Data'!H71))="","",OFFSET('Hygiene Data'!$H$11,0,10*ROW('Hygiene Data'!H71)))</f>
        <v/>
      </c>
      <c r="EB77" s="353" t="str">
        <f ca="1">+IF(OFFSET('Hygiene Data'!$H$12,0,10*ROW('Hygiene Data'!H71))="","",OFFSET('Hygiene Data'!$H$12,0,10*ROW('Hygiene Data'!H71)))</f>
        <v/>
      </c>
      <c r="EC77" s="353" t="str">
        <f ca="1">+IF(OFFSET('Hygiene Data'!$H$13,0,10*ROW('Hygiene Data'!H71))="","",OFFSET('Hygiene Data'!$H$13,0,10*ROW('Hygiene Data'!H71)))</f>
        <v/>
      </c>
      <c r="ED77" s="353" t="str">
        <f ca="1">+IF(OFFSET('Hygiene Data'!$I$11,0,10*ROW('Hygiene Data'!I71))="","",OFFSET('Hygiene Data'!$I$11,0,10*ROW('Hygiene Data'!I71)))</f>
        <v/>
      </c>
      <c r="EE77" s="353" t="str">
        <f ca="1">+IF(OFFSET('Hygiene Data'!$I$12,0,10*ROW('Hygiene Data'!I71))="","",OFFSET('Hygiene Data'!$I$12,0,10*ROW('Hygiene Data'!I71)))</f>
        <v/>
      </c>
      <c r="EF77" s="353" t="str">
        <f ca="1">+IF(OFFSET('Hygiene Data'!$I$13,0,10*ROW('Hygiene Data'!I71))="","",OFFSET('Hygiene Data'!$I$13,0,10*ROW('Hygiene Data'!I71)))</f>
        <v/>
      </c>
    </row>
    <row r="78" spans="1:136" x14ac:dyDescent="0.25">
      <c r="A78" s="462" t="str">
        <f ca="1">+IF(OFFSET('Water Data'!$B$2,0,10*ROW('Water Data'!E72))="","",OFFSET('Water Data'!$B$2,0,10*ROW('Water Data'!E72)))</f>
        <v/>
      </c>
      <c r="B78" s="46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89" t="str">
        <f t="shared" ca="1" si="1"/>
        <v/>
      </c>
      <c r="D78" s="49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3" t="str">
        <f ca="1">+IF(OFFSET('Water Data'!$D$27,0,10*ROW('Water Data'!D72))="","",OFFSET('Water Data'!$D$27,0,10*ROW('Water Data'!D72)))</f>
        <v/>
      </c>
      <c r="BT78" s="353" t="str">
        <f ca="1">+IF(OFFSET('Water Data'!$D$28,0,10*ROW('Water Data'!D72))="","",OFFSET('Water Data'!$D$28,0,10*ROW('Water Data'!D72)))</f>
        <v/>
      </c>
      <c r="BU78" s="353" t="str">
        <f ca="1">+IF(OFFSET('Water Data'!$D$29,0,10*ROW('Water Data'!D72))="","",OFFSET('Water Data'!$D$29,0,10*ROW('Water Data'!D72)))</f>
        <v/>
      </c>
      <c r="BV78" s="353" t="str">
        <f ca="1">+IF(OFFSET('Water Data'!$E$27,0,10*ROW('Water Data'!E72))="","",OFFSET('Water Data'!$E$27,0,10*ROW('Water Data'!E72)))</f>
        <v/>
      </c>
      <c r="BW78" s="353" t="str">
        <f ca="1">+IF(OFFSET('Water Data'!$E$28,0,10*ROW('Water Data'!E72))="","",OFFSET('Water Data'!$E$28,0,10*ROW('Water Data'!E72)))</f>
        <v/>
      </c>
      <c r="BX78" s="353" t="str">
        <f ca="1">+IF(OFFSET('Water Data'!$E$29,0,10*ROW('Water Data'!E72))="","",OFFSET('Water Data'!$E$29,0,10*ROW('Water Data'!E72)))</f>
        <v/>
      </c>
      <c r="BY78" s="353" t="str">
        <f ca="1">+IF(OFFSET('Water Data'!$F$27,0,10*ROW('Water Data'!F72))="","",OFFSET('Water Data'!$F$27,0,10*ROW('Water Data'!F72)))</f>
        <v/>
      </c>
      <c r="BZ78" s="353" t="str">
        <f ca="1">+IF(OFFSET('Water Data'!$F$28,0,10*ROW('Water Data'!F72))="","",OFFSET('Water Data'!$F$28,0,10*ROW('Water Data'!F72)))</f>
        <v/>
      </c>
      <c r="CA78" s="353" t="str">
        <f ca="1">+IF(OFFSET('Water Data'!$F$29,0,10*ROW('Water Data'!F72))="","",OFFSET('Water Data'!$F$29,0,10*ROW('Water Data'!F72)))</f>
        <v/>
      </c>
      <c r="CB78" s="353" t="str">
        <f ca="1">+IF(OFFSET('Water Data'!$G$27,0,10*ROW('Water Data'!G72))="","",OFFSET('Water Data'!$G$27,0,10*ROW('Water Data'!G72)))</f>
        <v/>
      </c>
      <c r="CC78" s="353" t="str">
        <f ca="1">+IF(OFFSET('Water Data'!$G$28,0,10*ROW('Water Data'!G72))="","",OFFSET('Water Data'!$G$28,0,10*ROW('Water Data'!G72)))</f>
        <v/>
      </c>
      <c r="CD78" s="353" t="str">
        <f ca="1">+IF(OFFSET('Water Data'!$G$29,0,10*ROW('Water Data'!G72))="","",OFFSET('Water Data'!$G$29,0,10*ROW('Water Data'!G72)))</f>
        <v/>
      </c>
      <c r="CE78" s="353" t="str">
        <f ca="1">+IF(OFFSET('Water Data'!$H$27,0,10*ROW('Water Data'!H72))="","",OFFSET('Water Data'!$H$27,0,10*ROW('Water Data'!H72)))</f>
        <v/>
      </c>
      <c r="CF78" s="353" t="str">
        <f ca="1">+IF(OFFSET('Water Data'!$H$28,0,10*ROW('Water Data'!H72))="","",OFFSET('Water Data'!$H$28,0,10*ROW('Water Data'!H72)))</f>
        <v/>
      </c>
      <c r="CG78" s="353" t="str">
        <f ca="1">+IF(OFFSET('Water Data'!$H$29,0,10*ROW('Water Data'!H72))="","",OFFSET('Water Data'!$H$29,0,10*ROW('Water Data'!H72)))</f>
        <v/>
      </c>
      <c r="CH78" s="353" t="str">
        <f ca="1">+IF(OFFSET('Water Data'!$I$27,0,10*ROW('Water Data'!I72))="","",OFFSET('Water Data'!$I$27,0,10*ROW('Water Data'!I72)))</f>
        <v/>
      </c>
      <c r="CI78" s="353" t="str">
        <f ca="1">+IF(OFFSET('Water Data'!$I$28,0,10*ROW('Water Data'!I72))="","",OFFSET('Water Data'!$I$28,0,10*ROW('Water Data'!I72)))</f>
        <v/>
      </c>
      <c r="CJ78" s="353" t="str">
        <f ca="1">+IF(OFFSET('Water Data'!$I$29,0,10*ROW('Water Data'!I72))="","",OFFSET('Water Data'!$I$29,0,10*ROW('Water Data'!I72)))</f>
        <v/>
      </c>
      <c r="CK78" s="353" t="str">
        <f ca="1">+IF(OFFSET('Sanitation Data'!$D$28,0,10*ROW('Sanitation Data'!D72))="","",OFFSET('Sanitation Data'!$D$28,0,10*ROW('Sanitation Data'!D72)))</f>
        <v/>
      </c>
      <c r="CL78" s="353" t="str">
        <f ca="1">+IF(OFFSET('Sanitation Data'!$D$29,0,10*ROW('Sanitation Data'!D72))="","",OFFSET('Sanitation Data'!$D$29,0,10*ROW('Sanitation Data'!D72)))</f>
        <v/>
      </c>
      <c r="CM78" s="353" t="str">
        <f ca="1">+IF(OFFSET('Sanitation Data'!$D$30,0,10*ROW('Sanitation Data'!D72))="","",OFFSET('Sanitation Data'!$D$30,0,10*ROW('Sanitation Data'!D72)))</f>
        <v/>
      </c>
      <c r="CN78" s="353" t="str">
        <f ca="1">+IF(OFFSET('Sanitation Data'!$D$31,0,10*ROW('Sanitation Data'!D72))="","",OFFSET('Sanitation Data'!$D$31,0,10*ROW('Sanitation Data'!D72)))</f>
        <v/>
      </c>
      <c r="CO78" s="353" t="str">
        <f ca="1">+IF(OFFSET('Sanitation Data'!$D$32,0,10*ROW('Sanitation Data'!D72))="","",OFFSET('Sanitation Data'!$D$32,0,10*ROW('Sanitation Data'!D72)))</f>
        <v/>
      </c>
      <c r="CP78" s="353" t="str">
        <f ca="1">+IF(OFFSET('Sanitation Data'!$E$28,0,10*ROW('Sanitation Data'!E72))="","",OFFSET('Sanitation Data'!$E$28,0,10*ROW('Sanitation Data'!E72)))</f>
        <v/>
      </c>
      <c r="CQ78" s="353" t="str">
        <f ca="1">+IF(OFFSET('Sanitation Data'!$E$29,0,10*ROW('Sanitation Data'!E72))="","",OFFSET('Sanitation Data'!$E$29,0,10*ROW('Sanitation Data'!E72)))</f>
        <v/>
      </c>
      <c r="CR78" s="353" t="str">
        <f ca="1">+IF(OFFSET('Sanitation Data'!$E$30,0,10*ROW('Sanitation Data'!E72))="","",OFFSET('Sanitation Data'!$E$30,0,10*ROW('Sanitation Data'!E72)))</f>
        <v/>
      </c>
      <c r="CS78" s="353" t="str">
        <f ca="1">+IF(OFFSET('Sanitation Data'!$E$31,0,10*ROW('Sanitation Data'!E72))="","",OFFSET('Sanitation Data'!$E$31,0,10*ROW('Sanitation Data'!E72)))</f>
        <v/>
      </c>
      <c r="CT78" s="353" t="str">
        <f ca="1">+IF(OFFSET('Sanitation Data'!$E$32,0,10*ROW('Sanitation Data'!E72))="","",OFFSET('Sanitation Data'!$E$32,0,10*ROW('Sanitation Data'!E72)))</f>
        <v/>
      </c>
      <c r="CU78" s="353" t="str">
        <f ca="1">+IF(OFFSET('Sanitation Data'!$F$28,0,10*ROW('Sanitation Data'!F72))="","",OFFSET('Sanitation Data'!$F$28,0,10*ROW('Sanitation Data'!F72)))</f>
        <v/>
      </c>
      <c r="CV78" s="353" t="str">
        <f ca="1">+IF(OFFSET('Sanitation Data'!$F$29,0,10*ROW('Sanitation Data'!F72))="","",OFFSET('Sanitation Data'!$F$29,0,10*ROW('Sanitation Data'!F72)))</f>
        <v/>
      </c>
      <c r="CW78" s="353" t="str">
        <f ca="1">+IF(OFFSET('Sanitation Data'!$F$30,0,10*ROW('Sanitation Data'!F72))="","",OFFSET('Sanitation Data'!$F$30,0,10*ROW('Sanitation Data'!F72)))</f>
        <v/>
      </c>
      <c r="CX78" s="353" t="str">
        <f ca="1">+IF(OFFSET('Sanitation Data'!$F$31,0,10*ROW('Sanitation Data'!F72))="","",OFFSET('Sanitation Data'!$F$31,0,10*ROW('Sanitation Data'!F72)))</f>
        <v/>
      </c>
      <c r="CY78" s="353" t="str">
        <f ca="1">+IF(OFFSET('Sanitation Data'!$F$32,0,10*ROW('Sanitation Data'!F72))="","",OFFSET('Sanitation Data'!$F$32,0,10*ROW('Sanitation Data'!F72)))</f>
        <v/>
      </c>
      <c r="CZ78" s="353" t="str">
        <f ca="1">+IF(OFFSET('Sanitation Data'!$G$28,0,10*ROW('Sanitation Data'!G72))="","",OFFSET('Sanitation Data'!$G$28,0,10*ROW('Sanitation Data'!G72)))</f>
        <v/>
      </c>
      <c r="DA78" s="353" t="str">
        <f ca="1">+IF(OFFSET('Sanitation Data'!$G$29,0,10*ROW('Sanitation Data'!G72))="","",OFFSET('Sanitation Data'!$G$29,0,10*ROW('Sanitation Data'!G72)))</f>
        <v/>
      </c>
      <c r="DB78" s="353" t="str">
        <f ca="1">+IF(OFFSET('Sanitation Data'!$G$30,0,10*ROW('Sanitation Data'!G72))="","",OFFSET('Sanitation Data'!$G$30,0,10*ROW('Sanitation Data'!G72)))</f>
        <v/>
      </c>
      <c r="DC78" s="353" t="str">
        <f ca="1">+IF(OFFSET('Sanitation Data'!$G$31,0,10*ROW('Sanitation Data'!G72))="","",OFFSET('Sanitation Data'!$G$31,0,10*ROW('Sanitation Data'!G72)))</f>
        <v/>
      </c>
      <c r="DD78" s="353" t="str">
        <f ca="1">+IF(OFFSET('Sanitation Data'!$G$32,0,10*ROW('Sanitation Data'!G72))="","",OFFSET('Sanitation Data'!$G$32,0,10*ROW('Sanitation Data'!G72)))</f>
        <v/>
      </c>
      <c r="DE78" s="353" t="str">
        <f ca="1">+IF(OFFSET('Sanitation Data'!$H$28,0,10*ROW('Sanitation Data'!H72))="","",OFFSET('Sanitation Data'!$H$28,0,10*ROW('Sanitation Data'!H72)))</f>
        <v/>
      </c>
      <c r="DF78" s="353" t="str">
        <f ca="1">+IF(OFFSET('Sanitation Data'!$H$29,0,10*ROW('Sanitation Data'!H72))="","",OFFSET('Sanitation Data'!$H$29,0,10*ROW('Sanitation Data'!H72)))</f>
        <v/>
      </c>
      <c r="DG78" s="353" t="str">
        <f ca="1">+IF(OFFSET('Sanitation Data'!$H$30,0,10*ROW('Sanitation Data'!H72))="","",OFFSET('Sanitation Data'!$H$30,0,10*ROW('Sanitation Data'!H72)))</f>
        <v/>
      </c>
      <c r="DH78" s="353" t="str">
        <f ca="1">+IF(OFFSET('Sanitation Data'!$H$31,0,10*ROW('Sanitation Data'!H72))="","",OFFSET('Sanitation Data'!$H$31,0,10*ROW('Sanitation Data'!H72)))</f>
        <v/>
      </c>
      <c r="DI78" s="353" t="str">
        <f ca="1">+IF(OFFSET('Sanitation Data'!$H$32,0,10*ROW('Sanitation Data'!H72))="","",OFFSET('Sanitation Data'!$H$32,0,10*ROW('Sanitation Data'!H72)))</f>
        <v/>
      </c>
      <c r="DJ78" s="353" t="str">
        <f ca="1">+IF(OFFSET('Sanitation Data'!$I$28,0,10*ROW('Sanitation Data'!I72))="","",OFFSET('Sanitation Data'!$I$28,0,10*ROW('Sanitation Data'!I72)))</f>
        <v/>
      </c>
      <c r="DK78" s="353" t="str">
        <f ca="1">+IF(OFFSET('Sanitation Data'!$I$29,0,10*ROW('Sanitation Data'!I72))="","",OFFSET('Sanitation Data'!$I$29,0,10*ROW('Sanitation Data'!I72)))</f>
        <v/>
      </c>
      <c r="DL78" s="353" t="str">
        <f ca="1">+IF(OFFSET('Sanitation Data'!$I$30,0,10*ROW('Sanitation Data'!I72))="","",OFFSET('Sanitation Data'!$I$30,0,10*ROW('Sanitation Data'!I72)))</f>
        <v/>
      </c>
      <c r="DM78" s="353" t="str">
        <f ca="1">+IF(OFFSET('Sanitation Data'!$I$31,0,10*ROW('Sanitation Data'!I72))="","",OFFSET('Sanitation Data'!$I$31,0,10*ROW('Sanitation Data'!I72)))</f>
        <v/>
      </c>
      <c r="DN78" s="353" t="str">
        <f ca="1">+IF(OFFSET('Sanitation Data'!$I$32,0,10*ROW('Sanitation Data'!I72))="","",OFFSET('Sanitation Data'!$I$32,0,10*ROW('Sanitation Data'!I72)))</f>
        <v/>
      </c>
      <c r="DO78" s="353" t="str">
        <f ca="1">+IF(OFFSET('Hygiene Data'!$D$11,0,10*ROW('Hygiene Data'!D72))="","",OFFSET('Hygiene Data'!$D$11,0,10*ROW('Hygiene Data'!D72)))</f>
        <v/>
      </c>
      <c r="DP78" s="353" t="str">
        <f ca="1">+IF(OFFSET('Hygiene Data'!$D$12,0,10*ROW('Hygiene Data'!D72))="","",OFFSET('Hygiene Data'!$D$12,0,10*ROW('Hygiene Data'!D72)))</f>
        <v/>
      </c>
      <c r="DQ78" s="353" t="str">
        <f ca="1">+IF(OFFSET('Hygiene Data'!$D$13,0,10*ROW('Hygiene Data'!D72))="","",OFFSET('Hygiene Data'!$D$13,0,10*ROW('Hygiene Data'!D72)))</f>
        <v/>
      </c>
      <c r="DR78" s="353" t="str">
        <f ca="1">+IF(OFFSET('Hygiene Data'!$E$11,0,10*ROW('Hygiene Data'!E72))="","",OFFSET('Hygiene Data'!$E$11,0,10*ROW('Hygiene Data'!E72)))</f>
        <v/>
      </c>
      <c r="DS78" s="353" t="str">
        <f ca="1">+IF(OFFSET('Hygiene Data'!$E$12,0,10*ROW('Hygiene Data'!E72))="","",OFFSET('Hygiene Data'!$E$12,0,10*ROW('Hygiene Data'!E72)))</f>
        <v/>
      </c>
      <c r="DT78" s="353" t="str">
        <f ca="1">+IF(OFFSET('Hygiene Data'!$E$13,0,10*ROW('Hygiene Data'!E72))="","",OFFSET('Hygiene Data'!$E$13,0,10*ROW('Hygiene Data'!E72)))</f>
        <v/>
      </c>
      <c r="DU78" s="353" t="str">
        <f ca="1">+IF(OFFSET('Hygiene Data'!$F$11,0,10*ROW('Hygiene Data'!F72))="","",OFFSET('Hygiene Data'!$F$11,0,10*ROW('Hygiene Data'!F72)))</f>
        <v/>
      </c>
      <c r="DV78" s="353" t="str">
        <f ca="1">+IF(OFFSET('Hygiene Data'!$F$12,0,10*ROW('Hygiene Data'!F72))="","",OFFSET('Hygiene Data'!$F$12,0,10*ROW('Hygiene Data'!F72)))</f>
        <v/>
      </c>
      <c r="DW78" s="353" t="str">
        <f ca="1">+IF(OFFSET('Hygiene Data'!$F$13,0,10*ROW('Hygiene Data'!F72))="","",OFFSET('Hygiene Data'!$F$13,0,10*ROW('Hygiene Data'!F72)))</f>
        <v/>
      </c>
      <c r="DX78" s="353" t="str">
        <f ca="1">+IF(OFFSET('Hygiene Data'!$G$11,0,10*ROW('Hygiene Data'!G72))="","",OFFSET('Hygiene Data'!$G$11,0,10*ROW('Hygiene Data'!G72)))</f>
        <v/>
      </c>
      <c r="DY78" s="353" t="str">
        <f ca="1">+IF(OFFSET('Hygiene Data'!$G$12,0,10*ROW('Hygiene Data'!G72))="","",OFFSET('Hygiene Data'!$G$12,0,10*ROW('Hygiene Data'!G72)))</f>
        <v/>
      </c>
      <c r="DZ78" s="353" t="str">
        <f ca="1">+IF(OFFSET('Hygiene Data'!$G$13,0,10*ROW('Hygiene Data'!G72))="","",OFFSET('Hygiene Data'!$G$13,0,10*ROW('Hygiene Data'!G72)))</f>
        <v/>
      </c>
      <c r="EA78" s="353" t="str">
        <f ca="1">+IF(OFFSET('Hygiene Data'!$H$11,0,10*ROW('Hygiene Data'!H72))="","",OFFSET('Hygiene Data'!$H$11,0,10*ROW('Hygiene Data'!H72)))</f>
        <v/>
      </c>
      <c r="EB78" s="353" t="str">
        <f ca="1">+IF(OFFSET('Hygiene Data'!$H$12,0,10*ROW('Hygiene Data'!H72))="","",OFFSET('Hygiene Data'!$H$12,0,10*ROW('Hygiene Data'!H72)))</f>
        <v/>
      </c>
      <c r="EC78" s="353" t="str">
        <f ca="1">+IF(OFFSET('Hygiene Data'!$H$13,0,10*ROW('Hygiene Data'!H72))="","",OFFSET('Hygiene Data'!$H$13,0,10*ROW('Hygiene Data'!H72)))</f>
        <v/>
      </c>
      <c r="ED78" s="353" t="str">
        <f ca="1">+IF(OFFSET('Hygiene Data'!$I$11,0,10*ROW('Hygiene Data'!I72))="","",OFFSET('Hygiene Data'!$I$11,0,10*ROW('Hygiene Data'!I72)))</f>
        <v/>
      </c>
      <c r="EE78" s="353" t="str">
        <f ca="1">+IF(OFFSET('Hygiene Data'!$I$12,0,10*ROW('Hygiene Data'!I72))="","",OFFSET('Hygiene Data'!$I$12,0,10*ROW('Hygiene Data'!I72)))</f>
        <v/>
      </c>
      <c r="EF78" s="353" t="str">
        <f ca="1">+IF(OFFSET('Hygiene Data'!$I$13,0,10*ROW('Hygiene Data'!I72))="","",OFFSET('Hygiene Data'!$I$13,0,10*ROW('Hygiene Data'!I72)))</f>
        <v/>
      </c>
    </row>
    <row r="79" spans="1:136" x14ac:dyDescent="0.25">
      <c r="A79" s="462" t="str">
        <f ca="1">+IF(OFFSET('Water Data'!$B$2,0,10*ROW('Water Data'!E73))="","",OFFSET('Water Data'!$B$2,0,10*ROW('Water Data'!E73)))</f>
        <v/>
      </c>
      <c r="B79" s="46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89" t="str">
        <f t="shared" ca="1" si="1"/>
        <v/>
      </c>
      <c r="D79" s="49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3" t="str">
        <f ca="1">+IF(OFFSET('Water Data'!$D$27,0,10*ROW('Water Data'!D73))="","",OFFSET('Water Data'!$D$27,0,10*ROW('Water Data'!D73)))</f>
        <v/>
      </c>
      <c r="BT79" s="353" t="str">
        <f ca="1">+IF(OFFSET('Water Data'!$D$28,0,10*ROW('Water Data'!D73))="","",OFFSET('Water Data'!$D$28,0,10*ROW('Water Data'!D73)))</f>
        <v/>
      </c>
      <c r="BU79" s="353" t="str">
        <f ca="1">+IF(OFFSET('Water Data'!$D$29,0,10*ROW('Water Data'!D73))="","",OFFSET('Water Data'!$D$29,0,10*ROW('Water Data'!D73)))</f>
        <v/>
      </c>
      <c r="BV79" s="353" t="str">
        <f ca="1">+IF(OFFSET('Water Data'!$E$27,0,10*ROW('Water Data'!E73))="","",OFFSET('Water Data'!$E$27,0,10*ROW('Water Data'!E73)))</f>
        <v/>
      </c>
      <c r="BW79" s="353" t="str">
        <f ca="1">+IF(OFFSET('Water Data'!$E$28,0,10*ROW('Water Data'!E73))="","",OFFSET('Water Data'!$E$28,0,10*ROW('Water Data'!E73)))</f>
        <v/>
      </c>
      <c r="BX79" s="353" t="str">
        <f ca="1">+IF(OFFSET('Water Data'!$E$29,0,10*ROW('Water Data'!E73))="","",OFFSET('Water Data'!$E$29,0,10*ROW('Water Data'!E73)))</f>
        <v/>
      </c>
      <c r="BY79" s="353" t="str">
        <f ca="1">+IF(OFFSET('Water Data'!$F$27,0,10*ROW('Water Data'!F73))="","",OFFSET('Water Data'!$F$27,0,10*ROW('Water Data'!F73)))</f>
        <v/>
      </c>
      <c r="BZ79" s="353" t="str">
        <f ca="1">+IF(OFFSET('Water Data'!$F$28,0,10*ROW('Water Data'!F73))="","",OFFSET('Water Data'!$F$28,0,10*ROW('Water Data'!F73)))</f>
        <v/>
      </c>
      <c r="CA79" s="353" t="str">
        <f ca="1">+IF(OFFSET('Water Data'!$F$29,0,10*ROW('Water Data'!F73))="","",OFFSET('Water Data'!$F$29,0,10*ROW('Water Data'!F73)))</f>
        <v/>
      </c>
      <c r="CB79" s="353" t="str">
        <f ca="1">+IF(OFFSET('Water Data'!$G$27,0,10*ROW('Water Data'!G73))="","",OFFSET('Water Data'!$G$27,0,10*ROW('Water Data'!G73)))</f>
        <v/>
      </c>
      <c r="CC79" s="353" t="str">
        <f ca="1">+IF(OFFSET('Water Data'!$G$28,0,10*ROW('Water Data'!G73))="","",OFFSET('Water Data'!$G$28,0,10*ROW('Water Data'!G73)))</f>
        <v/>
      </c>
      <c r="CD79" s="353" t="str">
        <f ca="1">+IF(OFFSET('Water Data'!$G$29,0,10*ROW('Water Data'!G73))="","",OFFSET('Water Data'!$G$29,0,10*ROW('Water Data'!G73)))</f>
        <v/>
      </c>
      <c r="CE79" s="353" t="str">
        <f ca="1">+IF(OFFSET('Water Data'!$H$27,0,10*ROW('Water Data'!H73))="","",OFFSET('Water Data'!$H$27,0,10*ROW('Water Data'!H73)))</f>
        <v/>
      </c>
      <c r="CF79" s="353" t="str">
        <f ca="1">+IF(OFFSET('Water Data'!$H$28,0,10*ROW('Water Data'!H73))="","",OFFSET('Water Data'!$H$28,0,10*ROW('Water Data'!H73)))</f>
        <v/>
      </c>
      <c r="CG79" s="353" t="str">
        <f ca="1">+IF(OFFSET('Water Data'!$H$29,0,10*ROW('Water Data'!H73))="","",OFFSET('Water Data'!$H$29,0,10*ROW('Water Data'!H73)))</f>
        <v/>
      </c>
      <c r="CH79" s="353" t="str">
        <f ca="1">+IF(OFFSET('Water Data'!$I$27,0,10*ROW('Water Data'!I73))="","",OFFSET('Water Data'!$I$27,0,10*ROW('Water Data'!I73)))</f>
        <v/>
      </c>
      <c r="CI79" s="353" t="str">
        <f ca="1">+IF(OFFSET('Water Data'!$I$28,0,10*ROW('Water Data'!I73))="","",OFFSET('Water Data'!$I$28,0,10*ROW('Water Data'!I73)))</f>
        <v/>
      </c>
      <c r="CJ79" s="353" t="str">
        <f ca="1">+IF(OFFSET('Water Data'!$I$29,0,10*ROW('Water Data'!I73))="","",OFFSET('Water Data'!$I$29,0,10*ROW('Water Data'!I73)))</f>
        <v/>
      </c>
      <c r="CK79" s="353" t="str">
        <f ca="1">+IF(OFFSET('Sanitation Data'!$D$28,0,10*ROW('Sanitation Data'!D73))="","",OFFSET('Sanitation Data'!$D$28,0,10*ROW('Sanitation Data'!D73)))</f>
        <v/>
      </c>
      <c r="CL79" s="353" t="str">
        <f ca="1">+IF(OFFSET('Sanitation Data'!$D$29,0,10*ROW('Sanitation Data'!D73))="","",OFFSET('Sanitation Data'!$D$29,0,10*ROW('Sanitation Data'!D73)))</f>
        <v/>
      </c>
      <c r="CM79" s="353" t="str">
        <f ca="1">+IF(OFFSET('Sanitation Data'!$D$30,0,10*ROW('Sanitation Data'!D73))="","",OFFSET('Sanitation Data'!$D$30,0,10*ROW('Sanitation Data'!D73)))</f>
        <v/>
      </c>
      <c r="CN79" s="353" t="str">
        <f ca="1">+IF(OFFSET('Sanitation Data'!$D$31,0,10*ROW('Sanitation Data'!D73))="","",OFFSET('Sanitation Data'!$D$31,0,10*ROW('Sanitation Data'!D73)))</f>
        <v/>
      </c>
      <c r="CO79" s="353" t="str">
        <f ca="1">+IF(OFFSET('Sanitation Data'!$D$32,0,10*ROW('Sanitation Data'!D73))="","",OFFSET('Sanitation Data'!$D$32,0,10*ROW('Sanitation Data'!D73)))</f>
        <v/>
      </c>
      <c r="CP79" s="353" t="str">
        <f ca="1">+IF(OFFSET('Sanitation Data'!$E$28,0,10*ROW('Sanitation Data'!E73))="","",OFFSET('Sanitation Data'!$E$28,0,10*ROW('Sanitation Data'!E73)))</f>
        <v/>
      </c>
      <c r="CQ79" s="353" t="str">
        <f ca="1">+IF(OFFSET('Sanitation Data'!$E$29,0,10*ROW('Sanitation Data'!E73))="","",OFFSET('Sanitation Data'!$E$29,0,10*ROW('Sanitation Data'!E73)))</f>
        <v/>
      </c>
      <c r="CR79" s="353" t="str">
        <f ca="1">+IF(OFFSET('Sanitation Data'!$E$30,0,10*ROW('Sanitation Data'!E73))="","",OFFSET('Sanitation Data'!$E$30,0,10*ROW('Sanitation Data'!E73)))</f>
        <v/>
      </c>
      <c r="CS79" s="353" t="str">
        <f ca="1">+IF(OFFSET('Sanitation Data'!$E$31,0,10*ROW('Sanitation Data'!E73))="","",OFFSET('Sanitation Data'!$E$31,0,10*ROW('Sanitation Data'!E73)))</f>
        <v/>
      </c>
      <c r="CT79" s="353" t="str">
        <f ca="1">+IF(OFFSET('Sanitation Data'!$E$32,0,10*ROW('Sanitation Data'!E73))="","",OFFSET('Sanitation Data'!$E$32,0,10*ROW('Sanitation Data'!E73)))</f>
        <v/>
      </c>
      <c r="CU79" s="353" t="str">
        <f ca="1">+IF(OFFSET('Sanitation Data'!$F$28,0,10*ROW('Sanitation Data'!F73))="","",OFFSET('Sanitation Data'!$F$28,0,10*ROW('Sanitation Data'!F73)))</f>
        <v/>
      </c>
      <c r="CV79" s="353" t="str">
        <f ca="1">+IF(OFFSET('Sanitation Data'!$F$29,0,10*ROW('Sanitation Data'!F73))="","",OFFSET('Sanitation Data'!$F$29,0,10*ROW('Sanitation Data'!F73)))</f>
        <v/>
      </c>
      <c r="CW79" s="353" t="str">
        <f ca="1">+IF(OFFSET('Sanitation Data'!$F$30,0,10*ROW('Sanitation Data'!F73))="","",OFFSET('Sanitation Data'!$F$30,0,10*ROW('Sanitation Data'!F73)))</f>
        <v/>
      </c>
      <c r="CX79" s="353" t="str">
        <f ca="1">+IF(OFFSET('Sanitation Data'!$F$31,0,10*ROW('Sanitation Data'!F73))="","",OFFSET('Sanitation Data'!$F$31,0,10*ROW('Sanitation Data'!F73)))</f>
        <v/>
      </c>
      <c r="CY79" s="353" t="str">
        <f ca="1">+IF(OFFSET('Sanitation Data'!$F$32,0,10*ROW('Sanitation Data'!F73))="","",OFFSET('Sanitation Data'!$F$32,0,10*ROW('Sanitation Data'!F73)))</f>
        <v/>
      </c>
      <c r="CZ79" s="353" t="str">
        <f ca="1">+IF(OFFSET('Sanitation Data'!$G$28,0,10*ROW('Sanitation Data'!G73))="","",OFFSET('Sanitation Data'!$G$28,0,10*ROW('Sanitation Data'!G73)))</f>
        <v/>
      </c>
      <c r="DA79" s="353" t="str">
        <f ca="1">+IF(OFFSET('Sanitation Data'!$G$29,0,10*ROW('Sanitation Data'!G73))="","",OFFSET('Sanitation Data'!$G$29,0,10*ROW('Sanitation Data'!G73)))</f>
        <v/>
      </c>
      <c r="DB79" s="353" t="str">
        <f ca="1">+IF(OFFSET('Sanitation Data'!$G$30,0,10*ROW('Sanitation Data'!G73))="","",OFFSET('Sanitation Data'!$G$30,0,10*ROW('Sanitation Data'!G73)))</f>
        <v/>
      </c>
      <c r="DC79" s="353" t="str">
        <f ca="1">+IF(OFFSET('Sanitation Data'!$G$31,0,10*ROW('Sanitation Data'!G73))="","",OFFSET('Sanitation Data'!$G$31,0,10*ROW('Sanitation Data'!G73)))</f>
        <v/>
      </c>
      <c r="DD79" s="353" t="str">
        <f ca="1">+IF(OFFSET('Sanitation Data'!$G$32,0,10*ROW('Sanitation Data'!G73))="","",OFFSET('Sanitation Data'!$G$32,0,10*ROW('Sanitation Data'!G73)))</f>
        <v/>
      </c>
      <c r="DE79" s="353" t="str">
        <f ca="1">+IF(OFFSET('Sanitation Data'!$H$28,0,10*ROW('Sanitation Data'!H73))="","",OFFSET('Sanitation Data'!$H$28,0,10*ROW('Sanitation Data'!H73)))</f>
        <v/>
      </c>
      <c r="DF79" s="353" t="str">
        <f ca="1">+IF(OFFSET('Sanitation Data'!$H$29,0,10*ROW('Sanitation Data'!H73))="","",OFFSET('Sanitation Data'!$H$29,0,10*ROW('Sanitation Data'!H73)))</f>
        <v/>
      </c>
      <c r="DG79" s="353" t="str">
        <f ca="1">+IF(OFFSET('Sanitation Data'!$H$30,0,10*ROW('Sanitation Data'!H73))="","",OFFSET('Sanitation Data'!$H$30,0,10*ROW('Sanitation Data'!H73)))</f>
        <v/>
      </c>
      <c r="DH79" s="353" t="str">
        <f ca="1">+IF(OFFSET('Sanitation Data'!$H$31,0,10*ROW('Sanitation Data'!H73))="","",OFFSET('Sanitation Data'!$H$31,0,10*ROW('Sanitation Data'!H73)))</f>
        <v/>
      </c>
      <c r="DI79" s="353" t="str">
        <f ca="1">+IF(OFFSET('Sanitation Data'!$H$32,0,10*ROW('Sanitation Data'!H73))="","",OFFSET('Sanitation Data'!$H$32,0,10*ROW('Sanitation Data'!H73)))</f>
        <v/>
      </c>
      <c r="DJ79" s="353" t="str">
        <f ca="1">+IF(OFFSET('Sanitation Data'!$I$28,0,10*ROW('Sanitation Data'!I73))="","",OFFSET('Sanitation Data'!$I$28,0,10*ROW('Sanitation Data'!I73)))</f>
        <v/>
      </c>
      <c r="DK79" s="353" t="str">
        <f ca="1">+IF(OFFSET('Sanitation Data'!$I$29,0,10*ROW('Sanitation Data'!I73))="","",OFFSET('Sanitation Data'!$I$29,0,10*ROW('Sanitation Data'!I73)))</f>
        <v/>
      </c>
      <c r="DL79" s="353" t="str">
        <f ca="1">+IF(OFFSET('Sanitation Data'!$I$30,0,10*ROW('Sanitation Data'!I73))="","",OFFSET('Sanitation Data'!$I$30,0,10*ROW('Sanitation Data'!I73)))</f>
        <v/>
      </c>
      <c r="DM79" s="353" t="str">
        <f ca="1">+IF(OFFSET('Sanitation Data'!$I$31,0,10*ROW('Sanitation Data'!I73))="","",OFFSET('Sanitation Data'!$I$31,0,10*ROW('Sanitation Data'!I73)))</f>
        <v/>
      </c>
      <c r="DN79" s="353" t="str">
        <f ca="1">+IF(OFFSET('Sanitation Data'!$I$32,0,10*ROW('Sanitation Data'!I73))="","",OFFSET('Sanitation Data'!$I$32,0,10*ROW('Sanitation Data'!I73)))</f>
        <v/>
      </c>
      <c r="DO79" s="353" t="str">
        <f ca="1">+IF(OFFSET('Hygiene Data'!$D$11,0,10*ROW('Hygiene Data'!D73))="","",OFFSET('Hygiene Data'!$D$11,0,10*ROW('Hygiene Data'!D73)))</f>
        <v/>
      </c>
      <c r="DP79" s="353" t="str">
        <f ca="1">+IF(OFFSET('Hygiene Data'!$D$12,0,10*ROW('Hygiene Data'!D73))="","",OFFSET('Hygiene Data'!$D$12,0,10*ROW('Hygiene Data'!D73)))</f>
        <v/>
      </c>
      <c r="DQ79" s="353" t="str">
        <f ca="1">+IF(OFFSET('Hygiene Data'!$D$13,0,10*ROW('Hygiene Data'!D73))="","",OFFSET('Hygiene Data'!$D$13,0,10*ROW('Hygiene Data'!D73)))</f>
        <v/>
      </c>
      <c r="DR79" s="353" t="str">
        <f ca="1">+IF(OFFSET('Hygiene Data'!$E$11,0,10*ROW('Hygiene Data'!E73))="","",OFFSET('Hygiene Data'!$E$11,0,10*ROW('Hygiene Data'!E73)))</f>
        <v/>
      </c>
      <c r="DS79" s="353" t="str">
        <f ca="1">+IF(OFFSET('Hygiene Data'!$E$12,0,10*ROW('Hygiene Data'!E73))="","",OFFSET('Hygiene Data'!$E$12,0,10*ROW('Hygiene Data'!E73)))</f>
        <v/>
      </c>
      <c r="DT79" s="353" t="str">
        <f ca="1">+IF(OFFSET('Hygiene Data'!$E$13,0,10*ROW('Hygiene Data'!E73))="","",OFFSET('Hygiene Data'!$E$13,0,10*ROW('Hygiene Data'!E73)))</f>
        <v/>
      </c>
      <c r="DU79" s="353" t="str">
        <f ca="1">+IF(OFFSET('Hygiene Data'!$F$11,0,10*ROW('Hygiene Data'!F73))="","",OFFSET('Hygiene Data'!$F$11,0,10*ROW('Hygiene Data'!F73)))</f>
        <v/>
      </c>
      <c r="DV79" s="353" t="str">
        <f ca="1">+IF(OFFSET('Hygiene Data'!$F$12,0,10*ROW('Hygiene Data'!F73))="","",OFFSET('Hygiene Data'!$F$12,0,10*ROW('Hygiene Data'!F73)))</f>
        <v/>
      </c>
      <c r="DW79" s="353" t="str">
        <f ca="1">+IF(OFFSET('Hygiene Data'!$F$13,0,10*ROW('Hygiene Data'!F73))="","",OFFSET('Hygiene Data'!$F$13,0,10*ROW('Hygiene Data'!F73)))</f>
        <v/>
      </c>
      <c r="DX79" s="353" t="str">
        <f ca="1">+IF(OFFSET('Hygiene Data'!$G$11,0,10*ROW('Hygiene Data'!G73))="","",OFFSET('Hygiene Data'!$G$11,0,10*ROW('Hygiene Data'!G73)))</f>
        <v/>
      </c>
      <c r="DY79" s="353" t="str">
        <f ca="1">+IF(OFFSET('Hygiene Data'!$G$12,0,10*ROW('Hygiene Data'!G73))="","",OFFSET('Hygiene Data'!$G$12,0,10*ROW('Hygiene Data'!G73)))</f>
        <v/>
      </c>
      <c r="DZ79" s="353" t="str">
        <f ca="1">+IF(OFFSET('Hygiene Data'!$G$13,0,10*ROW('Hygiene Data'!G73))="","",OFFSET('Hygiene Data'!$G$13,0,10*ROW('Hygiene Data'!G73)))</f>
        <v/>
      </c>
      <c r="EA79" s="353" t="str">
        <f ca="1">+IF(OFFSET('Hygiene Data'!$H$11,0,10*ROW('Hygiene Data'!H73))="","",OFFSET('Hygiene Data'!$H$11,0,10*ROW('Hygiene Data'!H73)))</f>
        <v/>
      </c>
      <c r="EB79" s="353" t="str">
        <f ca="1">+IF(OFFSET('Hygiene Data'!$H$12,0,10*ROW('Hygiene Data'!H73))="","",OFFSET('Hygiene Data'!$H$12,0,10*ROW('Hygiene Data'!H73)))</f>
        <v/>
      </c>
      <c r="EC79" s="353" t="str">
        <f ca="1">+IF(OFFSET('Hygiene Data'!$H$13,0,10*ROW('Hygiene Data'!H73))="","",OFFSET('Hygiene Data'!$H$13,0,10*ROW('Hygiene Data'!H73)))</f>
        <v/>
      </c>
      <c r="ED79" s="353" t="str">
        <f ca="1">+IF(OFFSET('Hygiene Data'!$I$11,0,10*ROW('Hygiene Data'!I73))="","",OFFSET('Hygiene Data'!$I$11,0,10*ROW('Hygiene Data'!I73)))</f>
        <v/>
      </c>
      <c r="EE79" s="353" t="str">
        <f ca="1">+IF(OFFSET('Hygiene Data'!$I$12,0,10*ROW('Hygiene Data'!I73))="","",OFFSET('Hygiene Data'!$I$12,0,10*ROW('Hygiene Data'!I73)))</f>
        <v/>
      </c>
      <c r="EF79" s="353" t="str">
        <f ca="1">+IF(OFFSET('Hygiene Data'!$I$13,0,10*ROW('Hygiene Data'!I73))="","",OFFSET('Hygiene Data'!$I$13,0,10*ROW('Hygiene Data'!I73)))</f>
        <v/>
      </c>
    </row>
    <row r="80" spans="1:136" x14ac:dyDescent="0.25">
      <c r="A80" s="462" t="str">
        <f ca="1">+IF(OFFSET('Water Data'!$B$2,0,10*ROW('Water Data'!E74))="","",OFFSET('Water Data'!$B$2,0,10*ROW('Water Data'!E74)))</f>
        <v/>
      </c>
      <c r="B80" s="46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89" t="str">
        <f t="shared" ca="1" si="1"/>
        <v/>
      </c>
      <c r="D80" s="49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3" t="str">
        <f ca="1">+IF(OFFSET('Water Data'!$D$27,0,10*ROW('Water Data'!D74))="","",OFFSET('Water Data'!$D$27,0,10*ROW('Water Data'!D74)))</f>
        <v/>
      </c>
      <c r="BT80" s="353" t="str">
        <f ca="1">+IF(OFFSET('Water Data'!$D$28,0,10*ROW('Water Data'!D74))="","",OFFSET('Water Data'!$D$28,0,10*ROW('Water Data'!D74)))</f>
        <v/>
      </c>
      <c r="BU80" s="353" t="str">
        <f ca="1">+IF(OFFSET('Water Data'!$D$29,0,10*ROW('Water Data'!D74))="","",OFFSET('Water Data'!$D$29,0,10*ROW('Water Data'!D74)))</f>
        <v/>
      </c>
      <c r="BV80" s="353" t="str">
        <f ca="1">+IF(OFFSET('Water Data'!$E$27,0,10*ROW('Water Data'!E74))="","",OFFSET('Water Data'!$E$27,0,10*ROW('Water Data'!E74)))</f>
        <v/>
      </c>
      <c r="BW80" s="353" t="str">
        <f ca="1">+IF(OFFSET('Water Data'!$E$28,0,10*ROW('Water Data'!E74))="","",OFFSET('Water Data'!$E$28,0,10*ROW('Water Data'!E74)))</f>
        <v/>
      </c>
      <c r="BX80" s="353" t="str">
        <f ca="1">+IF(OFFSET('Water Data'!$E$29,0,10*ROW('Water Data'!E74))="","",OFFSET('Water Data'!$E$29,0,10*ROW('Water Data'!E74)))</f>
        <v/>
      </c>
      <c r="BY80" s="353" t="str">
        <f ca="1">+IF(OFFSET('Water Data'!$F$27,0,10*ROW('Water Data'!F74))="","",OFFSET('Water Data'!$F$27,0,10*ROW('Water Data'!F74)))</f>
        <v/>
      </c>
      <c r="BZ80" s="353" t="str">
        <f ca="1">+IF(OFFSET('Water Data'!$F$28,0,10*ROW('Water Data'!F74))="","",OFFSET('Water Data'!$F$28,0,10*ROW('Water Data'!F74)))</f>
        <v/>
      </c>
      <c r="CA80" s="353" t="str">
        <f ca="1">+IF(OFFSET('Water Data'!$F$29,0,10*ROW('Water Data'!F74))="","",OFFSET('Water Data'!$F$29,0,10*ROW('Water Data'!F74)))</f>
        <v/>
      </c>
      <c r="CB80" s="353" t="str">
        <f ca="1">+IF(OFFSET('Water Data'!$G$27,0,10*ROW('Water Data'!G74))="","",OFFSET('Water Data'!$G$27,0,10*ROW('Water Data'!G74)))</f>
        <v/>
      </c>
      <c r="CC80" s="353" t="str">
        <f ca="1">+IF(OFFSET('Water Data'!$G$28,0,10*ROW('Water Data'!G74))="","",OFFSET('Water Data'!$G$28,0,10*ROW('Water Data'!G74)))</f>
        <v/>
      </c>
      <c r="CD80" s="353" t="str">
        <f ca="1">+IF(OFFSET('Water Data'!$G$29,0,10*ROW('Water Data'!G74))="","",OFFSET('Water Data'!$G$29,0,10*ROW('Water Data'!G74)))</f>
        <v/>
      </c>
      <c r="CE80" s="353" t="str">
        <f ca="1">+IF(OFFSET('Water Data'!$H$27,0,10*ROW('Water Data'!H74))="","",OFFSET('Water Data'!$H$27,0,10*ROW('Water Data'!H74)))</f>
        <v/>
      </c>
      <c r="CF80" s="353" t="str">
        <f ca="1">+IF(OFFSET('Water Data'!$H$28,0,10*ROW('Water Data'!H74))="","",OFFSET('Water Data'!$H$28,0,10*ROW('Water Data'!H74)))</f>
        <v/>
      </c>
      <c r="CG80" s="353" t="str">
        <f ca="1">+IF(OFFSET('Water Data'!$H$29,0,10*ROW('Water Data'!H74))="","",OFFSET('Water Data'!$H$29,0,10*ROW('Water Data'!H74)))</f>
        <v/>
      </c>
      <c r="CH80" s="353" t="str">
        <f ca="1">+IF(OFFSET('Water Data'!$I$27,0,10*ROW('Water Data'!I74))="","",OFFSET('Water Data'!$I$27,0,10*ROW('Water Data'!I74)))</f>
        <v/>
      </c>
      <c r="CI80" s="353" t="str">
        <f ca="1">+IF(OFFSET('Water Data'!$I$28,0,10*ROW('Water Data'!I74))="","",OFFSET('Water Data'!$I$28,0,10*ROW('Water Data'!I74)))</f>
        <v/>
      </c>
      <c r="CJ80" s="353" t="str">
        <f ca="1">+IF(OFFSET('Water Data'!$I$29,0,10*ROW('Water Data'!I74))="","",OFFSET('Water Data'!$I$29,0,10*ROW('Water Data'!I74)))</f>
        <v/>
      </c>
      <c r="CK80" s="353" t="str">
        <f ca="1">+IF(OFFSET('Sanitation Data'!$D$28,0,10*ROW('Sanitation Data'!D74))="","",OFFSET('Sanitation Data'!$D$28,0,10*ROW('Sanitation Data'!D74)))</f>
        <v/>
      </c>
      <c r="CL80" s="353" t="str">
        <f ca="1">+IF(OFFSET('Sanitation Data'!$D$29,0,10*ROW('Sanitation Data'!D74))="","",OFFSET('Sanitation Data'!$D$29,0,10*ROW('Sanitation Data'!D74)))</f>
        <v/>
      </c>
      <c r="CM80" s="353" t="str">
        <f ca="1">+IF(OFFSET('Sanitation Data'!$D$30,0,10*ROW('Sanitation Data'!D74))="","",OFFSET('Sanitation Data'!$D$30,0,10*ROW('Sanitation Data'!D74)))</f>
        <v/>
      </c>
      <c r="CN80" s="353" t="str">
        <f ca="1">+IF(OFFSET('Sanitation Data'!$D$31,0,10*ROW('Sanitation Data'!D74))="","",OFFSET('Sanitation Data'!$D$31,0,10*ROW('Sanitation Data'!D74)))</f>
        <v/>
      </c>
      <c r="CO80" s="353" t="str">
        <f ca="1">+IF(OFFSET('Sanitation Data'!$D$32,0,10*ROW('Sanitation Data'!D74))="","",OFFSET('Sanitation Data'!$D$32,0,10*ROW('Sanitation Data'!D74)))</f>
        <v/>
      </c>
      <c r="CP80" s="353" t="str">
        <f ca="1">+IF(OFFSET('Sanitation Data'!$E$28,0,10*ROW('Sanitation Data'!E74))="","",OFFSET('Sanitation Data'!$E$28,0,10*ROW('Sanitation Data'!E74)))</f>
        <v/>
      </c>
      <c r="CQ80" s="353" t="str">
        <f ca="1">+IF(OFFSET('Sanitation Data'!$E$29,0,10*ROW('Sanitation Data'!E74))="","",OFFSET('Sanitation Data'!$E$29,0,10*ROW('Sanitation Data'!E74)))</f>
        <v/>
      </c>
      <c r="CR80" s="353" t="str">
        <f ca="1">+IF(OFFSET('Sanitation Data'!$E$30,0,10*ROW('Sanitation Data'!E74))="","",OFFSET('Sanitation Data'!$E$30,0,10*ROW('Sanitation Data'!E74)))</f>
        <v/>
      </c>
      <c r="CS80" s="353" t="str">
        <f ca="1">+IF(OFFSET('Sanitation Data'!$E$31,0,10*ROW('Sanitation Data'!E74))="","",OFFSET('Sanitation Data'!$E$31,0,10*ROW('Sanitation Data'!E74)))</f>
        <v/>
      </c>
      <c r="CT80" s="353" t="str">
        <f ca="1">+IF(OFFSET('Sanitation Data'!$E$32,0,10*ROW('Sanitation Data'!E74))="","",OFFSET('Sanitation Data'!$E$32,0,10*ROW('Sanitation Data'!E74)))</f>
        <v/>
      </c>
      <c r="CU80" s="353" t="str">
        <f ca="1">+IF(OFFSET('Sanitation Data'!$F$28,0,10*ROW('Sanitation Data'!F74))="","",OFFSET('Sanitation Data'!$F$28,0,10*ROW('Sanitation Data'!F74)))</f>
        <v/>
      </c>
      <c r="CV80" s="353" t="str">
        <f ca="1">+IF(OFFSET('Sanitation Data'!$F$29,0,10*ROW('Sanitation Data'!F74))="","",OFFSET('Sanitation Data'!$F$29,0,10*ROW('Sanitation Data'!F74)))</f>
        <v/>
      </c>
      <c r="CW80" s="353" t="str">
        <f ca="1">+IF(OFFSET('Sanitation Data'!$F$30,0,10*ROW('Sanitation Data'!F74))="","",OFFSET('Sanitation Data'!$F$30,0,10*ROW('Sanitation Data'!F74)))</f>
        <v/>
      </c>
      <c r="CX80" s="353" t="str">
        <f ca="1">+IF(OFFSET('Sanitation Data'!$F$31,0,10*ROW('Sanitation Data'!F74))="","",OFFSET('Sanitation Data'!$F$31,0,10*ROW('Sanitation Data'!F74)))</f>
        <v/>
      </c>
      <c r="CY80" s="353" t="str">
        <f ca="1">+IF(OFFSET('Sanitation Data'!$F$32,0,10*ROW('Sanitation Data'!F74))="","",OFFSET('Sanitation Data'!$F$32,0,10*ROW('Sanitation Data'!F74)))</f>
        <v/>
      </c>
      <c r="CZ80" s="353" t="str">
        <f ca="1">+IF(OFFSET('Sanitation Data'!$G$28,0,10*ROW('Sanitation Data'!G74))="","",OFFSET('Sanitation Data'!$G$28,0,10*ROW('Sanitation Data'!G74)))</f>
        <v/>
      </c>
      <c r="DA80" s="353" t="str">
        <f ca="1">+IF(OFFSET('Sanitation Data'!$G$29,0,10*ROW('Sanitation Data'!G74))="","",OFFSET('Sanitation Data'!$G$29,0,10*ROW('Sanitation Data'!G74)))</f>
        <v/>
      </c>
      <c r="DB80" s="353" t="str">
        <f ca="1">+IF(OFFSET('Sanitation Data'!$G$30,0,10*ROW('Sanitation Data'!G74))="","",OFFSET('Sanitation Data'!$G$30,0,10*ROW('Sanitation Data'!G74)))</f>
        <v/>
      </c>
      <c r="DC80" s="353" t="str">
        <f ca="1">+IF(OFFSET('Sanitation Data'!$G$31,0,10*ROW('Sanitation Data'!G74))="","",OFFSET('Sanitation Data'!$G$31,0,10*ROW('Sanitation Data'!G74)))</f>
        <v/>
      </c>
      <c r="DD80" s="353" t="str">
        <f ca="1">+IF(OFFSET('Sanitation Data'!$G$32,0,10*ROW('Sanitation Data'!G74))="","",OFFSET('Sanitation Data'!$G$32,0,10*ROW('Sanitation Data'!G74)))</f>
        <v/>
      </c>
      <c r="DE80" s="353" t="str">
        <f ca="1">+IF(OFFSET('Sanitation Data'!$H$28,0,10*ROW('Sanitation Data'!H74))="","",OFFSET('Sanitation Data'!$H$28,0,10*ROW('Sanitation Data'!H74)))</f>
        <v/>
      </c>
      <c r="DF80" s="353" t="str">
        <f ca="1">+IF(OFFSET('Sanitation Data'!$H$29,0,10*ROW('Sanitation Data'!H74))="","",OFFSET('Sanitation Data'!$H$29,0,10*ROW('Sanitation Data'!H74)))</f>
        <v/>
      </c>
      <c r="DG80" s="353" t="str">
        <f ca="1">+IF(OFFSET('Sanitation Data'!$H$30,0,10*ROW('Sanitation Data'!H74))="","",OFFSET('Sanitation Data'!$H$30,0,10*ROW('Sanitation Data'!H74)))</f>
        <v/>
      </c>
      <c r="DH80" s="353" t="str">
        <f ca="1">+IF(OFFSET('Sanitation Data'!$H$31,0,10*ROW('Sanitation Data'!H74))="","",OFFSET('Sanitation Data'!$H$31,0,10*ROW('Sanitation Data'!H74)))</f>
        <v/>
      </c>
      <c r="DI80" s="353" t="str">
        <f ca="1">+IF(OFFSET('Sanitation Data'!$H$32,0,10*ROW('Sanitation Data'!H74))="","",OFFSET('Sanitation Data'!$H$32,0,10*ROW('Sanitation Data'!H74)))</f>
        <v/>
      </c>
      <c r="DJ80" s="353" t="str">
        <f ca="1">+IF(OFFSET('Sanitation Data'!$I$28,0,10*ROW('Sanitation Data'!I74))="","",OFFSET('Sanitation Data'!$I$28,0,10*ROW('Sanitation Data'!I74)))</f>
        <v/>
      </c>
      <c r="DK80" s="353" t="str">
        <f ca="1">+IF(OFFSET('Sanitation Data'!$I$29,0,10*ROW('Sanitation Data'!I74))="","",OFFSET('Sanitation Data'!$I$29,0,10*ROW('Sanitation Data'!I74)))</f>
        <v/>
      </c>
      <c r="DL80" s="353" t="str">
        <f ca="1">+IF(OFFSET('Sanitation Data'!$I$30,0,10*ROW('Sanitation Data'!I74))="","",OFFSET('Sanitation Data'!$I$30,0,10*ROW('Sanitation Data'!I74)))</f>
        <v/>
      </c>
      <c r="DM80" s="353" t="str">
        <f ca="1">+IF(OFFSET('Sanitation Data'!$I$31,0,10*ROW('Sanitation Data'!I74))="","",OFFSET('Sanitation Data'!$I$31,0,10*ROW('Sanitation Data'!I74)))</f>
        <v/>
      </c>
      <c r="DN80" s="353" t="str">
        <f ca="1">+IF(OFFSET('Sanitation Data'!$I$32,0,10*ROW('Sanitation Data'!I74))="","",OFFSET('Sanitation Data'!$I$32,0,10*ROW('Sanitation Data'!I74)))</f>
        <v/>
      </c>
      <c r="DO80" s="353" t="str">
        <f ca="1">+IF(OFFSET('Hygiene Data'!$D$11,0,10*ROW('Hygiene Data'!D74))="","",OFFSET('Hygiene Data'!$D$11,0,10*ROW('Hygiene Data'!D74)))</f>
        <v/>
      </c>
      <c r="DP80" s="353" t="str">
        <f ca="1">+IF(OFFSET('Hygiene Data'!$D$12,0,10*ROW('Hygiene Data'!D74))="","",OFFSET('Hygiene Data'!$D$12,0,10*ROW('Hygiene Data'!D74)))</f>
        <v/>
      </c>
      <c r="DQ80" s="353" t="str">
        <f ca="1">+IF(OFFSET('Hygiene Data'!$D$13,0,10*ROW('Hygiene Data'!D74))="","",OFFSET('Hygiene Data'!$D$13,0,10*ROW('Hygiene Data'!D74)))</f>
        <v/>
      </c>
      <c r="DR80" s="353" t="str">
        <f ca="1">+IF(OFFSET('Hygiene Data'!$E$11,0,10*ROW('Hygiene Data'!E74))="","",OFFSET('Hygiene Data'!$E$11,0,10*ROW('Hygiene Data'!E74)))</f>
        <v/>
      </c>
      <c r="DS80" s="353" t="str">
        <f ca="1">+IF(OFFSET('Hygiene Data'!$E$12,0,10*ROW('Hygiene Data'!E74))="","",OFFSET('Hygiene Data'!$E$12,0,10*ROW('Hygiene Data'!E74)))</f>
        <v/>
      </c>
      <c r="DT80" s="353" t="str">
        <f ca="1">+IF(OFFSET('Hygiene Data'!$E$13,0,10*ROW('Hygiene Data'!E74))="","",OFFSET('Hygiene Data'!$E$13,0,10*ROW('Hygiene Data'!E74)))</f>
        <v/>
      </c>
      <c r="DU80" s="353" t="str">
        <f ca="1">+IF(OFFSET('Hygiene Data'!$F$11,0,10*ROW('Hygiene Data'!F74))="","",OFFSET('Hygiene Data'!$F$11,0,10*ROW('Hygiene Data'!F74)))</f>
        <v/>
      </c>
      <c r="DV80" s="353" t="str">
        <f ca="1">+IF(OFFSET('Hygiene Data'!$F$12,0,10*ROW('Hygiene Data'!F74))="","",OFFSET('Hygiene Data'!$F$12,0,10*ROW('Hygiene Data'!F74)))</f>
        <v/>
      </c>
      <c r="DW80" s="353" t="str">
        <f ca="1">+IF(OFFSET('Hygiene Data'!$F$13,0,10*ROW('Hygiene Data'!F74))="","",OFFSET('Hygiene Data'!$F$13,0,10*ROW('Hygiene Data'!F74)))</f>
        <v/>
      </c>
      <c r="DX80" s="353" t="str">
        <f ca="1">+IF(OFFSET('Hygiene Data'!$G$11,0,10*ROW('Hygiene Data'!G74))="","",OFFSET('Hygiene Data'!$G$11,0,10*ROW('Hygiene Data'!G74)))</f>
        <v/>
      </c>
      <c r="DY80" s="353" t="str">
        <f ca="1">+IF(OFFSET('Hygiene Data'!$G$12,0,10*ROW('Hygiene Data'!G74))="","",OFFSET('Hygiene Data'!$G$12,0,10*ROW('Hygiene Data'!G74)))</f>
        <v/>
      </c>
      <c r="DZ80" s="353" t="str">
        <f ca="1">+IF(OFFSET('Hygiene Data'!$G$13,0,10*ROW('Hygiene Data'!G74))="","",OFFSET('Hygiene Data'!$G$13,0,10*ROW('Hygiene Data'!G74)))</f>
        <v/>
      </c>
      <c r="EA80" s="353" t="str">
        <f ca="1">+IF(OFFSET('Hygiene Data'!$H$11,0,10*ROW('Hygiene Data'!H74))="","",OFFSET('Hygiene Data'!$H$11,0,10*ROW('Hygiene Data'!H74)))</f>
        <v/>
      </c>
      <c r="EB80" s="353" t="str">
        <f ca="1">+IF(OFFSET('Hygiene Data'!$H$12,0,10*ROW('Hygiene Data'!H74))="","",OFFSET('Hygiene Data'!$H$12,0,10*ROW('Hygiene Data'!H74)))</f>
        <v/>
      </c>
      <c r="EC80" s="353" t="str">
        <f ca="1">+IF(OFFSET('Hygiene Data'!$H$13,0,10*ROW('Hygiene Data'!H74))="","",OFFSET('Hygiene Data'!$H$13,0,10*ROW('Hygiene Data'!H74)))</f>
        <v/>
      </c>
      <c r="ED80" s="353" t="str">
        <f ca="1">+IF(OFFSET('Hygiene Data'!$I$11,0,10*ROW('Hygiene Data'!I74))="","",OFFSET('Hygiene Data'!$I$11,0,10*ROW('Hygiene Data'!I74)))</f>
        <v/>
      </c>
      <c r="EE80" s="353" t="str">
        <f ca="1">+IF(OFFSET('Hygiene Data'!$I$12,0,10*ROW('Hygiene Data'!I74))="","",OFFSET('Hygiene Data'!$I$12,0,10*ROW('Hygiene Data'!I74)))</f>
        <v/>
      </c>
      <c r="EF80" s="353" t="str">
        <f ca="1">+IF(OFFSET('Hygiene Data'!$I$13,0,10*ROW('Hygiene Data'!I74))="","",OFFSET('Hygiene Data'!$I$13,0,10*ROW('Hygiene Data'!I74)))</f>
        <v/>
      </c>
    </row>
    <row r="81" spans="1:136" x14ac:dyDescent="0.25">
      <c r="A81" s="462" t="str">
        <f ca="1">+IF(OFFSET('Water Data'!$B$2,0,10*ROW('Water Data'!E75))="","",OFFSET('Water Data'!$B$2,0,10*ROW('Water Data'!E75)))</f>
        <v/>
      </c>
      <c r="B81" s="46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89" t="str">
        <f t="shared" ca="1" si="1"/>
        <v/>
      </c>
      <c r="D81" s="49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3" t="str">
        <f ca="1">+IF(OFFSET('Water Data'!$D$27,0,10*ROW('Water Data'!D75))="","",OFFSET('Water Data'!$D$27,0,10*ROW('Water Data'!D75)))</f>
        <v/>
      </c>
      <c r="BT81" s="353" t="str">
        <f ca="1">+IF(OFFSET('Water Data'!$D$28,0,10*ROW('Water Data'!D75))="","",OFFSET('Water Data'!$D$28,0,10*ROW('Water Data'!D75)))</f>
        <v/>
      </c>
      <c r="BU81" s="353" t="str">
        <f ca="1">+IF(OFFSET('Water Data'!$D$29,0,10*ROW('Water Data'!D75))="","",OFFSET('Water Data'!$D$29,0,10*ROW('Water Data'!D75)))</f>
        <v/>
      </c>
      <c r="BV81" s="353" t="str">
        <f ca="1">+IF(OFFSET('Water Data'!$E$27,0,10*ROW('Water Data'!E75))="","",OFFSET('Water Data'!$E$27,0,10*ROW('Water Data'!E75)))</f>
        <v/>
      </c>
      <c r="BW81" s="353" t="str">
        <f ca="1">+IF(OFFSET('Water Data'!$E$28,0,10*ROW('Water Data'!E75))="","",OFFSET('Water Data'!$E$28,0,10*ROW('Water Data'!E75)))</f>
        <v/>
      </c>
      <c r="BX81" s="353" t="str">
        <f ca="1">+IF(OFFSET('Water Data'!$E$29,0,10*ROW('Water Data'!E75))="","",OFFSET('Water Data'!$E$29,0,10*ROW('Water Data'!E75)))</f>
        <v/>
      </c>
      <c r="BY81" s="353" t="str">
        <f ca="1">+IF(OFFSET('Water Data'!$F$27,0,10*ROW('Water Data'!F75))="","",OFFSET('Water Data'!$F$27,0,10*ROW('Water Data'!F75)))</f>
        <v/>
      </c>
      <c r="BZ81" s="353" t="str">
        <f ca="1">+IF(OFFSET('Water Data'!$F$28,0,10*ROW('Water Data'!F75))="","",OFFSET('Water Data'!$F$28,0,10*ROW('Water Data'!F75)))</f>
        <v/>
      </c>
      <c r="CA81" s="353" t="str">
        <f ca="1">+IF(OFFSET('Water Data'!$F$29,0,10*ROW('Water Data'!F75))="","",OFFSET('Water Data'!$F$29,0,10*ROW('Water Data'!F75)))</f>
        <v/>
      </c>
      <c r="CB81" s="353" t="str">
        <f ca="1">+IF(OFFSET('Water Data'!$G$27,0,10*ROW('Water Data'!G75))="","",OFFSET('Water Data'!$G$27,0,10*ROW('Water Data'!G75)))</f>
        <v/>
      </c>
      <c r="CC81" s="353" t="str">
        <f ca="1">+IF(OFFSET('Water Data'!$G$28,0,10*ROW('Water Data'!G75))="","",OFFSET('Water Data'!$G$28,0,10*ROW('Water Data'!G75)))</f>
        <v/>
      </c>
      <c r="CD81" s="353" t="str">
        <f ca="1">+IF(OFFSET('Water Data'!$G$29,0,10*ROW('Water Data'!G75))="","",OFFSET('Water Data'!$G$29,0,10*ROW('Water Data'!G75)))</f>
        <v/>
      </c>
      <c r="CE81" s="353" t="str">
        <f ca="1">+IF(OFFSET('Water Data'!$H$27,0,10*ROW('Water Data'!H75))="","",OFFSET('Water Data'!$H$27,0,10*ROW('Water Data'!H75)))</f>
        <v/>
      </c>
      <c r="CF81" s="353" t="str">
        <f ca="1">+IF(OFFSET('Water Data'!$H$28,0,10*ROW('Water Data'!H75))="","",OFFSET('Water Data'!$H$28,0,10*ROW('Water Data'!H75)))</f>
        <v/>
      </c>
      <c r="CG81" s="353" t="str">
        <f ca="1">+IF(OFFSET('Water Data'!$H$29,0,10*ROW('Water Data'!H75))="","",OFFSET('Water Data'!$H$29,0,10*ROW('Water Data'!H75)))</f>
        <v/>
      </c>
      <c r="CH81" s="353" t="str">
        <f ca="1">+IF(OFFSET('Water Data'!$I$27,0,10*ROW('Water Data'!I75))="","",OFFSET('Water Data'!$I$27,0,10*ROW('Water Data'!I75)))</f>
        <v/>
      </c>
      <c r="CI81" s="353" t="str">
        <f ca="1">+IF(OFFSET('Water Data'!$I$28,0,10*ROW('Water Data'!I75))="","",OFFSET('Water Data'!$I$28,0,10*ROW('Water Data'!I75)))</f>
        <v/>
      </c>
      <c r="CJ81" s="353" t="str">
        <f ca="1">+IF(OFFSET('Water Data'!$I$29,0,10*ROW('Water Data'!I75))="","",OFFSET('Water Data'!$I$29,0,10*ROW('Water Data'!I75)))</f>
        <v/>
      </c>
      <c r="CK81" s="353" t="str">
        <f ca="1">+IF(OFFSET('Sanitation Data'!$D$28,0,10*ROW('Sanitation Data'!D75))="","",OFFSET('Sanitation Data'!$D$28,0,10*ROW('Sanitation Data'!D75)))</f>
        <v/>
      </c>
      <c r="CL81" s="353" t="str">
        <f ca="1">+IF(OFFSET('Sanitation Data'!$D$29,0,10*ROW('Sanitation Data'!D75))="","",OFFSET('Sanitation Data'!$D$29,0,10*ROW('Sanitation Data'!D75)))</f>
        <v/>
      </c>
      <c r="CM81" s="353" t="str">
        <f ca="1">+IF(OFFSET('Sanitation Data'!$D$30,0,10*ROW('Sanitation Data'!D75))="","",OFFSET('Sanitation Data'!$D$30,0,10*ROW('Sanitation Data'!D75)))</f>
        <v/>
      </c>
      <c r="CN81" s="353" t="str">
        <f ca="1">+IF(OFFSET('Sanitation Data'!$D$31,0,10*ROW('Sanitation Data'!D75))="","",OFFSET('Sanitation Data'!$D$31,0,10*ROW('Sanitation Data'!D75)))</f>
        <v/>
      </c>
      <c r="CO81" s="353" t="str">
        <f ca="1">+IF(OFFSET('Sanitation Data'!$D$32,0,10*ROW('Sanitation Data'!D75))="","",OFFSET('Sanitation Data'!$D$32,0,10*ROW('Sanitation Data'!D75)))</f>
        <v/>
      </c>
      <c r="CP81" s="353" t="str">
        <f ca="1">+IF(OFFSET('Sanitation Data'!$E$28,0,10*ROW('Sanitation Data'!E75))="","",OFFSET('Sanitation Data'!$E$28,0,10*ROW('Sanitation Data'!E75)))</f>
        <v/>
      </c>
      <c r="CQ81" s="353" t="str">
        <f ca="1">+IF(OFFSET('Sanitation Data'!$E$29,0,10*ROW('Sanitation Data'!E75))="","",OFFSET('Sanitation Data'!$E$29,0,10*ROW('Sanitation Data'!E75)))</f>
        <v/>
      </c>
      <c r="CR81" s="353" t="str">
        <f ca="1">+IF(OFFSET('Sanitation Data'!$E$30,0,10*ROW('Sanitation Data'!E75))="","",OFFSET('Sanitation Data'!$E$30,0,10*ROW('Sanitation Data'!E75)))</f>
        <v/>
      </c>
      <c r="CS81" s="353" t="str">
        <f ca="1">+IF(OFFSET('Sanitation Data'!$E$31,0,10*ROW('Sanitation Data'!E75))="","",OFFSET('Sanitation Data'!$E$31,0,10*ROW('Sanitation Data'!E75)))</f>
        <v/>
      </c>
      <c r="CT81" s="353" t="str">
        <f ca="1">+IF(OFFSET('Sanitation Data'!$E$32,0,10*ROW('Sanitation Data'!E75))="","",OFFSET('Sanitation Data'!$E$32,0,10*ROW('Sanitation Data'!E75)))</f>
        <v/>
      </c>
      <c r="CU81" s="353" t="str">
        <f ca="1">+IF(OFFSET('Sanitation Data'!$F$28,0,10*ROW('Sanitation Data'!F75))="","",OFFSET('Sanitation Data'!$F$28,0,10*ROW('Sanitation Data'!F75)))</f>
        <v/>
      </c>
      <c r="CV81" s="353" t="str">
        <f ca="1">+IF(OFFSET('Sanitation Data'!$F$29,0,10*ROW('Sanitation Data'!F75))="","",OFFSET('Sanitation Data'!$F$29,0,10*ROW('Sanitation Data'!F75)))</f>
        <v/>
      </c>
      <c r="CW81" s="353" t="str">
        <f ca="1">+IF(OFFSET('Sanitation Data'!$F$30,0,10*ROW('Sanitation Data'!F75))="","",OFFSET('Sanitation Data'!$F$30,0,10*ROW('Sanitation Data'!F75)))</f>
        <v/>
      </c>
      <c r="CX81" s="353" t="str">
        <f ca="1">+IF(OFFSET('Sanitation Data'!$F$31,0,10*ROW('Sanitation Data'!F75))="","",OFFSET('Sanitation Data'!$F$31,0,10*ROW('Sanitation Data'!F75)))</f>
        <v/>
      </c>
      <c r="CY81" s="353" t="str">
        <f ca="1">+IF(OFFSET('Sanitation Data'!$F$32,0,10*ROW('Sanitation Data'!F75))="","",OFFSET('Sanitation Data'!$F$32,0,10*ROW('Sanitation Data'!F75)))</f>
        <v/>
      </c>
      <c r="CZ81" s="353" t="str">
        <f ca="1">+IF(OFFSET('Sanitation Data'!$G$28,0,10*ROW('Sanitation Data'!G75))="","",OFFSET('Sanitation Data'!$G$28,0,10*ROW('Sanitation Data'!G75)))</f>
        <v/>
      </c>
      <c r="DA81" s="353" t="str">
        <f ca="1">+IF(OFFSET('Sanitation Data'!$G$29,0,10*ROW('Sanitation Data'!G75))="","",OFFSET('Sanitation Data'!$G$29,0,10*ROW('Sanitation Data'!G75)))</f>
        <v/>
      </c>
      <c r="DB81" s="353" t="str">
        <f ca="1">+IF(OFFSET('Sanitation Data'!$G$30,0,10*ROW('Sanitation Data'!G75))="","",OFFSET('Sanitation Data'!$G$30,0,10*ROW('Sanitation Data'!G75)))</f>
        <v/>
      </c>
      <c r="DC81" s="353" t="str">
        <f ca="1">+IF(OFFSET('Sanitation Data'!$G$31,0,10*ROW('Sanitation Data'!G75))="","",OFFSET('Sanitation Data'!$G$31,0,10*ROW('Sanitation Data'!G75)))</f>
        <v/>
      </c>
      <c r="DD81" s="353" t="str">
        <f ca="1">+IF(OFFSET('Sanitation Data'!$G$32,0,10*ROW('Sanitation Data'!G75))="","",OFFSET('Sanitation Data'!$G$32,0,10*ROW('Sanitation Data'!G75)))</f>
        <v/>
      </c>
      <c r="DE81" s="353" t="str">
        <f ca="1">+IF(OFFSET('Sanitation Data'!$H$28,0,10*ROW('Sanitation Data'!H75))="","",OFFSET('Sanitation Data'!$H$28,0,10*ROW('Sanitation Data'!H75)))</f>
        <v/>
      </c>
      <c r="DF81" s="353" t="str">
        <f ca="1">+IF(OFFSET('Sanitation Data'!$H$29,0,10*ROW('Sanitation Data'!H75))="","",OFFSET('Sanitation Data'!$H$29,0,10*ROW('Sanitation Data'!H75)))</f>
        <v/>
      </c>
      <c r="DG81" s="353" t="str">
        <f ca="1">+IF(OFFSET('Sanitation Data'!$H$30,0,10*ROW('Sanitation Data'!H75))="","",OFFSET('Sanitation Data'!$H$30,0,10*ROW('Sanitation Data'!H75)))</f>
        <v/>
      </c>
      <c r="DH81" s="353" t="str">
        <f ca="1">+IF(OFFSET('Sanitation Data'!$H$31,0,10*ROW('Sanitation Data'!H75))="","",OFFSET('Sanitation Data'!$H$31,0,10*ROW('Sanitation Data'!H75)))</f>
        <v/>
      </c>
      <c r="DI81" s="353" t="str">
        <f ca="1">+IF(OFFSET('Sanitation Data'!$H$32,0,10*ROW('Sanitation Data'!H75))="","",OFFSET('Sanitation Data'!$H$32,0,10*ROW('Sanitation Data'!H75)))</f>
        <v/>
      </c>
      <c r="DJ81" s="353" t="str">
        <f ca="1">+IF(OFFSET('Sanitation Data'!$I$28,0,10*ROW('Sanitation Data'!I75))="","",OFFSET('Sanitation Data'!$I$28,0,10*ROW('Sanitation Data'!I75)))</f>
        <v/>
      </c>
      <c r="DK81" s="353" t="str">
        <f ca="1">+IF(OFFSET('Sanitation Data'!$I$29,0,10*ROW('Sanitation Data'!I75))="","",OFFSET('Sanitation Data'!$I$29,0,10*ROW('Sanitation Data'!I75)))</f>
        <v/>
      </c>
      <c r="DL81" s="353" t="str">
        <f ca="1">+IF(OFFSET('Sanitation Data'!$I$30,0,10*ROW('Sanitation Data'!I75))="","",OFFSET('Sanitation Data'!$I$30,0,10*ROW('Sanitation Data'!I75)))</f>
        <v/>
      </c>
      <c r="DM81" s="353" t="str">
        <f ca="1">+IF(OFFSET('Sanitation Data'!$I$31,0,10*ROW('Sanitation Data'!I75))="","",OFFSET('Sanitation Data'!$I$31,0,10*ROW('Sanitation Data'!I75)))</f>
        <v/>
      </c>
      <c r="DN81" s="353" t="str">
        <f ca="1">+IF(OFFSET('Sanitation Data'!$I$32,0,10*ROW('Sanitation Data'!I75))="","",OFFSET('Sanitation Data'!$I$32,0,10*ROW('Sanitation Data'!I75)))</f>
        <v/>
      </c>
      <c r="DO81" s="353" t="str">
        <f ca="1">+IF(OFFSET('Hygiene Data'!$D$11,0,10*ROW('Hygiene Data'!D75))="","",OFFSET('Hygiene Data'!$D$11,0,10*ROW('Hygiene Data'!D75)))</f>
        <v/>
      </c>
      <c r="DP81" s="353" t="str">
        <f ca="1">+IF(OFFSET('Hygiene Data'!$D$12,0,10*ROW('Hygiene Data'!D75))="","",OFFSET('Hygiene Data'!$D$12,0,10*ROW('Hygiene Data'!D75)))</f>
        <v/>
      </c>
      <c r="DQ81" s="353" t="str">
        <f ca="1">+IF(OFFSET('Hygiene Data'!$D$13,0,10*ROW('Hygiene Data'!D75))="","",OFFSET('Hygiene Data'!$D$13,0,10*ROW('Hygiene Data'!D75)))</f>
        <v/>
      </c>
      <c r="DR81" s="353" t="str">
        <f ca="1">+IF(OFFSET('Hygiene Data'!$E$11,0,10*ROW('Hygiene Data'!E75))="","",OFFSET('Hygiene Data'!$E$11,0,10*ROW('Hygiene Data'!E75)))</f>
        <v/>
      </c>
      <c r="DS81" s="353" t="str">
        <f ca="1">+IF(OFFSET('Hygiene Data'!$E$12,0,10*ROW('Hygiene Data'!E75))="","",OFFSET('Hygiene Data'!$E$12,0,10*ROW('Hygiene Data'!E75)))</f>
        <v/>
      </c>
      <c r="DT81" s="353" t="str">
        <f ca="1">+IF(OFFSET('Hygiene Data'!$E$13,0,10*ROW('Hygiene Data'!E75))="","",OFFSET('Hygiene Data'!$E$13,0,10*ROW('Hygiene Data'!E75)))</f>
        <v/>
      </c>
      <c r="DU81" s="353" t="str">
        <f ca="1">+IF(OFFSET('Hygiene Data'!$F$11,0,10*ROW('Hygiene Data'!F75))="","",OFFSET('Hygiene Data'!$F$11,0,10*ROW('Hygiene Data'!F75)))</f>
        <v/>
      </c>
      <c r="DV81" s="353" t="str">
        <f ca="1">+IF(OFFSET('Hygiene Data'!$F$12,0,10*ROW('Hygiene Data'!F75))="","",OFFSET('Hygiene Data'!$F$12,0,10*ROW('Hygiene Data'!F75)))</f>
        <v/>
      </c>
      <c r="DW81" s="353" t="str">
        <f ca="1">+IF(OFFSET('Hygiene Data'!$F$13,0,10*ROW('Hygiene Data'!F75))="","",OFFSET('Hygiene Data'!$F$13,0,10*ROW('Hygiene Data'!F75)))</f>
        <v/>
      </c>
      <c r="DX81" s="353" t="str">
        <f ca="1">+IF(OFFSET('Hygiene Data'!$G$11,0,10*ROW('Hygiene Data'!G75))="","",OFFSET('Hygiene Data'!$G$11,0,10*ROW('Hygiene Data'!G75)))</f>
        <v/>
      </c>
      <c r="DY81" s="353" t="str">
        <f ca="1">+IF(OFFSET('Hygiene Data'!$G$12,0,10*ROW('Hygiene Data'!G75))="","",OFFSET('Hygiene Data'!$G$12,0,10*ROW('Hygiene Data'!G75)))</f>
        <v/>
      </c>
      <c r="DZ81" s="353" t="str">
        <f ca="1">+IF(OFFSET('Hygiene Data'!$G$13,0,10*ROW('Hygiene Data'!G75))="","",OFFSET('Hygiene Data'!$G$13,0,10*ROW('Hygiene Data'!G75)))</f>
        <v/>
      </c>
      <c r="EA81" s="353" t="str">
        <f ca="1">+IF(OFFSET('Hygiene Data'!$H$11,0,10*ROW('Hygiene Data'!H75))="","",OFFSET('Hygiene Data'!$H$11,0,10*ROW('Hygiene Data'!H75)))</f>
        <v/>
      </c>
      <c r="EB81" s="353" t="str">
        <f ca="1">+IF(OFFSET('Hygiene Data'!$H$12,0,10*ROW('Hygiene Data'!H75))="","",OFFSET('Hygiene Data'!$H$12,0,10*ROW('Hygiene Data'!H75)))</f>
        <v/>
      </c>
      <c r="EC81" s="353" t="str">
        <f ca="1">+IF(OFFSET('Hygiene Data'!$H$13,0,10*ROW('Hygiene Data'!H75))="","",OFFSET('Hygiene Data'!$H$13,0,10*ROW('Hygiene Data'!H75)))</f>
        <v/>
      </c>
      <c r="ED81" s="353" t="str">
        <f ca="1">+IF(OFFSET('Hygiene Data'!$I$11,0,10*ROW('Hygiene Data'!I75))="","",OFFSET('Hygiene Data'!$I$11,0,10*ROW('Hygiene Data'!I75)))</f>
        <v/>
      </c>
      <c r="EE81" s="353" t="str">
        <f ca="1">+IF(OFFSET('Hygiene Data'!$I$12,0,10*ROW('Hygiene Data'!I75))="","",OFFSET('Hygiene Data'!$I$12,0,10*ROW('Hygiene Data'!I75)))</f>
        <v/>
      </c>
      <c r="EF81" s="353" t="str">
        <f ca="1">+IF(OFFSET('Hygiene Data'!$I$13,0,10*ROW('Hygiene Data'!I75))="","",OFFSET('Hygiene Data'!$I$13,0,10*ROW('Hygiene Data'!I75)))</f>
        <v/>
      </c>
    </row>
    <row r="82" spans="1:136" x14ac:dyDescent="0.25">
      <c r="A82" s="462" t="str">
        <f ca="1">+IF(OFFSET('Water Data'!$B$2,0,10*ROW('Water Data'!E76))="","",OFFSET('Water Data'!$B$2,0,10*ROW('Water Data'!E76)))</f>
        <v/>
      </c>
      <c r="B82" s="46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89" t="str">
        <f t="shared" ca="1" si="1"/>
        <v/>
      </c>
      <c r="D82" s="49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3" t="str">
        <f ca="1">+IF(OFFSET('Water Data'!$D$27,0,10*ROW('Water Data'!D76))="","",OFFSET('Water Data'!$D$27,0,10*ROW('Water Data'!D76)))</f>
        <v/>
      </c>
      <c r="BT82" s="353" t="str">
        <f ca="1">+IF(OFFSET('Water Data'!$D$28,0,10*ROW('Water Data'!D76))="","",OFFSET('Water Data'!$D$28,0,10*ROW('Water Data'!D76)))</f>
        <v/>
      </c>
      <c r="BU82" s="353" t="str">
        <f ca="1">+IF(OFFSET('Water Data'!$D$29,0,10*ROW('Water Data'!D76))="","",OFFSET('Water Data'!$D$29,0,10*ROW('Water Data'!D76)))</f>
        <v/>
      </c>
      <c r="BV82" s="353" t="str">
        <f ca="1">+IF(OFFSET('Water Data'!$E$27,0,10*ROW('Water Data'!E76))="","",OFFSET('Water Data'!$E$27,0,10*ROW('Water Data'!E76)))</f>
        <v/>
      </c>
      <c r="BW82" s="353" t="str">
        <f ca="1">+IF(OFFSET('Water Data'!$E$28,0,10*ROW('Water Data'!E76))="","",OFFSET('Water Data'!$E$28,0,10*ROW('Water Data'!E76)))</f>
        <v/>
      </c>
      <c r="BX82" s="353" t="str">
        <f ca="1">+IF(OFFSET('Water Data'!$E$29,0,10*ROW('Water Data'!E76))="","",OFFSET('Water Data'!$E$29,0,10*ROW('Water Data'!E76)))</f>
        <v/>
      </c>
      <c r="BY82" s="353" t="str">
        <f ca="1">+IF(OFFSET('Water Data'!$F$27,0,10*ROW('Water Data'!F76))="","",OFFSET('Water Data'!$F$27,0,10*ROW('Water Data'!F76)))</f>
        <v/>
      </c>
      <c r="BZ82" s="353" t="str">
        <f ca="1">+IF(OFFSET('Water Data'!$F$28,0,10*ROW('Water Data'!F76))="","",OFFSET('Water Data'!$F$28,0,10*ROW('Water Data'!F76)))</f>
        <v/>
      </c>
      <c r="CA82" s="353" t="str">
        <f ca="1">+IF(OFFSET('Water Data'!$F$29,0,10*ROW('Water Data'!F76))="","",OFFSET('Water Data'!$F$29,0,10*ROW('Water Data'!F76)))</f>
        <v/>
      </c>
      <c r="CB82" s="353" t="str">
        <f ca="1">+IF(OFFSET('Water Data'!$G$27,0,10*ROW('Water Data'!G76))="","",OFFSET('Water Data'!$G$27,0,10*ROW('Water Data'!G76)))</f>
        <v/>
      </c>
      <c r="CC82" s="353" t="str">
        <f ca="1">+IF(OFFSET('Water Data'!$G$28,0,10*ROW('Water Data'!G76))="","",OFFSET('Water Data'!$G$28,0,10*ROW('Water Data'!G76)))</f>
        <v/>
      </c>
      <c r="CD82" s="353" t="str">
        <f ca="1">+IF(OFFSET('Water Data'!$G$29,0,10*ROW('Water Data'!G76))="","",OFFSET('Water Data'!$G$29,0,10*ROW('Water Data'!G76)))</f>
        <v/>
      </c>
      <c r="CE82" s="353" t="str">
        <f ca="1">+IF(OFFSET('Water Data'!$H$27,0,10*ROW('Water Data'!H76))="","",OFFSET('Water Data'!$H$27,0,10*ROW('Water Data'!H76)))</f>
        <v/>
      </c>
      <c r="CF82" s="353" t="str">
        <f ca="1">+IF(OFFSET('Water Data'!$H$28,0,10*ROW('Water Data'!H76))="","",OFFSET('Water Data'!$H$28,0,10*ROW('Water Data'!H76)))</f>
        <v/>
      </c>
      <c r="CG82" s="353" t="str">
        <f ca="1">+IF(OFFSET('Water Data'!$H$29,0,10*ROW('Water Data'!H76))="","",OFFSET('Water Data'!$H$29,0,10*ROW('Water Data'!H76)))</f>
        <v/>
      </c>
      <c r="CH82" s="353" t="str">
        <f ca="1">+IF(OFFSET('Water Data'!$I$27,0,10*ROW('Water Data'!I76))="","",OFFSET('Water Data'!$I$27,0,10*ROW('Water Data'!I76)))</f>
        <v/>
      </c>
      <c r="CI82" s="353" t="str">
        <f ca="1">+IF(OFFSET('Water Data'!$I$28,0,10*ROW('Water Data'!I76))="","",OFFSET('Water Data'!$I$28,0,10*ROW('Water Data'!I76)))</f>
        <v/>
      </c>
      <c r="CJ82" s="353" t="str">
        <f ca="1">+IF(OFFSET('Water Data'!$I$29,0,10*ROW('Water Data'!I76))="","",OFFSET('Water Data'!$I$29,0,10*ROW('Water Data'!I76)))</f>
        <v/>
      </c>
      <c r="CK82" s="353" t="str">
        <f ca="1">+IF(OFFSET('Sanitation Data'!$D$28,0,10*ROW('Sanitation Data'!D76))="","",OFFSET('Sanitation Data'!$D$28,0,10*ROW('Sanitation Data'!D76)))</f>
        <v/>
      </c>
      <c r="CL82" s="353" t="str">
        <f ca="1">+IF(OFFSET('Sanitation Data'!$D$29,0,10*ROW('Sanitation Data'!D76))="","",OFFSET('Sanitation Data'!$D$29,0,10*ROW('Sanitation Data'!D76)))</f>
        <v/>
      </c>
      <c r="CM82" s="353" t="str">
        <f ca="1">+IF(OFFSET('Sanitation Data'!$D$30,0,10*ROW('Sanitation Data'!D76))="","",OFFSET('Sanitation Data'!$D$30,0,10*ROW('Sanitation Data'!D76)))</f>
        <v/>
      </c>
      <c r="CN82" s="353" t="str">
        <f ca="1">+IF(OFFSET('Sanitation Data'!$D$31,0,10*ROW('Sanitation Data'!D76))="","",OFFSET('Sanitation Data'!$D$31,0,10*ROW('Sanitation Data'!D76)))</f>
        <v/>
      </c>
      <c r="CO82" s="353" t="str">
        <f ca="1">+IF(OFFSET('Sanitation Data'!$D$32,0,10*ROW('Sanitation Data'!D76))="","",OFFSET('Sanitation Data'!$D$32,0,10*ROW('Sanitation Data'!D76)))</f>
        <v/>
      </c>
      <c r="CP82" s="353" t="str">
        <f ca="1">+IF(OFFSET('Sanitation Data'!$E$28,0,10*ROW('Sanitation Data'!E76))="","",OFFSET('Sanitation Data'!$E$28,0,10*ROW('Sanitation Data'!E76)))</f>
        <v/>
      </c>
      <c r="CQ82" s="353" t="str">
        <f ca="1">+IF(OFFSET('Sanitation Data'!$E$29,0,10*ROW('Sanitation Data'!E76))="","",OFFSET('Sanitation Data'!$E$29,0,10*ROW('Sanitation Data'!E76)))</f>
        <v/>
      </c>
      <c r="CR82" s="353" t="str">
        <f ca="1">+IF(OFFSET('Sanitation Data'!$E$30,0,10*ROW('Sanitation Data'!E76))="","",OFFSET('Sanitation Data'!$E$30,0,10*ROW('Sanitation Data'!E76)))</f>
        <v/>
      </c>
      <c r="CS82" s="353" t="str">
        <f ca="1">+IF(OFFSET('Sanitation Data'!$E$31,0,10*ROW('Sanitation Data'!E76))="","",OFFSET('Sanitation Data'!$E$31,0,10*ROW('Sanitation Data'!E76)))</f>
        <v/>
      </c>
      <c r="CT82" s="353" t="str">
        <f ca="1">+IF(OFFSET('Sanitation Data'!$E$32,0,10*ROW('Sanitation Data'!E76))="","",OFFSET('Sanitation Data'!$E$32,0,10*ROW('Sanitation Data'!E76)))</f>
        <v/>
      </c>
      <c r="CU82" s="353" t="str">
        <f ca="1">+IF(OFFSET('Sanitation Data'!$F$28,0,10*ROW('Sanitation Data'!F76))="","",OFFSET('Sanitation Data'!$F$28,0,10*ROW('Sanitation Data'!F76)))</f>
        <v/>
      </c>
      <c r="CV82" s="353" t="str">
        <f ca="1">+IF(OFFSET('Sanitation Data'!$F$29,0,10*ROW('Sanitation Data'!F76))="","",OFFSET('Sanitation Data'!$F$29,0,10*ROW('Sanitation Data'!F76)))</f>
        <v/>
      </c>
      <c r="CW82" s="353" t="str">
        <f ca="1">+IF(OFFSET('Sanitation Data'!$F$30,0,10*ROW('Sanitation Data'!F76))="","",OFFSET('Sanitation Data'!$F$30,0,10*ROW('Sanitation Data'!F76)))</f>
        <v/>
      </c>
      <c r="CX82" s="353" t="str">
        <f ca="1">+IF(OFFSET('Sanitation Data'!$F$31,0,10*ROW('Sanitation Data'!F76))="","",OFFSET('Sanitation Data'!$F$31,0,10*ROW('Sanitation Data'!F76)))</f>
        <v/>
      </c>
      <c r="CY82" s="353" t="str">
        <f ca="1">+IF(OFFSET('Sanitation Data'!$F$32,0,10*ROW('Sanitation Data'!F76))="","",OFFSET('Sanitation Data'!$F$32,0,10*ROW('Sanitation Data'!F76)))</f>
        <v/>
      </c>
      <c r="CZ82" s="353" t="str">
        <f ca="1">+IF(OFFSET('Sanitation Data'!$G$28,0,10*ROW('Sanitation Data'!G76))="","",OFFSET('Sanitation Data'!$G$28,0,10*ROW('Sanitation Data'!G76)))</f>
        <v/>
      </c>
      <c r="DA82" s="353" t="str">
        <f ca="1">+IF(OFFSET('Sanitation Data'!$G$29,0,10*ROW('Sanitation Data'!G76))="","",OFFSET('Sanitation Data'!$G$29,0,10*ROW('Sanitation Data'!G76)))</f>
        <v/>
      </c>
      <c r="DB82" s="353" t="str">
        <f ca="1">+IF(OFFSET('Sanitation Data'!$G$30,0,10*ROW('Sanitation Data'!G76))="","",OFFSET('Sanitation Data'!$G$30,0,10*ROW('Sanitation Data'!G76)))</f>
        <v/>
      </c>
      <c r="DC82" s="353" t="str">
        <f ca="1">+IF(OFFSET('Sanitation Data'!$G$31,0,10*ROW('Sanitation Data'!G76))="","",OFFSET('Sanitation Data'!$G$31,0,10*ROW('Sanitation Data'!G76)))</f>
        <v/>
      </c>
      <c r="DD82" s="353" t="str">
        <f ca="1">+IF(OFFSET('Sanitation Data'!$G$32,0,10*ROW('Sanitation Data'!G76))="","",OFFSET('Sanitation Data'!$G$32,0,10*ROW('Sanitation Data'!G76)))</f>
        <v/>
      </c>
      <c r="DE82" s="353" t="str">
        <f ca="1">+IF(OFFSET('Sanitation Data'!$H$28,0,10*ROW('Sanitation Data'!H76))="","",OFFSET('Sanitation Data'!$H$28,0,10*ROW('Sanitation Data'!H76)))</f>
        <v/>
      </c>
      <c r="DF82" s="353" t="str">
        <f ca="1">+IF(OFFSET('Sanitation Data'!$H$29,0,10*ROW('Sanitation Data'!H76))="","",OFFSET('Sanitation Data'!$H$29,0,10*ROW('Sanitation Data'!H76)))</f>
        <v/>
      </c>
      <c r="DG82" s="353" t="str">
        <f ca="1">+IF(OFFSET('Sanitation Data'!$H$30,0,10*ROW('Sanitation Data'!H76))="","",OFFSET('Sanitation Data'!$H$30,0,10*ROW('Sanitation Data'!H76)))</f>
        <v/>
      </c>
      <c r="DH82" s="353" t="str">
        <f ca="1">+IF(OFFSET('Sanitation Data'!$H$31,0,10*ROW('Sanitation Data'!H76))="","",OFFSET('Sanitation Data'!$H$31,0,10*ROW('Sanitation Data'!H76)))</f>
        <v/>
      </c>
      <c r="DI82" s="353" t="str">
        <f ca="1">+IF(OFFSET('Sanitation Data'!$H$32,0,10*ROW('Sanitation Data'!H76))="","",OFFSET('Sanitation Data'!$H$32,0,10*ROW('Sanitation Data'!H76)))</f>
        <v/>
      </c>
      <c r="DJ82" s="353" t="str">
        <f ca="1">+IF(OFFSET('Sanitation Data'!$I$28,0,10*ROW('Sanitation Data'!I76))="","",OFFSET('Sanitation Data'!$I$28,0,10*ROW('Sanitation Data'!I76)))</f>
        <v/>
      </c>
      <c r="DK82" s="353" t="str">
        <f ca="1">+IF(OFFSET('Sanitation Data'!$I$29,0,10*ROW('Sanitation Data'!I76))="","",OFFSET('Sanitation Data'!$I$29,0,10*ROW('Sanitation Data'!I76)))</f>
        <v/>
      </c>
      <c r="DL82" s="353" t="str">
        <f ca="1">+IF(OFFSET('Sanitation Data'!$I$30,0,10*ROW('Sanitation Data'!I76))="","",OFFSET('Sanitation Data'!$I$30,0,10*ROW('Sanitation Data'!I76)))</f>
        <v/>
      </c>
      <c r="DM82" s="353" t="str">
        <f ca="1">+IF(OFFSET('Sanitation Data'!$I$31,0,10*ROW('Sanitation Data'!I76))="","",OFFSET('Sanitation Data'!$I$31,0,10*ROW('Sanitation Data'!I76)))</f>
        <v/>
      </c>
      <c r="DN82" s="353" t="str">
        <f ca="1">+IF(OFFSET('Sanitation Data'!$I$32,0,10*ROW('Sanitation Data'!I76))="","",OFFSET('Sanitation Data'!$I$32,0,10*ROW('Sanitation Data'!I76)))</f>
        <v/>
      </c>
      <c r="DO82" s="353" t="str">
        <f ca="1">+IF(OFFSET('Hygiene Data'!$D$11,0,10*ROW('Hygiene Data'!D76))="","",OFFSET('Hygiene Data'!$D$11,0,10*ROW('Hygiene Data'!D76)))</f>
        <v/>
      </c>
      <c r="DP82" s="353" t="str">
        <f ca="1">+IF(OFFSET('Hygiene Data'!$D$12,0,10*ROW('Hygiene Data'!D76))="","",OFFSET('Hygiene Data'!$D$12,0,10*ROW('Hygiene Data'!D76)))</f>
        <v/>
      </c>
      <c r="DQ82" s="353" t="str">
        <f ca="1">+IF(OFFSET('Hygiene Data'!$D$13,0,10*ROW('Hygiene Data'!D76))="","",OFFSET('Hygiene Data'!$D$13,0,10*ROW('Hygiene Data'!D76)))</f>
        <v/>
      </c>
      <c r="DR82" s="353" t="str">
        <f ca="1">+IF(OFFSET('Hygiene Data'!$E$11,0,10*ROW('Hygiene Data'!E76))="","",OFFSET('Hygiene Data'!$E$11,0,10*ROW('Hygiene Data'!E76)))</f>
        <v/>
      </c>
      <c r="DS82" s="353" t="str">
        <f ca="1">+IF(OFFSET('Hygiene Data'!$E$12,0,10*ROW('Hygiene Data'!E76))="","",OFFSET('Hygiene Data'!$E$12,0,10*ROW('Hygiene Data'!E76)))</f>
        <v/>
      </c>
      <c r="DT82" s="353" t="str">
        <f ca="1">+IF(OFFSET('Hygiene Data'!$E$13,0,10*ROW('Hygiene Data'!E76))="","",OFFSET('Hygiene Data'!$E$13,0,10*ROW('Hygiene Data'!E76)))</f>
        <v/>
      </c>
      <c r="DU82" s="353" t="str">
        <f ca="1">+IF(OFFSET('Hygiene Data'!$F$11,0,10*ROW('Hygiene Data'!F76))="","",OFFSET('Hygiene Data'!$F$11,0,10*ROW('Hygiene Data'!F76)))</f>
        <v/>
      </c>
      <c r="DV82" s="353" t="str">
        <f ca="1">+IF(OFFSET('Hygiene Data'!$F$12,0,10*ROW('Hygiene Data'!F76))="","",OFFSET('Hygiene Data'!$F$12,0,10*ROW('Hygiene Data'!F76)))</f>
        <v/>
      </c>
      <c r="DW82" s="353" t="str">
        <f ca="1">+IF(OFFSET('Hygiene Data'!$F$13,0,10*ROW('Hygiene Data'!F76))="","",OFFSET('Hygiene Data'!$F$13,0,10*ROW('Hygiene Data'!F76)))</f>
        <v/>
      </c>
      <c r="DX82" s="353" t="str">
        <f ca="1">+IF(OFFSET('Hygiene Data'!$G$11,0,10*ROW('Hygiene Data'!G76))="","",OFFSET('Hygiene Data'!$G$11,0,10*ROW('Hygiene Data'!G76)))</f>
        <v/>
      </c>
      <c r="DY82" s="353" t="str">
        <f ca="1">+IF(OFFSET('Hygiene Data'!$G$12,0,10*ROW('Hygiene Data'!G76))="","",OFFSET('Hygiene Data'!$G$12,0,10*ROW('Hygiene Data'!G76)))</f>
        <v/>
      </c>
      <c r="DZ82" s="353" t="str">
        <f ca="1">+IF(OFFSET('Hygiene Data'!$G$13,0,10*ROW('Hygiene Data'!G76))="","",OFFSET('Hygiene Data'!$G$13,0,10*ROW('Hygiene Data'!G76)))</f>
        <v/>
      </c>
      <c r="EA82" s="353" t="str">
        <f ca="1">+IF(OFFSET('Hygiene Data'!$H$11,0,10*ROW('Hygiene Data'!H76))="","",OFFSET('Hygiene Data'!$H$11,0,10*ROW('Hygiene Data'!H76)))</f>
        <v/>
      </c>
      <c r="EB82" s="353" t="str">
        <f ca="1">+IF(OFFSET('Hygiene Data'!$H$12,0,10*ROW('Hygiene Data'!H76))="","",OFFSET('Hygiene Data'!$H$12,0,10*ROW('Hygiene Data'!H76)))</f>
        <v/>
      </c>
      <c r="EC82" s="353" t="str">
        <f ca="1">+IF(OFFSET('Hygiene Data'!$H$13,0,10*ROW('Hygiene Data'!H76))="","",OFFSET('Hygiene Data'!$H$13,0,10*ROW('Hygiene Data'!H76)))</f>
        <v/>
      </c>
      <c r="ED82" s="353" t="str">
        <f ca="1">+IF(OFFSET('Hygiene Data'!$I$11,0,10*ROW('Hygiene Data'!I76))="","",OFFSET('Hygiene Data'!$I$11,0,10*ROW('Hygiene Data'!I76)))</f>
        <v/>
      </c>
      <c r="EE82" s="353" t="str">
        <f ca="1">+IF(OFFSET('Hygiene Data'!$I$12,0,10*ROW('Hygiene Data'!I76))="","",OFFSET('Hygiene Data'!$I$12,0,10*ROW('Hygiene Data'!I76)))</f>
        <v/>
      </c>
      <c r="EF82" s="353" t="str">
        <f ca="1">+IF(OFFSET('Hygiene Data'!$I$13,0,10*ROW('Hygiene Data'!I76))="","",OFFSET('Hygiene Data'!$I$13,0,10*ROW('Hygiene Data'!I76)))</f>
        <v/>
      </c>
    </row>
    <row r="83" spans="1:136" x14ac:dyDescent="0.25">
      <c r="A83" s="462" t="str">
        <f ca="1">+IF(OFFSET('Water Data'!$B$2,0,10*ROW('Water Data'!E77))="","",OFFSET('Water Data'!$B$2,0,10*ROW('Water Data'!E77)))</f>
        <v/>
      </c>
      <c r="B83" s="46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89" t="str">
        <f t="shared" ca="1" si="1"/>
        <v/>
      </c>
      <c r="D83" s="49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3" t="str">
        <f ca="1">+IF(OFFSET('Water Data'!$D$27,0,10*ROW('Water Data'!D77))="","",OFFSET('Water Data'!$D$27,0,10*ROW('Water Data'!D77)))</f>
        <v/>
      </c>
      <c r="BT83" s="353" t="str">
        <f ca="1">+IF(OFFSET('Water Data'!$D$28,0,10*ROW('Water Data'!D77))="","",OFFSET('Water Data'!$D$28,0,10*ROW('Water Data'!D77)))</f>
        <v/>
      </c>
      <c r="BU83" s="353" t="str">
        <f ca="1">+IF(OFFSET('Water Data'!$D$29,0,10*ROW('Water Data'!D77))="","",OFFSET('Water Data'!$D$29,0,10*ROW('Water Data'!D77)))</f>
        <v/>
      </c>
      <c r="BV83" s="353" t="str">
        <f ca="1">+IF(OFFSET('Water Data'!$E$27,0,10*ROW('Water Data'!E77))="","",OFFSET('Water Data'!$E$27,0,10*ROW('Water Data'!E77)))</f>
        <v/>
      </c>
      <c r="BW83" s="353" t="str">
        <f ca="1">+IF(OFFSET('Water Data'!$E$28,0,10*ROW('Water Data'!E77))="","",OFFSET('Water Data'!$E$28,0,10*ROW('Water Data'!E77)))</f>
        <v/>
      </c>
      <c r="BX83" s="353" t="str">
        <f ca="1">+IF(OFFSET('Water Data'!$E$29,0,10*ROW('Water Data'!E77))="","",OFFSET('Water Data'!$E$29,0,10*ROW('Water Data'!E77)))</f>
        <v/>
      </c>
      <c r="BY83" s="353" t="str">
        <f ca="1">+IF(OFFSET('Water Data'!$F$27,0,10*ROW('Water Data'!F77))="","",OFFSET('Water Data'!$F$27,0,10*ROW('Water Data'!F77)))</f>
        <v/>
      </c>
      <c r="BZ83" s="353" t="str">
        <f ca="1">+IF(OFFSET('Water Data'!$F$28,0,10*ROW('Water Data'!F77))="","",OFFSET('Water Data'!$F$28,0,10*ROW('Water Data'!F77)))</f>
        <v/>
      </c>
      <c r="CA83" s="353" t="str">
        <f ca="1">+IF(OFFSET('Water Data'!$F$29,0,10*ROW('Water Data'!F77))="","",OFFSET('Water Data'!$F$29,0,10*ROW('Water Data'!F77)))</f>
        <v/>
      </c>
      <c r="CB83" s="353" t="str">
        <f ca="1">+IF(OFFSET('Water Data'!$G$27,0,10*ROW('Water Data'!G77))="","",OFFSET('Water Data'!$G$27,0,10*ROW('Water Data'!G77)))</f>
        <v/>
      </c>
      <c r="CC83" s="353" t="str">
        <f ca="1">+IF(OFFSET('Water Data'!$G$28,0,10*ROW('Water Data'!G77))="","",OFFSET('Water Data'!$G$28,0,10*ROW('Water Data'!G77)))</f>
        <v/>
      </c>
      <c r="CD83" s="353" t="str">
        <f ca="1">+IF(OFFSET('Water Data'!$G$29,0,10*ROW('Water Data'!G77))="","",OFFSET('Water Data'!$G$29,0,10*ROW('Water Data'!G77)))</f>
        <v/>
      </c>
      <c r="CE83" s="353" t="str">
        <f ca="1">+IF(OFFSET('Water Data'!$H$27,0,10*ROW('Water Data'!H77))="","",OFFSET('Water Data'!$H$27,0,10*ROW('Water Data'!H77)))</f>
        <v/>
      </c>
      <c r="CF83" s="353" t="str">
        <f ca="1">+IF(OFFSET('Water Data'!$H$28,0,10*ROW('Water Data'!H77))="","",OFFSET('Water Data'!$H$28,0,10*ROW('Water Data'!H77)))</f>
        <v/>
      </c>
      <c r="CG83" s="353" t="str">
        <f ca="1">+IF(OFFSET('Water Data'!$H$29,0,10*ROW('Water Data'!H77))="","",OFFSET('Water Data'!$H$29,0,10*ROW('Water Data'!H77)))</f>
        <v/>
      </c>
      <c r="CH83" s="353" t="str">
        <f ca="1">+IF(OFFSET('Water Data'!$I$27,0,10*ROW('Water Data'!I77))="","",OFFSET('Water Data'!$I$27,0,10*ROW('Water Data'!I77)))</f>
        <v/>
      </c>
      <c r="CI83" s="353" t="str">
        <f ca="1">+IF(OFFSET('Water Data'!$I$28,0,10*ROW('Water Data'!I77))="","",OFFSET('Water Data'!$I$28,0,10*ROW('Water Data'!I77)))</f>
        <v/>
      </c>
      <c r="CJ83" s="353" t="str">
        <f ca="1">+IF(OFFSET('Water Data'!$I$29,0,10*ROW('Water Data'!I77))="","",OFFSET('Water Data'!$I$29,0,10*ROW('Water Data'!I77)))</f>
        <v/>
      </c>
      <c r="CK83" s="353" t="str">
        <f ca="1">+IF(OFFSET('Sanitation Data'!$D$28,0,10*ROW('Sanitation Data'!D77))="","",OFFSET('Sanitation Data'!$D$28,0,10*ROW('Sanitation Data'!D77)))</f>
        <v/>
      </c>
      <c r="CL83" s="353" t="str">
        <f ca="1">+IF(OFFSET('Sanitation Data'!$D$29,0,10*ROW('Sanitation Data'!D77))="","",OFFSET('Sanitation Data'!$D$29,0,10*ROW('Sanitation Data'!D77)))</f>
        <v/>
      </c>
      <c r="CM83" s="353" t="str">
        <f ca="1">+IF(OFFSET('Sanitation Data'!$D$30,0,10*ROW('Sanitation Data'!D77))="","",OFFSET('Sanitation Data'!$D$30,0,10*ROW('Sanitation Data'!D77)))</f>
        <v/>
      </c>
      <c r="CN83" s="353" t="str">
        <f ca="1">+IF(OFFSET('Sanitation Data'!$D$31,0,10*ROW('Sanitation Data'!D77))="","",OFFSET('Sanitation Data'!$D$31,0,10*ROW('Sanitation Data'!D77)))</f>
        <v/>
      </c>
      <c r="CO83" s="353" t="str">
        <f ca="1">+IF(OFFSET('Sanitation Data'!$D$32,0,10*ROW('Sanitation Data'!D77))="","",OFFSET('Sanitation Data'!$D$32,0,10*ROW('Sanitation Data'!D77)))</f>
        <v/>
      </c>
      <c r="CP83" s="353" t="str">
        <f ca="1">+IF(OFFSET('Sanitation Data'!$E$28,0,10*ROW('Sanitation Data'!E77))="","",OFFSET('Sanitation Data'!$E$28,0,10*ROW('Sanitation Data'!E77)))</f>
        <v/>
      </c>
      <c r="CQ83" s="353" t="str">
        <f ca="1">+IF(OFFSET('Sanitation Data'!$E$29,0,10*ROW('Sanitation Data'!E77))="","",OFFSET('Sanitation Data'!$E$29,0,10*ROW('Sanitation Data'!E77)))</f>
        <v/>
      </c>
      <c r="CR83" s="353" t="str">
        <f ca="1">+IF(OFFSET('Sanitation Data'!$E$30,0,10*ROW('Sanitation Data'!E77))="","",OFFSET('Sanitation Data'!$E$30,0,10*ROW('Sanitation Data'!E77)))</f>
        <v/>
      </c>
      <c r="CS83" s="353" t="str">
        <f ca="1">+IF(OFFSET('Sanitation Data'!$E$31,0,10*ROW('Sanitation Data'!E77))="","",OFFSET('Sanitation Data'!$E$31,0,10*ROW('Sanitation Data'!E77)))</f>
        <v/>
      </c>
      <c r="CT83" s="353" t="str">
        <f ca="1">+IF(OFFSET('Sanitation Data'!$E$32,0,10*ROW('Sanitation Data'!E77))="","",OFFSET('Sanitation Data'!$E$32,0,10*ROW('Sanitation Data'!E77)))</f>
        <v/>
      </c>
      <c r="CU83" s="353" t="str">
        <f ca="1">+IF(OFFSET('Sanitation Data'!$F$28,0,10*ROW('Sanitation Data'!F77))="","",OFFSET('Sanitation Data'!$F$28,0,10*ROW('Sanitation Data'!F77)))</f>
        <v/>
      </c>
      <c r="CV83" s="353" t="str">
        <f ca="1">+IF(OFFSET('Sanitation Data'!$F$29,0,10*ROW('Sanitation Data'!F77))="","",OFFSET('Sanitation Data'!$F$29,0,10*ROW('Sanitation Data'!F77)))</f>
        <v/>
      </c>
      <c r="CW83" s="353" t="str">
        <f ca="1">+IF(OFFSET('Sanitation Data'!$F$30,0,10*ROW('Sanitation Data'!F77))="","",OFFSET('Sanitation Data'!$F$30,0,10*ROW('Sanitation Data'!F77)))</f>
        <v/>
      </c>
      <c r="CX83" s="353" t="str">
        <f ca="1">+IF(OFFSET('Sanitation Data'!$F$31,0,10*ROW('Sanitation Data'!F77))="","",OFFSET('Sanitation Data'!$F$31,0,10*ROW('Sanitation Data'!F77)))</f>
        <v/>
      </c>
      <c r="CY83" s="353" t="str">
        <f ca="1">+IF(OFFSET('Sanitation Data'!$F$32,0,10*ROW('Sanitation Data'!F77))="","",OFFSET('Sanitation Data'!$F$32,0,10*ROW('Sanitation Data'!F77)))</f>
        <v/>
      </c>
      <c r="CZ83" s="353" t="str">
        <f ca="1">+IF(OFFSET('Sanitation Data'!$G$28,0,10*ROW('Sanitation Data'!G77))="","",OFFSET('Sanitation Data'!$G$28,0,10*ROW('Sanitation Data'!G77)))</f>
        <v/>
      </c>
      <c r="DA83" s="353" t="str">
        <f ca="1">+IF(OFFSET('Sanitation Data'!$G$29,0,10*ROW('Sanitation Data'!G77))="","",OFFSET('Sanitation Data'!$G$29,0,10*ROW('Sanitation Data'!G77)))</f>
        <v/>
      </c>
      <c r="DB83" s="353" t="str">
        <f ca="1">+IF(OFFSET('Sanitation Data'!$G$30,0,10*ROW('Sanitation Data'!G77))="","",OFFSET('Sanitation Data'!$G$30,0,10*ROW('Sanitation Data'!G77)))</f>
        <v/>
      </c>
      <c r="DC83" s="353" t="str">
        <f ca="1">+IF(OFFSET('Sanitation Data'!$G$31,0,10*ROW('Sanitation Data'!G77))="","",OFFSET('Sanitation Data'!$G$31,0,10*ROW('Sanitation Data'!G77)))</f>
        <v/>
      </c>
      <c r="DD83" s="353" t="str">
        <f ca="1">+IF(OFFSET('Sanitation Data'!$G$32,0,10*ROW('Sanitation Data'!G77))="","",OFFSET('Sanitation Data'!$G$32,0,10*ROW('Sanitation Data'!G77)))</f>
        <v/>
      </c>
      <c r="DE83" s="353" t="str">
        <f ca="1">+IF(OFFSET('Sanitation Data'!$H$28,0,10*ROW('Sanitation Data'!H77))="","",OFFSET('Sanitation Data'!$H$28,0,10*ROW('Sanitation Data'!H77)))</f>
        <v/>
      </c>
      <c r="DF83" s="353" t="str">
        <f ca="1">+IF(OFFSET('Sanitation Data'!$H$29,0,10*ROW('Sanitation Data'!H77))="","",OFFSET('Sanitation Data'!$H$29,0,10*ROW('Sanitation Data'!H77)))</f>
        <v/>
      </c>
      <c r="DG83" s="353" t="str">
        <f ca="1">+IF(OFFSET('Sanitation Data'!$H$30,0,10*ROW('Sanitation Data'!H77))="","",OFFSET('Sanitation Data'!$H$30,0,10*ROW('Sanitation Data'!H77)))</f>
        <v/>
      </c>
      <c r="DH83" s="353" t="str">
        <f ca="1">+IF(OFFSET('Sanitation Data'!$H$31,0,10*ROW('Sanitation Data'!H77))="","",OFFSET('Sanitation Data'!$H$31,0,10*ROW('Sanitation Data'!H77)))</f>
        <v/>
      </c>
      <c r="DI83" s="353" t="str">
        <f ca="1">+IF(OFFSET('Sanitation Data'!$H$32,0,10*ROW('Sanitation Data'!H77))="","",OFFSET('Sanitation Data'!$H$32,0,10*ROW('Sanitation Data'!H77)))</f>
        <v/>
      </c>
      <c r="DJ83" s="353" t="str">
        <f ca="1">+IF(OFFSET('Sanitation Data'!$I$28,0,10*ROW('Sanitation Data'!I77))="","",OFFSET('Sanitation Data'!$I$28,0,10*ROW('Sanitation Data'!I77)))</f>
        <v/>
      </c>
      <c r="DK83" s="353" t="str">
        <f ca="1">+IF(OFFSET('Sanitation Data'!$I$29,0,10*ROW('Sanitation Data'!I77))="","",OFFSET('Sanitation Data'!$I$29,0,10*ROW('Sanitation Data'!I77)))</f>
        <v/>
      </c>
      <c r="DL83" s="353" t="str">
        <f ca="1">+IF(OFFSET('Sanitation Data'!$I$30,0,10*ROW('Sanitation Data'!I77))="","",OFFSET('Sanitation Data'!$I$30,0,10*ROW('Sanitation Data'!I77)))</f>
        <v/>
      </c>
      <c r="DM83" s="353" t="str">
        <f ca="1">+IF(OFFSET('Sanitation Data'!$I$31,0,10*ROW('Sanitation Data'!I77))="","",OFFSET('Sanitation Data'!$I$31,0,10*ROW('Sanitation Data'!I77)))</f>
        <v/>
      </c>
      <c r="DN83" s="353" t="str">
        <f ca="1">+IF(OFFSET('Sanitation Data'!$I$32,0,10*ROW('Sanitation Data'!I77))="","",OFFSET('Sanitation Data'!$I$32,0,10*ROW('Sanitation Data'!I77)))</f>
        <v/>
      </c>
      <c r="DO83" s="353" t="str">
        <f ca="1">+IF(OFFSET('Hygiene Data'!$D$11,0,10*ROW('Hygiene Data'!D77))="","",OFFSET('Hygiene Data'!$D$11,0,10*ROW('Hygiene Data'!D77)))</f>
        <v/>
      </c>
      <c r="DP83" s="353" t="str">
        <f ca="1">+IF(OFFSET('Hygiene Data'!$D$12,0,10*ROW('Hygiene Data'!D77))="","",OFFSET('Hygiene Data'!$D$12,0,10*ROW('Hygiene Data'!D77)))</f>
        <v/>
      </c>
      <c r="DQ83" s="353" t="str">
        <f ca="1">+IF(OFFSET('Hygiene Data'!$D$13,0,10*ROW('Hygiene Data'!D77))="","",OFFSET('Hygiene Data'!$D$13,0,10*ROW('Hygiene Data'!D77)))</f>
        <v/>
      </c>
      <c r="DR83" s="353" t="str">
        <f ca="1">+IF(OFFSET('Hygiene Data'!$E$11,0,10*ROW('Hygiene Data'!E77))="","",OFFSET('Hygiene Data'!$E$11,0,10*ROW('Hygiene Data'!E77)))</f>
        <v/>
      </c>
      <c r="DS83" s="353" t="str">
        <f ca="1">+IF(OFFSET('Hygiene Data'!$E$12,0,10*ROW('Hygiene Data'!E77))="","",OFFSET('Hygiene Data'!$E$12,0,10*ROW('Hygiene Data'!E77)))</f>
        <v/>
      </c>
      <c r="DT83" s="353" t="str">
        <f ca="1">+IF(OFFSET('Hygiene Data'!$E$13,0,10*ROW('Hygiene Data'!E77))="","",OFFSET('Hygiene Data'!$E$13,0,10*ROW('Hygiene Data'!E77)))</f>
        <v/>
      </c>
      <c r="DU83" s="353" t="str">
        <f ca="1">+IF(OFFSET('Hygiene Data'!$F$11,0,10*ROW('Hygiene Data'!F77))="","",OFFSET('Hygiene Data'!$F$11,0,10*ROW('Hygiene Data'!F77)))</f>
        <v/>
      </c>
      <c r="DV83" s="353" t="str">
        <f ca="1">+IF(OFFSET('Hygiene Data'!$F$12,0,10*ROW('Hygiene Data'!F77))="","",OFFSET('Hygiene Data'!$F$12,0,10*ROW('Hygiene Data'!F77)))</f>
        <v/>
      </c>
      <c r="DW83" s="353" t="str">
        <f ca="1">+IF(OFFSET('Hygiene Data'!$F$13,0,10*ROW('Hygiene Data'!F77))="","",OFFSET('Hygiene Data'!$F$13,0,10*ROW('Hygiene Data'!F77)))</f>
        <v/>
      </c>
      <c r="DX83" s="353" t="str">
        <f ca="1">+IF(OFFSET('Hygiene Data'!$G$11,0,10*ROW('Hygiene Data'!G77))="","",OFFSET('Hygiene Data'!$G$11,0,10*ROW('Hygiene Data'!G77)))</f>
        <v/>
      </c>
      <c r="DY83" s="353" t="str">
        <f ca="1">+IF(OFFSET('Hygiene Data'!$G$12,0,10*ROW('Hygiene Data'!G77))="","",OFFSET('Hygiene Data'!$G$12,0,10*ROW('Hygiene Data'!G77)))</f>
        <v/>
      </c>
      <c r="DZ83" s="353" t="str">
        <f ca="1">+IF(OFFSET('Hygiene Data'!$G$13,0,10*ROW('Hygiene Data'!G77))="","",OFFSET('Hygiene Data'!$G$13,0,10*ROW('Hygiene Data'!G77)))</f>
        <v/>
      </c>
      <c r="EA83" s="353" t="str">
        <f ca="1">+IF(OFFSET('Hygiene Data'!$H$11,0,10*ROW('Hygiene Data'!H77))="","",OFFSET('Hygiene Data'!$H$11,0,10*ROW('Hygiene Data'!H77)))</f>
        <v/>
      </c>
      <c r="EB83" s="353" t="str">
        <f ca="1">+IF(OFFSET('Hygiene Data'!$H$12,0,10*ROW('Hygiene Data'!H77))="","",OFFSET('Hygiene Data'!$H$12,0,10*ROW('Hygiene Data'!H77)))</f>
        <v/>
      </c>
      <c r="EC83" s="353" t="str">
        <f ca="1">+IF(OFFSET('Hygiene Data'!$H$13,0,10*ROW('Hygiene Data'!H77))="","",OFFSET('Hygiene Data'!$H$13,0,10*ROW('Hygiene Data'!H77)))</f>
        <v/>
      </c>
      <c r="ED83" s="353" t="str">
        <f ca="1">+IF(OFFSET('Hygiene Data'!$I$11,0,10*ROW('Hygiene Data'!I77))="","",OFFSET('Hygiene Data'!$I$11,0,10*ROW('Hygiene Data'!I77)))</f>
        <v/>
      </c>
      <c r="EE83" s="353" t="str">
        <f ca="1">+IF(OFFSET('Hygiene Data'!$I$12,0,10*ROW('Hygiene Data'!I77))="","",OFFSET('Hygiene Data'!$I$12,0,10*ROW('Hygiene Data'!I77)))</f>
        <v/>
      </c>
      <c r="EF83" s="353" t="str">
        <f ca="1">+IF(OFFSET('Hygiene Data'!$I$13,0,10*ROW('Hygiene Data'!I77))="","",OFFSET('Hygiene Data'!$I$13,0,10*ROW('Hygiene Data'!I77)))</f>
        <v/>
      </c>
    </row>
    <row r="84" spans="1:136" x14ac:dyDescent="0.25">
      <c r="A84" s="462" t="str">
        <f ca="1">+IF(OFFSET('Water Data'!$B$2,0,10*ROW('Water Data'!E78))="","",OFFSET('Water Data'!$B$2,0,10*ROW('Water Data'!E78)))</f>
        <v/>
      </c>
      <c r="B84" s="46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89" t="str">
        <f t="shared" ca="1" si="1"/>
        <v/>
      </c>
      <c r="D84" s="49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3" t="str">
        <f ca="1">+IF(OFFSET('Water Data'!$D$27,0,10*ROW('Water Data'!D78))="","",OFFSET('Water Data'!$D$27,0,10*ROW('Water Data'!D78)))</f>
        <v/>
      </c>
      <c r="BT84" s="353" t="str">
        <f ca="1">+IF(OFFSET('Water Data'!$D$28,0,10*ROW('Water Data'!D78))="","",OFFSET('Water Data'!$D$28,0,10*ROW('Water Data'!D78)))</f>
        <v/>
      </c>
      <c r="BU84" s="353" t="str">
        <f ca="1">+IF(OFFSET('Water Data'!$D$29,0,10*ROW('Water Data'!D78))="","",OFFSET('Water Data'!$D$29,0,10*ROW('Water Data'!D78)))</f>
        <v/>
      </c>
      <c r="BV84" s="353" t="str">
        <f ca="1">+IF(OFFSET('Water Data'!$E$27,0,10*ROW('Water Data'!E78))="","",OFFSET('Water Data'!$E$27,0,10*ROW('Water Data'!E78)))</f>
        <v/>
      </c>
      <c r="BW84" s="353" t="str">
        <f ca="1">+IF(OFFSET('Water Data'!$E$28,0,10*ROW('Water Data'!E78))="","",OFFSET('Water Data'!$E$28,0,10*ROW('Water Data'!E78)))</f>
        <v/>
      </c>
      <c r="BX84" s="353" t="str">
        <f ca="1">+IF(OFFSET('Water Data'!$E$29,0,10*ROW('Water Data'!E78))="","",OFFSET('Water Data'!$E$29,0,10*ROW('Water Data'!E78)))</f>
        <v/>
      </c>
      <c r="BY84" s="353" t="str">
        <f ca="1">+IF(OFFSET('Water Data'!$F$27,0,10*ROW('Water Data'!F78))="","",OFFSET('Water Data'!$F$27,0,10*ROW('Water Data'!F78)))</f>
        <v/>
      </c>
      <c r="BZ84" s="353" t="str">
        <f ca="1">+IF(OFFSET('Water Data'!$F$28,0,10*ROW('Water Data'!F78))="","",OFFSET('Water Data'!$F$28,0,10*ROW('Water Data'!F78)))</f>
        <v/>
      </c>
      <c r="CA84" s="353" t="str">
        <f ca="1">+IF(OFFSET('Water Data'!$F$29,0,10*ROW('Water Data'!F78))="","",OFFSET('Water Data'!$F$29,0,10*ROW('Water Data'!F78)))</f>
        <v/>
      </c>
      <c r="CB84" s="353" t="str">
        <f ca="1">+IF(OFFSET('Water Data'!$G$27,0,10*ROW('Water Data'!G78))="","",OFFSET('Water Data'!$G$27,0,10*ROW('Water Data'!G78)))</f>
        <v/>
      </c>
      <c r="CC84" s="353" t="str">
        <f ca="1">+IF(OFFSET('Water Data'!$G$28,0,10*ROW('Water Data'!G78))="","",OFFSET('Water Data'!$G$28,0,10*ROW('Water Data'!G78)))</f>
        <v/>
      </c>
      <c r="CD84" s="353" t="str">
        <f ca="1">+IF(OFFSET('Water Data'!$G$29,0,10*ROW('Water Data'!G78))="","",OFFSET('Water Data'!$G$29,0,10*ROW('Water Data'!G78)))</f>
        <v/>
      </c>
      <c r="CE84" s="353" t="str">
        <f ca="1">+IF(OFFSET('Water Data'!$H$27,0,10*ROW('Water Data'!H78))="","",OFFSET('Water Data'!$H$27,0,10*ROW('Water Data'!H78)))</f>
        <v/>
      </c>
      <c r="CF84" s="353" t="str">
        <f ca="1">+IF(OFFSET('Water Data'!$H$28,0,10*ROW('Water Data'!H78))="","",OFFSET('Water Data'!$H$28,0,10*ROW('Water Data'!H78)))</f>
        <v/>
      </c>
      <c r="CG84" s="353" t="str">
        <f ca="1">+IF(OFFSET('Water Data'!$H$29,0,10*ROW('Water Data'!H78))="","",OFFSET('Water Data'!$H$29,0,10*ROW('Water Data'!H78)))</f>
        <v/>
      </c>
      <c r="CH84" s="353" t="str">
        <f ca="1">+IF(OFFSET('Water Data'!$I$27,0,10*ROW('Water Data'!I78))="","",OFFSET('Water Data'!$I$27,0,10*ROW('Water Data'!I78)))</f>
        <v/>
      </c>
      <c r="CI84" s="353" t="str">
        <f ca="1">+IF(OFFSET('Water Data'!$I$28,0,10*ROW('Water Data'!I78))="","",OFFSET('Water Data'!$I$28,0,10*ROW('Water Data'!I78)))</f>
        <v/>
      </c>
      <c r="CJ84" s="353" t="str">
        <f ca="1">+IF(OFFSET('Water Data'!$I$29,0,10*ROW('Water Data'!I78))="","",OFFSET('Water Data'!$I$29,0,10*ROW('Water Data'!I78)))</f>
        <v/>
      </c>
      <c r="CK84" s="353" t="str">
        <f ca="1">+IF(OFFSET('Sanitation Data'!$D$28,0,10*ROW('Sanitation Data'!D78))="","",OFFSET('Sanitation Data'!$D$28,0,10*ROW('Sanitation Data'!D78)))</f>
        <v/>
      </c>
      <c r="CL84" s="353" t="str">
        <f ca="1">+IF(OFFSET('Sanitation Data'!$D$29,0,10*ROW('Sanitation Data'!D78))="","",OFFSET('Sanitation Data'!$D$29,0,10*ROW('Sanitation Data'!D78)))</f>
        <v/>
      </c>
      <c r="CM84" s="353" t="str">
        <f ca="1">+IF(OFFSET('Sanitation Data'!$D$30,0,10*ROW('Sanitation Data'!D78))="","",OFFSET('Sanitation Data'!$D$30,0,10*ROW('Sanitation Data'!D78)))</f>
        <v/>
      </c>
      <c r="CN84" s="353" t="str">
        <f ca="1">+IF(OFFSET('Sanitation Data'!$D$31,0,10*ROW('Sanitation Data'!D78))="","",OFFSET('Sanitation Data'!$D$31,0,10*ROW('Sanitation Data'!D78)))</f>
        <v/>
      </c>
      <c r="CO84" s="353" t="str">
        <f ca="1">+IF(OFFSET('Sanitation Data'!$D$32,0,10*ROW('Sanitation Data'!D78))="","",OFFSET('Sanitation Data'!$D$32,0,10*ROW('Sanitation Data'!D78)))</f>
        <v/>
      </c>
      <c r="CP84" s="353" t="str">
        <f ca="1">+IF(OFFSET('Sanitation Data'!$E$28,0,10*ROW('Sanitation Data'!E78))="","",OFFSET('Sanitation Data'!$E$28,0,10*ROW('Sanitation Data'!E78)))</f>
        <v/>
      </c>
      <c r="CQ84" s="353" t="str">
        <f ca="1">+IF(OFFSET('Sanitation Data'!$E$29,0,10*ROW('Sanitation Data'!E78))="","",OFFSET('Sanitation Data'!$E$29,0,10*ROW('Sanitation Data'!E78)))</f>
        <v/>
      </c>
      <c r="CR84" s="353" t="str">
        <f ca="1">+IF(OFFSET('Sanitation Data'!$E$30,0,10*ROW('Sanitation Data'!E78))="","",OFFSET('Sanitation Data'!$E$30,0,10*ROW('Sanitation Data'!E78)))</f>
        <v/>
      </c>
      <c r="CS84" s="353" t="str">
        <f ca="1">+IF(OFFSET('Sanitation Data'!$E$31,0,10*ROW('Sanitation Data'!E78))="","",OFFSET('Sanitation Data'!$E$31,0,10*ROW('Sanitation Data'!E78)))</f>
        <v/>
      </c>
      <c r="CT84" s="353" t="str">
        <f ca="1">+IF(OFFSET('Sanitation Data'!$E$32,0,10*ROW('Sanitation Data'!E78))="","",OFFSET('Sanitation Data'!$E$32,0,10*ROW('Sanitation Data'!E78)))</f>
        <v/>
      </c>
      <c r="CU84" s="353" t="str">
        <f ca="1">+IF(OFFSET('Sanitation Data'!$F$28,0,10*ROW('Sanitation Data'!F78))="","",OFFSET('Sanitation Data'!$F$28,0,10*ROW('Sanitation Data'!F78)))</f>
        <v/>
      </c>
      <c r="CV84" s="353" t="str">
        <f ca="1">+IF(OFFSET('Sanitation Data'!$F$29,0,10*ROW('Sanitation Data'!F78))="","",OFFSET('Sanitation Data'!$F$29,0,10*ROW('Sanitation Data'!F78)))</f>
        <v/>
      </c>
      <c r="CW84" s="353" t="str">
        <f ca="1">+IF(OFFSET('Sanitation Data'!$F$30,0,10*ROW('Sanitation Data'!F78))="","",OFFSET('Sanitation Data'!$F$30,0,10*ROW('Sanitation Data'!F78)))</f>
        <v/>
      </c>
      <c r="CX84" s="353" t="str">
        <f ca="1">+IF(OFFSET('Sanitation Data'!$F$31,0,10*ROW('Sanitation Data'!F78))="","",OFFSET('Sanitation Data'!$F$31,0,10*ROW('Sanitation Data'!F78)))</f>
        <v/>
      </c>
      <c r="CY84" s="353" t="str">
        <f ca="1">+IF(OFFSET('Sanitation Data'!$F$32,0,10*ROW('Sanitation Data'!F78))="","",OFFSET('Sanitation Data'!$F$32,0,10*ROW('Sanitation Data'!F78)))</f>
        <v/>
      </c>
      <c r="CZ84" s="353" t="str">
        <f ca="1">+IF(OFFSET('Sanitation Data'!$G$28,0,10*ROW('Sanitation Data'!G78))="","",OFFSET('Sanitation Data'!$G$28,0,10*ROW('Sanitation Data'!G78)))</f>
        <v/>
      </c>
      <c r="DA84" s="353" t="str">
        <f ca="1">+IF(OFFSET('Sanitation Data'!$G$29,0,10*ROW('Sanitation Data'!G78))="","",OFFSET('Sanitation Data'!$G$29,0,10*ROW('Sanitation Data'!G78)))</f>
        <v/>
      </c>
      <c r="DB84" s="353" t="str">
        <f ca="1">+IF(OFFSET('Sanitation Data'!$G$30,0,10*ROW('Sanitation Data'!G78))="","",OFFSET('Sanitation Data'!$G$30,0,10*ROW('Sanitation Data'!G78)))</f>
        <v/>
      </c>
      <c r="DC84" s="353" t="str">
        <f ca="1">+IF(OFFSET('Sanitation Data'!$G$31,0,10*ROW('Sanitation Data'!G78))="","",OFFSET('Sanitation Data'!$G$31,0,10*ROW('Sanitation Data'!G78)))</f>
        <v/>
      </c>
      <c r="DD84" s="353" t="str">
        <f ca="1">+IF(OFFSET('Sanitation Data'!$G$32,0,10*ROW('Sanitation Data'!G78))="","",OFFSET('Sanitation Data'!$G$32,0,10*ROW('Sanitation Data'!G78)))</f>
        <v/>
      </c>
      <c r="DE84" s="353" t="str">
        <f ca="1">+IF(OFFSET('Sanitation Data'!$H$28,0,10*ROW('Sanitation Data'!H78))="","",OFFSET('Sanitation Data'!$H$28,0,10*ROW('Sanitation Data'!H78)))</f>
        <v/>
      </c>
      <c r="DF84" s="353" t="str">
        <f ca="1">+IF(OFFSET('Sanitation Data'!$H$29,0,10*ROW('Sanitation Data'!H78))="","",OFFSET('Sanitation Data'!$H$29,0,10*ROW('Sanitation Data'!H78)))</f>
        <v/>
      </c>
      <c r="DG84" s="353" t="str">
        <f ca="1">+IF(OFFSET('Sanitation Data'!$H$30,0,10*ROW('Sanitation Data'!H78))="","",OFFSET('Sanitation Data'!$H$30,0,10*ROW('Sanitation Data'!H78)))</f>
        <v/>
      </c>
      <c r="DH84" s="353" t="str">
        <f ca="1">+IF(OFFSET('Sanitation Data'!$H$31,0,10*ROW('Sanitation Data'!H78))="","",OFFSET('Sanitation Data'!$H$31,0,10*ROW('Sanitation Data'!H78)))</f>
        <v/>
      </c>
      <c r="DI84" s="353" t="str">
        <f ca="1">+IF(OFFSET('Sanitation Data'!$H$32,0,10*ROW('Sanitation Data'!H78))="","",OFFSET('Sanitation Data'!$H$32,0,10*ROW('Sanitation Data'!H78)))</f>
        <v/>
      </c>
      <c r="DJ84" s="353" t="str">
        <f ca="1">+IF(OFFSET('Sanitation Data'!$I$28,0,10*ROW('Sanitation Data'!I78))="","",OFFSET('Sanitation Data'!$I$28,0,10*ROW('Sanitation Data'!I78)))</f>
        <v/>
      </c>
      <c r="DK84" s="353" t="str">
        <f ca="1">+IF(OFFSET('Sanitation Data'!$I$29,0,10*ROW('Sanitation Data'!I78))="","",OFFSET('Sanitation Data'!$I$29,0,10*ROW('Sanitation Data'!I78)))</f>
        <v/>
      </c>
      <c r="DL84" s="353" t="str">
        <f ca="1">+IF(OFFSET('Sanitation Data'!$I$30,0,10*ROW('Sanitation Data'!I78))="","",OFFSET('Sanitation Data'!$I$30,0,10*ROW('Sanitation Data'!I78)))</f>
        <v/>
      </c>
      <c r="DM84" s="353" t="str">
        <f ca="1">+IF(OFFSET('Sanitation Data'!$I$31,0,10*ROW('Sanitation Data'!I78))="","",OFFSET('Sanitation Data'!$I$31,0,10*ROW('Sanitation Data'!I78)))</f>
        <v/>
      </c>
      <c r="DN84" s="353" t="str">
        <f ca="1">+IF(OFFSET('Sanitation Data'!$I$32,0,10*ROW('Sanitation Data'!I78))="","",OFFSET('Sanitation Data'!$I$32,0,10*ROW('Sanitation Data'!I78)))</f>
        <v/>
      </c>
      <c r="DO84" s="353" t="str">
        <f ca="1">+IF(OFFSET('Hygiene Data'!$D$11,0,10*ROW('Hygiene Data'!D78))="","",OFFSET('Hygiene Data'!$D$11,0,10*ROW('Hygiene Data'!D78)))</f>
        <v/>
      </c>
      <c r="DP84" s="353" t="str">
        <f ca="1">+IF(OFFSET('Hygiene Data'!$D$12,0,10*ROW('Hygiene Data'!D78))="","",OFFSET('Hygiene Data'!$D$12,0,10*ROW('Hygiene Data'!D78)))</f>
        <v/>
      </c>
      <c r="DQ84" s="353" t="str">
        <f ca="1">+IF(OFFSET('Hygiene Data'!$D$13,0,10*ROW('Hygiene Data'!D78))="","",OFFSET('Hygiene Data'!$D$13,0,10*ROW('Hygiene Data'!D78)))</f>
        <v/>
      </c>
      <c r="DR84" s="353" t="str">
        <f ca="1">+IF(OFFSET('Hygiene Data'!$E$11,0,10*ROW('Hygiene Data'!E78))="","",OFFSET('Hygiene Data'!$E$11,0,10*ROW('Hygiene Data'!E78)))</f>
        <v/>
      </c>
      <c r="DS84" s="353" t="str">
        <f ca="1">+IF(OFFSET('Hygiene Data'!$E$12,0,10*ROW('Hygiene Data'!E78))="","",OFFSET('Hygiene Data'!$E$12,0,10*ROW('Hygiene Data'!E78)))</f>
        <v/>
      </c>
      <c r="DT84" s="353" t="str">
        <f ca="1">+IF(OFFSET('Hygiene Data'!$E$13,0,10*ROW('Hygiene Data'!E78))="","",OFFSET('Hygiene Data'!$E$13,0,10*ROW('Hygiene Data'!E78)))</f>
        <v/>
      </c>
      <c r="DU84" s="353" t="str">
        <f ca="1">+IF(OFFSET('Hygiene Data'!$F$11,0,10*ROW('Hygiene Data'!F78))="","",OFFSET('Hygiene Data'!$F$11,0,10*ROW('Hygiene Data'!F78)))</f>
        <v/>
      </c>
      <c r="DV84" s="353" t="str">
        <f ca="1">+IF(OFFSET('Hygiene Data'!$F$12,0,10*ROW('Hygiene Data'!F78))="","",OFFSET('Hygiene Data'!$F$12,0,10*ROW('Hygiene Data'!F78)))</f>
        <v/>
      </c>
      <c r="DW84" s="353" t="str">
        <f ca="1">+IF(OFFSET('Hygiene Data'!$F$13,0,10*ROW('Hygiene Data'!F78))="","",OFFSET('Hygiene Data'!$F$13,0,10*ROW('Hygiene Data'!F78)))</f>
        <v/>
      </c>
      <c r="DX84" s="353" t="str">
        <f ca="1">+IF(OFFSET('Hygiene Data'!$G$11,0,10*ROW('Hygiene Data'!G78))="","",OFFSET('Hygiene Data'!$G$11,0,10*ROW('Hygiene Data'!G78)))</f>
        <v/>
      </c>
      <c r="DY84" s="353" t="str">
        <f ca="1">+IF(OFFSET('Hygiene Data'!$G$12,0,10*ROW('Hygiene Data'!G78))="","",OFFSET('Hygiene Data'!$G$12,0,10*ROW('Hygiene Data'!G78)))</f>
        <v/>
      </c>
      <c r="DZ84" s="353" t="str">
        <f ca="1">+IF(OFFSET('Hygiene Data'!$G$13,0,10*ROW('Hygiene Data'!G78))="","",OFFSET('Hygiene Data'!$G$13,0,10*ROW('Hygiene Data'!G78)))</f>
        <v/>
      </c>
      <c r="EA84" s="353" t="str">
        <f ca="1">+IF(OFFSET('Hygiene Data'!$H$11,0,10*ROW('Hygiene Data'!H78))="","",OFFSET('Hygiene Data'!$H$11,0,10*ROW('Hygiene Data'!H78)))</f>
        <v/>
      </c>
      <c r="EB84" s="353" t="str">
        <f ca="1">+IF(OFFSET('Hygiene Data'!$H$12,0,10*ROW('Hygiene Data'!H78))="","",OFFSET('Hygiene Data'!$H$12,0,10*ROW('Hygiene Data'!H78)))</f>
        <v/>
      </c>
      <c r="EC84" s="353" t="str">
        <f ca="1">+IF(OFFSET('Hygiene Data'!$H$13,0,10*ROW('Hygiene Data'!H78))="","",OFFSET('Hygiene Data'!$H$13,0,10*ROW('Hygiene Data'!H78)))</f>
        <v/>
      </c>
      <c r="ED84" s="353" t="str">
        <f ca="1">+IF(OFFSET('Hygiene Data'!$I$11,0,10*ROW('Hygiene Data'!I78))="","",OFFSET('Hygiene Data'!$I$11,0,10*ROW('Hygiene Data'!I78)))</f>
        <v/>
      </c>
      <c r="EE84" s="353" t="str">
        <f ca="1">+IF(OFFSET('Hygiene Data'!$I$12,0,10*ROW('Hygiene Data'!I78))="","",OFFSET('Hygiene Data'!$I$12,0,10*ROW('Hygiene Data'!I78)))</f>
        <v/>
      </c>
      <c r="EF84" s="353" t="str">
        <f ca="1">+IF(OFFSET('Hygiene Data'!$I$13,0,10*ROW('Hygiene Data'!I78))="","",OFFSET('Hygiene Data'!$I$13,0,10*ROW('Hygiene Data'!I78)))</f>
        <v/>
      </c>
    </row>
    <row r="85" spans="1:136" x14ac:dyDescent="0.25">
      <c r="A85" s="462" t="str">
        <f ca="1">+IF(OFFSET('Water Data'!$B$2,0,10*ROW('Water Data'!E79))="","",OFFSET('Water Data'!$B$2,0,10*ROW('Water Data'!E79)))</f>
        <v/>
      </c>
      <c r="B85" s="46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89" t="str">
        <f t="shared" ca="1" si="1"/>
        <v/>
      </c>
      <c r="D85" s="49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3" t="str">
        <f ca="1">+IF(OFFSET('Water Data'!$D$27,0,10*ROW('Water Data'!D79))="","",OFFSET('Water Data'!$D$27,0,10*ROW('Water Data'!D79)))</f>
        <v/>
      </c>
      <c r="BT85" s="353" t="str">
        <f ca="1">+IF(OFFSET('Water Data'!$D$28,0,10*ROW('Water Data'!D79))="","",OFFSET('Water Data'!$D$28,0,10*ROW('Water Data'!D79)))</f>
        <v/>
      </c>
      <c r="BU85" s="353" t="str">
        <f ca="1">+IF(OFFSET('Water Data'!$D$29,0,10*ROW('Water Data'!D79))="","",OFFSET('Water Data'!$D$29,0,10*ROW('Water Data'!D79)))</f>
        <v/>
      </c>
      <c r="BV85" s="353" t="str">
        <f ca="1">+IF(OFFSET('Water Data'!$E$27,0,10*ROW('Water Data'!E79))="","",OFFSET('Water Data'!$E$27,0,10*ROW('Water Data'!E79)))</f>
        <v/>
      </c>
      <c r="BW85" s="353" t="str">
        <f ca="1">+IF(OFFSET('Water Data'!$E$28,0,10*ROW('Water Data'!E79))="","",OFFSET('Water Data'!$E$28,0,10*ROW('Water Data'!E79)))</f>
        <v/>
      </c>
      <c r="BX85" s="353" t="str">
        <f ca="1">+IF(OFFSET('Water Data'!$E$29,0,10*ROW('Water Data'!E79))="","",OFFSET('Water Data'!$E$29,0,10*ROW('Water Data'!E79)))</f>
        <v/>
      </c>
      <c r="BY85" s="353" t="str">
        <f ca="1">+IF(OFFSET('Water Data'!$F$27,0,10*ROW('Water Data'!F79))="","",OFFSET('Water Data'!$F$27,0,10*ROW('Water Data'!F79)))</f>
        <v/>
      </c>
      <c r="BZ85" s="353" t="str">
        <f ca="1">+IF(OFFSET('Water Data'!$F$28,0,10*ROW('Water Data'!F79))="","",OFFSET('Water Data'!$F$28,0,10*ROW('Water Data'!F79)))</f>
        <v/>
      </c>
      <c r="CA85" s="353" t="str">
        <f ca="1">+IF(OFFSET('Water Data'!$F$29,0,10*ROW('Water Data'!F79))="","",OFFSET('Water Data'!$F$29,0,10*ROW('Water Data'!F79)))</f>
        <v/>
      </c>
      <c r="CB85" s="353" t="str">
        <f ca="1">+IF(OFFSET('Water Data'!$G$27,0,10*ROW('Water Data'!G79))="","",OFFSET('Water Data'!$G$27,0,10*ROW('Water Data'!G79)))</f>
        <v/>
      </c>
      <c r="CC85" s="353" t="str">
        <f ca="1">+IF(OFFSET('Water Data'!$G$28,0,10*ROW('Water Data'!G79))="","",OFFSET('Water Data'!$G$28,0,10*ROW('Water Data'!G79)))</f>
        <v/>
      </c>
      <c r="CD85" s="353" t="str">
        <f ca="1">+IF(OFFSET('Water Data'!$G$29,0,10*ROW('Water Data'!G79))="","",OFFSET('Water Data'!$G$29,0,10*ROW('Water Data'!G79)))</f>
        <v/>
      </c>
      <c r="CE85" s="353" t="str">
        <f ca="1">+IF(OFFSET('Water Data'!$H$27,0,10*ROW('Water Data'!H79))="","",OFFSET('Water Data'!$H$27,0,10*ROW('Water Data'!H79)))</f>
        <v/>
      </c>
      <c r="CF85" s="353" t="str">
        <f ca="1">+IF(OFFSET('Water Data'!$H$28,0,10*ROW('Water Data'!H79))="","",OFFSET('Water Data'!$H$28,0,10*ROW('Water Data'!H79)))</f>
        <v/>
      </c>
      <c r="CG85" s="353" t="str">
        <f ca="1">+IF(OFFSET('Water Data'!$H$29,0,10*ROW('Water Data'!H79))="","",OFFSET('Water Data'!$H$29,0,10*ROW('Water Data'!H79)))</f>
        <v/>
      </c>
      <c r="CH85" s="353" t="str">
        <f ca="1">+IF(OFFSET('Water Data'!$I$27,0,10*ROW('Water Data'!I79))="","",OFFSET('Water Data'!$I$27,0,10*ROW('Water Data'!I79)))</f>
        <v/>
      </c>
      <c r="CI85" s="353" t="str">
        <f ca="1">+IF(OFFSET('Water Data'!$I$28,0,10*ROW('Water Data'!I79))="","",OFFSET('Water Data'!$I$28,0,10*ROW('Water Data'!I79)))</f>
        <v/>
      </c>
      <c r="CJ85" s="353" t="str">
        <f ca="1">+IF(OFFSET('Water Data'!$I$29,0,10*ROW('Water Data'!I79))="","",OFFSET('Water Data'!$I$29,0,10*ROW('Water Data'!I79)))</f>
        <v/>
      </c>
      <c r="CK85" s="353" t="str">
        <f ca="1">+IF(OFFSET('Sanitation Data'!$D$28,0,10*ROW('Sanitation Data'!D79))="","",OFFSET('Sanitation Data'!$D$28,0,10*ROW('Sanitation Data'!D79)))</f>
        <v/>
      </c>
      <c r="CL85" s="353" t="str">
        <f ca="1">+IF(OFFSET('Sanitation Data'!$D$29,0,10*ROW('Sanitation Data'!D79))="","",OFFSET('Sanitation Data'!$D$29,0,10*ROW('Sanitation Data'!D79)))</f>
        <v/>
      </c>
      <c r="CM85" s="353" t="str">
        <f ca="1">+IF(OFFSET('Sanitation Data'!$D$30,0,10*ROW('Sanitation Data'!D79))="","",OFFSET('Sanitation Data'!$D$30,0,10*ROW('Sanitation Data'!D79)))</f>
        <v/>
      </c>
      <c r="CN85" s="353" t="str">
        <f ca="1">+IF(OFFSET('Sanitation Data'!$D$31,0,10*ROW('Sanitation Data'!D79))="","",OFFSET('Sanitation Data'!$D$31,0,10*ROW('Sanitation Data'!D79)))</f>
        <v/>
      </c>
      <c r="CO85" s="353" t="str">
        <f ca="1">+IF(OFFSET('Sanitation Data'!$D$32,0,10*ROW('Sanitation Data'!D79))="","",OFFSET('Sanitation Data'!$D$32,0,10*ROW('Sanitation Data'!D79)))</f>
        <v/>
      </c>
      <c r="CP85" s="353" t="str">
        <f ca="1">+IF(OFFSET('Sanitation Data'!$E$28,0,10*ROW('Sanitation Data'!E79))="","",OFFSET('Sanitation Data'!$E$28,0,10*ROW('Sanitation Data'!E79)))</f>
        <v/>
      </c>
      <c r="CQ85" s="353" t="str">
        <f ca="1">+IF(OFFSET('Sanitation Data'!$E$29,0,10*ROW('Sanitation Data'!E79))="","",OFFSET('Sanitation Data'!$E$29,0,10*ROW('Sanitation Data'!E79)))</f>
        <v/>
      </c>
      <c r="CR85" s="353" t="str">
        <f ca="1">+IF(OFFSET('Sanitation Data'!$E$30,0,10*ROW('Sanitation Data'!E79))="","",OFFSET('Sanitation Data'!$E$30,0,10*ROW('Sanitation Data'!E79)))</f>
        <v/>
      </c>
      <c r="CS85" s="353" t="str">
        <f ca="1">+IF(OFFSET('Sanitation Data'!$E$31,0,10*ROW('Sanitation Data'!E79))="","",OFFSET('Sanitation Data'!$E$31,0,10*ROW('Sanitation Data'!E79)))</f>
        <v/>
      </c>
      <c r="CT85" s="353" t="str">
        <f ca="1">+IF(OFFSET('Sanitation Data'!$E$32,0,10*ROW('Sanitation Data'!E79))="","",OFFSET('Sanitation Data'!$E$32,0,10*ROW('Sanitation Data'!E79)))</f>
        <v/>
      </c>
      <c r="CU85" s="353" t="str">
        <f ca="1">+IF(OFFSET('Sanitation Data'!$F$28,0,10*ROW('Sanitation Data'!F79))="","",OFFSET('Sanitation Data'!$F$28,0,10*ROW('Sanitation Data'!F79)))</f>
        <v/>
      </c>
      <c r="CV85" s="353" t="str">
        <f ca="1">+IF(OFFSET('Sanitation Data'!$F$29,0,10*ROW('Sanitation Data'!F79))="","",OFFSET('Sanitation Data'!$F$29,0,10*ROW('Sanitation Data'!F79)))</f>
        <v/>
      </c>
      <c r="CW85" s="353" t="str">
        <f ca="1">+IF(OFFSET('Sanitation Data'!$F$30,0,10*ROW('Sanitation Data'!F79))="","",OFFSET('Sanitation Data'!$F$30,0,10*ROW('Sanitation Data'!F79)))</f>
        <v/>
      </c>
      <c r="CX85" s="353" t="str">
        <f ca="1">+IF(OFFSET('Sanitation Data'!$F$31,0,10*ROW('Sanitation Data'!F79))="","",OFFSET('Sanitation Data'!$F$31,0,10*ROW('Sanitation Data'!F79)))</f>
        <v/>
      </c>
      <c r="CY85" s="353" t="str">
        <f ca="1">+IF(OFFSET('Sanitation Data'!$F$32,0,10*ROW('Sanitation Data'!F79))="","",OFFSET('Sanitation Data'!$F$32,0,10*ROW('Sanitation Data'!F79)))</f>
        <v/>
      </c>
      <c r="CZ85" s="353" t="str">
        <f ca="1">+IF(OFFSET('Sanitation Data'!$G$28,0,10*ROW('Sanitation Data'!G79))="","",OFFSET('Sanitation Data'!$G$28,0,10*ROW('Sanitation Data'!G79)))</f>
        <v/>
      </c>
      <c r="DA85" s="353" t="str">
        <f ca="1">+IF(OFFSET('Sanitation Data'!$G$29,0,10*ROW('Sanitation Data'!G79))="","",OFFSET('Sanitation Data'!$G$29,0,10*ROW('Sanitation Data'!G79)))</f>
        <v/>
      </c>
      <c r="DB85" s="353" t="str">
        <f ca="1">+IF(OFFSET('Sanitation Data'!$G$30,0,10*ROW('Sanitation Data'!G79))="","",OFFSET('Sanitation Data'!$G$30,0,10*ROW('Sanitation Data'!G79)))</f>
        <v/>
      </c>
      <c r="DC85" s="353" t="str">
        <f ca="1">+IF(OFFSET('Sanitation Data'!$G$31,0,10*ROW('Sanitation Data'!G79))="","",OFFSET('Sanitation Data'!$G$31,0,10*ROW('Sanitation Data'!G79)))</f>
        <v/>
      </c>
      <c r="DD85" s="353" t="str">
        <f ca="1">+IF(OFFSET('Sanitation Data'!$G$32,0,10*ROW('Sanitation Data'!G79))="","",OFFSET('Sanitation Data'!$G$32,0,10*ROW('Sanitation Data'!G79)))</f>
        <v/>
      </c>
      <c r="DE85" s="353" t="str">
        <f ca="1">+IF(OFFSET('Sanitation Data'!$H$28,0,10*ROW('Sanitation Data'!H79))="","",OFFSET('Sanitation Data'!$H$28,0,10*ROW('Sanitation Data'!H79)))</f>
        <v/>
      </c>
      <c r="DF85" s="353" t="str">
        <f ca="1">+IF(OFFSET('Sanitation Data'!$H$29,0,10*ROW('Sanitation Data'!H79))="","",OFFSET('Sanitation Data'!$H$29,0,10*ROW('Sanitation Data'!H79)))</f>
        <v/>
      </c>
      <c r="DG85" s="353" t="str">
        <f ca="1">+IF(OFFSET('Sanitation Data'!$H$30,0,10*ROW('Sanitation Data'!H79))="","",OFFSET('Sanitation Data'!$H$30,0,10*ROW('Sanitation Data'!H79)))</f>
        <v/>
      </c>
      <c r="DH85" s="353" t="str">
        <f ca="1">+IF(OFFSET('Sanitation Data'!$H$31,0,10*ROW('Sanitation Data'!H79))="","",OFFSET('Sanitation Data'!$H$31,0,10*ROW('Sanitation Data'!H79)))</f>
        <v/>
      </c>
      <c r="DI85" s="353" t="str">
        <f ca="1">+IF(OFFSET('Sanitation Data'!$H$32,0,10*ROW('Sanitation Data'!H79))="","",OFFSET('Sanitation Data'!$H$32,0,10*ROW('Sanitation Data'!H79)))</f>
        <v/>
      </c>
      <c r="DJ85" s="353" t="str">
        <f ca="1">+IF(OFFSET('Sanitation Data'!$I$28,0,10*ROW('Sanitation Data'!I79))="","",OFFSET('Sanitation Data'!$I$28,0,10*ROW('Sanitation Data'!I79)))</f>
        <v/>
      </c>
      <c r="DK85" s="353" t="str">
        <f ca="1">+IF(OFFSET('Sanitation Data'!$I$29,0,10*ROW('Sanitation Data'!I79))="","",OFFSET('Sanitation Data'!$I$29,0,10*ROW('Sanitation Data'!I79)))</f>
        <v/>
      </c>
      <c r="DL85" s="353" t="str">
        <f ca="1">+IF(OFFSET('Sanitation Data'!$I$30,0,10*ROW('Sanitation Data'!I79))="","",OFFSET('Sanitation Data'!$I$30,0,10*ROW('Sanitation Data'!I79)))</f>
        <v/>
      </c>
      <c r="DM85" s="353" t="str">
        <f ca="1">+IF(OFFSET('Sanitation Data'!$I$31,0,10*ROW('Sanitation Data'!I79))="","",OFFSET('Sanitation Data'!$I$31,0,10*ROW('Sanitation Data'!I79)))</f>
        <v/>
      </c>
      <c r="DN85" s="353" t="str">
        <f ca="1">+IF(OFFSET('Sanitation Data'!$I$32,0,10*ROW('Sanitation Data'!I79))="","",OFFSET('Sanitation Data'!$I$32,0,10*ROW('Sanitation Data'!I79)))</f>
        <v/>
      </c>
      <c r="DO85" s="353" t="str">
        <f ca="1">+IF(OFFSET('Hygiene Data'!$D$11,0,10*ROW('Hygiene Data'!D79))="","",OFFSET('Hygiene Data'!$D$11,0,10*ROW('Hygiene Data'!D79)))</f>
        <v/>
      </c>
      <c r="DP85" s="353" t="str">
        <f ca="1">+IF(OFFSET('Hygiene Data'!$D$12,0,10*ROW('Hygiene Data'!D79))="","",OFFSET('Hygiene Data'!$D$12,0,10*ROW('Hygiene Data'!D79)))</f>
        <v/>
      </c>
      <c r="DQ85" s="353" t="str">
        <f ca="1">+IF(OFFSET('Hygiene Data'!$D$13,0,10*ROW('Hygiene Data'!D79))="","",OFFSET('Hygiene Data'!$D$13,0,10*ROW('Hygiene Data'!D79)))</f>
        <v/>
      </c>
      <c r="DR85" s="353" t="str">
        <f ca="1">+IF(OFFSET('Hygiene Data'!$E$11,0,10*ROW('Hygiene Data'!E79))="","",OFFSET('Hygiene Data'!$E$11,0,10*ROW('Hygiene Data'!E79)))</f>
        <v/>
      </c>
      <c r="DS85" s="353" t="str">
        <f ca="1">+IF(OFFSET('Hygiene Data'!$E$12,0,10*ROW('Hygiene Data'!E79))="","",OFFSET('Hygiene Data'!$E$12,0,10*ROW('Hygiene Data'!E79)))</f>
        <v/>
      </c>
      <c r="DT85" s="353" t="str">
        <f ca="1">+IF(OFFSET('Hygiene Data'!$E$13,0,10*ROW('Hygiene Data'!E79))="","",OFFSET('Hygiene Data'!$E$13,0,10*ROW('Hygiene Data'!E79)))</f>
        <v/>
      </c>
      <c r="DU85" s="353" t="str">
        <f ca="1">+IF(OFFSET('Hygiene Data'!$F$11,0,10*ROW('Hygiene Data'!F79))="","",OFFSET('Hygiene Data'!$F$11,0,10*ROW('Hygiene Data'!F79)))</f>
        <v/>
      </c>
      <c r="DV85" s="353" t="str">
        <f ca="1">+IF(OFFSET('Hygiene Data'!$F$12,0,10*ROW('Hygiene Data'!F79))="","",OFFSET('Hygiene Data'!$F$12,0,10*ROW('Hygiene Data'!F79)))</f>
        <v/>
      </c>
      <c r="DW85" s="353" t="str">
        <f ca="1">+IF(OFFSET('Hygiene Data'!$F$13,0,10*ROW('Hygiene Data'!F79))="","",OFFSET('Hygiene Data'!$F$13,0,10*ROW('Hygiene Data'!F79)))</f>
        <v/>
      </c>
      <c r="DX85" s="353" t="str">
        <f ca="1">+IF(OFFSET('Hygiene Data'!$G$11,0,10*ROW('Hygiene Data'!G79))="","",OFFSET('Hygiene Data'!$G$11,0,10*ROW('Hygiene Data'!G79)))</f>
        <v/>
      </c>
      <c r="DY85" s="353" t="str">
        <f ca="1">+IF(OFFSET('Hygiene Data'!$G$12,0,10*ROW('Hygiene Data'!G79))="","",OFFSET('Hygiene Data'!$G$12,0,10*ROW('Hygiene Data'!G79)))</f>
        <v/>
      </c>
      <c r="DZ85" s="353" t="str">
        <f ca="1">+IF(OFFSET('Hygiene Data'!$G$13,0,10*ROW('Hygiene Data'!G79))="","",OFFSET('Hygiene Data'!$G$13,0,10*ROW('Hygiene Data'!G79)))</f>
        <v/>
      </c>
      <c r="EA85" s="353" t="str">
        <f ca="1">+IF(OFFSET('Hygiene Data'!$H$11,0,10*ROW('Hygiene Data'!H79))="","",OFFSET('Hygiene Data'!$H$11,0,10*ROW('Hygiene Data'!H79)))</f>
        <v/>
      </c>
      <c r="EB85" s="353" t="str">
        <f ca="1">+IF(OFFSET('Hygiene Data'!$H$12,0,10*ROW('Hygiene Data'!H79))="","",OFFSET('Hygiene Data'!$H$12,0,10*ROW('Hygiene Data'!H79)))</f>
        <v/>
      </c>
      <c r="EC85" s="353" t="str">
        <f ca="1">+IF(OFFSET('Hygiene Data'!$H$13,0,10*ROW('Hygiene Data'!H79))="","",OFFSET('Hygiene Data'!$H$13,0,10*ROW('Hygiene Data'!H79)))</f>
        <v/>
      </c>
      <c r="ED85" s="353" t="str">
        <f ca="1">+IF(OFFSET('Hygiene Data'!$I$11,0,10*ROW('Hygiene Data'!I79))="","",OFFSET('Hygiene Data'!$I$11,0,10*ROW('Hygiene Data'!I79)))</f>
        <v/>
      </c>
      <c r="EE85" s="353" t="str">
        <f ca="1">+IF(OFFSET('Hygiene Data'!$I$12,0,10*ROW('Hygiene Data'!I79))="","",OFFSET('Hygiene Data'!$I$12,0,10*ROW('Hygiene Data'!I79)))</f>
        <v/>
      </c>
      <c r="EF85" s="353" t="str">
        <f ca="1">+IF(OFFSET('Hygiene Data'!$I$13,0,10*ROW('Hygiene Data'!I79))="","",OFFSET('Hygiene Data'!$I$13,0,10*ROW('Hygiene Data'!I79)))</f>
        <v/>
      </c>
    </row>
    <row r="86" spans="1:136" x14ac:dyDescent="0.25">
      <c r="A86" s="462" t="str">
        <f ca="1">+IF(OFFSET('Water Data'!$B$2,0,10*ROW('Water Data'!E80))="","",OFFSET('Water Data'!$B$2,0,10*ROW('Water Data'!E80)))</f>
        <v/>
      </c>
      <c r="B86" s="46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89" t="str">
        <f t="shared" ca="1" si="1"/>
        <v/>
      </c>
      <c r="D86" s="49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3" t="str">
        <f ca="1">+IF(OFFSET('Water Data'!$D$27,0,10*ROW('Water Data'!D80))="","",OFFSET('Water Data'!$D$27,0,10*ROW('Water Data'!D80)))</f>
        <v/>
      </c>
      <c r="BT86" s="353" t="str">
        <f ca="1">+IF(OFFSET('Water Data'!$D$28,0,10*ROW('Water Data'!D80))="","",OFFSET('Water Data'!$D$28,0,10*ROW('Water Data'!D80)))</f>
        <v/>
      </c>
      <c r="BU86" s="353" t="str">
        <f ca="1">+IF(OFFSET('Water Data'!$D$29,0,10*ROW('Water Data'!D80))="","",OFFSET('Water Data'!$D$29,0,10*ROW('Water Data'!D80)))</f>
        <v/>
      </c>
      <c r="BV86" s="353" t="str">
        <f ca="1">+IF(OFFSET('Water Data'!$E$27,0,10*ROW('Water Data'!E80))="","",OFFSET('Water Data'!$E$27,0,10*ROW('Water Data'!E80)))</f>
        <v/>
      </c>
      <c r="BW86" s="353" t="str">
        <f ca="1">+IF(OFFSET('Water Data'!$E$28,0,10*ROW('Water Data'!E80))="","",OFFSET('Water Data'!$E$28,0,10*ROW('Water Data'!E80)))</f>
        <v/>
      </c>
      <c r="BX86" s="353" t="str">
        <f ca="1">+IF(OFFSET('Water Data'!$E$29,0,10*ROW('Water Data'!E80))="","",OFFSET('Water Data'!$E$29,0,10*ROW('Water Data'!E80)))</f>
        <v/>
      </c>
      <c r="BY86" s="353" t="str">
        <f ca="1">+IF(OFFSET('Water Data'!$F$27,0,10*ROW('Water Data'!F80))="","",OFFSET('Water Data'!$F$27,0,10*ROW('Water Data'!F80)))</f>
        <v/>
      </c>
      <c r="BZ86" s="353" t="str">
        <f ca="1">+IF(OFFSET('Water Data'!$F$28,0,10*ROW('Water Data'!F80))="","",OFFSET('Water Data'!$F$28,0,10*ROW('Water Data'!F80)))</f>
        <v/>
      </c>
      <c r="CA86" s="353" t="str">
        <f ca="1">+IF(OFFSET('Water Data'!$F$29,0,10*ROW('Water Data'!F80))="","",OFFSET('Water Data'!$F$29,0,10*ROW('Water Data'!F80)))</f>
        <v/>
      </c>
      <c r="CB86" s="353" t="str">
        <f ca="1">+IF(OFFSET('Water Data'!$G$27,0,10*ROW('Water Data'!G80))="","",OFFSET('Water Data'!$G$27,0,10*ROW('Water Data'!G80)))</f>
        <v/>
      </c>
      <c r="CC86" s="353" t="str">
        <f ca="1">+IF(OFFSET('Water Data'!$G$28,0,10*ROW('Water Data'!G80))="","",OFFSET('Water Data'!$G$28,0,10*ROW('Water Data'!G80)))</f>
        <v/>
      </c>
      <c r="CD86" s="353" t="str">
        <f ca="1">+IF(OFFSET('Water Data'!$G$29,0,10*ROW('Water Data'!G80))="","",OFFSET('Water Data'!$G$29,0,10*ROW('Water Data'!G80)))</f>
        <v/>
      </c>
      <c r="CE86" s="353" t="str">
        <f ca="1">+IF(OFFSET('Water Data'!$H$27,0,10*ROW('Water Data'!H80))="","",OFFSET('Water Data'!$H$27,0,10*ROW('Water Data'!H80)))</f>
        <v/>
      </c>
      <c r="CF86" s="353" t="str">
        <f ca="1">+IF(OFFSET('Water Data'!$H$28,0,10*ROW('Water Data'!H80))="","",OFFSET('Water Data'!$H$28,0,10*ROW('Water Data'!H80)))</f>
        <v/>
      </c>
      <c r="CG86" s="353" t="str">
        <f ca="1">+IF(OFFSET('Water Data'!$H$29,0,10*ROW('Water Data'!H80))="","",OFFSET('Water Data'!$H$29,0,10*ROW('Water Data'!H80)))</f>
        <v/>
      </c>
      <c r="CH86" s="353" t="str">
        <f ca="1">+IF(OFFSET('Water Data'!$I$27,0,10*ROW('Water Data'!I80))="","",OFFSET('Water Data'!$I$27,0,10*ROW('Water Data'!I80)))</f>
        <v/>
      </c>
      <c r="CI86" s="353" t="str">
        <f ca="1">+IF(OFFSET('Water Data'!$I$28,0,10*ROW('Water Data'!I80))="","",OFFSET('Water Data'!$I$28,0,10*ROW('Water Data'!I80)))</f>
        <v/>
      </c>
      <c r="CJ86" s="353" t="str">
        <f ca="1">+IF(OFFSET('Water Data'!$I$29,0,10*ROW('Water Data'!I80))="","",OFFSET('Water Data'!$I$29,0,10*ROW('Water Data'!I80)))</f>
        <v/>
      </c>
      <c r="CK86" s="353" t="str">
        <f ca="1">+IF(OFFSET('Sanitation Data'!$D$28,0,10*ROW('Sanitation Data'!D80))="","",OFFSET('Sanitation Data'!$D$28,0,10*ROW('Sanitation Data'!D80)))</f>
        <v/>
      </c>
      <c r="CL86" s="353" t="str">
        <f ca="1">+IF(OFFSET('Sanitation Data'!$D$29,0,10*ROW('Sanitation Data'!D80))="","",OFFSET('Sanitation Data'!$D$29,0,10*ROW('Sanitation Data'!D80)))</f>
        <v/>
      </c>
      <c r="CM86" s="353" t="str">
        <f ca="1">+IF(OFFSET('Sanitation Data'!$D$30,0,10*ROW('Sanitation Data'!D80))="","",OFFSET('Sanitation Data'!$D$30,0,10*ROW('Sanitation Data'!D80)))</f>
        <v/>
      </c>
      <c r="CN86" s="353" t="str">
        <f ca="1">+IF(OFFSET('Sanitation Data'!$D$31,0,10*ROW('Sanitation Data'!D80))="","",OFFSET('Sanitation Data'!$D$31,0,10*ROW('Sanitation Data'!D80)))</f>
        <v/>
      </c>
      <c r="CO86" s="353" t="str">
        <f ca="1">+IF(OFFSET('Sanitation Data'!$D$32,0,10*ROW('Sanitation Data'!D80))="","",OFFSET('Sanitation Data'!$D$32,0,10*ROW('Sanitation Data'!D80)))</f>
        <v/>
      </c>
      <c r="CP86" s="353" t="str">
        <f ca="1">+IF(OFFSET('Sanitation Data'!$E$28,0,10*ROW('Sanitation Data'!E80))="","",OFFSET('Sanitation Data'!$E$28,0,10*ROW('Sanitation Data'!E80)))</f>
        <v/>
      </c>
      <c r="CQ86" s="353" t="str">
        <f ca="1">+IF(OFFSET('Sanitation Data'!$E$29,0,10*ROW('Sanitation Data'!E80))="","",OFFSET('Sanitation Data'!$E$29,0,10*ROW('Sanitation Data'!E80)))</f>
        <v/>
      </c>
      <c r="CR86" s="353" t="str">
        <f ca="1">+IF(OFFSET('Sanitation Data'!$E$30,0,10*ROW('Sanitation Data'!E80))="","",OFFSET('Sanitation Data'!$E$30,0,10*ROW('Sanitation Data'!E80)))</f>
        <v/>
      </c>
      <c r="CS86" s="353" t="str">
        <f ca="1">+IF(OFFSET('Sanitation Data'!$E$31,0,10*ROW('Sanitation Data'!E80))="","",OFFSET('Sanitation Data'!$E$31,0,10*ROW('Sanitation Data'!E80)))</f>
        <v/>
      </c>
      <c r="CT86" s="353" t="str">
        <f ca="1">+IF(OFFSET('Sanitation Data'!$E$32,0,10*ROW('Sanitation Data'!E80))="","",OFFSET('Sanitation Data'!$E$32,0,10*ROW('Sanitation Data'!E80)))</f>
        <v/>
      </c>
      <c r="CU86" s="353" t="str">
        <f ca="1">+IF(OFFSET('Sanitation Data'!$F$28,0,10*ROW('Sanitation Data'!F80))="","",OFFSET('Sanitation Data'!$F$28,0,10*ROW('Sanitation Data'!F80)))</f>
        <v/>
      </c>
      <c r="CV86" s="353" t="str">
        <f ca="1">+IF(OFFSET('Sanitation Data'!$F$29,0,10*ROW('Sanitation Data'!F80))="","",OFFSET('Sanitation Data'!$F$29,0,10*ROW('Sanitation Data'!F80)))</f>
        <v/>
      </c>
      <c r="CW86" s="353" t="str">
        <f ca="1">+IF(OFFSET('Sanitation Data'!$F$30,0,10*ROW('Sanitation Data'!F80))="","",OFFSET('Sanitation Data'!$F$30,0,10*ROW('Sanitation Data'!F80)))</f>
        <v/>
      </c>
      <c r="CX86" s="353" t="str">
        <f ca="1">+IF(OFFSET('Sanitation Data'!$F$31,0,10*ROW('Sanitation Data'!F80))="","",OFFSET('Sanitation Data'!$F$31,0,10*ROW('Sanitation Data'!F80)))</f>
        <v/>
      </c>
      <c r="CY86" s="353" t="str">
        <f ca="1">+IF(OFFSET('Sanitation Data'!$F$32,0,10*ROW('Sanitation Data'!F80))="","",OFFSET('Sanitation Data'!$F$32,0,10*ROW('Sanitation Data'!F80)))</f>
        <v/>
      </c>
      <c r="CZ86" s="353" t="str">
        <f ca="1">+IF(OFFSET('Sanitation Data'!$G$28,0,10*ROW('Sanitation Data'!G80))="","",OFFSET('Sanitation Data'!$G$28,0,10*ROW('Sanitation Data'!G80)))</f>
        <v/>
      </c>
      <c r="DA86" s="353" t="str">
        <f ca="1">+IF(OFFSET('Sanitation Data'!$G$29,0,10*ROW('Sanitation Data'!G80))="","",OFFSET('Sanitation Data'!$G$29,0,10*ROW('Sanitation Data'!G80)))</f>
        <v/>
      </c>
      <c r="DB86" s="353" t="str">
        <f ca="1">+IF(OFFSET('Sanitation Data'!$G$30,0,10*ROW('Sanitation Data'!G80))="","",OFFSET('Sanitation Data'!$G$30,0,10*ROW('Sanitation Data'!G80)))</f>
        <v/>
      </c>
      <c r="DC86" s="353" t="str">
        <f ca="1">+IF(OFFSET('Sanitation Data'!$G$31,0,10*ROW('Sanitation Data'!G80))="","",OFFSET('Sanitation Data'!$G$31,0,10*ROW('Sanitation Data'!G80)))</f>
        <v/>
      </c>
      <c r="DD86" s="353" t="str">
        <f ca="1">+IF(OFFSET('Sanitation Data'!$G$32,0,10*ROW('Sanitation Data'!G80))="","",OFFSET('Sanitation Data'!$G$32,0,10*ROW('Sanitation Data'!G80)))</f>
        <v/>
      </c>
      <c r="DE86" s="353" t="str">
        <f ca="1">+IF(OFFSET('Sanitation Data'!$H$28,0,10*ROW('Sanitation Data'!H80))="","",OFFSET('Sanitation Data'!$H$28,0,10*ROW('Sanitation Data'!H80)))</f>
        <v/>
      </c>
      <c r="DF86" s="353" t="str">
        <f ca="1">+IF(OFFSET('Sanitation Data'!$H$29,0,10*ROW('Sanitation Data'!H80))="","",OFFSET('Sanitation Data'!$H$29,0,10*ROW('Sanitation Data'!H80)))</f>
        <v/>
      </c>
      <c r="DG86" s="353" t="str">
        <f ca="1">+IF(OFFSET('Sanitation Data'!$H$30,0,10*ROW('Sanitation Data'!H80))="","",OFFSET('Sanitation Data'!$H$30,0,10*ROW('Sanitation Data'!H80)))</f>
        <v/>
      </c>
      <c r="DH86" s="353" t="str">
        <f ca="1">+IF(OFFSET('Sanitation Data'!$H$31,0,10*ROW('Sanitation Data'!H80))="","",OFFSET('Sanitation Data'!$H$31,0,10*ROW('Sanitation Data'!H80)))</f>
        <v/>
      </c>
      <c r="DI86" s="353" t="str">
        <f ca="1">+IF(OFFSET('Sanitation Data'!$H$32,0,10*ROW('Sanitation Data'!H80))="","",OFFSET('Sanitation Data'!$H$32,0,10*ROW('Sanitation Data'!H80)))</f>
        <v/>
      </c>
      <c r="DJ86" s="353" t="str">
        <f ca="1">+IF(OFFSET('Sanitation Data'!$I$28,0,10*ROW('Sanitation Data'!I80))="","",OFFSET('Sanitation Data'!$I$28,0,10*ROW('Sanitation Data'!I80)))</f>
        <v/>
      </c>
      <c r="DK86" s="353" t="str">
        <f ca="1">+IF(OFFSET('Sanitation Data'!$I$29,0,10*ROW('Sanitation Data'!I80))="","",OFFSET('Sanitation Data'!$I$29,0,10*ROW('Sanitation Data'!I80)))</f>
        <v/>
      </c>
      <c r="DL86" s="353" t="str">
        <f ca="1">+IF(OFFSET('Sanitation Data'!$I$30,0,10*ROW('Sanitation Data'!I80))="","",OFFSET('Sanitation Data'!$I$30,0,10*ROW('Sanitation Data'!I80)))</f>
        <v/>
      </c>
      <c r="DM86" s="353" t="str">
        <f ca="1">+IF(OFFSET('Sanitation Data'!$I$31,0,10*ROW('Sanitation Data'!I80))="","",OFFSET('Sanitation Data'!$I$31,0,10*ROW('Sanitation Data'!I80)))</f>
        <v/>
      </c>
      <c r="DN86" s="353" t="str">
        <f ca="1">+IF(OFFSET('Sanitation Data'!$I$32,0,10*ROW('Sanitation Data'!I80))="","",OFFSET('Sanitation Data'!$I$32,0,10*ROW('Sanitation Data'!I80)))</f>
        <v/>
      </c>
      <c r="DO86" s="353" t="str">
        <f ca="1">+IF(OFFSET('Hygiene Data'!$D$11,0,10*ROW('Hygiene Data'!D80))="","",OFFSET('Hygiene Data'!$D$11,0,10*ROW('Hygiene Data'!D80)))</f>
        <v/>
      </c>
      <c r="DP86" s="353" t="str">
        <f ca="1">+IF(OFFSET('Hygiene Data'!$D$12,0,10*ROW('Hygiene Data'!D80))="","",OFFSET('Hygiene Data'!$D$12,0,10*ROW('Hygiene Data'!D80)))</f>
        <v/>
      </c>
      <c r="DQ86" s="353" t="str">
        <f ca="1">+IF(OFFSET('Hygiene Data'!$D$13,0,10*ROW('Hygiene Data'!D80))="","",OFFSET('Hygiene Data'!$D$13,0,10*ROW('Hygiene Data'!D80)))</f>
        <v/>
      </c>
      <c r="DR86" s="353" t="str">
        <f ca="1">+IF(OFFSET('Hygiene Data'!$E$11,0,10*ROW('Hygiene Data'!E80))="","",OFFSET('Hygiene Data'!$E$11,0,10*ROW('Hygiene Data'!E80)))</f>
        <v/>
      </c>
      <c r="DS86" s="353" t="str">
        <f ca="1">+IF(OFFSET('Hygiene Data'!$E$12,0,10*ROW('Hygiene Data'!E80))="","",OFFSET('Hygiene Data'!$E$12,0,10*ROW('Hygiene Data'!E80)))</f>
        <v/>
      </c>
      <c r="DT86" s="353" t="str">
        <f ca="1">+IF(OFFSET('Hygiene Data'!$E$13,0,10*ROW('Hygiene Data'!E80))="","",OFFSET('Hygiene Data'!$E$13,0,10*ROW('Hygiene Data'!E80)))</f>
        <v/>
      </c>
      <c r="DU86" s="353" t="str">
        <f ca="1">+IF(OFFSET('Hygiene Data'!$F$11,0,10*ROW('Hygiene Data'!F80))="","",OFFSET('Hygiene Data'!$F$11,0,10*ROW('Hygiene Data'!F80)))</f>
        <v/>
      </c>
      <c r="DV86" s="353" t="str">
        <f ca="1">+IF(OFFSET('Hygiene Data'!$F$12,0,10*ROW('Hygiene Data'!F80))="","",OFFSET('Hygiene Data'!$F$12,0,10*ROW('Hygiene Data'!F80)))</f>
        <v/>
      </c>
      <c r="DW86" s="353" t="str">
        <f ca="1">+IF(OFFSET('Hygiene Data'!$F$13,0,10*ROW('Hygiene Data'!F80))="","",OFFSET('Hygiene Data'!$F$13,0,10*ROW('Hygiene Data'!F80)))</f>
        <v/>
      </c>
      <c r="DX86" s="353" t="str">
        <f ca="1">+IF(OFFSET('Hygiene Data'!$G$11,0,10*ROW('Hygiene Data'!G80))="","",OFFSET('Hygiene Data'!$G$11,0,10*ROW('Hygiene Data'!G80)))</f>
        <v/>
      </c>
      <c r="DY86" s="353" t="str">
        <f ca="1">+IF(OFFSET('Hygiene Data'!$G$12,0,10*ROW('Hygiene Data'!G80))="","",OFFSET('Hygiene Data'!$G$12,0,10*ROW('Hygiene Data'!G80)))</f>
        <v/>
      </c>
      <c r="DZ86" s="353" t="str">
        <f ca="1">+IF(OFFSET('Hygiene Data'!$G$13,0,10*ROW('Hygiene Data'!G80))="","",OFFSET('Hygiene Data'!$G$13,0,10*ROW('Hygiene Data'!G80)))</f>
        <v/>
      </c>
      <c r="EA86" s="353" t="str">
        <f ca="1">+IF(OFFSET('Hygiene Data'!$H$11,0,10*ROW('Hygiene Data'!H80))="","",OFFSET('Hygiene Data'!$H$11,0,10*ROW('Hygiene Data'!H80)))</f>
        <v/>
      </c>
      <c r="EB86" s="353" t="str">
        <f ca="1">+IF(OFFSET('Hygiene Data'!$H$12,0,10*ROW('Hygiene Data'!H80))="","",OFFSET('Hygiene Data'!$H$12,0,10*ROW('Hygiene Data'!H80)))</f>
        <v/>
      </c>
      <c r="EC86" s="353" t="str">
        <f ca="1">+IF(OFFSET('Hygiene Data'!$H$13,0,10*ROW('Hygiene Data'!H80))="","",OFFSET('Hygiene Data'!$H$13,0,10*ROW('Hygiene Data'!H80)))</f>
        <v/>
      </c>
      <c r="ED86" s="353" t="str">
        <f ca="1">+IF(OFFSET('Hygiene Data'!$I$11,0,10*ROW('Hygiene Data'!I80))="","",OFFSET('Hygiene Data'!$I$11,0,10*ROW('Hygiene Data'!I80)))</f>
        <v/>
      </c>
      <c r="EE86" s="353" t="str">
        <f ca="1">+IF(OFFSET('Hygiene Data'!$I$12,0,10*ROW('Hygiene Data'!I80))="","",OFFSET('Hygiene Data'!$I$12,0,10*ROW('Hygiene Data'!I80)))</f>
        <v/>
      </c>
      <c r="EF86" s="353" t="str">
        <f ca="1">+IF(OFFSET('Hygiene Data'!$I$13,0,10*ROW('Hygiene Data'!I80))="","",OFFSET('Hygiene Data'!$I$13,0,10*ROW('Hygiene Data'!I80)))</f>
        <v/>
      </c>
    </row>
    <row r="87" spans="1:136" x14ac:dyDescent="0.25">
      <c r="A87" s="462" t="str">
        <f ca="1">+IF(OFFSET('Water Data'!$B$2,0,10*ROW('Water Data'!E81))="","",OFFSET('Water Data'!$B$2,0,10*ROW('Water Data'!E81)))</f>
        <v/>
      </c>
      <c r="B87" s="46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89" t="str">
        <f t="shared" ca="1" si="1"/>
        <v/>
      </c>
      <c r="D87" s="49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3" t="str">
        <f ca="1">+IF(OFFSET('Water Data'!$D$27,0,10*ROW('Water Data'!D81))="","",OFFSET('Water Data'!$D$27,0,10*ROW('Water Data'!D81)))</f>
        <v/>
      </c>
      <c r="BT87" s="353" t="str">
        <f ca="1">+IF(OFFSET('Water Data'!$D$28,0,10*ROW('Water Data'!D81))="","",OFFSET('Water Data'!$D$28,0,10*ROW('Water Data'!D81)))</f>
        <v/>
      </c>
      <c r="BU87" s="353" t="str">
        <f ca="1">+IF(OFFSET('Water Data'!$D$29,0,10*ROW('Water Data'!D81))="","",OFFSET('Water Data'!$D$29,0,10*ROW('Water Data'!D81)))</f>
        <v/>
      </c>
      <c r="BV87" s="353" t="str">
        <f ca="1">+IF(OFFSET('Water Data'!$E$27,0,10*ROW('Water Data'!E81))="","",OFFSET('Water Data'!$E$27,0,10*ROW('Water Data'!E81)))</f>
        <v/>
      </c>
      <c r="BW87" s="353" t="str">
        <f ca="1">+IF(OFFSET('Water Data'!$E$28,0,10*ROW('Water Data'!E81))="","",OFFSET('Water Data'!$E$28,0,10*ROW('Water Data'!E81)))</f>
        <v/>
      </c>
      <c r="BX87" s="353" t="str">
        <f ca="1">+IF(OFFSET('Water Data'!$E$29,0,10*ROW('Water Data'!E81))="","",OFFSET('Water Data'!$E$29,0,10*ROW('Water Data'!E81)))</f>
        <v/>
      </c>
      <c r="BY87" s="353" t="str">
        <f ca="1">+IF(OFFSET('Water Data'!$F$27,0,10*ROW('Water Data'!F81))="","",OFFSET('Water Data'!$F$27,0,10*ROW('Water Data'!F81)))</f>
        <v/>
      </c>
      <c r="BZ87" s="353" t="str">
        <f ca="1">+IF(OFFSET('Water Data'!$F$28,0,10*ROW('Water Data'!F81))="","",OFFSET('Water Data'!$F$28,0,10*ROW('Water Data'!F81)))</f>
        <v/>
      </c>
      <c r="CA87" s="353" t="str">
        <f ca="1">+IF(OFFSET('Water Data'!$F$29,0,10*ROW('Water Data'!F81))="","",OFFSET('Water Data'!$F$29,0,10*ROW('Water Data'!F81)))</f>
        <v/>
      </c>
      <c r="CB87" s="353" t="str">
        <f ca="1">+IF(OFFSET('Water Data'!$G$27,0,10*ROW('Water Data'!G81))="","",OFFSET('Water Data'!$G$27,0,10*ROW('Water Data'!G81)))</f>
        <v/>
      </c>
      <c r="CC87" s="353" t="str">
        <f ca="1">+IF(OFFSET('Water Data'!$G$28,0,10*ROW('Water Data'!G81))="","",OFFSET('Water Data'!$G$28,0,10*ROW('Water Data'!G81)))</f>
        <v/>
      </c>
      <c r="CD87" s="353" t="str">
        <f ca="1">+IF(OFFSET('Water Data'!$G$29,0,10*ROW('Water Data'!G81))="","",OFFSET('Water Data'!$G$29,0,10*ROW('Water Data'!G81)))</f>
        <v/>
      </c>
      <c r="CE87" s="353" t="str">
        <f ca="1">+IF(OFFSET('Water Data'!$H$27,0,10*ROW('Water Data'!H81))="","",OFFSET('Water Data'!$H$27,0,10*ROW('Water Data'!H81)))</f>
        <v/>
      </c>
      <c r="CF87" s="353" t="str">
        <f ca="1">+IF(OFFSET('Water Data'!$H$28,0,10*ROW('Water Data'!H81))="","",OFFSET('Water Data'!$H$28,0,10*ROW('Water Data'!H81)))</f>
        <v/>
      </c>
      <c r="CG87" s="353" t="str">
        <f ca="1">+IF(OFFSET('Water Data'!$H$29,0,10*ROW('Water Data'!H81))="","",OFFSET('Water Data'!$H$29,0,10*ROW('Water Data'!H81)))</f>
        <v/>
      </c>
      <c r="CH87" s="353" t="str">
        <f ca="1">+IF(OFFSET('Water Data'!$I$27,0,10*ROW('Water Data'!I81))="","",OFFSET('Water Data'!$I$27,0,10*ROW('Water Data'!I81)))</f>
        <v/>
      </c>
      <c r="CI87" s="353" t="str">
        <f ca="1">+IF(OFFSET('Water Data'!$I$28,0,10*ROW('Water Data'!I81))="","",OFFSET('Water Data'!$I$28,0,10*ROW('Water Data'!I81)))</f>
        <v/>
      </c>
      <c r="CJ87" s="353" t="str">
        <f ca="1">+IF(OFFSET('Water Data'!$I$29,0,10*ROW('Water Data'!I81))="","",OFFSET('Water Data'!$I$29,0,10*ROW('Water Data'!I81)))</f>
        <v/>
      </c>
      <c r="CK87" s="353" t="str">
        <f ca="1">+IF(OFFSET('Sanitation Data'!$D$28,0,10*ROW('Sanitation Data'!D81))="","",OFFSET('Sanitation Data'!$D$28,0,10*ROW('Sanitation Data'!D81)))</f>
        <v/>
      </c>
      <c r="CL87" s="353" t="str">
        <f ca="1">+IF(OFFSET('Sanitation Data'!$D$29,0,10*ROW('Sanitation Data'!D81))="","",OFFSET('Sanitation Data'!$D$29,0,10*ROW('Sanitation Data'!D81)))</f>
        <v/>
      </c>
      <c r="CM87" s="353" t="str">
        <f ca="1">+IF(OFFSET('Sanitation Data'!$D$30,0,10*ROW('Sanitation Data'!D81))="","",OFFSET('Sanitation Data'!$D$30,0,10*ROW('Sanitation Data'!D81)))</f>
        <v/>
      </c>
      <c r="CN87" s="353" t="str">
        <f ca="1">+IF(OFFSET('Sanitation Data'!$D$31,0,10*ROW('Sanitation Data'!D81))="","",OFFSET('Sanitation Data'!$D$31,0,10*ROW('Sanitation Data'!D81)))</f>
        <v/>
      </c>
      <c r="CO87" s="353" t="str">
        <f ca="1">+IF(OFFSET('Sanitation Data'!$D$32,0,10*ROW('Sanitation Data'!D81))="","",OFFSET('Sanitation Data'!$D$32,0,10*ROW('Sanitation Data'!D81)))</f>
        <v/>
      </c>
      <c r="CP87" s="353" t="str">
        <f ca="1">+IF(OFFSET('Sanitation Data'!$E$28,0,10*ROW('Sanitation Data'!E81))="","",OFFSET('Sanitation Data'!$E$28,0,10*ROW('Sanitation Data'!E81)))</f>
        <v/>
      </c>
      <c r="CQ87" s="353" t="str">
        <f ca="1">+IF(OFFSET('Sanitation Data'!$E$29,0,10*ROW('Sanitation Data'!E81))="","",OFFSET('Sanitation Data'!$E$29,0,10*ROW('Sanitation Data'!E81)))</f>
        <v/>
      </c>
      <c r="CR87" s="353" t="str">
        <f ca="1">+IF(OFFSET('Sanitation Data'!$E$30,0,10*ROW('Sanitation Data'!E81))="","",OFFSET('Sanitation Data'!$E$30,0,10*ROW('Sanitation Data'!E81)))</f>
        <v/>
      </c>
      <c r="CS87" s="353" t="str">
        <f ca="1">+IF(OFFSET('Sanitation Data'!$E$31,0,10*ROW('Sanitation Data'!E81))="","",OFFSET('Sanitation Data'!$E$31,0,10*ROW('Sanitation Data'!E81)))</f>
        <v/>
      </c>
      <c r="CT87" s="353" t="str">
        <f ca="1">+IF(OFFSET('Sanitation Data'!$E$32,0,10*ROW('Sanitation Data'!E81))="","",OFFSET('Sanitation Data'!$E$32,0,10*ROW('Sanitation Data'!E81)))</f>
        <v/>
      </c>
      <c r="CU87" s="353" t="str">
        <f ca="1">+IF(OFFSET('Sanitation Data'!$F$28,0,10*ROW('Sanitation Data'!F81))="","",OFFSET('Sanitation Data'!$F$28,0,10*ROW('Sanitation Data'!F81)))</f>
        <v/>
      </c>
      <c r="CV87" s="353" t="str">
        <f ca="1">+IF(OFFSET('Sanitation Data'!$F$29,0,10*ROW('Sanitation Data'!F81))="","",OFFSET('Sanitation Data'!$F$29,0,10*ROW('Sanitation Data'!F81)))</f>
        <v/>
      </c>
      <c r="CW87" s="353" t="str">
        <f ca="1">+IF(OFFSET('Sanitation Data'!$F$30,0,10*ROW('Sanitation Data'!F81))="","",OFFSET('Sanitation Data'!$F$30,0,10*ROW('Sanitation Data'!F81)))</f>
        <v/>
      </c>
      <c r="CX87" s="353" t="str">
        <f ca="1">+IF(OFFSET('Sanitation Data'!$F$31,0,10*ROW('Sanitation Data'!F81))="","",OFFSET('Sanitation Data'!$F$31,0,10*ROW('Sanitation Data'!F81)))</f>
        <v/>
      </c>
      <c r="CY87" s="353" t="str">
        <f ca="1">+IF(OFFSET('Sanitation Data'!$F$32,0,10*ROW('Sanitation Data'!F81))="","",OFFSET('Sanitation Data'!$F$32,0,10*ROW('Sanitation Data'!F81)))</f>
        <v/>
      </c>
      <c r="CZ87" s="353" t="str">
        <f ca="1">+IF(OFFSET('Sanitation Data'!$G$28,0,10*ROW('Sanitation Data'!G81))="","",OFFSET('Sanitation Data'!$G$28,0,10*ROW('Sanitation Data'!G81)))</f>
        <v/>
      </c>
      <c r="DA87" s="353" t="str">
        <f ca="1">+IF(OFFSET('Sanitation Data'!$G$29,0,10*ROW('Sanitation Data'!G81))="","",OFFSET('Sanitation Data'!$G$29,0,10*ROW('Sanitation Data'!G81)))</f>
        <v/>
      </c>
      <c r="DB87" s="353" t="str">
        <f ca="1">+IF(OFFSET('Sanitation Data'!$G$30,0,10*ROW('Sanitation Data'!G81))="","",OFFSET('Sanitation Data'!$G$30,0,10*ROW('Sanitation Data'!G81)))</f>
        <v/>
      </c>
      <c r="DC87" s="353" t="str">
        <f ca="1">+IF(OFFSET('Sanitation Data'!$G$31,0,10*ROW('Sanitation Data'!G81))="","",OFFSET('Sanitation Data'!$G$31,0,10*ROW('Sanitation Data'!G81)))</f>
        <v/>
      </c>
      <c r="DD87" s="353" t="str">
        <f ca="1">+IF(OFFSET('Sanitation Data'!$G$32,0,10*ROW('Sanitation Data'!G81))="","",OFFSET('Sanitation Data'!$G$32,0,10*ROW('Sanitation Data'!G81)))</f>
        <v/>
      </c>
      <c r="DE87" s="353" t="str">
        <f ca="1">+IF(OFFSET('Sanitation Data'!$H$28,0,10*ROW('Sanitation Data'!H81))="","",OFFSET('Sanitation Data'!$H$28,0,10*ROW('Sanitation Data'!H81)))</f>
        <v/>
      </c>
      <c r="DF87" s="353" t="str">
        <f ca="1">+IF(OFFSET('Sanitation Data'!$H$29,0,10*ROW('Sanitation Data'!H81))="","",OFFSET('Sanitation Data'!$H$29,0,10*ROW('Sanitation Data'!H81)))</f>
        <v/>
      </c>
      <c r="DG87" s="353" t="str">
        <f ca="1">+IF(OFFSET('Sanitation Data'!$H$30,0,10*ROW('Sanitation Data'!H81))="","",OFFSET('Sanitation Data'!$H$30,0,10*ROW('Sanitation Data'!H81)))</f>
        <v/>
      </c>
      <c r="DH87" s="353" t="str">
        <f ca="1">+IF(OFFSET('Sanitation Data'!$H$31,0,10*ROW('Sanitation Data'!H81))="","",OFFSET('Sanitation Data'!$H$31,0,10*ROW('Sanitation Data'!H81)))</f>
        <v/>
      </c>
      <c r="DI87" s="353" t="str">
        <f ca="1">+IF(OFFSET('Sanitation Data'!$H$32,0,10*ROW('Sanitation Data'!H81))="","",OFFSET('Sanitation Data'!$H$32,0,10*ROW('Sanitation Data'!H81)))</f>
        <v/>
      </c>
      <c r="DJ87" s="353" t="str">
        <f ca="1">+IF(OFFSET('Sanitation Data'!$I$28,0,10*ROW('Sanitation Data'!I81))="","",OFFSET('Sanitation Data'!$I$28,0,10*ROW('Sanitation Data'!I81)))</f>
        <v/>
      </c>
      <c r="DK87" s="353" t="str">
        <f ca="1">+IF(OFFSET('Sanitation Data'!$I$29,0,10*ROW('Sanitation Data'!I81))="","",OFFSET('Sanitation Data'!$I$29,0,10*ROW('Sanitation Data'!I81)))</f>
        <v/>
      </c>
      <c r="DL87" s="353" t="str">
        <f ca="1">+IF(OFFSET('Sanitation Data'!$I$30,0,10*ROW('Sanitation Data'!I81))="","",OFFSET('Sanitation Data'!$I$30,0,10*ROW('Sanitation Data'!I81)))</f>
        <v/>
      </c>
      <c r="DM87" s="353" t="str">
        <f ca="1">+IF(OFFSET('Sanitation Data'!$I$31,0,10*ROW('Sanitation Data'!I81))="","",OFFSET('Sanitation Data'!$I$31,0,10*ROW('Sanitation Data'!I81)))</f>
        <v/>
      </c>
      <c r="DN87" s="353" t="str">
        <f ca="1">+IF(OFFSET('Sanitation Data'!$I$32,0,10*ROW('Sanitation Data'!I81))="","",OFFSET('Sanitation Data'!$I$32,0,10*ROW('Sanitation Data'!I81)))</f>
        <v/>
      </c>
      <c r="DO87" s="353" t="str">
        <f ca="1">+IF(OFFSET('Hygiene Data'!$D$11,0,10*ROW('Hygiene Data'!D81))="","",OFFSET('Hygiene Data'!$D$11,0,10*ROW('Hygiene Data'!D81)))</f>
        <v/>
      </c>
      <c r="DP87" s="353" t="str">
        <f ca="1">+IF(OFFSET('Hygiene Data'!$D$12,0,10*ROW('Hygiene Data'!D81))="","",OFFSET('Hygiene Data'!$D$12,0,10*ROW('Hygiene Data'!D81)))</f>
        <v/>
      </c>
      <c r="DQ87" s="353" t="str">
        <f ca="1">+IF(OFFSET('Hygiene Data'!$D$13,0,10*ROW('Hygiene Data'!D81))="","",OFFSET('Hygiene Data'!$D$13,0,10*ROW('Hygiene Data'!D81)))</f>
        <v/>
      </c>
      <c r="DR87" s="353" t="str">
        <f ca="1">+IF(OFFSET('Hygiene Data'!$E$11,0,10*ROW('Hygiene Data'!E81))="","",OFFSET('Hygiene Data'!$E$11,0,10*ROW('Hygiene Data'!E81)))</f>
        <v/>
      </c>
      <c r="DS87" s="353" t="str">
        <f ca="1">+IF(OFFSET('Hygiene Data'!$E$12,0,10*ROW('Hygiene Data'!E81))="","",OFFSET('Hygiene Data'!$E$12,0,10*ROW('Hygiene Data'!E81)))</f>
        <v/>
      </c>
      <c r="DT87" s="353" t="str">
        <f ca="1">+IF(OFFSET('Hygiene Data'!$E$13,0,10*ROW('Hygiene Data'!E81))="","",OFFSET('Hygiene Data'!$E$13,0,10*ROW('Hygiene Data'!E81)))</f>
        <v/>
      </c>
      <c r="DU87" s="353" t="str">
        <f ca="1">+IF(OFFSET('Hygiene Data'!$F$11,0,10*ROW('Hygiene Data'!F81))="","",OFFSET('Hygiene Data'!$F$11,0,10*ROW('Hygiene Data'!F81)))</f>
        <v/>
      </c>
      <c r="DV87" s="353" t="str">
        <f ca="1">+IF(OFFSET('Hygiene Data'!$F$12,0,10*ROW('Hygiene Data'!F81))="","",OFFSET('Hygiene Data'!$F$12,0,10*ROW('Hygiene Data'!F81)))</f>
        <v/>
      </c>
      <c r="DW87" s="353" t="str">
        <f ca="1">+IF(OFFSET('Hygiene Data'!$F$13,0,10*ROW('Hygiene Data'!F81))="","",OFFSET('Hygiene Data'!$F$13,0,10*ROW('Hygiene Data'!F81)))</f>
        <v/>
      </c>
      <c r="DX87" s="353" t="str">
        <f ca="1">+IF(OFFSET('Hygiene Data'!$G$11,0,10*ROW('Hygiene Data'!G81))="","",OFFSET('Hygiene Data'!$G$11,0,10*ROW('Hygiene Data'!G81)))</f>
        <v/>
      </c>
      <c r="DY87" s="353" t="str">
        <f ca="1">+IF(OFFSET('Hygiene Data'!$G$12,0,10*ROW('Hygiene Data'!G81))="","",OFFSET('Hygiene Data'!$G$12,0,10*ROW('Hygiene Data'!G81)))</f>
        <v/>
      </c>
      <c r="DZ87" s="353" t="str">
        <f ca="1">+IF(OFFSET('Hygiene Data'!$G$13,0,10*ROW('Hygiene Data'!G81))="","",OFFSET('Hygiene Data'!$G$13,0,10*ROW('Hygiene Data'!G81)))</f>
        <v/>
      </c>
      <c r="EA87" s="353" t="str">
        <f ca="1">+IF(OFFSET('Hygiene Data'!$H$11,0,10*ROW('Hygiene Data'!H81))="","",OFFSET('Hygiene Data'!$H$11,0,10*ROW('Hygiene Data'!H81)))</f>
        <v/>
      </c>
      <c r="EB87" s="353" t="str">
        <f ca="1">+IF(OFFSET('Hygiene Data'!$H$12,0,10*ROW('Hygiene Data'!H81))="","",OFFSET('Hygiene Data'!$H$12,0,10*ROW('Hygiene Data'!H81)))</f>
        <v/>
      </c>
      <c r="EC87" s="353" t="str">
        <f ca="1">+IF(OFFSET('Hygiene Data'!$H$13,0,10*ROW('Hygiene Data'!H81))="","",OFFSET('Hygiene Data'!$H$13,0,10*ROW('Hygiene Data'!H81)))</f>
        <v/>
      </c>
      <c r="ED87" s="353" t="str">
        <f ca="1">+IF(OFFSET('Hygiene Data'!$I$11,0,10*ROW('Hygiene Data'!I81))="","",OFFSET('Hygiene Data'!$I$11,0,10*ROW('Hygiene Data'!I81)))</f>
        <v/>
      </c>
      <c r="EE87" s="353" t="str">
        <f ca="1">+IF(OFFSET('Hygiene Data'!$I$12,0,10*ROW('Hygiene Data'!I81))="","",OFFSET('Hygiene Data'!$I$12,0,10*ROW('Hygiene Data'!I81)))</f>
        <v/>
      </c>
      <c r="EF87" s="353" t="str">
        <f ca="1">+IF(OFFSET('Hygiene Data'!$I$13,0,10*ROW('Hygiene Data'!I81))="","",OFFSET('Hygiene Data'!$I$13,0,10*ROW('Hygiene Data'!I81)))</f>
        <v/>
      </c>
    </row>
    <row r="88" spans="1:136" x14ac:dyDescent="0.25">
      <c r="A88" s="462" t="str">
        <f ca="1">+IF(OFFSET('Water Data'!$B$2,0,10*ROW('Water Data'!E82))="","",OFFSET('Water Data'!$B$2,0,10*ROW('Water Data'!E82)))</f>
        <v/>
      </c>
      <c r="B88" s="46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89" t="str">
        <f t="shared" ca="1" si="1"/>
        <v/>
      </c>
      <c r="D88" s="49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3" t="str">
        <f ca="1">+IF(OFFSET('Water Data'!$D$27,0,10*ROW('Water Data'!D82))="","",OFFSET('Water Data'!$D$27,0,10*ROW('Water Data'!D82)))</f>
        <v/>
      </c>
      <c r="BT88" s="353" t="str">
        <f ca="1">+IF(OFFSET('Water Data'!$D$28,0,10*ROW('Water Data'!D82))="","",OFFSET('Water Data'!$D$28,0,10*ROW('Water Data'!D82)))</f>
        <v/>
      </c>
      <c r="BU88" s="353" t="str">
        <f ca="1">+IF(OFFSET('Water Data'!$D$29,0,10*ROW('Water Data'!D82))="","",OFFSET('Water Data'!$D$29,0,10*ROW('Water Data'!D82)))</f>
        <v/>
      </c>
      <c r="BV88" s="353" t="str">
        <f ca="1">+IF(OFFSET('Water Data'!$E$27,0,10*ROW('Water Data'!E82))="","",OFFSET('Water Data'!$E$27,0,10*ROW('Water Data'!E82)))</f>
        <v/>
      </c>
      <c r="BW88" s="353" t="str">
        <f ca="1">+IF(OFFSET('Water Data'!$E$28,0,10*ROW('Water Data'!E82))="","",OFFSET('Water Data'!$E$28,0,10*ROW('Water Data'!E82)))</f>
        <v/>
      </c>
      <c r="BX88" s="353" t="str">
        <f ca="1">+IF(OFFSET('Water Data'!$E$29,0,10*ROW('Water Data'!E82))="","",OFFSET('Water Data'!$E$29,0,10*ROW('Water Data'!E82)))</f>
        <v/>
      </c>
      <c r="BY88" s="353" t="str">
        <f ca="1">+IF(OFFSET('Water Data'!$F$27,0,10*ROW('Water Data'!F82))="","",OFFSET('Water Data'!$F$27,0,10*ROW('Water Data'!F82)))</f>
        <v/>
      </c>
      <c r="BZ88" s="353" t="str">
        <f ca="1">+IF(OFFSET('Water Data'!$F$28,0,10*ROW('Water Data'!F82))="","",OFFSET('Water Data'!$F$28,0,10*ROW('Water Data'!F82)))</f>
        <v/>
      </c>
      <c r="CA88" s="353" t="str">
        <f ca="1">+IF(OFFSET('Water Data'!$F$29,0,10*ROW('Water Data'!F82))="","",OFFSET('Water Data'!$F$29,0,10*ROW('Water Data'!F82)))</f>
        <v/>
      </c>
      <c r="CB88" s="353" t="str">
        <f ca="1">+IF(OFFSET('Water Data'!$G$27,0,10*ROW('Water Data'!G82))="","",OFFSET('Water Data'!$G$27,0,10*ROW('Water Data'!G82)))</f>
        <v/>
      </c>
      <c r="CC88" s="353" t="str">
        <f ca="1">+IF(OFFSET('Water Data'!$G$28,0,10*ROW('Water Data'!G82))="","",OFFSET('Water Data'!$G$28,0,10*ROW('Water Data'!G82)))</f>
        <v/>
      </c>
      <c r="CD88" s="353" t="str">
        <f ca="1">+IF(OFFSET('Water Data'!$G$29,0,10*ROW('Water Data'!G82))="","",OFFSET('Water Data'!$G$29,0,10*ROW('Water Data'!G82)))</f>
        <v/>
      </c>
      <c r="CE88" s="353" t="str">
        <f ca="1">+IF(OFFSET('Water Data'!$H$27,0,10*ROW('Water Data'!H82))="","",OFFSET('Water Data'!$H$27,0,10*ROW('Water Data'!H82)))</f>
        <v/>
      </c>
      <c r="CF88" s="353" t="str">
        <f ca="1">+IF(OFFSET('Water Data'!$H$28,0,10*ROW('Water Data'!H82))="","",OFFSET('Water Data'!$H$28,0,10*ROW('Water Data'!H82)))</f>
        <v/>
      </c>
      <c r="CG88" s="353" t="str">
        <f ca="1">+IF(OFFSET('Water Data'!$H$29,0,10*ROW('Water Data'!H82))="","",OFFSET('Water Data'!$H$29,0,10*ROW('Water Data'!H82)))</f>
        <v/>
      </c>
      <c r="CH88" s="353" t="str">
        <f ca="1">+IF(OFFSET('Water Data'!$I$27,0,10*ROW('Water Data'!I82))="","",OFFSET('Water Data'!$I$27,0,10*ROW('Water Data'!I82)))</f>
        <v/>
      </c>
      <c r="CI88" s="353" t="str">
        <f ca="1">+IF(OFFSET('Water Data'!$I$28,0,10*ROW('Water Data'!I82))="","",OFFSET('Water Data'!$I$28,0,10*ROW('Water Data'!I82)))</f>
        <v/>
      </c>
      <c r="CJ88" s="353" t="str">
        <f ca="1">+IF(OFFSET('Water Data'!$I$29,0,10*ROW('Water Data'!I82))="","",OFFSET('Water Data'!$I$29,0,10*ROW('Water Data'!I82)))</f>
        <v/>
      </c>
      <c r="CK88" s="353" t="str">
        <f ca="1">+IF(OFFSET('Sanitation Data'!$D$28,0,10*ROW('Sanitation Data'!D82))="","",OFFSET('Sanitation Data'!$D$28,0,10*ROW('Sanitation Data'!D82)))</f>
        <v/>
      </c>
      <c r="CL88" s="353" t="str">
        <f ca="1">+IF(OFFSET('Sanitation Data'!$D$29,0,10*ROW('Sanitation Data'!D82))="","",OFFSET('Sanitation Data'!$D$29,0,10*ROW('Sanitation Data'!D82)))</f>
        <v/>
      </c>
      <c r="CM88" s="353" t="str">
        <f ca="1">+IF(OFFSET('Sanitation Data'!$D$30,0,10*ROW('Sanitation Data'!D82))="","",OFFSET('Sanitation Data'!$D$30,0,10*ROW('Sanitation Data'!D82)))</f>
        <v/>
      </c>
      <c r="CN88" s="353" t="str">
        <f ca="1">+IF(OFFSET('Sanitation Data'!$D$31,0,10*ROW('Sanitation Data'!D82))="","",OFFSET('Sanitation Data'!$D$31,0,10*ROW('Sanitation Data'!D82)))</f>
        <v/>
      </c>
      <c r="CO88" s="353" t="str">
        <f ca="1">+IF(OFFSET('Sanitation Data'!$D$32,0,10*ROW('Sanitation Data'!D82))="","",OFFSET('Sanitation Data'!$D$32,0,10*ROW('Sanitation Data'!D82)))</f>
        <v/>
      </c>
      <c r="CP88" s="353" t="str">
        <f ca="1">+IF(OFFSET('Sanitation Data'!$E$28,0,10*ROW('Sanitation Data'!E82))="","",OFFSET('Sanitation Data'!$E$28,0,10*ROW('Sanitation Data'!E82)))</f>
        <v/>
      </c>
      <c r="CQ88" s="353" t="str">
        <f ca="1">+IF(OFFSET('Sanitation Data'!$E$29,0,10*ROW('Sanitation Data'!E82))="","",OFFSET('Sanitation Data'!$E$29,0,10*ROW('Sanitation Data'!E82)))</f>
        <v/>
      </c>
      <c r="CR88" s="353" t="str">
        <f ca="1">+IF(OFFSET('Sanitation Data'!$E$30,0,10*ROW('Sanitation Data'!E82))="","",OFFSET('Sanitation Data'!$E$30,0,10*ROW('Sanitation Data'!E82)))</f>
        <v/>
      </c>
      <c r="CS88" s="353" t="str">
        <f ca="1">+IF(OFFSET('Sanitation Data'!$E$31,0,10*ROW('Sanitation Data'!E82))="","",OFFSET('Sanitation Data'!$E$31,0,10*ROW('Sanitation Data'!E82)))</f>
        <v/>
      </c>
      <c r="CT88" s="353" t="str">
        <f ca="1">+IF(OFFSET('Sanitation Data'!$E$32,0,10*ROW('Sanitation Data'!E82))="","",OFFSET('Sanitation Data'!$E$32,0,10*ROW('Sanitation Data'!E82)))</f>
        <v/>
      </c>
      <c r="CU88" s="353" t="str">
        <f ca="1">+IF(OFFSET('Sanitation Data'!$F$28,0,10*ROW('Sanitation Data'!F82))="","",OFFSET('Sanitation Data'!$F$28,0,10*ROW('Sanitation Data'!F82)))</f>
        <v/>
      </c>
      <c r="CV88" s="353" t="str">
        <f ca="1">+IF(OFFSET('Sanitation Data'!$F$29,0,10*ROW('Sanitation Data'!F82))="","",OFFSET('Sanitation Data'!$F$29,0,10*ROW('Sanitation Data'!F82)))</f>
        <v/>
      </c>
      <c r="CW88" s="353" t="str">
        <f ca="1">+IF(OFFSET('Sanitation Data'!$F$30,0,10*ROW('Sanitation Data'!F82))="","",OFFSET('Sanitation Data'!$F$30,0,10*ROW('Sanitation Data'!F82)))</f>
        <v/>
      </c>
      <c r="CX88" s="353" t="str">
        <f ca="1">+IF(OFFSET('Sanitation Data'!$F$31,0,10*ROW('Sanitation Data'!F82))="","",OFFSET('Sanitation Data'!$F$31,0,10*ROW('Sanitation Data'!F82)))</f>
        <v/>
      </c>
      <c r="CY88" s="353" t="str">
        <f ca="1">+IF(OFFSET('Sanitation Data'!$F$32,0,10*ROW('Sanitation Data'!F82))="","",OFFSET('Sanitation Data'!$F$32,0,10*ROW('Sanitation Data'!F82)))</f>
        <v/>
      </c>
      <c r="CZ88" s="353" t="str">
        <f ca="1">+IF(OFFSET('Sanitation Data'!$G$28,0,10*ROW('Sanitation Data'!G82))="","",OFFSET('Sanitation Data'!$G$28,0,10*ROW('Sanitation Data'!G82)))</f>
        <v/>
      </c>
      <c r="DA88" s="353" t="str">
        <f ca="1">+IF(OFFSET('Sanitation Data'!$G$29,0,10*ROW('Sanitation Data'!G82))="","",OFFSET('Sanitation Data'!$G$29,0,10*ROW('Sanitation Data'!G82)))</f>
        <v/>
      </c>
      <c r="DB88" s="353" t="str">
        <f ca="1">+IF(OFFSET('Sanitation Data'!$G$30,0,10*ROW('Sanitation Data'!G82))="","",OFFSET('Sanitation Data'!$G$30,0,10*ROW('Sanitation Data'!G82)))</f>
        <v/>
      </c>
      <c r="DC88" s="353" t="str">
        <f ca="1">+IF(OFFSET('Sanitation Data'!$G$31,0,10*ROW('Sanitation Data'!G82))="","",OFFSET('Sanitation Data'!$G$31,0,10*ROW('Sanitation Data'!G82)))</f>
        <v/>
      </c>
      <c r="DD88" s="353" t="str">
        <f ca="1">+IF(OFFSET('Sanitation Data'!$G$32,0,10*ROW('Sanitation Data'!G82))="","",OFFSET('Sanitation Data'!$G$32,0,10*ROW('Sanitation Data'!G82)))</f>
        <v/>
      </c>
      <c r="DE88" s="353" t="str">
        <f ca="1">+IF(OFFSET('Sanitation Data'!$H$28,0,10*ROW('Sanitation Data'!H82))="","",OFFSET('Sanitation Data'!$H$28,0,10*ROW('Sanitation Data'!H82)))</f>
        <v/>
      </c>
      <c r="DF88" s="353" t="str">
        <f ca="1">+IF(OFFSET('Sanitation Data'!$H$29,0,10*ROW('Sanitation Data'!H82))="","",OFFSET('Sanitation Data'!$H$29,0,10*ROW('Sanitation Data'!H82)))</f>
        <v/>
      </c>
      <c r="DG88" s="353" t="str">
        <f ca="1">+IF(OFFSET('Sanitation Data'!$H$30,0,10*ROW('Sanitation Data'!H82))="","",OFFSET('Sanitation Data'!$H$30,0,10*ROW('Sanitation Data'!H82)))</f>
        <v/>
      </c>
      <c r="DH88" s="353" t="str">
        <f ca="1">+IF(OFFSET('Sanitation Data'!$H$31,0,10*ROW('Sanitation Data'!H82))="","",OFFSET('Sanitation Data'!$H$31,0,10*ROW('Sanitation Data'!H82)))</f>
        <v/>
      </c>
      <c r="DI88" s="353" t="str">
        <f ca="1">+IF(OFFSET('Sanitation Data'!$H$32,0,10*ROW('Sanitation Data'!H82))="","",OFFSET('Sanitation Data'!$H$32,0,10*ROW('Sanitation Data'!H82)))</f>
        <v/>
      </c>
      <c r="DJ88" s="353" t="str">
        <f ca="1">+IF(OFFSET('Sanitation Data'!$I$28,0,10*ROW('Sanitation Data'!I82))="","",OFFSET('Sanitation Data'!$I$28,0,10*ROW('Sanitation Data'!I82)))</f>
        <v/>
      </c>
      <c r="DK88" s="353" t="str">
        <f ca="1">+IF(OFFSET('Sanitation Data'!$I$29,0,10*ROW('Sanitation Data'!I82))="","",OFFSET('Sanitation Data'!$I$29,0,10*ROW('Sanitation Data'!I82)))</f>
        <v/>
      </c>
      <c r="DL88" s="353" t="str">
        <f ca="1">+IF(OFFSET('Sanitation Data'!$I$30,0,10*ROW('Sanitation Data'!I82))="","",OFFSET('Sanitation Data'!$I$30,0,10*ROW('Sanitation Data'!I82)))</f>
        <v/>
      </c>
      <c r="DM88" s="353" t="str">
        <f ca="1">+IF(OFFSET('Sanitation Data'!$I$31,0,10*ROW('Sanitation Data'!I82))="","",OFFSET('Sanitation Data'!$I$31,0,10*ROW('Sanitation Data'!I82)))</f>
        <v/>
      </c>
      <c r="DN88" s="353" t="str">
        <f ca="1">+IF(OFFSET('Sanitation Data'!$I$32,0,10*ROW('Sanitation Data'!I82))="","",OFFSET('Sanitation Data'!$I$32,0,10*ROW('Sanitation Data'!I82)))</f>
        <v/>
      </c>
      <c r="DO88" s="353" t="str">
        <f ca="1">+IF(OFFSET('Hygiene Data'!$D$11,0,10*ROW('Hygiene Data'!D82))="","",OFFSET('Hygiene Data'!$D$11,0,10*ROW('Hygiene Data'!D82)))</f>
        <v/>
      </c>
      <c r="DP88" s="353" t="str">
        <f ca="1">+IF(OFFSET('Hygiene Data'!$D$12,0,10*ROW('Hygiene Data'!D82))="","",OFFSET('Hygiene Data'!$D$12,0,10*ROW('Hygiene Data'!D82)))</f>
        <v/>
      </c>
      <c r="DQ88" s="353" t="str">
        <f ca="1">+IF(OFFSET('Hygiene Data'!$D$13,0,10*ROW('Hygiene Data'!D82))="","",OFFSET('Hygiene Data'!$D$13,0,10*ROW('Hygiene Data'!D82)))</f>
        <v/>
      </c>
      <c r="DR88" s="353" t="str">
        <f ca="1">+IF(OFFSET('Hygiene Data'!$E$11,0,10*ROW('Hygiene Data'!E82))="","",OFFSET('Hygiene Data'!$E$11,0,10*ROW('Hygiene Data'!E82)))</f>
        <v/>
      </c>
      <c r="DS88" s="353" t="str">
        <f ca="1">+IF(OFFSET('Hygiene Data'!$E$12,0,10*ROW('Hygiene Data'!E82))="","",OFFSET('Hygiene Data'!$E$12,0,10*ROW('Hygiene Data'!E82)))</f>
        <v/>
      </c>
      <c r="DT88" s="353" t="str">
        <f ca="1">+IF(OFFSET('Hygiene Data'!$E$13,0,10*ROW('Hygiene Data'!E82))="","",OFFSET('Hygiene Data'!$E$13,0,10*ROW('Hygiene Data'!E82)))</f>
        <v/>
      </c>
      <c r="DU88" s="353" t="str">
        <f ca="1">+IF(OFFSET('Hygiene Data'!$F$11,0,10*ROW('Hygiene Data'!F82))="","",OFFSET('Hygiene Data'!$F$11,0,10*ROW('Hygiene Data'!F82)))</f>
        <v/>
      </c>
      <c r="DV88" s="353" t="str">
        <f ca="1">+IF(OFFSET('Hygiene Data'!$F$12,0,10*ROW('Hygiene Data'!F82))="","",OFFSET('Hygiene Data'!$F$12,0,10*ROW('Hygiene Data'!F82)))</f>
        <v/>
      </c>
      <c r="DW88" s="353" t="str">
        <f ca="1">+IF(OFFSET('Hygiene Data'!$F$13,0,10*ROW('Hygiene Data'!F82))="","",OFFSET('Hygiene Data'!$F$13,0,10*ROW('Hygiene Data'!F82)))</f>
        <v/>
      </c>
      <c r="DX88" s="353" t="str">
        <f ca="1">+IF(OFFSET('Hygiene Data'!$G$11,0,10*ROW('Hygiene Data'!G82))="","",OFFSET('Hygiene Data'!$G$11,0,10*ROW('Hygiene Data'!G82)))</f>
        <v/>
      </c>
      <c r="DY88" s="353" t="str">
        <f ca="1">+IF(OFFSET('Hygiene Data'!$G$12,0,10*ROW('Hygiene Data'!G82))="","",OFFSET('Hygiene Data'!$G$12,0,10*ROW('Hygiene Data'!G82)))</f>
        <v/>
      </c>
      <c r="DZ88" s="353" t="str">
        <f ca="1">+IF(OFFSET('Hygiene Data'!$G$13,0,10*ROW('Hygiene Data'!G82))="","",OFFSET('Hygiene Data'!$G$13,0,10*ROW('Hygiene Data'!G82)))</f>
        <v/>
      </c>
      <c r="EA88" s="353" t="str">
        <f ca="1">+IF(OFFSET('Hygiene Data'!$H$11,0,10*ROW('Hygiene Data'!H82))="","",OFFSET('Hygiene Data'!$H$11,0,10*ROW('Hygiene Data'!H82)))</f>
        <v/>
      </c>
      <c r="EB88" s="353" t="str">
        <f ca="1">+IF(OFFSET('Hygiene Data'!$H$12,0,10*ROW('Hygiene Data'!H82))="","",OFFSET('Hygiene Data'!$H$12,0,10*ROW('Hygiene Data'!H82)))</f>
        <v/>
      </c>
      <c r="EC88" s="353" t="str">
        <f ca="1">+IF(OFFSET('Hygiene Data'!$H$13,0,10*ROW('Hygiene Data'!H82))="","",OFFSET('Hygiene Data'!$H$13,0,10*ROW('Hygiene Data'!H82)))</f>
        <v/>
      </c>
      <c r="ED88" s="353" t="str">
        <f ca="1">+IF(OFFSET('Hygiene Data'!$I$11,0,10*ROW('Hygiene Data'!I82))="","",OFFSET('Hygiene Data'!$I$11,0,10*ROW('Hygiene Data'!I82)))</f>
        <v/>
      </c>
      <c r="EE88" s="353" t="str">
        <f ca="1">+IF(OFFSET('Hygiene Data'!$I$12,0,10*ROW('Hygiene Data'!I82))="","",OFFSET('Hygiene Data'!$I$12,0,10*ROW('Hygiene Data'!I82)))</f>
        <v/>
      </c>
      <c r="EF88" s="353" t="str">
        <f ca="1">+IF(OFFSET('Hygiene Data'!$I$13,0,10*ROW('Hygiene Data'!I82))="","",OFFSET('Hygiene Data'!$I$13,0,10*ROW('Hygiene Data'!I82)))</f>
        <v/>
      </c>
    </row>
    <row r="89" spans="1:136" x14ac:dyDescent="0.25">
      <c r="A89" s="462" t="str">
        <f ca="1">+IF(OFFSET('Water Data'!$B$2,0,10*ROW('Water Data'!E83))="","",OFFSET('Water Data'!$B$2,0,10*ROW('Water Data'!E83)))</f>
        <v/>
      </c>
      <c r="B89" s="46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89" t="str">
        <f t="shared" ca="1" si="1"/>
        <v/>
      </c>
      <c r="D89" s="49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3" t="str">
        <f ca="1">+IF(OFFSET('Water Data'!$D$27,0,10*ROW('Water Data'!D83))="","",OFFSET('Water Data'!$D$27,0,10*ROW('Water Data'!D83)))</f>
        <v/>
      </c>
      <c r="BT89" s="353" t="str">
        <f ca="1">+IF(OFFSET('Water Data'!$D$28,0,10*ROW('Water Data'!D83))="","",OFFSET('Water Data'!$D$28,0,10*ROW('Water Data'!D83)))</f>
        <v/>
      </c>
      <c r="BU89" s="353" t="str">
        <f ca="1">+IF(OFFSET('Water Data'!$D$29,0,10*ROW('Water Data'!D83))="","",OFFSET('Water Data'!$D$29,0,10*ROW('Water Data'!D83)))</f>
        <v/>
      </c>
      <c r="BV89" s="353" t="str">
        <f ca="1">+IF(OFFSET('Water Data'!$E$27,0,10*ROW('Water Data'!E83))="","",OFFSET('Water Data'!$E$27,0,10*ROW('Water Data'!E83)))</f>
        <v/>
      </c>
      <c r="BW89" s="353" t="str">
        <f ca="1">+IF(OFFSET('Water Data'!$E$28,0,10*ROW('Water Data'!E83))="","",OFFSET('Water Data'!$E$28,0,10*ROW('Water Data'!E83)))</f>
        <v/>
      </c>
      <c r="BX89" s="353" t="str">
        <f ca="1">+IF(OFFSET('Water Data'!$E$29,0,10*ROW('Water Data'!E83))="","",OFFSET('Water Data'!$E$29,0,10*ROW('Water Data'!E83)))</f>
        <v/>
      </c>
      <c r="BY89" s="353" t="str">
        <f ca="1">+IF(OFFSET('Water Data'!$F$27,0,10*ROW('Water Data'!F83))="","",OFFSET('Water Data'!$F$27,0,10*ROW('Water Data'!F83)))</f>
        <v/>
      </c>
      <c r="BZ89" s="353" t="str">
        <f ca="1">+IF(OFFSET('Water Data'!$F$28,0,10*ROW('Water Data'!F83))="","",OFFSET('Water Data'!$F$28,0,10*ROW('Water Data'!F83)))</f>
        <v/>
      </c>
      <c r="CA89" s="353" t="str">
        <f ca="1">+IF(OFFSET('Water Data'!$F$29,0,10*ROW('Water Data'!F83))="","",OFFSET('Water Data'!$F$29,0,10*ROW('Water Data'!F83)))</f>
        <v/>
      </c>
      <c r="CB89" s="353" t="str">
        <f ca="1">+IF(OFFSET('Water Data'!$G$27,0,10*ROW('Water Data'!G83))="","",OFFSET('Water Data'!$G$27,0,10*ROW('Water Data'!G83)))</f>
        <v/>
      </c>
      <c r="CC89" s="353" t="str">
        <f ca="1">+IF(OFFSET('Water Data'!$G$28,0,10*ROW('Water Data'!G83))="","",OFFSET('Water Data'!$G$28,0,10*ROW('Water Data'!G83)))</f>
        <v/>
      </c>
      <c r="CD89" s="353" t="str">
        <f ca="1">+IF(OFFSET('Water Data'!$G$29,0,10*ROW('Water Data'!G83))="","",OFFSET('Water Data'!$G$29,0,10*ROW('Water Data'!G83)))</f>
        <v/>
      </c>
      <c r="CE89" s="353" t="str">
        <f ca="1">+IF(OFFSET('Water Data'!$H$27,0,10*ROW('Water Data'!H83))="","",OFFSET('Water Data'!$H$27,0,10*ROW('Water Data'!H83)))</f>
        <v/>
      </c>
      <c r="CF89" s="353" t="str">
        <f ca="1">+IF(OFFSET('Water Data'!$H$28,0,10*ROW('Water Data'!H83))="","",OFFSET('Water Data'!$H$28,0,10*ROW('Water Data'!H83)))</f>
        <v/>
      </c>
      <c r="CG89" s="353" t="str">
        <f ca="1">+IF(OFFSET('Water Data'!$H$29,0,10*ROW('Water Data'!H83))="","",OFFSET('Water Data'!$H$29,0,10*ROW('Water Data'!H83)))</f>
        <v/>
      </c>
      <c r="CH89" s="353" t="str">
        <f ca="1">+IF(OFFSET('Water Data'!$I$27,0,10*ROW('Water Data'!I83))="","",OFFSET('Water Data'!$I$27,0,10*ROW('Water Data'!I83)))</f>
        <v/>
      </c>
      <c r="CI89" s="353" t="str">
        <f ca="1">+IF(OFFSET('Water Data'!$I$28,0,10*ROW('Water Data'!I83))="","",OFFSET('Water Data'!$I$28,0,10*ROW('Water Data'!I83)))</f>
        <v/>
      </c>
      <c r="CJ89" s="353" t="str">
        <f ca="1">+IF(OFFSET('Water Data'!$I$29,0,10*ROW('Water Data'!I83))="","",OFFSET('Water Data'!$I$29,0,10*ROW('Water Data'!I83)))</f>
        <v/>
      </c>
      <c r="CK89" s="353" t="str">
        <f ca="1">+IF(OFFSET('Sanitation Data'!$D$28,0,10*ROW('Sanitation Data'!D83))="","",OFFSET('Sanitation Data'!$D$28,0,10*ROW('Sanitation Data'!D83)))</f>
        <v/>
      </c>
      <c r="CL89" s="353" t="str">
        <f ca="1">+IF(OFFSET('Sanitation Data'!$D$29,0,10*ROW('Sanitation Data'!D83))="","",OFFSET('Sanitation Data'!$D$29,0,10*ROW('Sanitation Data'!D83)))</f>
        <v/>
      </c>
      <c r="CM89" s="353" t="str">
        <f ca="1">+IF(OFFSET('Sanitation Data'!$D$30,0,10*ROW('Sanitation Data'!D83))="","",OFFSET('Sanitation Data'!$D$30,0,10*ROW('Sanitation Data'!D83)))</f>
        <v/>
      </c>
      <c r="CN89" s="353" t="str">
        <f ca="1">+IF(OFFSET('Sanitation Data'!$D$31,0,10*ROW('Sanitation Data'!D83))="","",OFFSET('Sanitation Data'!$D$31,0,10*ROW('Sanitation Data'!D83)))</f>
        <v/>
      </c>
      <c r="CO89" s="353" t="str">
        <f ca="1">+IF(OFFSET('Sanitation Data'!$D$32,0,10*ROW('Sanitation Data'!D83))="","",OFFSET('Sanitation Data'!$D$32,0,10*ROW('Sanitation Data'!D83)))</f>
        <v/>
      </c>
      <c r="CP89" s="353" t="str">
        <f ca="1">+IF(OFFSET('Sanitation Data'!$E$28,0,10*ROW('Sanitation Data'!E83))="","",OFFSET('Sanitation Data'!$E$28,0,10*ROW('Sanitation Data'!E83)))</f>
        <v/>
      </c>
      <c r="CQ89" s="353" t="str">
        <f ca="1">+IF(OFFSET('Sanitation Data'!$E$29,0,10*ROW('Sanitation Data'!E83))="","",OFFSET('Sanitation Data'!$E$29,0,10*ROW('Sanitation Data'!E83)))</f>
        <v/>
      </c>
      <c r="CR89" s="353" t="str">
        <f ca="1">+IF(OFFSET('Sanitation Data'!$E$30,0,10*ROW('Sanitation Data'!E83))="","",OFFSET('Sanitation Data'!$E$30,0,10*ROW('Sanitation Data'!E83)))</f>
        <v/>
      </c>
      <c r="CS89" s="353" t="str">
        <f ca="1">+IF(OFFSET('Sanitation Data'!$E$31,0,10*ROW('Sanitation Data'!E83))="","",OFFSET('Sanitation Data'!$E$31,0,10*ROW('Sanitation Data'!E83)))</f>
        <v/>
      </c>
      <c r="CT89" s="353" t="str">
        <f ca="1">+IF(OFFSET('Sanitation Data'!$E$32,0,10*ROW('Sanitation Data'!E83))="","",OFFSET('Sanitation Data'!$E$32,0,10*ROW('Sanitation Data'!E83)))</f>
        <v/>
      </c>
      <c r="CU89" s="353" t="str">
        <f ca="1">+IF(OFFSET('Sanitation Data'!$F$28,0,10*ROW('Sanitation Data'!F83))="","",OFFSET('Sanitation Data'!$F$28,0,10*ROW('Sanitation Data'!F83)))</f>
        <v/>
      </c>
      <c r="CV89" s="353" t="str">
        <f ca="1">+IF(OFFSET('Sanitation Data'!$F$29,0,10*ROW('Sanitation Data'!F83))="","",OFFSET('Sanitation Data'!$F$29,0,10*ROW('Sanitation Data'!F83)))</f>
        <v/>
      </c>
      <c r="CW89" s="353" t="str">
        <f ca="1">+IF(OFFSET('Sanitation Data'!$F$30,0,10*ROW('Sanitation Data'!F83))="","",OFFSET('Sanitation Data'!$F$30,0,10*ROW('Sanitation Data'!F83)))</f>
        <v/>
      </c>
      <c r="CX89" s="353" t="str">
        <f ca="1">+IF(OFFSET('Sanitation Data'!$F$31,0,10*ROW('Sanitation Data'!F83))="","",OFFSET('Sanitation Data'!$F$31,0,10*ROW('Sanitation Data'!F83)))</f>
        <v/>
      </c>
      <c r="CY89" s="353" t="str">
        <f ca="1">+IF(OFFSET('Sanitation Data'!$F$32,0,10*ROW('Sanitation Data'!F83))="","",OFFSET('Sanitation Data'!$F$32,0,10*ROW('Sanitation Data'!F83)))</f>
        <v/>
      </c>
      <c r="CZ89" s="353" t="str">
        <f ca="1">+IF(OFFSET('Sanitation Data'!$G$28,0,10*ROW('Sanitation Data'!G83))="","",OFFSET('Sanitation Data'!$G$28,0,10*ROW('Sanitation Data'!G83)))</f>
        <v/>
      </c>
      <c r="DA89" s="353" t="str">
        <f ca="1">+IF(OFFSET('Sanitation Data'!$G$29,0,10*ROW('Sanitation Data'!G83))="","",OFFSET('Sanitation Data'!$G$29,0,10*ROW('Sanitation Data'!G83)))</f>
        <v/>
      </c>
      <c r="DB89" s="353" t="str">
        <f ca="1">+IF(OFFSET('Sanitation Data'!$G$30,0,10*ROW('Sanitation Data'!G83))="","",OFFSET('Sanitation Data'!$G$30,0,10*ROW('Sanitation Data'!G83)))</f>
        <v/>
      </c>
      <c r="DC89" s="353" t="str">
        <f ca="1">+IF(OFFSET('Sanitation Data'!$G$31,0,10*ROW('Sanitation Data'!G83))="","",OFFSET('Sanitation Data'!$G$31,0,10*ROW('Sanitation Data'!G83)))</f>
        <v/>
      </c>
      <c r="DD89" s="353" t="str">
        <f ca="1">+IF(OFFSET('Sanitation Data'!$G$32,0,10*ROW('Sanitation Data'!G83))="","",OFFSET('Sanitation Data'!$G$32,0,10*ROW('Sanitation Data'!G83)))</f>
        <v/>
      </c>
      <c r="DE89" s="353" t="str">
        <f ca="1">+IF(OFFSET('Sanitation Data'!$H$28,0,10*ROW('Sanitation Data'!H83))="","",OFFSET('Sanitation Data'!$H$28,0,10*ROW('Sanitation Data'!H83)))</f>
        <v/>
      </c>
      <c r="DF89" s="353" t="str">
        <f ca="1">+IF(OFFSET('Sanitation Data'!$H$29,0,10*ROW('Sanitation Data'!H83))="","",OFFSET('Sanitation Data'!$H$29,0,10*ROW('Sanitation Data'!H83)))</f>
        <v/>
      </c>
      <c r="DG89" s="353" t="str">
        <f ca="1">+IF(OFFSET('Sanitation Data'!$H$30,0,10*ROW('Sanitation Data'!H83))="","",OFFSET('Sanitation Data'!$H$30,0,10*ROW('Sanitation Data'!H83)))</f>
        <v/>
      </c>
      <c r="DH89" s="353" t="str">
        <f ca="1">+IF(OFFSET('Sanitation Data'!$H$31,0,10*ROW('Sanitation Data'!H83))="","",OFFSET('Sanitation Data'!$H$31,0,10*ROW('Sanitation Data'!H83)))</f>
        <v/>
      </c>
      <c r="DI89" s="353" t="str">
        <f ca="1">+IF(OFFSET('Sanitation Data'!$H$32,0,10*ROW('Sanitation Data'!H83))="","",OFFSET('Sanitation Data'!$H$32,0,10*ROW('Sanitation Data'!H83)))</f>
        <v/>
      </c>
      <c r="DJ89" s="353" t="str">
        <f ca="1">+IF(OFFSET('Sanitation Data'!$I$28,0,10*ROW('Sanitation Data'!I83))="","",OFFSET('Sanitation Data'!$I$28,0,10*ROW('Sanitation Data'!I83)))</f>
        <v/>
      </c>
      <c r="DK89" s="353" t="str">
        <f ca="1">+IF(OFFSET('Sanitation Data'!$I$29,0,10*ROW('Sanitation Data'!I83))="","",OFFSET('Sanitation Data'!$I$29,0,10*ROW('Sanitation Data'!I83)))</f>
        <v/>
      </c>
      <c r="DL89" s="353" t="str">
        <f ca="1">+IF(OFFSET('Sanitation Data'!$I$30,0,10*ROW('Sanitation Data'!I83))="","",OFFSET('Sanitation Data'!$I$30,0,10*ROW('Sanitation Data'!I83)))</f>
        <v/>
      </c>
      <c r="DM89" s="353" t="str">
        <f ca="1">+IF(OFFSET('Sanitation Data'!$I$31,0,10*ROW('Sanitation Data'!I83))="","",OFFSET('Sanitation Data'!$I$31,0,10*ROW('Sanitation Data'!I83)))</f>
        <v/>
      </c>
      <c r="DN89" s="353" t="str">
        <f ca="1">+IF(OFFSET('Sanitation Data'!$I$32,0,10*ROW('Sanitation Data'!I83))="","",OFFSET('Sanitation Data'!$I$32,0,10*ROW('Sanitation Data'!I83)))</f>
        <v/>
      </c>
      <c r="DO89" s="353" t="str">
        <f ca="1">+IF(OFFSET('Hygiene Data'!$D$11,0,10*ROW('Hygiene Data'!D83))="","",OFFSET('Hygiene Data'!$D$11,0,10*ROW('Hygiene Data'!D83)))</f>
        <v/>
      </c>
      <c r="DP89" s="353" t="str">
        <f ca="1">+IF(OFFSET('Hygiene Data'!$D$12,0,10*ROW('Hygiene Data'!D83))="","",OFFSET('Hygiene Data'!$D$12,0,10*ROW('Hygiene Data'!D83)))</f>
        <v/>
      </c>
      <c r="DQ89" s="353" t="str">
        <f ca="1">+IF(OFFSET('Hygiene Data'!$D$13,0,10*ROW('Hygiene Data'!D83))="","",OFFSET('Hygiene Data'!$D$13,0,10*ROW('Hygiene Data'!D83)))</f>
        <v/>
      </c>
      <c r="DR89" s="353" t="str">
        <f ca="1">+IF(OFFSET('Hygiene Data'!$E$11,0,10*ROW('Hygiene Data'!E83))="","",OFFSET('Hygiene Data'!$E$11,0,10*ROW('Hygiene Data'!E83)))</f>
        <v/>
      </c>
      <c r="DS89" s="353" t="str">
        <f ca="1">+IF(OFFSET('Hygiene Data'!$E$12,0,10*ROW('Hygiene Data'!E83))="","",OFFSET('Hygiene Data'!$E$12,0,10*ROW('Hygiene Data'!E83)))</f>
        <v/>
      </c>
      <c r="DT89" s="353" t="str">
        <f ca="1">+IF(OFFSET('Hygiene Data'!$E$13,0,10*ROW('Hygiene Data'!E83))="","",OFFSET('Hygiene Data'!$E$13,0,10*ROW('Hygiene Data'!E83)))</f>
        <v/>
      </c>
      <c r="DU89" s="353" t="str">
        <f ca="1">+IF(OFFSET('Hygiene Data'!$F$11,0,10*ROW('Hygiene Data'!F83))="","",OFFSET('Hygiene Data'!$F$11,0,10*ROW('Hygiene Data'!F83)))</f>
        <v/>
      </c>
      <c r="DV89" s="353" t="str">
        <f ca="1">+IF(OFFSET('Hygiene Data'!$F$12,0,10*ROW('Hygiene Data'!F83))="","",OFFSET('Hygiene Data'!$F$12,0,10*ROW('Hygiene Data'!F83)))</f>
        <v/>
      </c>
      <c r="DW89" s="353" t="str">
        <f ca="1">+IF(OFFSET('Hygiene Data'!$F$13,0,10*ROW('Hygiene Data'!F83))="","",OFFSET('Hygiene Data'!$F$13,0,10*ROW('Hygiene Data'!F83)))</f>
        <v/>
      </c>
      <c r="DX89" s="353" t="str">
        <f ca="1">+IF(OFFSET('Hygiene Data'!$G$11,0,10*ROW('Hygiene Data'!G83))="","",OFFSET('Hygiene Data'!$G$11,0,10*ROW('Hygiene Data'!G83)))</f>
        <v/>
      </c>
      <c r="DY89" s="353" t="str">
        <f ca="1">+IF(OFFSET('Hygiene Data'!$G$12,0,10*ROW('Hygiene Data'!G83))="","",OFFSET('Hygiene Data'!$G$12,0,10*ROW('Hygiene Data'!G83)))</f>
        <v/>
      </c>
      <c r="DZ89" s="353" t="str">
        <f ca="1">+IF(OFFSET('Hygiene Data'!$G$13,0,10*ROW('Hygiene Data'!G83))="","",OFFSET('Hygiene Data'!$G$13,0,10*ROW('Hygiene Data'!G83)))</f>
        <v/>
      </c>
      <c r="EA89" s="353" t="str">
        <f ca="1">+IF(OFFSET('Hygiene Data'!$H$11,0,10*ROW('Hygiene Data'!H83))="","",OFFSET('Hygiene Data'!$H$11,0,10*ROW('Hygiene Data'!H83)))</f>
        <v/>
      </c>
      <c r="EB89" s="353" t="str">
        <f ca="1">+IF(OFFSET('Hygiene Data'!$H$12,0,10*ROW('Hygiene Data'!H83))="","",OFFSET('Hygiene Data'!$H$12,0,10*ROW('Hygiene Data'!H83)))</f>
        <v/>
      </c>
      <c r="EC89" s="353" t="str">
        <f ca="1">+IF(OFFSET('Hygiene Data'!$H$13,0,10*ROW('Hygiene Data'!H83))="","",OFFSET('Hygiene Data'!$H$13,0,10*ROW('Hygiene Data'!H83)))</f>
        <v/>
      </c>
      <c r="ED89" s="353" t="str">
        <f ca="1">+IF(OFFSET('Hygiene Data'!$I$11,0,10*ROW('Hygiene Data'!I83))="","",OFFSET('Hygiene Data'!$I$11,0,10*ROW('Hygiene Data'!I83)))</f>
        <v/>
      </c>
      <c r="EE89" s="353" t="str">
        <f ca="1">+IF(OFFSET('Hygiene Data'!$I$12,0,10*ROW('Hygiene Data'!I83))="","",OFFSET('Hygiene Data'!$I$12,0,10*ROW('Hygiene Data'!I83)))</f>
        <v/>
      </c>
      <c r="EF89" s="353" t="str">
        <f ca="1">+IF(OFFSET('Hygiene Data'!$I$13,0,10*ROW('Hygiene Data'!I83))="","",OFFSET('Hygiene Data'!$I$13,0,10*ROW('Hygiene Data'!I83)))</f>
        <v/>
      </c>
    </row>
    <row r="90" spans="1:136" x14ac:dyDescent="0.25">
      <c r="A90" s="462" t="str">
        <f ca="1">+IF(OFFSET('Water Data'!$B$2,0,10*ROW('Water Data'!E84))="","",OFFSET('Water Data'!$B$2,0,10*ROW('Water Data'!E84)))</f>
        <v/>
      </c>
      <c r="B90" s="46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89" t="str">
        <f t="shared" ca="1" si="1"/>
        <v/>
      </c>
      <c r="D90" s="49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3" t="str">
        <f ca="1">+IF(OFFSET('Water Data'!$D$27,0,10*ROW('Water Data'!D84))="","",OFFSET('Water Data'!$D$27,0,10*ROW('Water Data'!D84)))</f>
        <v/>
      </c>
      <c r="BT90" s="353" t="str">
        <f ca="1">+IF(OFFSET('Water Data'!$D$28,0,10*ROW('Water Data'!D84))="","",OFFSET('Water Data'!$D$28,0,10*ROW('Water Data'!D84)))</f>
        <v/>
      </c>
      <c r="BU90" s="353" t="str">
        <f ca="1">+IF(OFFSET('Water Data'!$D$29,0,10*ROW('Water Data'!D84))="","",OFFSET('Water Data'!$D$29,0,10*ROW('Water Data'!D84)))</f>
        <v/>
      </c>
      <c r="BV90" s="353" t="str">
        <f ca="1">+IF(OFFSET('Water Data'!$E$27,0,10*ROW('Water Data'!E84))="","",OFFSET('Water Data'!$E$27,0,10*ROW('Water Data'!E84)))</f>
        <v/>
      </c>
      <c r="BW90" s="353" t="str">
        <f ca="1">+IF(OFFSET('Water Data'!$E$28,0,10*ROW('Water Data'!E84))="","",OFFSET('Water Data'!$E$28,0,10*ROW('Water Data'!E84)))</f>
        <v/>
      </c>
      <c r="BX90" s="353" t="str">
        <f ca="1">+IF(OFFSET('Water Data'!$E$29,0,10*ROW('Water Data'!E84))="","",OFFSET('Water Data'!$E$29,0,10*ROW('Water Data'!E84)))</f>
        <v/>
      </c>
      <c r="BY90" s="353" t="str">
        <f ca="1">+IF(OFFSET('Water Data'!$F$27,0,10*ROW('Water Data'!F84))="","",OFFSET('Water Data'!$F$27,0,10*ROW('Water Data'!F84)))</f>
        <v/>
      </c>
      <c r="BZ90" s="353" t="str">
        <f ca="1">+IF(OFFSET('Water Data'!$F$28,0,10*ROW('Water Data'!F84))="","",OFFSET('Water Data'!$F$28,0,10*ROW('Water Data'!F84)))</f>
        <v/>
      </c>
      <c r="CA90" s="353" t="str">
        <f ca="1">+IF(OFFSET('Water Data'!$F$29,0,10*ROW('Water Data'!F84))="","",OFFSET('Water Data'!$F$29,0,10*ROW('Water Data'!F84)))</f>
        <v/>
      </c>
      <c r="CB90" s="353" t="str">
        <f ca="1">+IF(OFFSET('Water Data'!$G$27,0,10*ROW('Water Data'!G84))="","",OFFSET('Water Data'!$G$27,0,10*ROW('Water Data'!G84)))</f>
        <v/>
      </c>
      <c r="CC90" s="353" t="str">
        <f ca="1">+IF(OFFSET('Water Data'!$G$28,0,10*ROW('Water Data'!G84))="","",OFFSET('Water Data'!$G$28,0,10*ROW('Water Data'!G84)))</f>
        <v/>
      </c>
      <c r="CD90" s="353" t="str">
        <f ca="1">+IF(OFFSET('Water Data'!$G$29,0,10*ROW('Water Data'!G84))="","",OFFSET('Water Data'!$G$29,0,10*ROW('Water Data'!G84)))</f>
        <v/>
      </c>
      <c r="CE90" s="353" t="str">
        <f ca="1">+IF(OFFSET('Water Data'!$H$27,0,10*ROW('Water Data'!H84))="","",OFFSET('Water Data'!$H$27,0,10*ROW('Water Data'!H84)))</f>
        <v/>
      </c>
      <c r="CF90" s="353" t="str">
        <f ca="1">+IF(OFFSET('Water Data'!$H$28,0,10*ROW('Water Data'!H84))="","",OFFSET('Water Data'!$H$28,0,10*ROW('Water Data'!H84)))</f>
        <v/>
      </c>
      <c r="CG90" s="353" t="str">
        <f ca="1">+IF(OFFSET('Water Data'!$H$29,0,10*ROW('Water Data'!H84))="","",OFFSET('Water Data'!$H$29,0,10*ROW('Water Data'!H84)))</f>
        <v/>
      </c>
      <c r="CH90" s="353" t="str">
        <f ca="1">+IF(OFFSET('Water Data'!$I$27,0,10*ROW('Water Data'!I84))="","",OFFSET('Water Data'!$I$27,0,10*ROW('Water Data'!I84)))</f>
        <v/>
      </c>
      <c r="CI90" s="353" t="str">
        <f ca="1">+IF(OFFSET('Water Data'!$I$28,0,10*ROW('Water Data'!I84))="","",OFFSET('Water Data'!$I$28,0,10*ROW('Water Data'!I84)))</f>
        <v/>
      </c>
      <c r="CJ90" s="353" t="str">
        <f ca="1">+IF(OFFSET('Water Data'!$I$29,0,10*ROW('Water Data'!I84))="","",OFFSET('Water Data'!$I$29,0,10*ROW('Water Data'!I84)))</f>
        <v/>
      </c>
      <c r="CK90" s="353" t="str">
        <f ca="1">+IF(OFFSET('Sanitation Data'!$D$28,0,10*ROW('Sanitation Data'!D84))="","",OFFSET('Sanitation Data'!$D$28,0,10*ROW('Sanitation Data'!D84)))</f>
        <v/>
      </c>
      <c r="CL90" s="353" t="str">
        <f ca="1">+IF(OFFSET('Sanitation Data'!$D$29,0,10*ROW('Sanitation Data'!D84))="","",OFFSET('Sanitation Data'!$D$29,0,10*ROW('Sanitation Data'!D84)))</f>
        <v/>
      </c>
      <c r="CM90" s="353" t="str">
        <f ca="1">+IF(OFFSET('Sanitation Data'!$D$30,0,10*ROW('Sanitation Data'!D84))="","",OFFSET('Sanitation Data'!$D$30,0,10*ROW('Sanitation Data'!D84)))</f>
        <v/>
      </c>
      <c r="CN90" s="353" t="str">
        <f ca="1">+IF(OFFSET('Sanitation Data'!$D$31,0,10*ROW('Sanitation Data'!D84))="","",OFFSET('Sanitation Data'!$D$31,0,10*ROW('Sanitation Data'!D84)))</f>
        <v/>
      </c>
      <c r="CO90" s="353" t="str">
        <f ca="1">+IF(OFFSET('Sanitation Data'!$D$32,0,10*ROW('Sanitation Data'!D84))="","",OFFSET('Sanitation Data'!$D$32,0,10*ROW('Sanitation Data'!D84)))</f>
        <v/>
      </c>
      <c r="CP90" s="353" t="str">
        <f ca="1">+IF(OFFSET('Sanitation Data'!$E$28,0,10*ROW('Sanitation Data'!E84))="","",OFFSET('Sanitation Data'!$E$28,0,10*ROW('Sanitation Data'!E84)))</f>
        <v/>
      </c>
      <c r="CQ90" s="353" t="str">
        <f ca="1">+IF(OFFSET('Sanitation Data'!$E$29,0,10*ROW('Sanitation Data'!E84))="","",OFFSET('Sanitation Data'!$E$29,0,10*ROW('Sanitation Data'!E84)))</f>
        <v/>
      </c>
      <c r="CR90" s="353" t="str">
        <f ca="1">+IF(OFFSET('Sanitation Data'!$E$30,0,10*ROW('Sanitation Data'!E84))="","",OFFSET('Sanitation Data'!$E$30,0,10*ROW('Sanitation Data'!E84)))</f>
        <v/>
      </c>
      <c r="CS90" s="353" t="str">
        <f ca="1">+IF(OFFSET('Sanitation Data'!$E$31,0,10*ROW('Sanitation Data'!E84))="","",OFFSET('Sanitation Data'!$E$31,0,10*ROW('Sanitation Data'!E84)))</f>
        <v/>
      </c>
      <c r="CT90" s="353" t="str">
        <f ca="1">+IF(OFFSET('Sanitation Data'!$E$32,0,10*ROW('Sanitation Data'!E84))="","",OFFSET('Sanitation Data'!$E$32,0,10*ROW('Sanitation Data'!E84)))</f>
        <v/>
      </c>
      <c r="CU90" s="353" t="str">
        <f ca="1">+IF(OFFSET('Sanitation Data'!$F$28,0,10*ROW('Sanitation Data'!F84))="","",OFFSET('Sanitation Data'!$F$28,0,10*ROW('Sanitation Data'!F84)))</f>
        <v/>
      </c>
      <c r="CV90" s="353" t="str">
        <f ca="1">+IF(OFFSET('Sanitation Data'!$F$29,0,10*ROW('Sanitation Data'!F84))="","",OFFSET('Sanitation Data'!$F$29,0,10*ROW('Sanitation Data'!F84)))</f>
        <v/>
      </c>
      <c r="CW90" s="353" t="str">
        <f ca="1">+IF(OFFSET('Sanitation Data'!$F$30,0,10*ROW('Sanitation Data'!F84))="","",OFFSET('Sanitation Data'!$F$30,0,10*ROW('Sanitation Data'!F84)))</f>
        <v/>
      </c>
      <c r="CX90" s="353" t="str">
        <f ca="1">+IF(OFFSET('Sanitation Data'!$F$31,0,10*ROW('Sanitation Data'!F84))="","",OFFSET('Sanitation Data'!$F$31,0,10*ROW('Sanitation Data'!F84)))</f>
        <v/>
      </c>
      <c r="CY90" s="353" t="str">
        <f ca="1">+IF(OFFSET('Sanitation Data'!$F$32,0,10*ROW('Sanitation Data'!F84))="","",OFFSET('Sanitation Data'!$F$32,0,10*ROW('Sanitation Data'!F84)))</f>
        <v/>
      </c>
      <c r="CZ90" s="353" t="str">
        <f ca="1">+IF(OFFSET('Sanitation Data'!$G$28,0,10*ROW('Sanitation Data'!G84))="","",OFFSET('Sanitation Data'!$G$28,0,10*ROW('Sanitation Data'!G84)))</f>
        <v/>
      </c>
      <c r="DA90" s="353" t="str">
        <f ca="1">+IF(OFFSET('Sanitation Data'!$G$29,0,10*ROW('Sanitation Data'!G84))="","",OFFSET('Sanitation Data'!$G$29,0,10*ROW('Sanitation Data'!G84)))</f>
        <v/>
      </c>
      <c r="DB90" s="353" t="str">
        <f ca="1">+IF(OFFSET('Sanitation Data'!$G$30,0,10*ROW('Sanitation Data'!G84))="","",OFFSET('Sanitation Data'!$G$30,0,10*ROW('Sanitation Data'!G84)))</f>
        <v/>
      </c>
      <c r="DC90" s="353" t="str">
        <f ca="1">+IF(OFFSET('Sanitation Data'!$G$31,0,10*ROW('Sanitation Data'!G84))="","",OFFSET('Sanitation Data'!$G$31,0,10*ROW('Sanitation Data'!G84)))</f>
        <v/>
      </c>
      <c r="DD90" s="353" t="str">
        <f ca="1">+IF(OFFSET('Sanitation Data'!$G$32,0,10*ROW('Sanitation Data'!G84))="","",OFFSET('Sanitation Data'!$G$32,0,10*ROW('Sanitation Data'!G84)))</f>
        <v/>
      </c>
      <c r="DE90" s="353" t="str">
        <f ca="1">+IF(OFFSET('Sanitation Data'!$H$28,0,10*ROW('Sanitation Data'!H84))="","",OFFSET('Sanitation Data'!$H$28,0,10*ROW('Sanitation Data'!H84)))</f>
        <v/>
      </c>
      <c r="DF90" s="353" t="str">
        <f ca="1">+IF(OFFSET('Sanitation Data'!$H$29,0,10*ROW('Sanitation Data'!H84))="","",OFFSET('Sanitation Data'!$H$29,0,10*ROW('Sanitation Data'!H84)))</f>
        <v/>
      </c>
      <c r="DG90" s="353" t="str">
        <f ca="1">+IF(OFFSET('Sanitation Data'!$H$30,0,10*ROW('Sanitation Data'!H84))="","",OFFSET('Sanitation Data'!$H$30,0,10*ROW('Sanitation Data'!H84)))</f>
        <v/>
      </c>
      <c r="DH90" s="353" t="str">
        <f ca="1">+IF(OFFSET('Sanitation Data'!$H$31,0,10*ROW('Sanitation Data'!H84))="","",OFFSET('Sanitation Data'!$H$31,0,10*ROW('Sanitation Data'!H84)))</f>
        <v/>
      </c>
      <c r="DI90" s="353" t="str">
        <f ca="1">+IF(OFFSET('Sanitation Data'!$H$32,0,10*ROW('Sanitation Data'!H84))="","",OFFSET('Sanitation Data'!$H$32,0,10*ROW('Sanitation Data'!H84)))</f>
        <v/>
      </c>
      <c r="DJ90" s="353" t="str">
        <f ca="1">+IF(OFFSET('Sanitation Data'!$I$28,0,10*ROW('Sanitation Data'!I84))="","",OFFSET('Sanitation Data'!$I$28,0,10*ROW('Sanitation Data'!I84)))</f>
        <v/>
      </c>
      <c r="DK90" s="353" t="str">
        <f ca="1">+IF(OFFSET('Sanitation Data'!$I$29,0,10*ROW('Sanitation Data'!I84))="","",OFFSET('Sanitation Data'!$I$29,0,10*ROW('Sanitation Data'!I84)))</f>
        <v/>
      </c>
      <c r="DL90" s="353" t="str">
        <f ca="1">+IF(OFFSET('Sanitation Data'!$I$30,0,10*ROW('Sanitation Data'!I84))="","",OFFSET('Sanitation Data'!$I$30,0,10*ROW('Sanitation Data'!I84)))</f>
        <v/>
      </c>
      <c r="DM90" s="353" t="str">
        <f ca="1">+IF(OFFSET('Sanitation Data'!$I$31,0,10*ROW('Sanitation Data'!I84))="","",OFFSET('Sanitation Data'!$I$31,0,10*ROW('Sanitation Data'!I84)))</f>
        <v/>
      </c>
      <c r="DN90" s="353" t="str">
        <f ca="1">+IF(OFFSET('Sanitation Data'!$I$32,0,10*ROW('Sanitation Data'!I84))="","",OFFSET('Sanitation Data'!$I$32,0,10*ROW('Sanitation Data'!I84)))</f>
        <v/>
      </c>
      <c r="DO90" s="353" t="str">
        <f ca="1">+IF(OFFSET('Hygiene Data'!$D$11,0,10*ROW('Hygiene Data'!D84))="","",OFFSET('Hygiene Data'!$D$11,0,10*ROW('Hygiene Data'!D84)))</f>
        <v/>
      </c>
      <c r="DP90" s="353" t="str">
        <f ca="1">+IF(OFFSET('Hygiene Data'!$D$12,0,10*ROW('Hygiene Data'!D84))="","",OFFSET('Hygiene Data'!$D$12,0,10*ROW('Hygiene Data'!D84)))</f>
        <v/>
      </c>
      <c r="DQ90" s="353" t="str">
        <f ca="1">+IF(OFFSET('Hygiene Data'!$D$13,0,10*ROW('Hygiene Data'!D84))="","",OFFSET('Hygiene Data'!$D$13,0,10*ROW('Hygiene Data'!D84)))</f>
        <v/>
      </c>
      <c r="DR90" s="353" t="str">
        <f ca="1">+IF(OFFSET('Hygiene Data'!$E$11,0,10*ROW('Hygiene Data'!E84))="","",OFFSET('Hygiene Data'!$E$11,0,10*ROW('Hygiene Data'!E84)))</f>
        <v/>
      </c>
      <c r="DS90" s="353" t="str">
        <f ca="1">+IF(OFFSET('Hygiene Data'!$E$12,0,10*ROW('Hygiene Data'!E84))="","",OFFSET('Hygiene Data'!$E$12,0,10*ROW('Hygiene Data'!E84)))</f>
        <v/>
      </c>
      <c r="DT90" s="353" t="str">
        <f ca="1">+IF(OFFSET('Hygiene Data'!$E$13,0,10*ROW('Hygiene Data'!E84))="","",OFFSET('Hygiene Data'!$E$13,0,10*ROW('Hygiene Data'!E84)))</f>
        <v/>
      </c>
      <c r="DU90" s="353" t="str">
        <f ca="1">+IF(OFFSET('Hygiene Data'!$F$11,0,10*ROW('Hygiene Data'!F84))="","",OFFSET('Hygiene Data'!$F$11,0,10*ROW('Hygiene Data'!F84)))</f>
        <v/>
      </c>
      <c r="DV90" s="353" t="str">
        <f ca="1">+IF(OFFSET('Hygiene Data'!$F$12,0,10*ROW('Hygiene Data'!F84))="","",OFFSET('Hygiene Data'!$F$12,0,10*ROW('Hygiene Data'!F84)))</f>
        <v/>
      </c>
      <c r="DW90" s="353" t="str">
        <f ca="1">+IF(OFFSET('Hygiene Data'!$F$13,0,10*ROW('Hygiene Data'!F84))="","",OFFSET('Hygiene Data'!$F$13,0,10*ROW('Hygiene Data'!F84)))</f>
        <v/>
      </c>
      <c r="DX90" s="353" t="str">
        <f ca="1">+IF(OFFSET('Hygiene Data'!$G$11,0,10*ROW('Hygiene Data'!G84))="","",OFFSET('Hygiene Data'!$G$11,0,10*ROW('Hygiene Data'!G84)))</f>
        <v/>
      </c>
      <c r="DY90" s="353" t="str">
        <f ca="1">+IF(OFFSET('Hygiene Data'!$G$12,0,10*ROW('Hygiene Data'!G84))="","",OFFSET('Hygiene Data'!$G$12,0,10*ROW('Hygiene Data'!G84)))</f>
        <v/>
      </c>
      <c r="DZ90" s="353" t="str">
        <f ca="1">+IF(OFFSET('Hygiene Data'!$G$13,0,10*ROW('Hygiene Data'!G84))="","",OFFSET('Hygiene Data'!$G$13,0,10*ROW('Hygiene Data'!G84)))</f>
        <v/>
      </c>
      <c r="EA90" s="353" t="str">
        <f ca="1">+IF(OFFSET('Hygiene Data'!$H$11,0,10*ROW('Hygiene Data'!H84))="","",OFFSET('Hygiene Data'!$H$11,0,10*ROW('Hygiene Data'!H84)))</f>
        <v/>
      </c>
      <c r="EB90" s="353" t="str">
        <f ca="1">+IF(OFFSET('Hygiene Data'!$H$12,0,10*ROW('Hygiene Data'!H84))="","",OFFSET('Hygiene Data'!$H$12,0,10*ROW('Hygiene Data'!H84)))</f>
        <v/>
      </c>
      <c r="EC90" s="353" t="str">
        <f ca="1">+IF(OFFSET('Hygiene Data'!$H$13,0,10*ROW('Hygiene Data'!H84))="","",OFFSET('Hygiene Data'!$H$13,0,10*ROW('Hygiene Data'!H84)))</f>
        <v/>
      </c>
      <c r="ED90" s="353" t="str">
        <f ca="1">+IF(OFFSET('Hygiene Data'!$I$11,0,10*ROW('Hygiene Data'!I84))="","",OFFSET('Hygiene Data'!$I$11,0,10*ROW('Hygiene Data'!I84)))</f>
        <v/>
      </c>
      <c r="EE90" s="353" t="str">
        <f ca="1">+IF(OFFSET('Hygiene Data'!$I$12,0,10*ROW('Hygiene Data'!I84))="","",OFFSET('Hygiene Data'!$I$12,0,10*ROW('Hygiene Data'!I84)))</f>
        <v/>
      </c>
      <c r="EF90" s="353" t="str">
        <f ca="1">+IF(OFFSET('Hygiene Data'!$I$13,0,10*ROW('Hygiene Data'!I84))="","",OFFSET('Hygiene Data'!$I$13,0,10*ROW('Hygiene Data'!I84)))</f>
        <v/>
      </c>
    </row>
    <row r="91" spans="1:136" x14ac:dyDescent="0.25">
      <c r="A91" s="462" t="str">
        <f ca="1">+IF(OFFSET('Water Data'!$B$2,0,10*ROW('Water Data'!E85))="","",OFFSET('Water Data'!$B$2,0,10*ROW('Water Data'!E85)))</f>
        <v/>
      </c>
      <c r="B91" s="46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89" t="str">
        <f t="shared" ca="1" si="1"/>
        <v/>
      </c>
      <c r="D91" s="49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3" t="str">
        <f ca="1">+IF(OFFSET('Water Data'!$D$27,0,10*ROW('Water Data'!D85))="","",OFFSET('Water Data'!$D$27,0,10*ROW('Water Data'!D85)))</f>
        <v/>
      </c>
      <c r="BT91" s="353" t="str">
        <f ca="1">+IF(OFFSET('Water Data'!$D$28,0,10*ROW('Water Data'!D85))="","",OFFSET('Water Data'!$D$28,0,10*ROW('Water Data'!D85)))</f>
        <v/>
      </c>
      <c r="BU91" s="353" t="str">
        <f ca="1">+IF(OFFSET('Water Data'!$D$29,0,10*ROW('Water Data'!D85))="","",OFFSET('Water Data'!$D$29,0,10*ROW('Water Data'!D85)))</f>
        <v/>
      </c>
      <c r="BV91" s="353" t="str">
        <f ca="1">+IF(OFFSET('Water Data'!$E$27,0,10*ROW('Water Data'!E85))="","",OFFSET('Water Data'!$E$27,0,10*ROW('Water Data'!E85)))</f>
        <v/>
      </c>
      <c r="BW91" s="353" t="str">
        <f ca="1">+IF(OFFSET('Water Data'!$E$28,0,10*ROW('Water Data'!E85))="","",OFFSET('Water Data'!$E$28,0,10*ROW('Water Data'!E85)))</f>
        <v/>
      </c>
      <c r="BX91" s="353" t="str">
        <f ca="1">+IF(OFFSET('Water Data'!$E$29,0,10*ROW('Water Data'!E85))="","",OFFSET('Water Data'!$E$29,0,10*ROW('Water Data'!E85)))</f>
        <v/>
      </c>
      <c r="BY91" s="353" t="str">
        <f ca="1">+IF(OFFSET('Water Data'!$F$27,0,10*ROW('Water Data'!F85))="","",OFFSET('Water Data'!$F$27,0,10*ROW('Water Data'!F85)))</f>
        <v/>
      </c>
      <c r="BZ91" s="353" t="str">
        <f ca="1">+IF(OFFSET('Water Data'!$F$28,0,10*ROW('Water Data'!F85))="","",OFFSET('Water Data'!$F$28,0,10*ROW('Water Data'!F85)))</f>
        <v/>
      </c>
      <c r="CA91" s="353" t="str">
        <f ca="1">+IF(OFFSET('Water Data'!$F$29,0,10*ROW('Water Data'!F85))="","",OFFSET('Water Data'!$F$29,0,10*ROW('Water Data'!F85)))</f>
        <v/>
      </c>
      <c r="CB91" s="353" t="str">
        <f ca="1">+IF(OFFSET('Water Data'!$G$27,0,10*ROW('Water Data'!G85))="","",OFFSET('Water Data'!$G$27,0,10*ROW('Water Data'!G85)))</f>
        <v/>
      </c>
      <c r="CC91" s="353" t="str">
        <f ca="1">+IF(OFFSET('Water Data'!$G$28,0,10*ROW('Water Data'!G85))="","",OFFSET('Water Data'!$G$28,0,10*ROW('Water Data'!G85)))</f>
        <v/>
      </c>
      <c r="CD91" s="353" t="str">
        <f ca="1">+IF(OFFSET('Water Data'!$G$29,0,10*ROW('Water Data'!G85))="","",OFFSET('Water Data'!$G$29,0,10*ROW('Water Data'!G85)))</f>
        <v/>
      </c>
      <c r="CE91" s="353" t="str">
        <f ca="1">+IF(OFFSET('Water Data'!$H$27,0,10*ROW('Water Data'!H85))="","",OFFSET('Water Data'!$H$27,0,10*ROW('Water Data'!H85)))</f>
        <v/>
      </c>
      <c r="CF91" s="353" t="str">
        <f ca="1">+IF(OFFSET('Water Data'!$H$28,0,10*ROW('Water Data'!H85))="","",OFFSET('Water Data'!$H$28,0,10*ROW('Water Data'!H85)))</f>
        <v/>
      </c>
      <c r="CG91" s="353" t="str">
        <f ca="1">+IF(OFFSET('Water Data'!$H$29,0,10*ROW('Water Data'!H85))="","",OFFSET('Water Data'!$H$29,0,10*ROW('Water Data'!H85)))</f>
        <v/>
      </c>
      <c r="CH91" s="353" t="str">
        <f ca="1">+IF(OFFSET('Water Data'!$I$27,0,10*ROW('Water Data'!I85))="","",OFFSET('Water Data'!$I$27,0,10*ROW('Water Data'!I85)))</f>
        <v/>
      </c>
      <c r="CI91" s="353" t="str">
        <f ca="1">+IF(OFFSET('Water Data'!$I$28,0,10*ROW('Water Data'!I85))="","",OFFSET('Water Data'!$I$28,0,10*ROW('Water Data'!I85)))</f>
        <v/>
      </c>
      <c r="CJ91" s="353" t="str">
        <f ca="1">+IF(OFFSET('Water Data'!$I$29,0,10*ROW('Water Data'!I85))="","",OFFSET('Water Data'!$I$29,0,10*ROW('Water Data'!I85)))</f>
        <v/>
      </c>
      <c r="CK91" s="353" t="str">
        <f ca="1">+IF(OFFSET('Sanitation Data'!$D$28,0,10*ROW('Sanitation Data'!D85))="","",OFFSET('Sanitation Data'!$D$28,0,10*ROW('Sanitation Data'!D85)))</f>
        <v/>
      </c>
      <c r="CL91" s="353" t="str">
        <f ca="1">+IF(OFFSET('Sanitation Data'!$D$29,0,10*ROW('Sanitation Data'!D85))="","",OFFSET('Sanitation Data'!$D$29,0,10*ROW('Sanitation Data'!D85)))</f>
        <v/>
      </c>
      <c r="CM91" s="353" t="str">
        <f ca="1">+IF(OFFSET('Sanitation Data'!$D$30,0,10*ROW('Sanitation Data'!D85))="","",OFFSET('Sanitation Data'!$D$30,0,10*ROW('Sanitation Data'!D85)))</f>
        <v/>
      </c>
      <c r="CN91" s="353" t="str">
        <f ca="1">+IF(OFFSET('Sanitation Data'!$D$31,0,10*ROW('Sanitation Data'!D85))="","",OFFSET('Sanitation Data'!$D$31,0,10*ROW('Sanitation Data'!D85)))</f>
        <v/>
      </c>
      <c r="CO91" s="353" t="str">
        <f ca="1">+IF(OFFSET('Sanitation Data'!$D$32,0,10*ROW('Sanitation Data'!D85))="","",OFFSET('Sanitation Data'!$D$32,0,10*ROW('Sanitation Data'!D85)))</f>
        <v/>
      </c>
      <c r="CP91" s="353" t="str">
        <f ca="1">+IF(OFFSET('Sanitation Data'!$E$28,0,10*ROW('Sanitation Data'!E85))="","",OFFSET('Sanitation Data'!$E$28,0,10*ROW('Sanitation Data'!E85)))</f>
        <v/>
      </c>
      <c r="CQ91" s="353" t="str">
        <f ca="1">+IF(OFFSET('Sanitation Data'!$E$29,0,10*ROW('Sanitation Data'!E85))="","",OFFSET('Sanitation Data'!$E$29,0,10*ROW('Sanitation Data'!E85)))</f>
        <v/>
      </c>
      <c r="CR91" s="353" t="str">
        <f ca="1">+IF(OFFSET('Sanitation Data'!$E$30,0,10*ROW('Sanitation Data'!E85))="","",OFFSET('Sanitation Data'!$E$30,0,10*ROW('Sanitation Data'!E85)))</f>
        <v/>
      </c>
      <c r="CS91" s="353" t="str">
        <f ca="1">+IF(OFFSET('Sanitation Data'!$E$31,0,10*ROW('Sanitation Data'!E85))="","",OFFSET('Sanitation Data'!$E$31,0,10*ROW('Sanitation Data'!E85)))</f>
        <v/>
      </c>
      <c r="CT91" s="353" t="str">
        <f ca="1">+IF(OFFSET('Sanitation Data'!$E$32,0,10*ROW('Sanitation Data'!E85))="","",OFFSET('Sanitation Data'!$E$32,0,10*ROW('Sanitation Data'!E85)))</f>
        <v/>
      </c>
      <c r="CU91" s="353" t="str">
        <f ca="1">+IF(OFFSET('Sanitation Data'!$F$28,0,10*ROW('Sanitation Data'!F85))="","",OFFSET('Sanitation Data'!$F$28,0,10*ROW('Sanitation Data'!F85)))</f>
        <v/>
      </c>
      <c r="CV91" s="353" t="str">
        <f ca="1">+IF(OFFSET('Sanitation Data'!$F$29,0,10*ROW('Sanitation Data'!F85))="","",OFFSET('Sanitation Data'!$F$29,0,10*ROW('Sanitation Data'!F85)))</f>
        <v/>
      </c>
      <c r="CW91" s="353" t="str">
        <f ca="1">+IF(OFFSET('Sanitation Data'!$F$30,0,10*ROW('Sanitation Data'!F85))="","",OFFSET('Sanitation Data'!$F$30,0,10*ROW('Sanitation Data'!F85)))</f>
        <v/>
      </c>
      <c r="CX91" s="353" t="str">
        <f ca="1">+IF(OFFSET('Sanitation Data'!$F$31,0,10*ROW('Sanitation Data'!F85))="","",OFFSET('Sanitation Data'!$F$31,0,10*ROW('Sanitation Data'!F85)))</f>
        <v/>
      </c>
      <c r="CY91" s="353" t="str">
        <f ca="1">+IF(OFFSET('Sanitation Data'!$F$32,0,10*ROW('Sanitation Data'!F85))="","",OFFSET('Sanitation Data'!$F$32,0,10*ROW('Sanitation Data'!F85)))</f>
        <v/>
      </c>
      <c r="CZ91" s="353" t="str">
        <f ca="1">+IF(OFFSET('Sanitation Data'!$G$28,0,10*ROW('Sanitation Data'!G85))="","",OFFSET('Sanitation Data'!$G$28,0,10*ROW('Sanitation Data'!G85)))</f>
        <v/>
      </c>
      <c r="DA91" s="353" t="str">
        <f ca="1">+IF(OFFSET('Sanitation Data'!$G$29,0,10*ROW('Sanitation Data'!G85))="","",OFFSET('Sanitation Data'!$G$29,0,10*ROW('Sanitation Data'!G85)))</f>
        <v/>
      </c>
      <c r="DB91" s="353" t="str">
        <f ca="1">+IF(OFFSET('Sanitation Data'!$G$30,0,10*ROW('Sanitation Data'!G85))="","",OFFSET('Sanitation Data'!$G$30,0,10*ROW('Sanitation Data'!G85)))</f>
        <v/>
      </c>
      <c r="DC91" s="353" t="str">
        <f ca="1">+IF(OFFSET('Sanitation Data'!$G$31,0,10*ROW('Sanitation Data'!G85))="","",OFFSET('Sanitation Data'!$G$31,0,10*ROW('Sanitation Data'!G85)))</f>
        <v/>
      </c>
      <c r="DD91" s="353" t="str">
        <f ca="1">+IF(OFFSET('Sanitation Data'!$G$32,0,10*ROW('Sanitation Data'!G85))="","",OFFSET('Sanitation Data'!$G$32,0,10*ROW('Sanitation Data'!G85)))</f>
        <v/>
      </c>
      <c r="DE91" s="353" t="str">
        <f ca="1">+IF(OFFSET('Sanitation Data'!$H$28,0,10*ROW('Sanitation Data'!H85))="","",OFFSET('Sanitation Data'!$H$28,0,10*ROW('Sanitation Data'!H85)))</f>
        <v/>
      </c>
      <c r="DF91" s="353" t="str">
        <f ca="1">+IF(OFFSET('Sanitation Data'!$H$29,0,10*ROW('Sanitation Data'!H85))="","",OFFSET('Sanitation Data'!$H$29,0,10*ROW('Sanitation Data'!H85)))</f>
        <v/>
      </c>
      <c r="DG91" s="353" t="str">
        <f ca="1">+IF(OFFSET('Sanitation Data'!$H$30,0,10*ROW('Sanitation Data'!H85))="","",OFFSET('Sanitation Data'!$H$30,0,10*ROW('Sanitation Data'!H85)))</f>
        <v/>
      </c>
      <c r="DH91" s="353" t="str">
        <f ca="1">+IF(OFFSET('Sanitation Data'!$H$31,0,10*ROW('Sanitation Data'!H85))="","",OFFSET('Sanitation Data'!$H$31,0,10*ROW('Sanitation Data'!H85)))</f>
        <v/>
      </c>
      <c r="DI91" s="353" t="str">
        <f ca="1">+IF(OFFSET('Sanitation Data'!$H$32,0,10*ROW('Sanitation Data'!H85))="","",OFFSET('Sanitation Data'!$H$32,0,10*ROW('Sanitation Data'!H85)))</f>
        <v/>
      </c>
      <c r="DJ91" s="353" t="str">
        <f ca="1">+IF(OFFSET('Sanitation Data'!$I$28,0,10*ROW('Sanitation Data'!I85))="","",OFFSET('Sanitation Data'!$I$28,0,10*ROW('Sanitation Data'!I85)))</f>
        <v/>
      </c>
      <c r="DK91" s="353" t="str">
        <f ca="1">+IF(OFFSET('Sanitation Data'!$I$29,0,10*ROW('Sanitation Data'!I85))="","",OFFSET('Sanitation Data'!$I$29,0,10*ROW('Sanitation Data'!I85)))</f>
        <v/>
      </c>
      <c r="DL91" s="353" t="str">
        <f ca="1">+IF(OFFSET('Sanitation Data'!$I$30,0,10*ROW('Sanitation Data'!I85))="","",OFFSET('Sanitation Data'!$I$30,0,10*ROW('Sanitation Data'!I85)))</f>
        <v/>
      </c>
      <c r="DM91" s="353" t="str">
        <f ca="1">+IF(OFFSET('Sanitation Data'!$I$31,0,10*ROW('Sanitation Data'!I85))="","",OFFSET('Sanitation Data'!$I$31,0,10*ROW('Sanitation Data'!I85)))</f>
        <v/>
      </c>
      <c r="DN91" s="353" t="str">
        <f ca="1">+IF(OFFSET('Sanitation Data'!$I$32,0,10*ROW('Sanitation Data'!I85))="","",OFFSET('Sanitation Data'!$I$32,0,10*ROW('Sanitation Data'!I85)))</f>
        <v/>
      </c>
      <c r="DO91" s="353" t="str">
        <f ca="1">+IF(OFFSET('Hygiene Data'!$D$11,0,10*ROW('Hygiene Data'!D85))="","",OFFSET('Hygiene Data'!$D$11,0,10*ROW('Hygiene Data'!D85)))</f>
        <v/>
      </c>
      <c r="DP91" s="353" t="str">
        <f ca="1">+IF(OFFSET('Hygiene Data'!$D$12,0,10*ROW('Hygiene Data'!D85))="","",OFFSET('Hygiene Data'!$D$12,0,10*ROW('Hygiene Data'!D85)))</f>
        <v/>
      </c>
      <c r="DQ91" s="353" t="str">
        <f ca="1">+IF(OFFSET('Hygiene Data'!$D$13,0,10*ROW('Hygiene Data'!D85))="","",OFFSET('Hygiene Data'!$D$13,0,10*ROW('Hygiene Data'!D85)))</f>
        <v/>
      </c>
      <c r="DR91" s="353" t="str">
        <f ca="1">+IF(OFFSET('Hygiene Data'!$E$11,0,10*ROW('Hygiene Data'!E85))="","",OFFSET('Hygiene Data'!$E$11,0,10*ROW('Hygiene Data'!E85)))</f>
        <v/>
      </c>
      <c r="DS91" s="353" t="str">
        <f ca="1">+IF(OFFSET('Hygiene Data'!$E$12,0,10*ROW('Hygiene Data'!E85))="","",OFFSET('Hygiene Data'!$E$12,0,10*ROW('Hygiene Data'!E85)))</f>
        <v/>
      </c>
      <c r="DT91" s="353" t="str">
        <f ca="1">+IF(OFFSET('Hygiene Data'!$E$13,0,10*ROW('Hygiene Data'!E85))="","",OFFSET('Hygiene Data'!$E$13,0,10*ROW('Hygiene Data'!E85)))</f>
        <v/>
      </c>
      <c r="DU91" s="353" t="str">
        <f ca="1">+IF(OFFSET('Hygiene Data'!$F$11,0,10*ROW('Hygiene Data'!F85))="","",OFFSET('Hygiene Data'!$F$11,0,10*ROW('Hygiene Data'!F85)))</f>
        <v/>
      </c>
      <c r="DV91" s="353" t="str">
        <f ca="1">+IF(OFFSET('Hygiene Data'!$F$12,0,10*ROW('Hygiene Data'!F85))="","",OFFSET('Hygiene Data'!$F$12,0,10*ROW('Hygiene Data'!F85)))</f>
        <v/>
      </c>
      <c r="DW91" s="353" t="str">
        <f ca="1">+IF(OFFSET('Hygiene Data'!$F$13,0,10*ROW('Hygiene Data'!F85))="","",OFFSET('Hygiene Data'!$F$13,0,10*ROW('Hygiene Data'!F85)))</f>
        <v/>
      </c>
      <c r="DX91" s="353" t="str">
        <f ca="1">+IF(OFFSET('Hygiene Data'!$G$11,0,10*ROW('Hygiene Data'!G85))="","",OFFSET('Hygiene Data'!$G$11,0,10*ROW('Hygiene Data'!G85)))</f>
        <v/>
      </c>
      <c r="DY91" s="353" t="str">
        <f ca="1">+IF(OFFSET('Hygiene Data'!$G$12,0,10*ROW('Hygiene Data'!G85))="","",OFFSET('Hygiene Data'!$G$12,0,10*ROW('Hygiene Data'!G85)))</f>
        <v/>
      </c>
      <c r="DZ91" s="353" t="str">
        <f ca="1">+IF(OFFSET('Hygiene Data'!$G$13,0,10*ROW('Hygiene Data'!G85))="","",OFFSET('Hygiene Data'!$G$13,0,10*ROW('Hygiene Data'!G85)))</f>
        <v/>
      </c>
      <c r="EA91" s="353" t="str">
        <f ca="1">+IF(OFFSET('Hygiene Data'!$H$11,0,10*ROW('Hygiene Data'!H85))="","",OFFSET('Hygiene Data'!$H$11,0,10*ROW('Hygiene Data'!H85)))</f>
        <v/>
      </c>
      <c r="EB91" s="353" t="str">
        <f ca="1">+IF(OFFSET('Hygiene Data'!$H$12,0,10*ROW('Hygiene Data'!H85))="","",OFFSET('Hygiene Data'!$H$12,0,10*ROW('Hygiene Data'!H85)))</f>
        <v/>
      </c>
      <c r="EC91" s="353" t="str">
        <f ca="1">+IF(OFFSET('Hygiene Data'!$H$13,0,10*ROW('Hygiene Data'!H85))="","",OFFSET('Hygiene Data'!$H$13,0,10*ROW('Hygiene Data'!H85)))</f>
        <v/>
      </c>
      <c r="ED91" s="353" t="str">
        <f ca="1">+IF(OFFSET('Hygiene Data'!$I$11,0,10*ROW('Hygiene Data'!I85))="","",OFFSET('Hygiene Data'!$I$11,0,10*ROW('Hygiene Data'!I85)))</f>
        <v/>
      </c>
      <c r="EE91" s="353" t="str">
        <f ca="1">+IF(OFFSET('Hygiene Data'!$I$12,0,10*ROW('Hygiene Data'!I85))="","",OFFSET('Hygiene Data'!$I$12,0,10*ROW('Hygiene Data'!I85)))</f>
        <v/>
      </c>
      <c r="EF91" s="353" t="str">
        <f ca="1">+IF(OFFSET('Hygiene Data'!$I$13,0,10*ROW('Hygiene Data'!I85))="","",OFFSET('Hygiene Data'!$I$13,0,10*ROW('Hygiene Data'!I85)))</f>
        <v/>
      </c>
    </row>
    <row r="92" spans="1:136" x14ac:dyDescent="0.25">
      <c r="A92" s="462" t="str">
        <f ca="1">+IF(OFFSET('Water Data'!$B$2,0,10*ROW('Water Data'!E86))="","",OFFSET('Water Data'!$B$2,0,10*ROW('Water Data'!E86)))</f>
        <v/>
      </c>
      <c r="B92" s="46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89" t="str">
        <f t="shared" ca="1" si="1"/>
        <v/>
      </c>
      <c r="D92" s="49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3" t="str">
        <f ca="1">+IF(OFFSET('Water Data'!$D$27,0,10*ROW('Water Data'!D86))="","",OFFSET('Water Data'!$D$27,0,10*ROW('Water Data'!D86)))</f>
        <v/>
      </c>
      <c r="BT92" s="353" t="str">
        <f ca="1">+IF(OFFSET('Water Data'!$D$28,0,10*ROW('Water Data'!D86))="","",OFFSET('Water Data'!$D$28,0,10*ROW('Water Data'!D86)))</f>
        <v/>
      </c>
      <c r="BU92" s="353" t="str">
        <f ca="1">+IF(OFFSET('Water Data'!$D$29,0,10*ROW('Water Data'!D86))="","",OFFSET('Water Data'!$D$29,0,10*ROW('Water Data'!D86)))</f>
        <v/>
      </c>
      <c r="BV92" s="353" t="str">
        <f ca="1">+IF(OFFSET('Water Data'!$E$27,0,10*ROW('Water Data'!E86))="","",OFFSET('Water Data'!$E$27,0,10*ROW('Water Data'!E86)))</f>
        <v/>
      </c>
      <c r="BW92" s="353" t="str">
        <f ca="1">+IF(OFFSET('Water Data'!$E$28,0,10*ROW('Water Data'!E86))="","",OFFSET('Water Data'!$E$28,0,10*ROW('Water Data'!E86)))</f>
        <v/>
      </c>
      <c r="BX92" s="353" t="str">
        <f ca="1">+IF(OFFSET('Water Data'!$E$29,0,10*ROW('Water Data'!E86))="","",OFFSET('Water Data'!$E$29,0,10*ROW('Water Data'!E86)))</f>
        <v/>
      </c>
      <c r="BY92" s="353" t="str">
        <f ca="1">+IF(OFFSET('Water Data'!$F$27,0,10*ROW('Water Data'!F86))="","",OFFSET('Water Data'!$F$27,0,10*ROW('Water Data'!F86)))</f>
        <v/>
      </c>
      <c r="BZ92" s="353" t="str">
        <f ca="1">+IF(OFFSET('Water Data'!$F$28,0,10*ROW('Water Data'!F86))="","",OFFSET('Water Data'!$F$28,0,10*ROW('Water Data'!F86)))</f>
        <v/>
      </c>
      <c r="CA92" s="353" t="str">
        <f ca="1">+IF(OFFSET('Water Data'!$F$29,0,10*ROW('Water Data'!F86))="","",OFFSET('Water Data'!$F$29,0,10*ROW('Water Data'!F86)))</f>
        <v/>
      </c>
      <c r="CB92" s="353" t="str">
        <f ca="1">+IF(OFFSET('Water Data'!$G$27,0,10*ROW('Water Data'!G86))="","",OFFSET('Water Data'!$G$27,0,10*ROW('Water Data'!G86)))</f>
        <v/>
      </c>
      <c r="CC92" s="353" t="str">
        <f ca="1">+IF(OFFSET('Water Data'!$G$28,0,10*ROW('Water Data'!G86))="","",OFFSET('Water Data'!$G$28,0,10*ROW('Water Data'!G86)))</f>
        <v/>
      </c>
      <c r="CD92" s="353" t="str">
        <f ca="1">+IF(OFFSET('Water Data'!$G$29,0,10*ROW('Water Data'!G86))="","",OFFSET('Water Data'!$G$29,0,10*ROW('Water Data'!G86)))</f>
        <v/>
      </c>
      <c r="CE92" s="353" t="str">
        <f ca="1">+IF(OFFSET('Water Data'!$H$27,0,10*ROW('Water Data'!H86))="","",OFFSET('Water Data'!$H$27,0,10*ROW('Water Data'!H86)))</f>
        <v/>
      </c>
      <c r="CF92" s="353" t="str">
        <f ca="1">+IF(OFFSET('Water Data'!$H$28,0,10*ROW('Water Data'!H86))="","",OFFSET('Water Data'!$H$28,0,10*ROW('Water Data'!H86)))</f>
        <v/>
      </c>
      <c r="CG92" s="353" t="str">
        <f ca="1">+IF(OFFSET('Water Data'!$H$29,0,10*ROW('Water Data'!H86))="","",OFFSET('Water Data'!$H$29,0,10*ROW('Water Data'!H86)))</f>
        <v/>
      </c>
      <c r="CH92" s="353" t="str">
        <f ca="1">+IF(OFFSET('Water Data'!$I$27,0,10*ROW('Water Data'!I86))="","",OFFSET('Water Data'!$I$27,0,10*ROW('Water Data'!I86)))</f>
        <v/>
      </c>
      <c r="CI92" s="353" t="str">
        <f ca="1">+IF(OFFSET('Water Data'!$I$28,0,10*ROW('Water Data'!I86))="","",OFFSET('Water Data'!$I$28,0,10*ROW('Water Data'!I86)))</f>
        <v/>
      </c>
      <c r="CJ92" s="353" t="str">
        <f ca="1">+IF(OFFSET('Water Data'!$I$29,0,10*ROW('Water Data'!I86))="","",OFFSET('Water Data'!$I$29,0,10*ROW('Water Data'!I86)))</f>
        <v/>
      </c>
      <c r="CK92" s="353" t="str">
        <f ca="1">+IF(OFFSET('Sanitation Data'!$D$28,0,10*ROW('Sanitation Data'!D86))="","",OFFSET('Sanitation Data'!$D$28,0,10*ROW('Sanitation Data'!D86)))</f>
        <v/>
      </c>
      <c r="CL92" s="353" t="str">
        <f ca="1">+IF(OFFSET('Sanitation Data'!$D$29,0,10*ROW('Sanitation Data'!D86))="","",OFFSET('Sanitation Data'!$D$29,0,10*ROW('Sanitation Data'!D86)))</f>
        <v/>
      </c>
      <c r="CM92" s="353" t="str">
        <f ca="1">+IF(OFFSET('Sanitation Data'!$D$30,0,10*ROW('Sanitation Data'!D86))="","",OFFSET('Sanitation Data'!$D$30,0,10*ROW('Sanitation Data'!D86)))</f>
        <v/>
      </c>
      <c r="CN92" s="353" t="str">
        <f ca="1">+IF(OFFSET('Sanitation Data'!$D$31,0,10*ROW('Sanitation Data'!D86))="","",OFFSET('Sanitation Data'!$D$31,0,10*ROW('Sanitation Data'!D86)))</f>
        <v/>
      </c>
      <c r="CO92" s="353" t="str">
        <f ca="1">+IF(OFFSET('Sanitation Data'!$D$32,0,10*ROW('Sanitation Data'!D86))="","",OFFSET('Sanitation Data'!$D$32,0,10*ROW('Sanitation Data'!D86)))</f>
        <v/>
      </c>
      <c r="CP92" s="353" t="str">
        <f ca="1">+IF(OFFSET('Sanitation Data'!$E$28,0,10*ROW('Sanitation Data'!E86))="","",OFFSET('Sanitation Data'!$E$28,0,10*ROW('Sanitation Data'!E86)))</f>
        <v/>
      </c>
      <c r="CQ92" s="353" t="str">
        <f ca="1">+IF(OFFSET('Sanitation Data'!$E$29,0,10*ROW('Sanitation Data'!E86))="","",OFFSET('Sanitation Data'!$E$29,0,10*ROW('Sanitation Data'!E86)))</f>
        <v/>
      </c>
      <c r="CR92" s="353" t="str">
        <f ca="1">+IF(OFFSET('Sanitation Data'!$E$30,0,10*ROW('Sanitation Data'!E86))="","",OFFSET('Sanitation Data'!$E$30,0,10*ROW('Sanitation Data'!E86)))</f>
        <v/>
      </c>
      <c r="CS92" s="353" t="str">
        <f ca="1">+IF(OFFSET('Sanitation Data'!$E$31,0,10*ROW('Sanitation Data'!E86))="","",OFFSET('Sanitation Data'!$E$31,0,10*ROW('Sanitation Data'!E86)))</f>
        <v/>
      </c>
      <c r="CT92" s="353" t="str">
        <f ca="1">+IF(OFFSET('Sanitation Data'!$E$32,0,10*ROW('Sanitation Data'!E86))="","",OFFSET('Sanitation Data'!$E$32,0,10*ROW('Sanitation Data'!E86)))</f>
        <v/>
      </c>
      <c r="CU92" s="353" t="str">
        <f ca="1">+IF(OFFSET('Sanitation Data'!$F$28,0,10*ROW('Sanitation Data'!F86))="","",OFFSET('Sanitation Data'!$F$28,0,10*ROW('Sanitation Data'!F86)))</f>
        <v/>
      </c>
      <c r="CV92" s="353" t="str">
        <f ca="1">+IF(OFFSET('Sanitation Data'!$F$29,0,10*ROW('Sanitation Data'!F86))="","",OFFSET('Sanitation Data'!$F$29,0,10*ROW('Sanitation Data'!F86)))</f>
        <v/>
      </c>
      <c r="CW92" s="353" t="str">
        <f ca="1">+IF(OFFSET('Sanitation Data'!$F$30,0,10*ROW('Sanitation Data'!F86))="","",OFFSET('Sanitation Data'!$F$30,0,10*ROW('Sanitation Data'!F86)))</f>
        <v/>
      </c>
      <c r="CX92" s="353" t="str">
        <f ca="1">+IF(OFFSET('Sanitation Data'!$F$31,0,10*ROW('Sanitation Data'!F86))="","",OFFSET('Sanitation Data'!$F$31,0,10*ROW('Sanitation Data'!F86)))</f>
        <v/>
      </c>
      <c r="CY92" s="353" t="str">
        <f ca="1">+IF(OFFSET('Sanitation Data'!$F$32,0,10*ROW('Sanitation Data'!F86))="","",OFFSET('Sanitation Data'!$F$32,0,10*ROW('Sanitation Data'!F86)))</f>
        <v/>
      </c>
      <c r="CZ92" s="353" t="str">
        <f ca="1">+IF(OFFSET('Sanitation Data'!$G$28,0,10*ROW('Sanitation Data'!G86))="","",OFFSET('Sanitation Data'!$G$28,0,10*ROW('Sanitation Data'!G86)))</f>
        <v/>
      </c>
      <c r="DA92" s="353" t="str">
        <f ca="1">+IF(OFFSET('Sanitation Data'!$G$29,0,10*ROW('Sanitation Data'!G86))="","",OFFSET('Sanitation Data'!$G$29,0,10*ROW('Sanitation Data'!G86)))</f>
        <v/>
      </c>
      <c r="DB92" s="353" t="str">
        <f ca="1">+IF(OFFSET('Sanitation Data'!$G$30,0,10*ROW('Sanitation Data'!G86))="","",OFFSET('Sanitation Data'!$G$30,0,10*ROW('Sanitation Data'!G86)))</f>
        <v/>
      </c>
      <c r="DC92" s="353" t="str">
        <f ca="1">+IF(OFFSET('Sanitation Data'!$G$31,0,10*ROW('Sanitation Data'!G86))="","",OFFSET('Sanitation Data'!$G$31,0,10*ROW('Sanitation Data'!G86)))</f>
        <v/>
      </c>
      <c r="DD92" s="353" t="str">
        <f ca="1">+IF(OFFSET('Sanitation Data'!$G$32,0,10*ROW('Sanitation Data'!G86))="","",OFFSET('Sanitation Data'!$G$32,0,10*ROW('Sanitation Data'!G86)))</f>
        <v/>
      </c>
      <c r="DE92" s="353" t="str">
        <f ca="1">+IF(OFFSET('Sanitation Data'!$H$28,0,10*ROW('Sanitation Data'!H86))="","",OFFSET('Sanitation Data'!$H$28,0,10*ROW('Sanitation Data'!H86)))</f>
        <v/>
      </c>
      <c r="DF92" s="353" t="str">
        <f ca="1">+IF(OFFSET('Sanitation Data'!$H$29,0,10*ROW('Sanitation Data'!H86))="","",OFFSET('Sanitation Data'!$H$29,0,10*ROW('Sanitation Data'!H86)))</f>
        <v/>
      </c>
      <c r="DG92" s="353" t="str">
        <f ca="1">+IF(OFFSET('Sanitation Data'!$H$30,0,10*ROW('Sanitation Data'!H86))="","",OFFSET('Sanitation Data'!$H$30,0,10*ROW('Sanitation Data'!H86)))</f>
        <v/>
      </c>
      <c r="DH92" s="353" t="str">
        <f ca="1">+IF(OFFSET('Sanitation Data'!$H$31,0,10*ROW('Sanitation Data'!H86))="","",OFFSET('Sanitation Data'!$H$31,0,10*ROW('Sanitation Data'!H86)))</f>
        <v/>
      </c>
      <c r="DI92" s="353" t="str">
        <f ca="1">+IF(OFFSET('Sanitation Data'!$H$32,0,10*ROW('Sanitation Data'!H86))="","",OFFSET('Sanitation Data'!$H$32,0,10*ROW('Sanitation Data'!H86)))</f>
        <v/>
      </c>
      <c r="DJ92" s="353" t="str">
        <f ca="1">+IF(OFFSET('Sanitation Data'!$I$28,0,10*ROW('Sanitation Data'!I86))="","",OFFSET('Sanitation Data'!$I$28,0,10*ROW('Sanitation Data'!I86)))</f>
        <v/>
      </c>
      <c r="DK92" s="353" t="str">
        <f ca="1">+IF(OFFSET('Sanitation Data'!$I$29,0,10*ROW('Sanitation Data'!I86))="","",OFFSET('Sanitation Data'!$I$29,0,10*ROW('Sanitation Data'!I86)))</f>
        <v/>
      </c>
      <c r="DL92" s="353" t="str">
        <f ca="1">+IF(OFFSET('Sanitation Data'!$I$30,0,10*ROW('Sanitation Data'!I86))="","",OFFSET('Sanitation Data'!$I$30,0,10*ROW('Sanitation Data'!I86)))</f>
        <v/>
      </c>
      <c r="DM92" s="353" t="str">
        <f ca="1">+IF(OFFSET('Sanitation Data'!$I$31,0,10*ROW('Sanitation Data'!I86))="","",OFFSET('Sanitation Data'!$I$31,0,10*ROW('Sanitation Data'!I86)))</f>
        <v/>
      </c>
      <c r="DN92" s="353" t="str">
        <f ca="1">+IF(OFFSET('Sanitation Data'!$I$32,0,10*ROW('Sanitation Data'!I86))="","",OFFSET('Sanitation Data'!$I$32,0,10*ROW('Sanitation Data'!I86)))</f>
        <v/>
      </c>
      <c r="DO92" s="353" t="str">
        <f ca="1">+IF(OFFSET('Hygiene Data'!$D$11,0,10*ROW('Hygiene Data'!D86))="","",OFFSET('Hygiene Data'!$D$11,0,10*ROW('Hygiene Data'!D86)))</f>
        <v/>
      </c>
      <c r="DP92" s="353" t="str">
        <f ca="1">+IF(OFFSET('Hygiene Data'!$D$12,0,10*ROW('Hygiene Data'!D86))="","",OFFSET('Hygiene Data'!$D$12,0,10*ROW('Hygiene Data'!D86)))</f>
        <v/>
      </c>
      <c r="DQ92" s="353" t="str">
        <f ca="1">+IF(OFFSET('Hygiene Data'!$D$13,0,10*ROW('Hygiene Data'!D86))="","",OFFSET('Hygiene Data'!$D$13,0,10*ROW('Hygiene Data'!D86)))</f>
        <v/>
      </c>
      <c r="DR92" s="353" t="str">
        <f ca="1">+IF(OFFSET('Hygiene Data'!$E$11,0,10*ROW('Hygiene Data'!E86))="","",OFFSET('Hygiene Data'!$E$11,0,10*ROW('Hygiene Data'!E86)))</f>
        <v/>
      </c>
      <c r="DS92" s="353" t="str">
        <f ca="1">+IF(OFFSET('Hygiene Data'!$E$12,0,10*ROW('Hygiene Data'!E86))="","",OFFSET('Hygiene Data'!$E$12,0,10*ROW('Hygiene Data'!E86)))</f>
        <v/>
      </c>
      <c r="DT92" s="353" t="str">
        <f ca="1">+IF(OFFSET('Hygiene Data'!$E$13,0,10*ROW('Hygiene Data'!E86))="","",OFFSET('Hygiene Data'!$E$13,0,10*ROW('Hygiene Data'!E86)))</f>
        <v/>
      </c>
      <c r="DU92" s="353" t="str">
        <f ca="1">+IF(OFFSET('Hygiene Data'!$F$11,0,10*ROW('Hygiene Data'!F86))="","",OFFSET('Hygiene Data'!$F$11,0,10*ROW('Hygiene Data'!F86)))</f>
        <v/>
      </c>
      <c r="DV92" s="353" t="str">
        <f ca="1">+IF(OFFSET('Hygiene Data'!$F$12,0,10*ROW('Hygiene Data'!F86))="","",OFFSET('Hygiene Data'!$F$12,0,10*ROW('Hygiene Data'!F86)))</f>
        <v/>
      </c>
      <c r="DW92" s="353" t="str">
        <f ca="1">+IF(OFFSET('Hygiene Data'!$F$13,0,10*ROW('Hygiene Data'!F86))="","",OFFSET('Hygiene Data'!$F$13,0,10*ROW('Hygiene Data'!F86)))</f>
        <v/>
      </c>
      <c r="DX92" s="353" t="str">
        <f ca="1">+IF(OFFSET('Hygiene Data'!$G$11,0,10*ROW('Hygiene Data'!G86))="","",OFFSET('Hygiene Data'!$G$11,0,10*ROW('Hygiene Data'!G86)))</f>
        <v/>
      </c>
      <c r="DY92" s="353" t="str">
        <f ca="1">+IF(OFFSET('Hygiene Data'!$G$12,0,10*ROW('Hygiene Data'!G86))="","",OFFSET('Hygiene Data'!$G$12,0,10*ROW('Hygiene Data'!G86)))</f>
        <v/>
      </c>
      <c r="DZ92" s="353" t="str">
        <f ca="1">+IF(OFFSET('Hygiene Data'!$G$13,0,10*ROW('Hygiene Data'!G86))="","",OFFSET('Hygiene Data'!$G$13,0,10*ROW('Hygiene Data'!G86)))</f>
        <v/>
      </c>
      <c r="EA92" s="353" t="str">
        <f ca="1">+IF(OFFSET('Hygiene Data'!$H$11,0,10*ROW('Hygiene Data'!H86))="","",OFFSET('Hygiene Data'!$H$11,0,10*ROW('Hygiene Data'!H86)))</f>
        <v/>
      </c>
      <c r="EB92" s="353" t="str">
        <f ca="1">+IF(OFFSET('Hygiene Data'!$H$12,0,10*ROW('Hygiene Data'!H86))="","",OFFSET('Hygiene Data'!$H$12,0,10*ROW('Hygiene Data'!H86)))</f>
        <v/>
      </c>
      <c r="EC92" s="353" t="str">
        <f ca="1">+IF(OFFSET('Hygiene Data'!$H$13,0,10*ROW('Hygiene Data'!H86))="","",OFFSET('Hygiene Data'!$H$13,0,10*ROW('Hygiene Data'!H86)))</f>
        <v/>
      </c>
      <c r="ED92" s="353" t="str">
        <f ca="1">+IF(OFFSET('Hygiene Data'!$I$11,0,10*ROW('Hygiene Data'!I86))="","",OFFSET('Hygiene Data'!$I$11,0,10*ROW('Hygiene Data'!I86)))</f>
        <v/>
      </c>
      <c r="EE92" s="353" t="str">
        <f ca="1">+IF(OFFSET('Hygiene Data'!$I$12,0,10*ROW('Hygiene Data'!I86))="","",OFFSET('Hygiene Data'!$I$12,0,10*ROW('Hygiene Data'!I86)))</f>
        <v/>
      </c>
      <c r="EF92" s="353" t="str">
        <f ca="1">+IF(OFFSET('Hygiene Data'!$I$13,0,10*ROW('Hygiene Data'!I86))="","",OFFSET('Hygiene Data'!$I$13,0,10*ROW('Hygiene Data'!I86)))</f>
        <v/>
      </c>
    </row>
    <row r="93" spans="1:136" x14ac:dyDescent="0.25">
      <c r="A93" s="462" t="str">
        <f ca="1">+IF(OFFSET('Water Data'!$B$2,0,10*ROW('Water Data'!E87))="","",OFFSET('Water Data'!$B$2,0,10*ROW('Water Data'!E87)))</f>
        <v/>
      </c>
      <c r="B93" s="46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89" t="str">
        <f t="shared" ca="1" si="1"/>
        <v/>
      </c>
      <c r="D93" s="49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3" t="str">
        <f ca="1">+IF(OFFSET('Water Data'!$D$27,0,10*ROW('Water Data'!D87))="","",OFFSET('Water Data'!$D$27,0,10*ROW('Water Data'!D87)))</f>
        <v/>
      </c>
      <c r="BT93" s="353" t="str">
        <f ca="1">+IF(OFFSET('Water Data'!$D$28,0,10*ROW('Water Data'!D87))="","",OFFSET('Water Data'!$D$28,0,10*ROW('Water Data'!D87)))</f>
        <v/>
      </c>
      <c r="BU93" s="353" t="str">
        <f ca="1">+IF(OFFSET('Water Data'!$D$29,0,10*ROW('Water Data'!D87))="","",OFFSET('Water Data'!$D$29,0,10*ROW('Water Data'!D87)))</f>
        <v/>
      </c>
      <c r="BV93" s="353" t="str">
        <f ca="1">+IF(OFFSET('Water Data'!$E$27,0,10*ROW('Water Data'!E87))="","",OFFSET('Water Data'!$E$27,0,10*ROW('Water Data'!E87)))</f>
        <v/>
      </c>
      <c r="BW93" s="353" t="str">
        <f ca="1">+IF(OFFSET('Water Data'!$E$28,0,10*ROW('Water Data'!E87))="","",OFFSET('Water Data'!$E$28,0,10*ROW('Water Data'!E87)))</f>
        <v/>
      </c>
      <c r="BX93" s="353" t="str">
        <f ca="1">+IF(OFFSET('Water Data'!$E$29,0,10*ROW('Water Data'!E87))="","",OFFSET('Water Data'!$E$29,0,10*ROW('Water Data'!E87)))</f>
        <v/>
      </c>
      <c r="BY93" s="353" t="str">
        <f ca="1">+IF(OFFSET('Water Data'!$F$27,0,10*ROW('Water Data'!F87))="","",OFFSET('Water Data'!$F$27,0,10*ROW('Water Data'!F87)))</f>
        <v/>
      </c>
      <c r="BZ93" s="353" t="str">
        <f ca="1">+IF(OFFSET('Water Data'!$F$28,0,10*ROW('Water Data'!F87))="","",OFFSET('Water Data'!$F$28,0,10*ROW('Water Data'!F87)))</f>
        <v/>
      </c>
      <c r="CA93" s="353" t="str">
        <f ca="1">+IF(OFFSET('Water Data'!$F$29,0,10*ROW('Water Data'!F87))="","",OFFSET('Water Data'!$F$29,0,10*ROW('Water Data'!F87)))</f>
        <v/>
      </c>
      <c r="CB93" s="353" t="str">
        <f ca="1">+IF(OFFSET('Water Data'!$G$27,0,10*ROW('Water Data'!G87))="","",OFFSET('Water Data'!$G$27,0,10*ROW('Water Data'!G87)))</f>
        <v/>
      </c>
      <c r="CC93" s="353" t="str">
        <f ca="1">+IF(OFFSET('Water Data'!$G$28,0,10*ROW('Water Data'!G87))="","",OFFSET('Water Data'!$G$28,0,10*ROW('Water Data'!G87)))</f>
        <v/>
      </c>
      <c r="CD93" s="353" t="str">
        <f ca="1">+IF(OFFSET('Water Data'!$G$29,0,10*ROW('Water Data'!G87))="","",OFFSET('Water Data'!$G$29,0,10*ROW('Water Data'!G87)))</f>
        <v/>
      </c>
      <c r="CE93" s="353" t="str">
        <f ca="1">+IF(OFFSET('Water Data'!$H$27,0,10*ROW('Water Data'!H87))="","",OFFSET('Water Data'!$H$27,0,10*ROW('Water Data'!H87)))</f>
        <v/>
      </c>
      <c r="CF93" s="353" t="str">
        <f ca="1">+IF(OFFSET('Water Data'!$H$28,0,10*ROW('Water Data'!H87))="","",OFFSET('Water Data'!$H$28,0,10*ROW('Water Data'!H87)))</f>
        <v/>
      </c>
      <c r="CG93" s="353" t="str">
        <f ca="1">+IF(OFFSET('Water Data'!$H$29,0,10*ROW('Water Data'!H87))="","",OFFSET('Water Data'!$H$29,0,10*ROW('Water Data'!H87)))</f>
        <v/>
      </c>
      <c r="CH93" s="353" t="str">
        <f ca="1">+IF(OFFSET('Water Data'!$I$27,0,10*ROW('Water Data'!I87))="","",OFFSET('Water Data'!$I$27,0,10*ROW('Water Data'!I87)))</f>
        <v/>
      </c>
      <c r="CI93" s="353" t="str">
        <f ca="1">+IF(OFFSET('Water Data'!$I$28,0,10*ROW('Water Data'!I87))="","",OFFSET('Water Data'!$I$28,0,10*ROW('Water Data'!I87)))</f>
        <v/>
      </c>
      <c r="CJ93" s="353" t="str">
        <f ca="1">+IF(OFFSET('Water Data'!$I$29,0,10*ROW('Water Data'!I87))="","",OFFSET('Water Data'!$I$29,0,10*ROW('Water Data'!I87)))</f>
        <v/>
      </c>
      <c r="CK93" s="353" t="str">
        <f ca="1">+IF(OFFSET('Sanitation Data'!$D$28,0,10*ROW('Sanitation Data'!D87))="","",OFFSET('Sanitation Data'!$D$28,0,10*ROW('Sanitation Data'!D87)))</f>
        <v/>
      </c>
      <c r="CL93" s="353" t="str">
        <f ca="1">+IF(OFFSET('Sanitation Data'!$D$29,0,10*ROW('Sanitation Data'!D87))="","",OFFSET('Sanitation Data'!$D$29,0,10*ROW('Sanitation Data'!D87)))</f>
        <v/>
      </c>
      <c r="CM93" s="353" t="str">
        <f ca="1">+IF(OFFSET('Sanitation Data'!$D$30,0,10*ROW('Sanitation Data'!D87))="","",OFFSET('Sanitation Data'!$D$30,0,10*ROW('Sanitation Data'!D87)))</f>
        <v/>
      </c>
      <c r="CN93" s="353" t="str">
        <f ca="1">+IF(OFFSET('Sanitation Data'!$D$31,0,10*ROW('Sanitation Data'!D87))="","",OFFSET('Sanitation Data'!$D$31,0,10*ROW('Sanitation Data'!D87)))</f>
        <v/>
      </c>
      <c r="CO93" s="353" t="str">
        <f ca="1">+IF(OFFSET('Sanitation Data'!$D$32,0,10*ROW('Sanitation Data'!D87))="","",OFFSET('Sanitation Data'!$D$32,0,10*ROW('Sanitation Data'!D87)))</f>
        <v/>
      </c>
      <c r="CP93" s="353" t="str">
        <f ca="1">+IF(OFFSET('Sanitation Data'!$E$28,0,10*ROW('Sanitation Data'!E87))="","",OFFSET('Sanitation Data'!$E$28,0,10*ROW('Sanitation Data'!E87)))</f>
        <v/>
      </c>
      <c r="CQ93" s="353" t="str">
        <f ca="1">+IF(OFFSET('Sanitation Data'!$E$29,0,10*ROW('Sanitation Data'!E87))="","",OFFSET('Sanitation Data'!$E$29,0,10*ROW('Sanitation Data'!E87)))</f>
        <v/>
      </c>
      <c r="CR93" s="353" t="str">
        <f ca="1">+IF(OFFSET('Sanitation Data'!$E$30,0,10*ROW('Sanitation Data'!E87))="","",OFFSET('Sanitation Data'!$E$30,0,10*ROW('Sanitation Data'!E87)))</f>
        <v/>
      </c>
      <c r="CS93" s="353" t="str">
        <f ca="1">+IF(OFFSET('Sanitation Data'!$E$31,0,10*ROW('Sanitation Data'!E87))="","",OFFSET('Sanitation Data'!$E$31,0,10*ROW('Sanitation Data'!E87)))</f>
        <v/>
      </c>
      <c r="CT93" s="353" t="str">
        <f ca="1">+IF(OFFSET('Sanitation Data'!$E$32,0,10*ROW('Sanitation Data'!E87))="","",OFFSET('Sanitation Data'!$E$32,0,10*ROW('Sanitation Data'!E87)))</f>
        <v/>
      </c>
      <c r="CU93" s="353" t="str">
        <f ca="1">+IF(OFFSET('Sanitation Data'!$F$28,0,10*ROW('Sanitation Data'!F87))="","",OFFSET('Sanitation Data'!$F$28,0,10*ROW('Sanitation Data'!F87)))</f>
        <v/>
      </c>
      <c r="CV93" s="353" t="str">
        <f ca="1">+IF(OFFSET('Sanitation Data'!$F$29,0,10*ROW('Sanitation Data'!F87))="","",OFFSET('Sanitation Data'!$F$29,0,10*ROW('Sanitation Data'!F87)))</f>
        <v/>
      </c>
      <c r="CW93" s="353" t="str">
        <f ca="1">+IF(OFFSET('Sanitation Data'!$F$30,0,10*ROW('Sanitation Data'!F87))="","",OFFSET('Sanitation Data'!$F$30,0,10*ROW('Sanitation Data'!F87)))</f>
        <v/>
      </c>
      <c r="CX93" s="353" t="str">
        <f ca="1">+IF(OFFSET('Sanitation Data'!$F$31,0,10*ROW('Sanitation Data'!F87))="","",OFFSET('Sanitation Data'!$F$31,0,10*ROW('Sanitation Data'!F87)))</f>
        <v/>
      </c>
      <c r="CY93" s="353" t="str">
        <f ca="1">+IF(OFFSET('Sanitation Data'!$F$32,0,10*ROW('Sanitation Data'!F87))="","",OFFSET('Sanitation Data'!$F$32,0,10*ROW('Sanitation Data'!F87)))</f>
        <v/>
      </c>
      <c r="CZ93" s="353" t="str">
        <f ca="1">+IF(OFFSET('Sanitation Data'!$G$28,0,10*ROW('Sanitation Data'!G87))="","",OFFSET('Sanitation Data'!$G$28,0,10*ROW('Sanitation Data'!G87)))</f>
        <v/>
      </c>
      <c r="DA93" s="353" t="str">
        <f ca="1">+IF(OFFSET('Sanitation Data'!$G$29,0,10*ROW('Sanitation Data'!G87))="","",OFFSET('Sanitation Data'!$G$29,0,10*ROW('Sanitation Data'!G87)))</f>
        <v/>
      </c>
      <c r="DB93" s="353" t="str">
        <f ca="1">+IF(OFFSET('Sanitation Data'!$G$30,0,10*ROW('Sanitation Data'!G87))="","",OFFSET('Sanitation Data'!$G$30,0,10*ROW('Sanitation Data'!G87)))</f>
        <v/>
      </c>
      <c r="DC93" s="353" t="str">
        <f ca="1">+IF(OFFSET('Sanitation Data'!$G$31,0,10*ROW('Sanitation Data'!G87))="","",OFFSET('Sanitation Data'!$G$31,0,10*ROW('Sanitation Data'!G87)))</f>
        <v/>
      </c>
      <c r="DD93" s="353" t="str">
        <f ca="1">+IF(OFFSET('Sanitation Data'!$G$32,0,10*ROW('Sanitation Data'!G87))="","",OFFSET('Sanitation Data'!$G$32,0,10*ROW('Sanitation Data'!G87)))</f>
        <v/>
      </c>
      <c r="DE93" s="353" t="str">
        <f ca="1">+IF(OFFSET('Sanitation Data'!$H$28,0,10*ROW('Sanitation Data'!H87))="","",OFFSET('Sanitation Data'!$H$28,0,10*ROW('Sanitation Data'!H87)))</f>
        <v/>
      </c>
      <c r="DF93" s="353" t="str">
        <f ca="1">+IF(OFFSET('Sanitation Data'!$H$29,0,10*ROW('Sanitation Data'!H87))="","",OFFSET('Sanitation Data'!$H$29,0,10*ROW('Sanitation Data'!H87)))</f>
        <v/>
      </c>
      <c r="DG93" s="353" t="str">
        <f ca="1">+IF(OFFSET('Sanitation Data'!$H$30,0,10*ROW('Sanitation Data'!H87))="","",OFFSET('Sanitation Data'!$H$30,0,10*ROW('Sanitation Data'!H87)))</f>
        <v/>
      </c>
      <c r="DH93" s="353" t="str">
        <f ca="1">+IF(OFFSET('Sanitation Data'!$H$31,0,10*ROW('Sanitation Data'!H87))="","",OFFSET('Sanitation Data'!$H$31,0,10*ROW('Sanitation Data'!H87)))</f>
        <v/>
      </c>
      <c r="DI93" s="353" t="str">
        <f ca="1">+IF(OFFSET('Sanitation Data'!$H$32,0,10*ROW('Sanitation Data'!H87))="","",OFFSET('Sanitation Data'!$H$32,0,10*ROW('Sanitation Data'!H87)))</f>
        <v/>
      </c>
      <c r="DJ93" s="353" t="str">
        <f ca="1">+IF(OFFSET('Sanitation Data'!$I$28,0,10*ROW('Sanitation Data'!I87))="","",OFFSET('Sanitation Data'!$I$28,0,10*ROW('Sanitation Data'!I87)))</f>
        <v/>
      </c>
      <c r="DK93" s="353" t="str">
        <f ca="1">+IF(OFFSET('Sanitation Data'!$I$29,0,10*ROW('Sanitation Data'!I87))="","",OFFSET('Sanitation Data'!$I$29,0,10*ROW('Sanitation Data'!I87)))</f>
        <v/>
      </c>
      <c r="DL93" s="353" t="str">
        <f ca="1">+IF(OFFSET('Sanitation Data'!$I$30,0,10*ROW('Sanitation Data'!I87))="","",OFFSET('Sanitation Data'!$I$30,0,10*ROW('Sanitation Data'!I87)))</f>
        <v/>
      </c>
      <c r="DM93" s="353" t="str">
        <f ca="1">+IF(OFFSET('Sanitation Data'!$I$31,0,10*ROW('Sanitation Data'!I87))="","",OFFSET('Sanitation Data'!$I$31,0,10*ROW('Sanitation Data'!I87)))</f>
        <v/>
      </c>
      <c r="DN93" s="353" t="str">
        <f ca="1">+IF(OFFSET('Sanitation Data'!$I$32,0,10*ROW('Sanitation Data'!I87))="","",OFFSET('Sanitation Data'!$I$32,0,10*ROW('Sanitation Data'!I87)))</f>
        <v/>
      </c>
      <c r="DO93" s="353" t="str">
        <f ca="1">+IF(OFFSET('Hygiene Data'!$D$11,0,10*ROW('Hygiene Data'!D87))="","",OFFSET('Hygiene Data'!$D$11,0,10*ROW('Hygiene Data'!D87)))</f>
        <v/>
      </c>
      <c r="DP93" s="353" t="str">
        <f ca="1">+IF(OFFSET('Hygiene Data'!$D$12,0,10*ROW('Hygiene Data'!D87))="","",OFFSET('Hygiene Data'!$D$12,0,10*ROW('Hygiene Data'!D87)))</f>
        <v/>
      </c>
      <c r="DQ93" s="353" t="str">
        <f ca="1">+IF(OFFSET('Hygiene Data'!$D$13,0,10*ROW('Hygiene Data'!D87))="","",OFFSET('Hygiene Data'!$D$13,0,10*ROW('Hygiene Data'!D87)))</f>
        <v/>
      </c>
      <c r="DR93" s="353" t="str">
        <f ca="1">+IF(OFFSET('Hygiene Data'!$E$11,0,10*ROW('Hygiene Data'!E87))="","",OFFSET('Hygiene Data'!$E$11,0,10*ROW('Hygiene Data'!E87)))</f>
        <v/>
      </c>
      <c r="DS93" s="353" t="str">
        <f ca="1">+IF(OFFSET('Hygiene Data'!$E$12,0,10*ROW('Hygiene Data'!E87))="","",OFFSET('Hygiene Data'!$E$12,0,10*ROW('Hygiene Data'!E87)))</f>
        <v/>
      </c>
      <c r="DT93" s="353" t="str">
        <f ca="1">+IF(OFFSET('Hygiene Data'!$E$13,0,10*ROW('Hygiene Data'!E87))="","",OFFSET('Hygiene Data'!$E$13,0,10*ROW('Hygiene Data'!E87)))</f>
        <v/>
      </c>
      <c r="DU93" s="353" t="str">
        <f ca="1">+IF(OFFSET('Hygiene Data'!$F$11,0,10*ROW('Hygiene Data'!F87))="","",OFFSET('Hygiene Data'!$F$11,0,10*ROW('Hygiene Data'!F87)))</f>
        <v/>
      </c>
      <c r="DV93" s="353" t="str">
        <f ca="1">+IF(OFFSET('Hygiene Data'!$F$12,0,10*ROW('Hygiene Data'!F87))="","",OFFSET('Hygiene Data'!$F$12,0,10*ROW('Hygiene Data'!F87)))</f>
        <v/>
      </c>
      <c r="DW93" s="353" t="str">
        <f ca="1">+IF(OFFSET('Hygiene Data'!$F$13,0,10*ROW('Hygiene Data'!F87))="","",OFFSET('Hygiene Data'!$F$13,0,10*ROW('Hygiene Data'!F87)))</f>
        <v/>
      </c>
      <c r="DX93" s="353" t="str">
        <f ca="1">+IF(OFFSET('Hygiene Data'!$G$11,0,10*ROW('Hygiene Data'!G87))="","",OFFSET('Hygiene Data'!$G$11,0,10*ROW('Hygiene Data'!G87)))</f>
        <v/>
      </c>
      <c r="DY93" s="353" t="str">
        <f ca="1">+IF(OFFSET('Hygiene Data'!$G$12,0,10*ROW('Hygiene Data'!G87))="","",OFFSET('Hygiene Data'!$G$12,0,10*ROW('Hygiene Data'!G87)))</f>
        <v/>
      </c>
      <c r="DZ93" s="353" t="str">
        <f ca="1">+IF(OFFSET('Hygiene Data'!$G$13,0,10*ROW('Hygiene Data'!G87))="","",OFFSET('Hygiene Data'!$G$13,0,10*ROW('Hygiene Data'!G87)))</f>
        <v/>
      </c>
      <c r="EA93" s="353" t="str">
        <f ca="1">+IF(OFFSET('Hygiene Data'!$H$11,0,10*ROW('Hygiene Data'!H87))="","",OFFSET('Hygiene Data'!$H$11,0,10*ROW('Hygiene Data'!H87)))</f>
        <v/>
      </c>
      <c r="EB93" s="353" t="str">
        <f ca="1">+IF(OFFSET('Hygiene Data'!$H$12,0,10*ROW('Hygiene Data'!H87))="","",OFFSET('Hygiene Data'!$H$12,0,10*ROW('Hygiene Data'!H87)))</f>
        <v/>
      </c>
      <c r="EC93" s="353" t="str">
        <f ca="1">+IF(OFFSET('Hygiene Data'!$H$13,0,10*ROW('Hygiene Data'!H87))="","",OFFSET('Hygiene Data'!$H$13,0,10*ROW('Hygiene Data'!H87)))</f>
        <v/>
      </c>
      <c r="ED93" s="353" t="str">
        <f ca="1">+IF(OFFSET('Hygiene Data'!$I$11,0,10*ROW('Hygiene Data'!I87))="","",OFFSET('Hygiene Data'!$I$11,0,10*ROW('Hygiene Data'!I87)))</f>
        <v/>
      </c>
      <c r="EE93" s="353" t="str">
        <f ca="1">+IF(OFFSET('Hygiene Data'!$I$12,0,10*ROW('Hygiene Data'!I87))="","",OFFSET('Hygiene Data'!$I$12,0,10*ROW('Hygiene Data'!I87)))</f>
        <v/>
      </c>
      <c r="EF93" s="353" t="str">
        <f ca="1">+IF(OFFSET('Hygiene Data'!$I$13,0,10*ROW('Hygiene Data'!I87))="","",OFFSET('Hygiene Data'!$I$13,0,10*ROW('Hygiene Data'!I87)))</f>
        <v/>
      </c>
    </row>
    <row r="94" spans="1:136" x14ac:dyDescent="0.25">
      <c r="A94" s="462" t="str">
        <f ca="1">+IF(OFFSET('Water Data'!$B$2,0,10*ROW('Water Data'!E88))="","",OFFSET('Water Data'!$B$2,0,10*ROW('Water Data'!E88)))</f>
        <v/>
      </c>
      <c r="B94" s="46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89" t="str">
        <f t="shared" ca="1" si="1"/>
        <v/>
      </c>
      <c r="D94" s="49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3" t="str">
        <f ca="1">+IF(OFFSET('Water Data'!$D$27,0,10*ROW('Water Data'!D88))="","",OFFSET('Water Data'!$D$27,0,10*ROW('Water Data'!D88)))</f>
        <v/>
      </c>
      <c r="BT94" s="353" t="str">
        <f ca="1">+IF(OFFSET('Water Data'!$D$28,0,10*ROW('Water Data'!D88))="","",OFFSET('Water Data'!$D$28,0,10*ROW('Water Data'!D88)))</f>
        <v/>
      </c>
      <c r="BU94" s="353" t="str">
        <f ca="1">+IF(OFFSET('Water Data'!$D$29,0,10*ROW('Water Data'!D88))="","",OFFSET('Water Data'!$D$29,0,10*ROW('Water Data'!D88)))</f>
        <v/>
      </c>
      <c r="BV94" s="353" t="str">
        <f ca="1">+IF(OFFSET('Water Data'!$E$27,0,10*ROW('Water Data'!E88))="","",OFFSET('Water Data'!$E$27,0,10*ROW('Water Data'!E88)))</f>
        <v/>
      </c>
      <c r="BW94" s="353" t="str">
        <f ca="1">+IF(OFFSET('Water Data'!$E$28,0,10*ROW('Water Data'!E88))="","",OFFSET('Water Data'!$E$28,0,10*ROW('Water Data'!E88)))</f>
        <v/>
      </c>
      <c r="BX94" s="353" t="str">
        <f ca="1">+IF(OFFSET('Water Data'!$E$29,0,10*ROW('Water Data'!E88))="","",OFFSET('Water Data'!$E$29,0,10*ROW('Water Data'!E88)))</f>
        <v/>
      </c>
      <c r="BY94" s="353" t="str">
        <f ca="1">+IF(OFFSET('Water Data'!$F$27,0,10*ROW('Water Data'!F88))="","",OFFSET('Water Data'!$F$27,0,10*ROW('Water Data'!F88)))</f>
        <v/>
      </c>
      <c r="BZ94" s="353" t="str">
        <f ca="1">+IF(OFFSET('Water Data'!$F$28,0,10*ROW('Water Data'!F88))="","",OFFSET('Water Data'!$F$28,0,10*ROW('Water Data'!F88)))</f>
        <v/>
      </c>
      <c r="CA94" s="353" t="str">
        <f ca="1">+IF(OFFSET('Water Data'!$F$29,0,10*ROW('Water Data'!F88))="","",OFFSET('Water Data'!$F$29,0,10*ROW('Water Data'!F88)))</f>
        <v/>
      </c>
      <c r="CB94" s="353" t="str">
        <f ca="1">+IF(OFFSET('Water Data'!$G$27,0,10*ROW('Water Data'!G88))="","",OFFSET('Water Data'!$G$27,0,10*ROW('Water Data'!G88)))</f>
        <v/>
      </c>
      <c r="CC94" s="353" t="str">
        <f ca="1">+IF(OFFSET('Water Data'!$G$28,0,10*ROW('Water Data'!G88))="","",OFFSET('Water Data'!$G$28,0,10*ROW('Water Data'!G88)))</f>
        <v/>
      </c>
      <c r="CD94" s="353" t="str">
        <f ca="1">+IF(OFFSET('Water Data'!$G$29,0,10*ROW('Water Data'!G88))="","",OFFSET('Water Data'!$G$29,0,10*ROW('Water Data'!G88)))</f>
        <v/>
      </c>
      <c r="CE94" s="353" t="str">
        <f ca="1">+IF(OFFSET('Water Data'!$H$27,0,10*ROW('Water Data'!H88))="","",OFFSET('Water Data'!$H$27,0,10*ROW('Water Data'!H88)))</f>
        <v/>
      </c>
      <c r="CF94" s="353" t="str">
        <f ca="1">+IF(OFFSET('Water Data'!$H$28,0,10*ROW('Water Data'!H88))="","",OFFSET('Water Data'!$H$28,0,10*ROW('Water Data'!H88)))</f>
        <v/>
      </c>
      <c r="CG94" s="353" t="str">
        <f ca="1">+IF(OFFSET('Water Data'!$H$29,0,10*ROW('Water Data'!H88))="","",OFFSET('Water Data'!$H$29,0,10*ROW('Water Data'!H88)))</f>
        <v/>
      </c>
      <c r="CH94" s="353" t="str">
        <f ca="1">+IF(OFFSET('Water Data'!$I$27,0,10*ROW('Water Data'!I88))="","",OFFSET('Water Data'!$I$27,0,10*ROW('Water Data'!I88)))</f>
        <v/>
      </c>
      <c r="CI94" s="353" t="str">
        <f ca="1">+IF(OFFSET('Water Data'!$I$28,0,10*ROW('Water Data'!I88))="","",OFFSET('Water Data'!$I$28,0,10*ROW('Water Data'!I88)))</f>
        <v/>
      </c>
      <c r="CJ94" s="353" t="str">
        <f ca="1">+IF(OFFSET('Water Data'!$I$29,0,10*ROW('Water Data'!I88))="","",OFFSET('Water Data'!$I$29,0,10*ROW('Water Data'!I88)))</f>
        <v/>
      </c>
      <c r="CK94" s="353" t="str">
        <f ca="1">+IF(OFFSET('Sanitation Data'!$D$28,0,10*ROW('Sanitation Data'!D88))="","",OFFSET('Sanitation Data'!$D$28,0,10*ROW('Sanitation Data'!D88)))</f>
        <v/>
      </c>
      <c r="CL94" s="353" t="str">
        <f ca="1">+IF(OFFSET('Sanitation Data'!$D$29,0,10*ROW('Sanitation Data'!D88))="","",OFFSET('Sanitation Data'!$D$29,0,10*ROW('Sanitation Data'!D88)))</f>
        <v/>
      </c>
      <c r="CM94" s="353" t="str">
        <f ca="1">+IF(OFFSET('Sanitation Data'!$D$30,0,10*ROW('Sanitation Data'!D88))="","",OFFSET('Sanitation Data'!$D$30,0,10*ROW('Sanitation Data'!D88)))</f>
        <v/>
      </c>
      <c r="CN94" s="353" t="str">
        <f ca="1">+IF(OFFSET('Sanitation Data'!$D$31,0,10*ROW('Sanitation Data'!D88))="","",OFFSET('Sanitation Data'!$D$31,0,10*ROW('Sanitation Data'!D88)))</f>
        <v/>
      </c>
      <c r="CO94" s="353" t="str">
        <f ca="1">+IF(OFFSET('Sanitation Data'!$D$32,0,10*ROW('Sanitation Data'!D88))="","",OFFSET('Sanitation Data'!$D$32,0,10*ROW('Sanitation Data'!D88)))</f>
        <v/>
      </c>
      <c r="CP94" s="353" t="str">
        <f ca="1">+IF(OFFSET('Sanitation Data'!$E$28,0,10*ROW('Sanitation Data'!E88))="","",OFFSET('Sanitation Data'!$E$28,0,10*ROW('Sanitation Data'!E88)))</f>
        <v/>
      </c>
      <c r="CQ94" s="353" t="str">
        <f ca="1">+IF(OFFSET('Sanitation Data'!$E$29,0,10*ROW('Sanitation Data'!E88))="","",OFFSET('Sanitation Data'!$E$29,0,10*ROW('Sanitation Data'!E88)))</f>
        <v/>
      </c>
      <c r="CR94" s="353" t="str">
        <f ca="1">+IF(OFFSET('Sanitation Data'!$E$30,0,10*ROW('Sanitation Data'!E88))="","",OFFSET('Sanitation Data'!$E$30,0,10*ROW('Sanitation Data'!E88)))</f>
        <v/>
      </c>
      <c r="CS94" s="353" t="str">
        <f ca="1">+IF(OFFSET('Sanitation Data'!$E$31,0,10*ROW('Sanitation Data'!E88))="","",OFFSET('Sanitation Data'!$E$31,0,10*ROW('Sanitation Data'!E88)))</f>
        <v/>
      </c>
      <c r="CT94" s="353" t="str">
        <f ca="1">+IF(OFFSET('Sanitation Data'!$E$32,0,10*ROW('Sanitation Data'!E88))="","",OFFSET('Sanitation Data'!$E$32,0,10*ROW('Sanitation Data'!E88)))</f>
        <v/>
      </c>
      <c r="CU94" s="353" t="str">
        <f ca="1">+IF(OFFSET('Sanitation Data'!$F$28,0,10*ROW('Sanitation Data'!F88))="","",OFFSET('Sanitation Data'!$F$28,0,10*ROW('Sanitation Data'!F88)))</f>
        <v/>
      </c>
      <c r="CV94" s="353" t="str">
        <f ca="1">+IF(OFFSET('Sanitation Data'!$F$29,0,10*ROW('Sanitation Data'!F88))="","",OFFSET('Sanitation Data'!$F$29,0,10*ROW('Sanitation Data'!F88)))</f>
        <v/>
      </c>
      <c r="CW94" s="353" t="str">
        <f ca="1">+IF(OFFSET('Sanitation Data'!$F$30,0,10*ROW('Sanitation Data'!F88))="","",OFFSET('Sanitation Data'!$F$30,0,10*ROW('Sanitation Data'!F88)))</f>
        <v/>
      </c>
      <c r="CX94" s="353" t="str">
        <f ca="1">+IF(OFFSET('Sanitation Data'!$F$31,0,10*ROW('Sanitation Data'!F88))="","",OFFSET('Sanitation Data'!$F$31,0,10*ROW('Sanitation Data'!F88)))</f>
        <v/>
      </c>
      <c r="CY94" s="353" t="str">
        <f ca="1">+IF(OFFSET('Sanitation Data'!$F$32,0,10*ROW('Sanitation Data'!F88))="","",OFFSET('Sanitation Data'!$F$32,0,10*ROW('Sanitation Data'!F88)))</f>
        <v/>
      </c>
      <c r="CZ94" s="353" t="str">
        <f ca="1">+IF(OFFSET('Sanitation Data'!$G$28,0,10*ROW('Sanitation Data'!G88))="","",OFFSET('Sanitation Data'!$G$28,0,10*ROW('Sanitation Data'!G88)))</f>
        <v/>
      </c>
      <c r="DA94" s="353" t="str">
        <f ca="1">+IF(OFFSET('Sanitation Data'!$G$29,0,10*ROW('Sanitation Data'!G88))="","",OFFSET('Sanitation Data'!$G$29,0,10*ROW('Sanitation Data'!G88)))</f>
        <v/>
      </c>
      <c r="DB94" s="353" t="str">
        <f ca="1">+IF(OFFSET('Sanitation Data'!$G$30,0,10*ROW('Sanitation Data'!G88))="","",OFFSET('Sanitation Data'!$G$30,0,10*ROW('Sanitation Data'!G88)))</f>
        <v/>
      </c>
      <c r="DC94" s="353" t="str">
        <f ca="1">+IF(OFFSET('Sanitation Data'!$G$31,0,10*ROW('Sanitation Data'!G88))="","",OFFSET('Sanitation Data'!$G$31,0,10*ROW('Sanitation Data'!G88)))</f>
        <v/>
      </c>
      <c r="DD94" s="353" t="str">
        <f ca="1">+IF(OFFSET('Sanitation Data'!$G$32,0,10*ROW('Sanitation Data'!G88))="","",OFFSET('Sanitation Data'!$G$32,0,10*ROW('Sanitation Data'!G88)))</f>
        <v/>
      </c>
      <c r="DE94" s="353" t="str">
        <f ca="1">+IF(OFFSET('Sanitation Data'!$H$28,0,10*ROW('Sanitation Data'!H88))="","",OFFSET('Sanitation Data'!$H$28,0,10*ROW('Sanitation Data'!H88)))</f>
        <v/>
      </c>
      <c r="DF94" s="353" t="str">
        <f ca="1">+IF(OFFSET('Sanitation Data'!$H$29,0,10*ROW('Sanitation Data'!H88))="","",OFFSET('Sanitation Data'!$H$29,0,10*ROW('Sanitation Data'!H88)))</f>
        <v/>
      </c>
      <c r="DG94" s="353" t="str">
        <f ca="1">+IF(OFFSET('Sanitation Data'!$H$30,0,10*ROW('Sanitation Data'!H88))="","",OFFSET('Sanitation Data'!$H$30,0,10*ROW('Sanitation Data'!H88)))</f>
        <v/>
      </c>
      <c r="DH94" s="353" t="str">
        <f ca="1">+IF(OFFSET('Sanitation Data'!$H$31,0,10*ROW('Sanitation Data'!H88))="","",OFFSET('Sanitation Data'!$H$31,0,10*ROW('Sanitation Data'!H88)))</f>
        <v/>
      </c>
      <c r="DI94" s="353" t="str">
        <f ca="1">+IF(OFFSET('Sanitation Data'!$H$32,0,10*ROW('Sanitation Data'!H88))="","",OFFSET('Sanitation Data'!$H$32,0,10*ROW('Sanitation Data'!H88)))</f>
        <v/>
      </c>
      <c r="DJ94" s="353" t="str">
        <f ca="1">+IF(OFFSET('Sanitation Data'!$I$28,0,10*ROW('Sanitation Data'!I88))="","",OFFSET('Sanitation Data'!$I$28,0,10*ROW('Sanitation Data'!I88)))</f>
        <v/>
      </c>
      <c r="DK94" s="353" t="str">
        <f ca="1">+IF(OFFSET('Sanitation Data'!$I$29,0,10*ROW('Sanitation Data'!I88))="","",OFFSET('Sanitation Data'!$I$29,0,10*ROW('Sanitation Data'!I88)))</f>
        <v/>
      </c>
      <c r="DL94" s="353" t="str">
        <f ca="1">+IF(OFFSET('Sanitation Data'!$I$30,0,10*ROW('Sanitation Data'!I88))="","",OFFSET('Sanitation Data'!$I$30,0,10*ROW('Sanitation Data'!I88)))</f>
        <v/>
      </c>
      <c r="DM94" s="353" t="str">
        <f ca="1">+IF(OFFSET('Sanitation Data'!$I$31,0,10*ROW('Sanitation Data'!I88))="","",OFFSET('Sanitation Data'!$I$31,0,10*ROW('Sanitation Data'!I88)))</f>
        <v/>
      </c>
      <c r="DN94" s="353" t="str">
        <f ca="1">+IF(OFFSET('Sanitation Data'!$I$32,0,10*ROW('Sanitation Data'!I88))="","",OFFSET('Sanitation Data'!$I$32,0,10*ROW('Sanitation Data'!I88)))</f>
        <v/>
      </c>
      <c r="DO94" s="353" t="str">
        <f ca="1">+IF(OFFSET('Hygiene Data'!$D$11,0,10*ROW('Hygiene Data'!D88))="","",OFFSET('Hygiene Data'!$D$11,0,10*ROW('Hygiene Data'!D88)))</f>
        <v/>
      </c>
      <c r="DP94" s="353" t="str">
        <f ca="1">+IF(OFFSET('Hygiene Data'!$D$12,0,10*ROW('Hygiene Data'!D88))="","",OFFSET('Hygiene Data'!$D$12,0,10*ROW('Hygiene Data'!D88)))</f>
        <v/>
      </c>
      <c r="DQ94" s="353" t="str">
        <f ca="1">+IF(OFFSET('Hygiene Data'!$D$13,0,10*ROW('Hygiene Data'!D88))="","",OFFSET('Hygiene Data'!$D$13,0,10*ROW('Hygiene Data'!D88)))</f>
        <v/>
      </c>
      <c r="DR94" s="353" t="str">
        <f ca="1">+IF(OFFSET('Hygiene Data'!$E$11,0,10*ROW('Hygiene Data'!E88))="","",OFFSET('Hygiene Data'!$E$11,0,10*ROW('Hygiene Data'!E88)))</f>
        <v/>
      </c>
      <c r="DS94" s="353" t="str">
        <f ca="1">+IF(OFFSET('Hygiene Data'!$E$12,0,10*ROW('Hygiene Data'!E88))="","",OFFSET('Hygiene Data'!$E$12,0,10*ROW('Hygiene Data'!E88)))</f>
        <v/>
      </c>
      <c r="DT94" s="353" t="str">
        <f ca="1">+IF(OFFSET('Hygiene Data'!$E$13,0,10*ROW('Hygiene Data'!E88))="","",OFFSET('Hygiene Data'!$E$13,0,10*ROW('Hygiene Data'!E88)))</f>
        <v/>
      </c>
      <c r="DU94" s="353" t="str">
        <f ca="1">+IF(OFFSET('Hygiene Data'!$F$11,0,10*ROW('Hygiene Data'!F88))="","",OFFSET('Hygiene Data'!$F$11,0,10*ROW('Hygiene Data'!F88)))</f>
        <v/>
      </c>
      <c r="DV94" s="353" t="str">
        <f ca="1">+IF(OFFSET('Hygiene Data'!$F$12,0,10*ROW('Hygiene Data'!F88))="","",OFFSET('Hygiene Data'!$F$12,0,10*ROW('Hygiene Data'!F88)))</f>
        <v/>
      </c>
      <c r="DW94" s="353" t="str">
        <f ca="1">+IF(OFFSET('Hygiene Data'!$F$13,0,10*ROW('Hygiene Data'!F88))="","",OFFSET('Hygiene Data'!$F$13,0,10*ROW('Hygiene Data'!F88)))</f>
        <v/>
      </c>
      <c r="DX94" s="353" t="str">
        <f ca="1">+IF(OFFSET('Hygiene Data'!$G$11,0,10*ROW('Hygiene Data'!G88))="","",OFFSET('Hygiene Data'!$G$11,0,10*ROW('Hygiene Data'!G88)))</f>
        <v/>
      </c>
      <c r="DY94" s="353" t="str">
        <f ca="1">+IF(OFFSET('Hygiene Data'!$G$12,0,10*ROW('Hygiene Data'!G88))="","",OFFSET('Hygiene Data'!$G$12,0,10*ROW('Hygiene Data'!G88)))</f>
        <v/>
      </c>
      <c r="DZ94" s="353" t="str">
        <f ca="1">+IF(OFFSET('Hygiene Data'!$G$13,0,10*ROW('Hygiene Data'!G88))="","",OFFSET('Hygiene Data'!$G$13,0,10*ROW('Hygiene Data'!G88)))</f>
        <v/>
      </c>
      <c r="EA94" s="353" t="str">
        <f ca="1">+IF(OFFSET('Hygiene Data'!$H$11,0,10*ROW('Hygiene Data'!H88))="","",OFFSET('Hygiene Data'!$H$11,0,10*ROW('Hygiene Data'!H88)))</f>
        <v/>
      </c>
      <c r="EB94" s="353" t="str">
        <f ca="1">+IF(OFFSET('Hygiene Data'!$H$12,0,10*ROW('Hygiene Data'!H88))="","",OFFSET('Hygiene Data'!$H$12,0,10*ROW('Hygiene Data'!H88)))</f>
        <v/>
      </c>
      <c r="EC94" s="353" t="str">
        <f ca="1">+IF(OFFSET('Hygiene Data'!$H$13,0,10*ROW('Hygiene Data'!H88))="","",OFFSET('Hygiene Data'!$H$13,0,10*ROW('Hygiene Data'!H88)))</f>
        <v/>
      </c>
      <c r="ED94" s="353" t="str">
        <f ca="1">+IF(OFFSET('Hygiene Data'!$I$11,0,10*ROW('Hygiene Data'!I88))="","",OFFSET('Hygiene Data'!$I$11,0,10*ROW('Hygiene Data'!I88)))</f>
        <v/>
      </c>
      <c r="EE94" s="353" t="str">
        <f ca="1">+IF(OFFSET('Hygiene Data'!$I$12,0,10*ROW('Hygiene Data'!I88))="","",OFFSET('Hygiene Data'!$I$12,0,10*ROW('Hygiene Data'!I88)))</f>
        <v/>
      </c>
      <c r="EF94" s="353" t="str">
        <f ca="1">+IF(OFFSET('Hygiene Data'!$I$13,0,10*ROW('Hygiene Data'!I88))="","",OFFSET('Hygiene Data'!$I$13,0,10*ROW('Hygiene Data'!I88)))</f>
        <v/>
      </c>
    </row>
    <row r="95" spans="1:136" x14ac:dyDescent="0.25">
      <c r="A95" s="462" t="str">
        <f ca="1">+IF(OFFSET('Water Data'!$B$2,0,10*ROW('Water Data'!E89))="","",OFFSET('Water Data'!$B$2,0,10*ROW('Water Data'!E89)))</f>
        <v/>
      </c>
      <c r="B95" s="46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89" t="str">
        <f t="shared" ca="1" si="1"/>
        <v/>
      </c>
      <c r="D95" s="49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3" t="str">
        <f ca="1">+IF(OFFSET('Water Data'!$D$27,0,10*ROW('Water Data'!D89))="","",OFFSET('Water Data'!$D$27,0,10*ROW('Water Data'!D89)))</f>
        <v/>
      </c>
      <c r="BT95" s="353" t="str">
        <f ca="1">+IF(OFFSET('Water Data'!$D$28,0,10*ROW('Water Data'!D89))="","",OFFSET('Water Data'!$D$28,0,10*ROW('Water Data'!D89)))</f>
        <v/>
      </c>
      <c r="BU95" s="353" t="str">
        <f ca="1">+IF(OFFSET('Water Data'!$D$29,0,10*ROW('Water Data'!D89))="","",OFFSET('Water Data'!$D$29,0,10*ROW('Water Data'!D89)))</f>
        <v/>
      </c>
      <c r="BV95" s="353" t="str">
        <f ca="1">+IF(OFFSET('Water Data'!$E$27,0,10*ROW('Water Data'!E89))="","",OFFSET('Water Data'!$E$27,0,10*ROW('Water Data'!E89)))</f>
        <v/>
      </c>
      <c r="BW95" s="353" t="str">
        <f ca="1">+IF(OFFSET('Water Data'!$E$28,0,10*ROW('Water Data'!E89))="","",OFFSET('Water Data'!$E$28,0,10*ROW('Water Data'!E89)))</f>
        <v/>
      </c>
      <c r="BX95" s="353" t="str">
        <f ca="1">+IF(OFFSET('Water Data'!$E$29,0,10*ROW('Water Data'!E89))="","",OFFSET('Water Data'!$E$29,0,10*ROW('Water Data'!E89)))</f>
        <v/>
      </c>
      <c r="BY95" s="353" t="str">
        <f ca="1">+IF(OFFSET('Water Data'!$F$27,0,10*ROW('Water Data'!F89))="","",OFFSET('Water Data'!$F$27,0,10*ROW('Water Data'!F89)))</f>
        <v/>
      </c>
      <c r="BZ95" s="353" t="str">
        <f ca="1">+IF(OFFSET('Water Data'!$F$28,0,10*ROW('Water Data'!F89))="","",OFFSET('Water Data'!$F$28,0,10*ROW('Water Data'!F89)))</f>
        <v/>
      </c>
      <c r="CA95" s="353" t="str">
        <f ca="1">+IF(OFFSET('Water Data'!$F$29,0,10*ROW('Water Data'!F89))="","",OFFSET('Water Data'!$F$29,0,10*ROW('Water Data'!F89)))</f>
        <v/>
      </c>
      <c r="CB95" s="353" t="str">
        <f ca="1">+IF(OFFSET('Water Data'!$G$27,0,10*ROW('Water Data'!G89))="","",OFFSET('Water Data'!$G$27,0,10*ROW('Water Data'!G89)))</f>
        <v/>
      </c>
      <c r="CC95" s="353" t="str">
        <f ca="1">+IF(OFFSET('Water Data'!$G$28,0,10*ROW('Water Data'!G89))="","",OFFSET('Water Data'!$G$28,0,10*ROW('Water Data'!G89)))</f>
        <v/>
      </c>
      <c r="CD95" s="353" t="str">
        <f ca="1">+IF(OFFSET('Water Data'!$G$29,0,10*ROW('Water Data'!G89))="","",OFFSET('Water Data'!$G$29,0,10*ROW('Water Data'!G89)))</f>
        <v/>
      </c>
      <c r="CE95" s="353" t="str">
        <f ca="1">+IF(OFFSET('Water Data'!$H$27,0,10*ROW('Water Data'!H89))="","",OFFSET('Water Data'!$H$27,0,10*ROW('Water Data'!H89)))</f>
        <v/>
      </c>
      <c r="CF95" s="353" t="str">
        <f ca="1">+IF(OFFSET('Water Data'!$H$28,0,10*ROW('Water Data'!H89))="","",OFFSET('Water Data'!$H$28,0,10*ROW('Water Data'!H89)))</f>
        <v/>
      </c>
      <c r="CG95" s="353" t="str">
        <f ca="1">+IF(OFFSET('Water Data'!$H$29,0,10*ROW('Water Data'!H89))="","",OFFSET('Water Data'!$H$29,0,10*ROW('Water Data'!H89)))</f>
        <v/>
      </c>
      <c r="CH95" s="353" t="str">
        <f ca="1">+IF(OFFSET('Water Data'!$I$27,0,10*ROW('Water Data'!I89))="","",OFFSET('Water Data'!$I$27,0,10*ROW('Water Data'!I89)))</f>
        <v/>
      </c>
      <c r="CI95" s="353" t="str">
        <f ca="1">+IF(OFFSET('Water Data'!$I$28,0,10*ROW('Water Data'!I89))="","",OFFSET('Water Data'!$I$28,0,10*ROW('Water Data'!I89)))</f>
        <v/>
      </c>
      <c r="CJ95" s="353" t="str">
        <f ca="1">+IF(OFFSET('Water Data'!$I$29,0,10*ROW('Water Data'!I89))="","",OFFSET('Water Data'!$I$29,0,10*ROW('Water Data'!I89)))</f>
        <v/>
      </c>
      <c r="CK95" s="353" t="str">
        <f ca="1">+IF(OFFSET('Sanitation Data'!$D$28,0,10*ROW('Sanitation Data'!D89))="","",OFFSET('Sanitation Data'!$D$28,0,10*ROW('Sanitation Data'!D89)))</f>
        <v/>
      </c>
      <c r="CL95" s="353" t="str">
        <f ca="1">+IF(OFFSET('Sanitation Data'!$D$29,0,10*ROW('Sanitation Data'!D89))="","",OFFSET('Sanitation Data'!$D$29,0,10*ROW('Sanitation Data'!D89)))</f>
        <v/>
      </c>
      <c r="CM95" s="353" t="str">
        <f ca="1">+IF(OFFSET('Sanitation Data'!$D$30,0,10*ROW('Sanitation Data'!D89))="","",OFFSET('Sanitation Data'!$D$30,0,10*ROW('Sanitation Data'!D89)))</f>
        <v/>
      </c>
      <c r="CN95" s="353" t="str">
        <f ca="1">+IF(OFFSET('Sanitation Data'!$D$31,0,10*ROW('Sanitation Data'!D89))="","",OFFSET('Sanitation Data'!$D$31,0,10*ROW('Sanitation Data'!D89)))</f>
        <v/>
      </c>
      <c r="CO95" s="353" t="str">
        <f ca="1">+IF(OFFSET('Sanitation Data'!$D$32,0,10*ROW('Sanitation Data'!D89))="","",OFFSET('Sanitation Data'!$D$32,0,10*ROW('Sanitation Data'!D89)))</f>
        <v/>
      </c>
      <c r="CP95" s="353" t="str">
        <f ca="1">+IF(OFFSET('Sanitation Data'!$E$28,0,10*ROW('Sanitation Data'!E89))="","",OFFSET('Sanitation Data'!$E$28,0,10*ROW('Sanitation Data'!E89)))</f>
        <v/>
      </c>
      <c r="CQ95" s="353" t="str">
        <f ca="1">+IF(OFFSET('Sanitation Data'!$E$29,0,10*ROW('Sanitation Data'!E89))="","",OFFSET('Sanitation Data'!$E$29,0,10*ROW('Sanitation Data'!E89)))</f>
        <v/>
      </c>
      <c r="CR95" s="353" t="str">
        <f ca="1">+IF(OFFSET('Sanitation Data'!$E$30,0,10*ROW('Sanitation Data'!E89))="","",OFFSET('Sanitation Data'!$E$30,0,10*ROW('Sanitation Data'!E89)))</f>
        <v/>
      </c>
      <c r="CS95" s="353" t="str">
        <f ca="1">+IF(OFFSET('Sanitation Data'!$E$31,0,10*ROW('Sanitation Data'!E89))="","",OFFSET('Sanitation Data'!$E$31,0,10*ROW('Sanitation Data'!E89)))</f>
        <v/>
      </c>
      <c r="CT95" s="353" t="str">
        <f ca="1">+IF(OFFSET('Sanitation Data'!$E$32,0,10*ROW('Sanitation Data'!E89))="","",OFFSET('Sanitation Data'!$E$32,0,10*ROW('Sanitation Data'!E89)))</f>
        <v/>
      </c>
      <c r="CU95" s="353" t="str">
        <f ca="1">+IF(OFFSET('Sanitation Data'!$F$28,0,10*ROW('Sanitation Data'!F89))="","",OFFSET('Sanitation Data'!$F$28,0,10*ROW('Sanitation Data'!F89)))</f>
        <v/>
      </c>
      <c r="CV95" s="353" t="str">
        <f ca="1">+IF(OFFSET('Sanitation Data'!$F$29,0,10*ROW('Sanitation Data'!F89))="","",OFFSET('Sanitation Data'!$F$29,0,10*ROW('Sanitation Data'!F89)))</f>
        <v/>
      </c>
      <c r="CW95" s="353" t="str">
        <f ca="1">+IF(OFFSET('Sanitation Data'!$F$30,0,10*ROW('Sanitation Data'!F89))="","",OFFSET('Sanitation Data'!$F$30,0,10*ROW('Sanitation Data'!F89)))</f>
        <v/>
      </c>
      <c r="CX95" s="353" t="str">
        <f ca="1">+IF(OFFSET('Sanitation Data'!$F$31,0,10*ROW('Sanitation Data'!F89))="","",OFFSET('Sanitation Data'!$F$31,0,10*ROW('Sanitation Data'!F89)))</f>
        <v/>
      </c>
      <c r="CY95" s="353" t="str">
        <f ca="1">+IF(OFFSET('Sanitation Data'!$F$32,0,10*ROW('Sanitation Data'!F89))="","",OFFSET('Sanitation Data'!$F$32,0,10*ROW('Sanitation Data'!F89)))</f>
        <v/>
      </c>
      <c r="CZ95" s="353" t="str">
        <f ca="1">+IF(OFFSET('Sanitation Data'!$G$28,0,10*ROW('Sanitation Data'!G89))="","",OFFSET('Sanitation Data'!$G$28,0,10*ROW('Sanitation Data'!G89)))</f>
        <v/>
      </c>
      <c r="DA95" s="353" t="str">
        <f ca="1">+IF(OFFSET('Sanitation Data'!$G$29,0,10*ROW('Sanitation Data'!G89))="","",OFFSET('Sanitation Data'!$G$29,0,10*ROW('Sanitation Data'!G89)))</f>
        <v/>
      </c>
      <c r="DB95" s="353" t="str">
        <f ca="1">+IF(OFFSET('Sanitation Data'!$G$30,0,10*ROW('Sanitation Data'!G89))="","",OFFSET('Sanitation Data'!$G$30,0,10*ROW('Sanitation Data'!G89)))</f>
        <v/>
      </c>
      <c r="DC95" s="353" t="str">
        <f ca="1">+IF(OFFSET('Sanitation Data'!$G$31,0,10*ROW('Sanitation Data'!G89))="","",OFFSET('Sanitation Data'!$G$31,0,10*ROW('Sanitation Data'!G89)))</f>
        <v/>
      </c>
      <c r="DD95" s="353" t="str">
        <f ca="1">+IF(OFFSET('Sanitation Data'!$G$32,0,10*ROW('Sanitation Data'!G89))="","",OFFSET('Sanitation Data'!$G$32,0,10*ROW('Sanitation Data'!G89)))</f>
        <v/>
      </c>
      <c r="DE95" s="353" t="str">
        <f ca="1">+IF(OFFSET('Sanitation Data'!$H$28,0,10*ROW('Sanitation Data'!H89))="","",OFFSET('Sanitation Data'!$H$28,0,10*ROW('Sanitation Data'!H89)))</f>
        <v/>
      </c>
      <c r="DF95" s="353" t="str">
        <f ca="1">+IF(OFFSET('Sanitation Data'!$H$29,0,10*ROW('Sanitation Data'!H89))="","",OFFSET('Sanitation Data'!$H$29,0,10*ROW('Sanitation Data'!H89)))</f>
        <v/>
      </c>
      <c r="DG95" s="353" t="str">
        <f ca="1">+IF(OFFSET('Sanitation Data'!$H$30,0,10*ROW('Sanitation Data'!H89))="","",OFFSET('Sanitation Data'!$H$30,0,10*ROW('Sanitation Data'!H89)))</f>
        <v/>
      </c>
      <c r="DH95" s="353" t="str">
        <f ca="1">+IF(OFFSET('Sanitation Data'!$H$31,0,10*ROW('Sanitation Data'!H89))="","",OFFSET('Sanitation Data'!$H$31,0,10*ROW('Sanitation Data'!H89)))</f>
        <v/>
      </c>
      <c r="DI95" s="353" t="str">
        <f ca="1">+IF(OFFSET('Sanitation Data'!$H$32,0,10*ROW('Sanitation Data'!H89))="","",OFFSET('Sanitation Data'!$H$32,0,10*ROW('Sanitation Data'!H89)))</f>
        <v/>
      </c>
      <c r="DJ95" s="353" t="str">
        <f ca="1">+IF(OFFSET('Sanitation Data'!$I$28,0,10*ROW('Sanitation Data'!I89))="","",OFFSET('Sanitation Data'!$I$28,0,10*ROW('Sanitation Data'!I89)))</f>
        <v/>
      </c>
      <c r="DK95" s="353" t="str">
        <f ca="1">+IF(OFFSET('Sanitation Data'!$I$29,0,10*ROW('Sanitation Data'!I89))="","",OFFSET('Sanitation Data'!$I$29,0,10*ROW('Sanitation Data'!I89)))</f>
        <v/>
      </c>
      <c r="DL95" s="353" t="str">
        <f ca="1">+IF(OFFSET('Sanitation Data'!$I$30,0,10*ROW('Sanitation Data'!I89))="","",OFFSET('Sanitation Data'!$I$30,0,10*ROW('Sanitation Data'!I89)))</f>
        <v/>
      </c>
      <c r="DM95" s="353" t="str">
        <f ca="1">+IF(OFFSET('Sanitation Data'!$I$31,0,10*ROW('Sanitation Data'!I89))="","",OFFSET('Sanitation Data'!$I$31,0,10*ROW('Sanitation Data'!I89)))</f>
        <v/>
      </c>
      <c r="DN95" s="353" t="str">
        <f ca="1">+IF(OFFSET('Sanitation Data'!$I$32,0,10*ROW('Sanitation Data'!I89))="","",OFFSET('Sanitation Data'!$I$32,0,10*ROW('Sanitation Data'!I89)))</f>
        <v/>
      </c>
      <c r="DO95" s="353" t="str">
        <f ca="1">+IF(OFFSET('Hygiene Data'!$D$11,0,10*ROW('Hygiene Data'!D89))="","",OFFSET('Hygiene Data'!$D$11,0,10*ROW('Hygiene Data'!D89)))</f>
        <v/>
      </c>
      <c r="DP95" s="353" t="str">
        <f ca="1">+IF(OFFSET('Hygiene Data'!$D$12,0,10*ROW('Hygiene Data'!D89))="","",OFFSET('Hygiene Data'!$D$12,0,10*ROW('Hygiene Data'!D89)))</f>
        <v/>
      </c>
      <c r="DQ95" s="353" t="str">
        <f ca="1">+IF(OFFSET('Hygiene Data'!$D$13,0,10*ROW('Hygiene Data'!D89))="","",OFFSET('Hygiene Data'!$D$13,0,10*ROW('Hygiene Data'!D89)))</f>
        <v/>
      </c>
      <c r="DR95" s="353" t="str">
        <f ca="1">+IF(OFFSET('Hygiene Data'!$E$11,0,10*ROW('Hygiene Data'!E89))="","",OFFSET('Hygiene Data'!$E$11,0,10*ROW('Hygiene Data'!E89)))</f>
        <v/>
      </c>
      <c r="DS95" s="353" t="str">
        <f ca="1">+IF(OFFSET('Hygiene Data'!$E$12,0,10*ROW('Hygiene Data'!E89))="","",OFFSET('Hygiene Data'!$E$12,0,10*ROW('Hygiene Data'!E89)))</f>
        <v/>
      </c>
      <c r="DT95" s="353" t="str">
        <f ca="1">+IF(OFFSET('Hygiene Data'!$E$13,0,10*ROW('Hygiene Data'!E89))="","",OFFSET('Hygiene Data'!$E$13,0,10*ROW('Hygiene Data'!E89)))</f>
        <v/>
      </c>
      <c r="DU95" s="353" t="str">
        <f ca="1">+IF(OFFSET('Hygiene Data'!$F$11,0,10*ROW('Hygiene Data'!F89))="","",OFFSET('Hygiene Data'!$F$11,0,10*ROW('Hygiene Data'!F89)))</f>
        <v/>
      </c>
      <c r="DV95" s="353" t="str">
        <f ca="1">+IF(OFFSET('Hygiene Data'!$F$12,0,10*ROW('Hygiene Data'!F89))="","",OFFSET('Hygiene Data'!$F$12,0,10*ROW('Hygiene Data'!F89)))</f>
        <v/>
      </c>
      <c r="DW95" s="353" t="str">
        <f ca="1">+IF(OFFSET('Hygiene Data'!$F$13,0,10*ROW('Hygiene Data'!F89))="","",OFFSET('Hygiene Data'!$F$13,0,10*ROW('Hygiene Data'!F89)))</f>
        <v/>
      </c>
      <c r="DX95" s="353" t="str">
        <f ca="1">+IF(OFFSET('Hygiene Data'!$G$11,0,10*ROW('Hygiene Data'!G89))="","",OFFSET('Hygiene Data'!$G$11,0,10*ROW('Hygiene Data'!G89)))</f>
        <v/>
      </c>
      <c r="DY95" s="353" t="str">
        <f ca="1">+IF(OFFSET('Hygiene Data'!$G$12,0,10*ROW('Hygiene Data'!G89))="","",OFFSET('Hygiene Data'!$G$12,0,10*ROW('Hygiene Data'!G89)))</f>
        <v/>
      </c>
      <c r="DZ95" s="353" t="str">
        <f ca="1">+IF(OFFSET('Hygiene Data'!$G$13,0,10*ROW('Hygiene Data'!G89))="","",OFFSET('Hygiene Data'!$G$13,0,10*ROW('Hygiene Data'!G89)))</f>
        <v/>
      </c>
      <c r="EA95" s="353" t="str">
        <f ca="1">+IF(OFFSET('Hygiene Data'!$H$11,0,10*ROW('Hygiene Data'!H89))="","",OFFSET('Hygiene Data'!$H$11,0,10*ROW('Hygiene Data'!H89)))</f>
        <v/>
      </c>
      <c r="EB95" s="353" t="str">
        <f ca="1">+IF(OFFSET('Hygiene Data'!$H$12,0,10*ROW('Hygiene Data'!H89))="","",OFFSET('Hygiene Data'!$H$12,0,10*ROW('Hygiene Data'!H89)))</f>
        <v/>
      </c>
      <c r="EC95" s="353" t="str">
        <f ca="1">+IF(OFFSET('Hygiene Data'!$H$13,0,10*ROW('Hygiene Data'!H89))="","",OFFSET('Hygiene Data'!$H$13,0,10*ROW('Hygiene Data'!H89)))</f>
        <v/>
      </c>
      <c r="ED95" s="353" t="str">
        <f ca="1">+IF(OFFSET('Hygiene Data'!$I$11,0,10*ROW('Hygiene Data'!I89))="","",OFFSET('Hygiene Data'!$I$11,0,10*ROW('Hygiene Data'!I89)))</f>
        <v/>
      </c>
      <c r="EE95" s="353" t="str">
        <f ca="1">+IF(OFFSET('Hygiene Data'!$I$12,0,10*ROW('Hygiene Data'!I89))="","",OFFSET('Hygiene Data'!$I$12,0,10*ROW('Hygiene Data'!I89)))</f>
        <v/>
      </c>
      <c r="EF95" s="353" t="str">
        <f ca="1">+IF(OFFSET('Hygiene Data'!$I$13,0,10*ROW('Hygiene Data'!I89))="","",OFFSET('Hygiene Data'!$I$13,0,10*ROW('Hygiene Data'!I89)))</f>
        <v/>
      </c>
    </row>
    <row r="96" spans="1:136" x14ac:dyDescent="0.25">
      <c r="A96" s="462" t="str">
        <f ca="1">+IF(OFFSET('Water Data'!$B$2,0,10*ROW('Water Data'!E90))="","",OFFSET('Water Data'!$B$2,0,10*ROW('Water Data'!E90)))</f>
        <v/>
      </c>
      <c r="B96" s="46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89" t="str">
        <f t="shared" ca="1" si="1"/>
        <v/>
      </c>
      <c r="D96" s="49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3" t="str">
        <f ca="1">+IF(OFFSET('Water Data'!$D$27,0,10*ROW('Water Data'!D90))="","",OFFSET('Water Data'!$D$27,0,10*ROW('Water Data'!D90)))</f>
        <v/>
      </c>
      <c r="BT96" s="353" t="str">
        <f ca="1">+IF(OFFSET('Water Data'!$D$28,0,10*ROW('Water Data'!D90))="","",OFFSET('Water Data'!$D$28,0,10*ROW('Water Data'!D90)))</f>
        <v/>
      </c>
      <c r="BU96" s="353" t="str">
        <f ca="1">+IF(OFFSET('Water Data'!$D$29,0,10*ROW('Water Data'!D90))="","",OFFSET('Water Data'!$D$29,0,10*ROW('Water Data'!D90)))</f>
        <v/>
      </c>
      <c r="BV96" s="353" t="str">
        <f ca="1">+IF(OFFSET('Water Data'!$E$27,0,10*ROW('Water Data'!E90))="","",OFFSET('Water Data'!$E$27,0,10*ROW('Water Data'!E90)))</f>
        <v/>
      </c>
      <c r="BW96" s="353" t="str">
        <f ca="1">+IF(OFFSET('Water Data'!$E$28,0,10*ROW('Water Data'!E90))="","",OFFSET('Water Data'!$E$28,0,10*ROW('Water Data'!E90)))</f>
        <v/>
      </c>
      <c r="BX96" s="353" t="str">
        <f ca="1">+IF(OFFSET('Water Data'!$E$29,0,10*ROW('Water Data'!E90))="","",OFFSET('Water Data'!$E$29,0,10*ROW('Water Data'!E90)))</f>
        <v/>
      </c>
      <c r="BY96" s="353" t="str">
        <f ca="1">+IF(OFFSET('Water Data'!$F$27,0,10*ROW('Water Data'!F90))="","",OFFSET('Water Data'!$F$27,0,10*ROW('Water Data'!F90)))</f>
        <v/>
      </c>
      <c r="BZ96" s="353" t="str">
        <f ca="1">+IF(OFFSET('Water Data'!$F$28,0,10*ROW('Water Data'!F90))="","",OFFSET('Water Data'!$F$28,0,10*ROW('Water Data'!F90)))</f>
        <v/>
      </c>
      <c r="CA96" s="353" t="str">
        <f ca="1">+IF(OFFSET('Water Data'!$F$29,0,10*ROW('Water Data'!F90))="","",OFFSET('Water Data'!$F$29,0,10*ROW('Water Data'!F90)))</f>
        <v/>
      </c>
      <c r="CB96" s="353" t="str">
        <f ca="1">+IF(OFFSET('Water Data'!$G$27,0,10*ROW('Water Data'!G90))="","",OFFSET('Water Data'!$G$27,0,10*ROW('Water Data'!G90)))</f>
        <v/>
      </c>
      <c r="CC96" s="353" t="str">
        <f ca="1">+IF(OFFSET('Water Data'!$G$28,0,10*ROW('Water Data'!G90))="","",OFFSET('Water Data'!$G$28,0,10*ROW('Water Data'!G90)))</f>
        <v/>
      </c>
      <c r="CD96" s="353" t="str">
        <f ca="1">+IF(OFFSET('Water Data'!$G$29,0,10*ROW('Water Data'!G90))="","",OFFSET('Water Data'!$G$29,0,10*ROW('Water Data'!G90)))</f>
        <v/>
      </c>
      <c r="CE96" s="353" t="str">
        <f ca="1">+IF(OFFSET('Water Data'!$H$27,0,10*ROW('Water Data'!H90))="","",OFFSET('Water Data'!$H$27,0,10*ROW('Water Data'!H90)))</f>
        <v/>
      </c>
      <c r="CF96" s="353" t="str">
        <f ca="1">+IF(OFFSET('Water Data'!$H$28,0,10*ROW('Water Data'!H90))="","",OFFSET('Water Data'!$H$28,0,10*ROW('Water Data'!H90)))</f>
        <v/>
      </c>
      <c r="CG96" s="353" t="str">
        <f ca="1">+IF(OFFSET('Water Data'!$H$29,0,10*ROW('Water Data'!H90))="","",OFFSET('Water Data'!$H$29,0,10*ROW('Water Data'!H90)))</f>
        <v/>
      </c>
      <c r="CH96" s="353" t="str">
        <f ca="1">+IF(OFFSET('Water Data'!$I$27,0,10*ROW('Water Data'!I90))="","",OFFSET('Water Data'!$I$27,0,10*ROW('Water Data'!I90)))</f>
        <v/>
      </c>
      <c r="CI96" s="353" t="str">
        <f ca="1">+IF(OFFSET('Water Data'!$I$28,0,10*ROW('Water Data'!I90))="","",OFFSET('Water Data'!$I$28,0,10*ROW('Water Data'!I90)))</f>
        <v/>
      </c>
      <c r="CJ96" s="353" t="str">
        <f ca="1">+IF(OFFSET('Water Data'!$I$29,0,10*ROW('Water Data'!I90))="","",OFFSET('Water Data'!$I$29,0,10*ROW('Water Data'!I90)))</f>
        <v/>
      </c>
      <c r="CK96" s="353" t="str">
        <f ca="1">+IF(OFFSET('Sanitation Data'!$D$28,0,10*ROW('Sanitation Data'!D90))="","",OFFSET('Sanitation Data'!$D$28,0,10*ROW('Sanitation Data'!D90)))</f>
        <v/>
      </c>
      <c r="CL96" s="353" t="str">
        <f ca="1">+IF(OFFSET('Sanitation Data'!$D$29,0,10*ROW('Sanitation Data'!D90))="","",OFFSET('Sanitation Data'!$D$29,0,10*ROW('Sanitation Data'!D90)))</f>
        <v/>
      </c>
      <c r="CM96" s="353" t="str">
        <f ca="1">+IF(OFFSET('Sanitation Data'!$D$30,0,10*ROW('Sanitation Data'!D90))="","",OFFSET('Sanitation Data'!$D$30,0,10*ROW('Sanitation Data'!D90)))</f>
        <v/>
      </c>
      <c r="CN96" s="353" t="str">
        <f ca="1">+IF(OFFSET('Sanitation Data'!$D$31,0,10*ROW('Sanitation Data'!D90))="","",OFFSET('Sanitation Data'!$D$31,0,10*ROW('Sanitation Data'!D90)))</f>
        <v/>
      </c>
      <c r="CO96" s="353" t="str">
        <f ca="1">+IF(OFFSET('Sanitation Data'!$D$32,0,10*ROW('Sanitation Data'!D90))="","",OFFSET('Sanitation Data'!$D$32,0,10*ROW('Sanitation Data'!D90)))</f>
        <v/>
      </c>
      <c r="CP96" s="353" t="str">
        <f ca="1">+IF(OFFSET('Sanitation Data'!$E$28,0,10*ROW('Sanitation Data'!E90))="","",OFFSET('Sanitation Data'!$E$28,0,10*ROW('Sanitation Data'!E90)))</f>
        <v/>
      </c>
      <c r="CQ96" s="353" t="str">
        <f ca="1">+IF(OFFSET('Sanitation Data'!$E$29,0,10*ROW('Sanitation Data'!E90))="","",OFFSET('Sanitation Data'!$E$29,0,10*ROW('Sanitation Data'!E90)))</f>
        <v/>
      </c>
      <c r="CR96" s="353" t="str">
        <f ca="1">+IF(OFFSET('Sanitation Data'!$E$30,0,10*ROW('Sanitation Data'!E90))="","",OFFSET('Sanitation Data'!$E$30,0,10*ROW('Sanitation Data'!E90)))</f>
        <v/>
      </c>
      <c r="CS96" s="353" t="str">
        <f ca="1">+IF(OFFSET('Sanitation Data'!$E$31,0,10*ROW('Sanitation Data'!E90))="","",OFFSET('Sanitation Data'!$E$31,0,10*ROW('Sanitation Data'!E90)))</f>
        <v/>
      </c>
      <c r="CT96" s="353" t="str">
        <f ca="1">+IF(OFFSET('Sanitation Data'!$E$32,0,10*ROW('Sanitation Data'!E90))="","",OFFSET('Sanitation Data'!$E$32,0,10*ROW('Sanitation Data'!E90)))</f>
        <v/>
      </c>
      <c r="CU96" s="353" t="str">
        <f ca="1">+IF(OFFSET('Sanitation Data'!$F$28,0,10*ROW('Sanitation Data'!F90))="","",OFFSET('Sanitation Data'!$F$28,0,10*ROW('Sanitation Data'!F90)))</f>
        <v/>
      </c>
      <c r="CV96" s="353" t="str">
        <f ca="1">+IF(OFFSET('Sanitation Data'!$F$29,0,10*ROW('Sanitation Data'!F90))="","",OFFSET('Sanitation Data'!$F$29,0,10*ROW('Sanitation Data'!F90)))</f>
        <v/>
      </c>
      <c r="CW96" s="353" t="str">
        <f ca="1">+IF(OFFSET('Sanitation Data'!$F$30,0,10*ROW('Sanitation Data'!F90))="","",OFFSET('Sanitation Data'!$F$30,0,10*ROW('Sanitation Data'!F90)))</f>
        <v/>
      </c>
      <c r="CX96" s="353" t="str">
        <f ca="1">+IF(OFFSET('Sanitation Data'!$F$31,0,10*ROW('Sanitation Data'!F90))="","",OFFSET('Sanitation Data'!$F$31,0,10*ROW('Sanitation Data'!F90)))</f>
        <v/>
      </c>
      <c r="CY96" s="353" t="str">
        <f ca="1">+IF(OFFSET('Sanitation Data'!$F$32,0,10*ROW('Sanitation Data'!F90))="","",OFFSET('Sanitation Data'!$F$32,0,10*ROW('Sanitation Data'!F90)))</f>
        <v/>
      </c>
      <c r="CZ96" s="353" t="str">
        <f ca="1">+IF(OFFSET('Sanitation Data'!$G$28,0,10*ROW('Sanitation Data'!G90))="","",OFFSET('Sanitation Data'!$G$28,0,10*ROW('Sanitation Data'!G90)))</f>
        <v/>
      </c>
      <c r="DA96" s="353" t="str">
        <f ca="1">+IF(OFFSET('Sanitation Data'!$G$29,0,10*ROW('Sanitation Data'!G90))="","",OFFSET('Sanitation Data'!$G$29,0,10*ROW('Sanitation Data'!G90)))</f>
        <v/>
      </c>
      <c r="DB96" s="353" t="str">
        <f ca="1">+IF(OFFSET('Sanitation Data'!$G$30,0,10*ROW('Sanitation Data'!G90))="","",OFFSET('Sanitation Data'!$G$30,0,10*ROW('Sanitation Data'!G90)))</f>
        <v/>
      </c>
      <c r="DC96" s="353" t="str">
        <f ca="1">+IF(OFFSET('Sanitation Data'!$G$31,0,10*ROW('Sanitation Data'!G90))="","",OFFSET('Sanitation Data'!$G$31,0,10*ROW('Sanitation Data'!G90)))</f>
        <v/>
      </c>
      <c r="DD96" s="353" t="str">
        <f ca="1">+IF(OFFSET('Sanitation Data'!$G$32,0,10*ROW('Sanitation Data'!G90))="","",OFFSET('Sanitation Data'!$G$32,0,10*ROW('Sanitation Data'!G90)))</f>
        <v/>
      </c>
      <c r="DE96" s="353" t="str">
        <f ca="1">+IF(OFFSET('Sanitation Data'!$H$28,0,10*ROW('Sanitation Data'!H90))="","",OFFSET('Sanitation Data'!$H$28,0,10*ROW('Sanitation Data'!H90)))</f>
        <v/>
      </c>
      <c r="DF96" s="353" t="str">
        <f ca="1">+IF(OFFSET('Sanitation Data'!$H$29,0,10*ROW('Sanitation Data'!H90))="","",OFFSET('Sanitation Data'!$H$29,0,10*ROW('Sanitation Data'!H90)))</f>
        <v/>
      </c>
      <c r="DG96" s="353" t="str">
        <f ca="1">+IF(OFFSET('Sanitation Data'!$H$30,0,10*ROW('Sanitation Data'!H90))="","",OFFSET('Sanitation Data'!$H$30,0,10*ROW('Sanitation Data'!H90)))</f>
        <v/>
      </c>
      <c r="DH96" s="353" t="str">
        <f ca="1">+IF(OFFSET('Sanitation Data'!$H$31,0,10*ROW('Sanitation Data'!H90))="","",OFFSET('Sanitation Data'!$H$31,0,10*ROW('Sanitation Data'!H90)))</f>
        <v/>
      </c>
      <c r="DI96" s="353" t="str">
        <f ca="1">+IF(OFFSET('Sanitation Data'!$H$32,0,10*ROW('Sanitation Data'!H90))="","",OFFSET('Sanitation Data'!$H$32,0,10*ROW('Sanitation Data'!H90)))</f>
        <v/>
      </c>
      <c r="DJ96" s="353" t="str">
        <f ca="1">+IF(OFFSET('Sanitation Data'!$I$28,0,10*ROW('Sanitation Data'!I90))="","",OFFSET('Sanitation Data'!$I$28,0,10*ROW('Sanitation Data'!I90)))</f>
        <v/>
      </c>
      <c r="DK96" s="353" t="str">
        <f ca="1">+IF(OFFSET('Sanitation Data'!$I$29,0,10*ROW('Sanitation Data'!I90))="","",OFFSET('Sanitation Data'!$I$29,0,10*ROW('Sanitation Data'!I90)))</f>
        <v/>
      </c>
      <c r="DL96" s="353" t="str">
        <f ca="1">+IF(OFFSET('Sanitation Data'!$I$30,0,10*ROW('Sanitation Data'!I90))="","",OFFSET('Sanitation Data'!$I$30,0,10*ROW('Sanitation Data'!I90)))</f>
        <v/>
      </c>
      <c r="DM96" s="353" t="str">
        <f ca="1">+IF(OFFSET('Sanitation Data'!$I$31,0,10*ROW('Sanitation Data'!I90))="","",OFFSET('Sanitation Data'!$I$31,0,10*ROW('Sanitation Data'!I90)))</f>
        <v/>
      </c>
      <c r="DN96" s="353" t="str">
        <f ca="1">+IF(OFFSET('Sanitation Data'!$I$32,0,10*ROW('Sanitation Data'!I90))="","",OFFSET('Sanitation Data'!$I$32,0,10*ROW('Sanitation Data'!I90)))</f>
        <v/>
      </c>
      <c r="DO96" s="353" t="str">
        <f ca="1">+IF(OFFSET('Hygiene Data'!$D$11,0,10*ROW('Hygiene Data'!D90))="","",OFFSET('Hygiene Data'!$D$11,0,10*ROW('Hygiene Data'!D90)))</f>
        <v/>
      </c>
      <c r="DP96" s="353" t="str">
        <f ca="1">+IF(OFFSET('Hygiene Data'!$D$12,0,10*ROW('Hygiene Data'!D90))="","",OFFSET('Hygiene Data'!$D$12,0,10*ROW('Hygiene Data'!D90)))</f>
        <v/>
      </c>
      <c r="DQ96" s="353" t="str">
        <f ca="1">+IF(OFFSET('Hygiene Data'!$D$13,0,10*ROW('Hygiene Data'!D90))="","",OFFSET('Hygiene Data'!$D$13,0,10*ROW('Hygiene Data'!D90)))</f>
        <v/>
      </c>
      <c r="DR96" s="353" t="str">
        <f ca="1">+IF(OFFSET('Hygiene Data'!$E$11,0,10*ROW('Hygiene Data'!E90))="","",OFFSET('Hygiene Data'!$E$11,0,10*ROW('Hygiene Data'!E90)))</f>
        <v/>
      </c>
      <c r="DS96" s="353" t="str">
        <f ca="1">+IF(OFFSET('Hygiene Data'!$E$12,0,10*ROW('Hygiene Data'!E90))="","",OFFSET('Hygiene Data'!$E$12,0,10*ROW('Hygiene Data'!E90)))</f>
        <v/>
      </c>
      <c r="DT96" s="353" t="str">
        <f ca="1">+IF(OFFSET('Hygiene Data'!$E$13,0,10*ROW('Hygiene Data'!E90))="","",OFFSET('Hygiene Data'!$E$13,0,10*ROW('Hygiene Data'!E90)))</f>
        <v/>
      </c>
      <c r="DU96" s="353" t="str">
        <f ca="1">+IF(OFFSET('Hygiene Data'!$F$11,0,10*ROW('Hygiene Data'!F90))="","",OFFSET('Hygiene Data'!$F$11,0,10*ROW('Hygiene Data'!F90)))</f>
        <v/>
      </c>
      <c r="DV96" s="353" t="str">
        <f ca="1">+IF(OFFSET('Hygiene Data'!$F$12,0,10*ROW('Hygiene Data'!F90))="","",OFFSET('Hygiene Data'!$F$12,0,10*ROW('Hygiene Data'!F90)))</f>
        <v/>
      </c>
      <c r="DW96" s="353" t="str">
        <f ca="1">+IF(OFFSET('Hygiene Data'!$F$13,0,10*ROW('Hygiene Data'!F90))="","",OFFSET('Hygiene Data'!$F$13,0,10*ROW('Hygiene Data'!F90)))</f>
        <v/>
      </c>
      <c r="DX96" s="353" t="str">
        <f ca="1">+IF(OFFSET('Hygiene Data'!$G$11,0,10*ROW('Hygiene Data'!G90))="","",OFFSET('Hygiene Data'!$G$11,0,10*ROW('Hygiene Data'!G90)))</f>
        <v/>
      </c>
      <c r="DY96" s="353" t="str">
        <f ca="1">+IF(OFFSET('Hygiene Data'!$G$12,0,10*ROW('Hygiene Data'!G90))="","",OFFSET('Hygiene Data'!$G$12,0,10*ROW('Hygiene Data'!G90)))</f>
        <v/>
      </c>
      <c r="DZ96" s="353" t="str">
        <f ca="1">+IF(OFFSET('Hygiene Data'!$G$13,0,10*ROW('Hygiene Data'!G90))="","",OFFSET('Hygiene Data'!$G$13,0,10*ROW('Hygiene Data'!G90)))</f>
        <v/>
      </c>
      <c r="EA96" s="353" t="str">
        <f ca="1">+IF(OFFSET('Hygiene Data'!$H$11,0,10*ROW('Hygiene Data'!H90))="","",OFFSET('Hygiene Data'!$H$11,0,10*ROW('Hygiene Data'!H90)))</f>
        <v/>
      </c>
      <c r="EB96" s="353" t="str">
        <f ca="1">+IF(OFFSET('Hygiene Data'!$H$12,0,10*ROW('Hygiene Data'!H90))="","",OFFSET('Hygiene Data'!$H$12,0,10*ROW('Hygiene Data'!H90)))</f>
        <v/>
      </c>
      <c r="EC96" s="353" t="str">
        <f ca="1">+IF(OFFSET('Hygiene Data'!$H$13,0,10*ROW('Hygiene Data'!H90))="","",OFFSET('Hygiene Data'!$H$13,0,10*ROW('Hygiene Data'!H90)))</f>
        <v/>
      </c>
      <c r="ED96" s="353" t="str">
        <f ca="1">+IF(OFFSET('Hygiene Data'!$I$11,0,10*ROW('Hygiene Data'!I90))="","",OFFSET('Hygiene Data'!$I$11,0,10*ROW('Hygiene Data'!I90)))</f>
        <v/>
      </c>
      <c r="EE96" s="353" t="str">
        <f ca="1">+IF(OFFSET('Hygiene Data'!$I$12,0,10*ROW('Hygiene Data'!I90))="","",OFFSET('Hygiene Data'!$I$12,0,10*ROW('Hygiene Data'!I90)))</f>
        <v/>
      </c>
      <c r="EF96" s="353" t="str">
        <f ca="1">+IF(OFFSET('Hygiene Data'!$I$13,0,10*ROW('Hygiene Data'!I90))="","",OFFSET('Hygiene Data'!$I$13,0,10*ROW('Hygiene Data'!I90)))</f>
        <v/>
      </c>
    </row>
    <row r="97" spans="1:136" x14ac:dyDescent="0.25">
      <c r="A97" s="462" t="str">
        <f ca="1">+IF(OFFSET('Water Data'!$B$2,0,10*ROW('Water Data'!E91))="","",OFFSET('Water Data'!$B$2,0,10*ROW('Water Data'!E91)))</f>
        <v/>
      </c>
      <c r="B97" s="46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89" t="str">
        <f t="shared" ca="1" si="1"/>
        <v/>
      </c>
      <c r="D97" s="49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3" t="str">
        <f ca="1">+IF(OFFSET('Water Data'!$D$27,0,10*ROW('Water Data'!D91))="","",OFFSET('Water Data'!$D$27,0,10*ROW('Water Data'!D91)))</f>
        <v/>
      </c>
      <c r="BT97" s="353" t="str">
        <f ca="1">+IF(OFFSET('Water Data'!$D$28,0,10*ROW('Water Data'!D91))="","",OFFSET('Water Data'!$D$28,0,10*ROW('Water Data'!D91)))</f>
        <v/>
      </c>
      <c r="BU97" s="353" t="str">
        <f ca="1">+IF(OFFSET('Water Data'!$D$29,0,10*ROW('Water Data'!D91))="","",OFFSET('Water Data'!$D$29,0,10*ROW('Water Data'!D91)))</f>
        <v/>
      </c>
      <c r="BV97" s="353" t="str">
        <f ca="1">+IF(OFFSET('Water Data'!$E$27,0,10*ROW('Water Data'!E91))="","",OFFSET('Water Data'!$E$27,0,10*ROW('Water Data'!E91)))</f>
        <v/>
      </c>
      <c r="BW97" s="353" t="str">
        <f ca="1">+IF(OFFSET('Water Data'!$E$28,0,10*ROW('Water Data'!E91))="","",OFFSET('Water Data'!$E$28,0,10*ROW('Water Data'!E91)))</f>
        <v/>
      </c>
      <c r="BX97" s="353" t="str">
        <f ca="1">+IF(OFFSET('Water Data'!$E$29,0,10*ROW('Water Data'!E91))="","",OFFSET('Water Data'!$E$29,0,10*ROW('Water Data'!E91)))</f>
        <v/>
      </c>
      <c r="BY97" s="353" t="str">
        <f ca="1">+IF(OFFSET('Water Data'!$F$27,0,10*ROW('Water Data'!F91))="","",OFFSET('Water Data'!$F$27,0,10*ROW('Water Data'!F91)))</f>
        <v/>
      </c>
      <c r="BZ97" s="353" t="str">
        <f ca="1">+IF(OFFSET('Water Data'!$F$28,0,10*ROW('Water Data'!F91))="","",OFFSET('Water Data'!$F$28,0,10*ROW('Water Data'!F91)))</f>
        <v/>
      </c>
      <c r="CA97" s="353" t="str">
        <f ca="1">+IF(OFFSET('Water Data'!$F$29,0,10*ROW('Water Data'!F91))="","",OFFSET('Water Data'!$F$29,0,10*ROW('Water Data'!F91)))</f>
        <v/>
      </c>
      <c r="CB97" s="353" t="str">
        <f ca="1">+IF(OFFSET('Water Data'!$G$27,0,10*ROW('Water Data'!G91))="","",OFFSET('Water Data'!$G$27,0,10*ROW('Water Data'!G91)))</f>
        <v/>
      </c>
      <c r="CC97" s="353" t="str">
        <f ca="1">+IF(OFFSET('Water Data'!$G$28,0,10*ROW('Water Data'!G91))="","",OFFSET('Water Data'!$G$28,0,10*ROW('Water Data'!G91)))</f>
        <v/>
      </c>
      <c r="CD97" s="353" t="str">
        <f ca="1">+IF(OFFSET('Water Data'!$G$29,0,10*ROW('Water Data'!G91))="","",OFFSET('Water Data'!$G$29,0,10*ROW('Water Data'!G91)))</f>
        <v/>
      </c>
      <c r="CE97" s="353" t="str">
        <f ca="1">+IF(OFFSET('Water Data'!$H$27,0,10*ROW('Water Data'!H91))="","",OFFSET('Water Data'!$H$27,0,10*ROW('Water Data'!H91)))</f>
        <v/>
      </c>
      <c r="CF97" s="353" t="str">
        <f ca="1">+IF(OFFSET('Water Data'!$H$28,0,10*ROW('Water Data'!H91))="","",OFFSET('Water Data'!$H$28,0,10*ROW('Water Data'!H91)))</f>
        <v/>
      </c>
      <c r="CG97" s="353" t="str">
        <f ca="1">+IF(OFFSET('Water Data'!$H$29,0,10*ROW('Water Data'!H91))="","",OFFSET('Water Data'!$H$29,0,10*ROW('Water Data'!H91)))</f>
        <v/>
      </c>
      <c r="CH97" s="353" t="str">
        <f ca="1">+IF(OFFSET('Water Data'!$I$27,0,10*ROW('Water Data'!I91))="","",OFFSET('Water Data'!$I$27,0,10*ROW('Water Data'!I91)))</f>
        <v/>
      </c>
      <c r="CI97" s="353" t="str">
        <f ca="1">+IF(OFFSET('Water Data'!$I$28,0,10*ROW('Water Data'!I91))="","",OFFSET('Water Data'!$I$28,0,10*ROW('Water Data'!I91)))</f>
        <v/>
      </c>
      <c r="CJ97" s="353" t="str">
        <f ca="1">+IF(OFFSET('Water Data'!$I$29,0,10*ROW('Water Data'!I91))="","",OFFSET('Water Data'!$I$29,0,10*ROW('Water Data'!I91)))</f>
        <v/>
      </c>
      <c r="CK97" s="353" t="str">
        <f ca="1">+IF(OFFSET('Sanitation Data'!$D$28,0,10*ROW('Sanitation Data'!D91))="","",OFFSET('Sanitation Data'!$D$28,0,10*ROW('Sanitation Data'!D91)))</f>
        <v/>
      </c>
      <c r="CL97" s="353" t="str">
        <f ca="1">+IF(OFFSET('Sanitation Data'!$D$29,0,10*ROW('Sanitation Data'!D91))="","",OFFSET('Sanitation Data'!$D$29,0,10*ROW('Sanitation Data'!D91)))</f>
        <v/>
      </c>
      <c r="CM97" s="353" t="str">
        <f ca="1">+IF(OFFSET('Sanitation Data'!$D$30,0,10*ROW('Sanitation Data'!D91))="","",OFFSET('Sanitation Data'!$D$30,0,10*ROW('Sanitation Data'!D91)))</f>
        <v/>
      </c>
      <c r="CN97" s="353" t="str">
        <f ca="1">+IF(OFFSET('Sanitation Data'!$D$31,0,10*ROW('Sanitation Data'!D91))="","",OFFSET('Sanitation Data'!$D$31,0,10*ROW('Sanitation Data'!D91)))</f>
        <v/>
      </c>
      <c r="CO97" s="353" t="str">
        <f ca="1">+IF(OFFSET('Sanitation Data'!$D$32,0,10*ROW('Sanitation Data'!D91))="","",OFFSET('Sanitation Data'!$D$32,0,10*ROW('Sanitation Data'!D91)))</f>
        <v/>
      </c>
      <c r="CP97" s="353" t="str">
        <f ca="1">+IF(OFFSET('Sanitation Data'!$E$28,0,10*ROW('Sanitation Data'!E91))="","",OFFSET('Sanitation Data'!$E$28,0,10*ROW('Sanitation Data'!E91)))</f>
        <v/>
      </c>
      <c r="CQ97" s="353" t="str">
        <f ca="1">+IF(OFFSET('Sanitation Data'!$E$29,0,10*ROW('Sanitation Data'!E91))="","",OFFSET('Sanitation Data'!$E$29,0,10*ROW('Sanitation Data'!E91)))</f>
        <v/>
      </c>
      <c r="CR97" s="353" t="str">
        <f ca="1">+IF(OFFSET('Sanitation Data'!$E$30,0,10*ROW('Sanitation Data'!E91))="","",OFFSET('Sanitation Data'!$E$30,0,10*ROW('Sanitation Data'!E91)))</f>
        <v/>
      </c>
      <c r="CS97" s="353" t="str">
        <f ca="1">+IF(OFFSET('Sanitation Data'!$E$31,0,10*ROW('Sanitation Data'!E91))="","",OFFSET('Sanitation Data'!$E$31,0,10*ROW('Sanitation Data'!E91)))</f>
        <v/>
      </c>
      <c r="CT97" s="353" t="str">
        <f ca="1">+IF(OFFSET('Sanitation Data'!$E$32,0,10*ROW('Sanitation Data'!E91))="","",OFFSET('Sanitation Data'!$E$32,0,10*ROW('Sanitation Data'!E91)))</f>
        <v/>
      </c>
      <c r="CU97" s="353" t="str">
        <f ca="1">+IF(OFFSET('Sanitation Data'!$F$28,0,10*ROW('Sanitation Data'!F91))="","",OFFSET('Sanitation Data'!$F$28,0,10*ROW('Sanitation Data'!F91)))</f>
        <v/>
      </c>
      <c r="CV97" s="353" t="str">
        <f ca="1">+IF(OFFSET('Sanitation Data'!$F$29,0,10*ROW('Sanitation Data'!F91))="","",OFFSET('Sanitation Data'!$F$29,0,10*ROW('Sanitation Data'!F91)))</f>
        <v/>
      </c>
      <c r="CW97" s="353" t="str">
        <f ca="1">+IF(OFFSET('Sanitation Data'!$F$30,0,10*ROW('Sanitation Data'!F91))="","",OFFSET('Sanitation Data'!$F$30,0,10*ROW('Sanitation Data'!F91)))</f>
        <v/>
      </c>
      <c r="CX97" s="353" t="str">
        <f ca="1">+IF(OFFSET('Sanitation Data'!$F$31,0,10*ROW('Sanitation Data'!F91))="","",OFFSET('Sanitation Data'!$F$31,0,10*ROW('Sanitation Data'!F91)))</f>
        <v/>
      </c>
      <c r="CY97" s="353" t="str">
        <f ca="1">+IF(OFFSET('Sanitation Data'!$F$32,0,10*ROW('Sanitation Data'!F91))="","",OFFSET('Sanitation Data'!$F$32,0,10*ROW('Sanitation Data'!F91)))</f>
        <v/>
      </c>
      <c r="CZ97" s="353" t="str">
        <f ca="1">+IF(OFFSET('Sanitation Data'!$G$28,0,10*ROW('Sanitation Data'!G91))="","",OFFSET('Sanitation Data'!$G$28,0,10*ROW('Sanitation Data'!G91)))</f>
        <v/>
      </c>
      <c r="DA97" s="353" t="str">
        <f ca="1">+IF(OFFSET('Sanitation Data'!$G$29,0,10*ROW('Sanitation Data'!G91))="","",OFFSET('Sanitation Data'!$G$29,0,10*ROW('Sanitation Data'!G91)))</f>
        <v/>
      </c>
      <c r="DB97" s="353" t="str">
        <f ca="1">+IF(OFFSET('Sanitation Data'!$G$30,0,10*ROW('Sanitation Data'!G91))="","",OFFSET('Sanitation Data'!$G$30,0,10*ROW('Sanitation Data'!G91)))</f>
        <v/>
      </c>
      <c r="DC97" s="353" t="str">
        <f ca="1">+IF(OFFSET('Sanitation Data'!$G$31,0,10*ROW('Sanitation Data'!G91))="","",OFFSET('Sanitation Data'!$G$31,0,10*ROW('Sanitation Data'!G91)))</f>
        <v/>
      </c>
      <c r="DD97" s="353" t="str">
        <f ca="1">+IF(OFFSET('Sanitation Data'!$G$32,0,10*ROW('Sanitation Data'!G91))="","",OFFSET('Sanitation Data'!$G$32,0,10*ROW('Sanitation Data'!G91)))</f>
        <v/>
      </c>
      <c r="DE97" s="353" t="str">
        <f ca="1">+IF(OFFSET('Sanitation Data'!$H$28,0,10*ROW('Sanitation Data'!H91))="","",OFFSET('Sanitation Data'!$H$28,0,10*ROW('Sanitation Data'!H91)))</f>
        <v/>
      </c>
      <c r="DF97" s="353" t="str">
        <f ca="1">+IF(OFFSET('Sanitation Data'!$H$29,0,10*ROW('Sanitation Data'!H91))="","",OFFSET('Sanitation Data'!$H$29,0,10*ROW('Sanitation Data'!H91)))</f>
        <v/>
      </c>
      <c r="DG97" s="353" t="str">
        <f ca="1">+IF(OFFSET('Sanitation Data'!$H$30,0,10*ROW('Sanitation Data'!H91))="","",OFFSET('Sanitation Data'!$H$30,0,10*ROW('Sanitation Data'!H91)))</f>
        <v/>
      </c>
      <c r="DH97" s="353" t="str">
        <f ca="1">+IF(OFFSET('Sanitation Data'!$H$31,0,10*ROW('Sanitation Data'!H91))="","",OFFSET('Sanitation Data'!$H$31,0,10*ROW('Sanitation Data'!H91)))</f>
        <v/>
      </c>
      <c r="DI97" s="353" t="str">
        <f ca="1">+IF(OFFSET('Sanitation Data'!$H$32,0,10*ROW('Sanitation Data'!H91))="","",OFFSET('Sanitation Data'!$H$32,0,10*ROW('Sanitation Data'!H91)))</f>
        <v/>
      </c>
      <c r="DJ97" s="353" t="str">
        <f ca="1">+IF(OFFSET('Sanitation Data'!$I$28,0,10*ROW('Sanitation Data'!I91))="","",OFFSET('Sanitation Data'!$I$28,0,10*ROW('Sanitation Data'!I91)))</f>
        <v/>
      </c>
      <c r="DK97" s="353" t="str">
        <f ca="1">+IF(OFFSET('Sanitation Data'!$I$29,0,10*ROW('Sanitation Data'!I91))="","",OFFSET('Sanitation Data'!$I$29,0,10*ROW('Sanitation Data'!I91)))</f>
        <v/>
      </c>
      <c r="DL97" s="353" t="str">
        <f ca="1">+IF(OFFSET('Sanitation Data'!$I$30,0,10*ROW('Sanitation Data'!I91))="","",OFFSET('Sanitation Data'!$I$30,0,10*ROW('Sanitation Data'!I91)))</f>
        <v/>
      </c>
      <c r="DM97" s="353" t="str">
        <f ca="1">+IF(OFFSET('Sanitation Data'!$I$31,0,10*ROW('Sanitation Data'!I91))="","",OFFSET('Sanitation Data'!$I$31,0,10*ROW('Sanitation Data'!I91)))</f>
        <v/>
      </c>
      <c r="DN97" s="353" t="str">
        <f ca="1">+IF(OFFSET('Sanitation Data'!$I$32,0,10*ROW('Sanitation Data'!I91))="","",OFFSET('Sanitation Data'!$I$32,0,10*ROW('Sanitation Data'!I91)))</f>
        <v/>
      </c>
      <c r="DO97" s="353" t="str">
        <f ca="1">+IF(OFFSET('Hygiene Data'!$D$11,0,10*ROW('Hygiene Data'!D91))="","",OFFSET('Hygiene Data'!$D$11,0,10*ROW('Hygiene Data'!D91)))</f>
        <v/>
      </c>
      <c r="DP97" s="353" t="str">
        <f ca="1">+IF(OFFSET('Hygiene Data'!$D$12,0,10*ROW('Hygiene Data'!D91))="","",OFFSET('Hygiene Data'!$D$12,0,10*ROW('Hygiene Data'!D91)))</f>
        <v/>
      </c>
      <c r="DQ97" s="353" t="str">
        <f ca="1">+IF(OFFSET('Hygiene Data'!$D$13,0,10*ROW('Hygiene Data'!D91))="","",OFFSET('Hygiene Data'!$D$13,0,10*ROW('Hygiene Data'!D91)))</f>
        <v/>
      </c>
      <c r="DR97" s="353" t="str">
        <f ca="1">+IF(OFFSET('Hygiene Data'!$E$11,0,10*ROW('Hygiene Data'!E91))="","",OFFSET('Hygiene Data'!$E$11,0,10*ROW('Hygiene Data'!E91)))</f>
        <v/>
      </c>
      <c r="DS97" s="353" t="str">
        <f ca="1">+IF(OFFSET('Hygiene Data'!$E$12,0,10*ROW('Hygiene Data'!E91))="","",OFFSET('Hygiene Data'!$E$12,0,10*ROW('Hygiene Data'!E91)))</f>
        <v/>
      </c>
      <c r="DT97" s="353" t="str">
        <f ca="1">+IF(OFFSET('Hygiene Data'!$E$13,0,10*ROW('Hygiene Data'!E91))="","",OFFSET('Hygiene Data'!$E$13,0,10*ROW('Hygiene Data'!E91)))</f>
        <v/>
      </c>
      <c r="DU97" s="353" t="str">
        <f ca="1">+IF(OFFSET('Hygiene Data'!$F$11,0,10*ROW('Hygiene Data'!F91))="","",OFFSET('Hygiene Data'!$F$11,0,10*ROW('Hygiene Data'!F91)))</f>
        <v/>
      </c>
      <c r="DV97" s="353" t="str">
        <f ca="1">+IF(OFFSET('Hygiene Data'!$F$12,0,10*ROW('Hygiene Data'!F91))="","",OFFSET('Hygiene Data'!$F$12,0,10*ROW('Hygiene Data'!F91)))</f>
        <v/>
      </c>
      <c r="DW97" s="353" t="str">
        <f ca="1">+IF(OFFSET('Hygiene Data'!$F$13,0,10*ROW('Hygiene Data'!F91))="","",OFFSET('Hygiene Data'!$F$13,0,10*ROW('Hygiene Data'!F91)))</f>
        <v/>
      </c>
      <c r="DX97" s="353" t="str">
        <f ca="1">+IF(OFFSET('Hygiene Data'!$G$11,0,10*ROW('Hygiene Data'!G91))="","",OFFSET('Hygiene Data'!$G$11,0,10*ROW('Hygiene Data'!G91)))</f>
        <v/>
      </c>
      <c r="DY97" s="353" t="str">
        <f ca="1">+IF(OFFSET('Hygiene Data'!$G$12,0,10*ROW('Hygiene Data'!G91))="","",OFFSET('Hygiene Data'!$G$12,0,10*ROW('Hygiene Data'!G91)))</f>
        <v/>
      </c>
      <c r="DZ97" s="353" t="str">
        <f ca="1">+IF(OFFSET('Hygiene Data'!$G$13,0,10*ROW('Hygiene Data'!G91))="","",OFFSET('Hygiene Data'!$G$13,0,10*ROW('Hygiene Data'!G91)))</f>
        <v/>
      </c>
      <c r="EA97" s="353" t="str">
        <f ca="1">+IF(OFFSET('Hygiene Data'!$H$11,0,10*ROW('Hygiene Data'!H91))="","",OFFSET('Hygiene Data'!$H$11,0,10*ROW('Hygiene Data'!H91)))</f>
        <v/>
      </c>
      <c r="EB97" s="353" t="str">
        <f ca="1">+IF(OFFSET('Hygiene Data'!$H$12,0,10*ROW('Hygiene Data'!H91))="","",OFFSET('Hygiene Data'!$H$12,0,10*ROW('Hygiene Data'!H91)))</f>
        <v/>
      </c>
      <c r="EC97" s="353" t="str">
        <f ca="1">+IF(OFFSET('Hygiene Data'!$H$13,0,10*ROW('Hygiene Data'!H91))="","",OFFSET('Hygiene Data'!$H$13,0,10*ROW('Hygiene Data'!H91)))</f>
        <v/>
      </c>
      <c r="ED97" s="353" t="str">
        <f ca="1">+IF(OFFSET('Hygiene Data'!$I$11,0,10*ROW('Hygiene Data'!I91))="","",OFFSET('Hygiene Data'!$I$11,0,10*ROW('Hygiene Data'!I91)))</f>
        <v/>
      </c>
      <c r="EE97" s="353" t="str">
        <f ca="1">+IF(OFFSET('Hygiene Data'!$I$12,0,10*ROW('Hygiene Data'!I91))="","",OFFSET('Hygiene Data'!$I$12,0,10*ROW('Hygiene Data'!I91)))</f>
        <v/>
      </c>
      <c r="EF97" s="353" t="str">
        <f ca="1">+IF(OFFSET('Hygiene Data'!$I$13,0,10*ROW('Hygiene Data'!I91))="","",OFFSET('Hygiene Data'!$I$13,0,10*ROW('Hygiene Data'!I91)))</f>
        <v/>
      </c>
    </row>
    <row r="98" spans="1:136" x14ac:dyDescent="0.25">
      <c r="A98" s="462" t="str">
        <f ca="1">+IF(OFFSET('Water Data'!$B$2,0,10*ROW('Water Data'!E92))="","",OFFSET('Water Data'!$B$2,0,10*ROW('Water Data'!E92)))</f>
        <v/>
      </c>
      <c r="B98" s="46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89" t="str">
        <f t="shared" ca="1" si="1"/>
        <v/>
      </c>
      <c r="D98" s="49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3" t="str">
        <f ca="1">+IF(OFFSET('Water Data'!$D$27,0,10*ROW('Water Data'!D92))="","",OFFSET('Water Data'!$D$27,0,10*ROW('Water Data'!D92)))</f>
        <v/>
      </c>
      <c r="BT98" s="353" t="str">
        <f ca="1">+IF(OFFSET('Water Data'!$D$28,0,10*ROW('Water Data'!D92))="","",OFFSET('Water Data'!$D$28,0,10*ROW('Water Data'!D92)))</f>
        <v/>
      </c>
      <c r="BU98" s="353" t="str">
        <f ca="1">+IF(OFFSET('Water Data'!$D$29,0,10*ROW('Water Data'!D92))="","",OFFSET('Water Data'!$D$29,0,10*ROW('Water Data'!D92)))</f>
        <v/>
      </c>
      <c r="BV98" s="353" t="str">
        <f ca="1">+IF(OFFSET('Water Data'!$E$27,0,10*ROW('Water Data'!E92))="","",OFFSET('Water Data'!$E$27,0,10*ROW('Water Data'!E92)))</f>
        <v/>
      </c>
      <c r="BW98" s="353" t="str">
        <f ca="1">+IF(OFFSET('Water Data'!$E$28,0,10*ROW('Water Data'!E92))="","",OFFSET('Water Data'!$E$28,0,10*ROW('Water Data'!E92)))</f>
        <v/>
      </c>
      <c r="BX98" s="353" t="str">
        <f ca="1">+IF(OFFSET('Water Data'!$E$29,0,10*ROW('Water Data'!E92))="","",OFFSET('Water Data'!$E$29,0,10*ROW('Water Data'!E92)))</f>
        <v/>
      </c>
      <c r="BY98" s="353" t="str">
        <f ca="1">+IF(OFFSET('Water Data'!$F$27,0,10*ROW('Water Data'!F92))="","",OFFSET('Water Data'!$F$27,0,10*ROW('Water Data'!F92)))</f>
        <v/>
      </c>
      <c r="BZ98" s="353" t="str">
        <f ca="1">+IF(OFFSET('Water Data'!$F$28,0,10*ROW('Water Data'!F92))="","",OFFSET('Water Data'!$F$28,0,10*ROW('Water Data'!F92)))</f>
        <v/>
      </c>
      <c r="CA98" s="353" t="str">
        <f ca="1">+IF(OFFSET('Water Data'!$F$29,0,10*ROW('Water Data'!F92))="","",OFFSET('Water Data'!$F$29,0,10*ROW('Water Data'!F92)))</f>
        <v/>
      </c>
      <c r="CB98" s="353" t="str">
        <f ca="1">+IF(OFFSET('Water Data'!$G$27,0,10*ROW('Water Data'!G92))="","",OFFSET('Water Data'!$G$27,0,10*ROW('Water Data'!G92)))</f>
        <v/>
      </c>
      <c r="CC98" s="353" t="str">
        <f ca="1">+IF(OFFSET('Water Data'!$G$28,0,10*ROW('Water Data'!G92))="","",OFFSET('Water Data'!$G$28,0,10*ROW('Water Data'!G92)))</f>
        <v/>
      </c>
      <c r="CD98" s="353" t="str">
        <f ca="1">+IF(OFFSET('Water Data'!$G$29,0,10*ROW('Water Data'!G92))="","",OFFSET('Water Data'!$G$29,0,10*ROW('Water Data'!G92)))</f>
        <v/>
      </c>
      <c r="CE98" s="353" t="str">
        <f ca="1">+IF(OFFSET('Water Data'!$H$27,0,10*ROW('Water Data'!H92))="","",OFFSET('Water Data'!$H$27,0,10*ROW('Water Data'!H92)))</f>
        <v/>
      </c>
      <c r="CF98" s="353" t="str">
        <f ca="1">+IF(OFFSET('Water Data'!$H$28,0,10*ROW('Water Data'!H92))="","",OFFSET('Water Data'!$H$28,0,10*ROW('Water Data'!H92)))</f>
        <v/>
      </c>
      <c r="CG98" s="353" t="str">
        <f ca="1">+IF(OFFSET('Water Data'!$H$29,0,10*ROW('Water Data'!H92))="","",OFFSET('Water Data'!$H$29,0,10*ROW('Water Data'!H92)))</f>
        <v/>
      </c>
      <c r="CH98" s="353" t="str">
        <f ca="1">+IF(OFFSET('Water Data'!$I$27,0,10*ROW('Water Data'!I92))="","",OFFSET('Water Data'!$I$27,0,10*ROW('Water Data'!I92)))</f>
        <v/>
      </c>
      <c r="CI98" s="353" t="str">
        <f ca="1">+IF(OFFSET('Water Data'!$I$28,0,10*ROW('Water Data'!I92))="","",OFFSET('Water Data'!$I$28,0,10*ROW('Water Data'!I92)))</f>
        <v/>
      </c>
      <c r="CJ98" s="353" t="str">
        <f ca="1">+IF(OFFSET('Water Data'!$I$29,0,10*ROW('Water Data'!I92))="","",OFFSET('Water Data'!$I$29,0,10*ROW('Water Data'!I92)))</f>
        <v/>
      </c>
      <c r="CK98" s="353" t="str">
        <f ca="1">+IF(OFFSET('Sanitation Data'!$D$28,0,10*ROW('Sanitation Data'!D92))="","",OFFSET('Sanitation Data'!$D$28,0,10*ROW('Sanitation Data'!D92)))</f>
        <v/>
      </c>
      <c r="CL98" s="353" t="str">
        <f ca="1">+IF(OFFSET('Sanitation Data'!$D$29,0,10*ROW('Sanitation Data'!D92))="","",OFFSET('Sanitation Data'!$D$29,0,10*ROW('Sanitation Data'!D92)))</f>
        <v/>
      </c>
      <c r="CM98" s="353" t="str">
        <f ca="1">+IF(OFFSET('Sanitation Data'!$D$30,0,10*ROW('Sanitation Data'!D92))="","",OFFSET('Sanitation Data'!$D$30,0,10*ROW('Sanitation Data'!D92)))</f>
        <v/>
      </c>
      <c r="CN98" s="353" t="str">
        <f ca="1">+IF(OFFSET('Sanitation Data'!$D$31,0,10*ROW('Sanitation Data'!D92))="","",OFFSET('Sanitation Data'!$D$31,0,10*ROW('Sanitation Data'!D92)))</f>
        <v/>
      </c>
      <c r="CO98" s="353" t="str">
        <f ca="1">+IF(OFFSET('Sanitation Data'!$D$32,0,10*ROW('Sanitation Data'!D92))="","",OFFSET('Sanitation Data'!$D$32,0,10*ROW('Sanitation Data'!D92)))</f>
        <v/>
      </c>
      <c r="CP98" s="353" t="str">
        <f ca="1">+IF(OFFSET('Sanitation Data'!$E$28,0,10*ROW('Sanitation Data'!E92))="","",OFFSET('Sanitation Data'!$E$28,0,10*ROW('Sanitation Data'!E92)))</f>
        <v/>
      </c>
      <c r="CQ98" s="353" t="str">
        <f ca="1">+IF(OFFSET('Sanitation Data'!$E$29,0,10*ROW('Sanitation Data'!E92))="","",OFFSET('Sanitation Data'!$E$29,0,10*ROW('Sanitation Data'!E92)))</f>
        <v/>
      </c>
      <c r="CR98" s="353" t="str">
        <f ca="1">+IF(OFFSET('Sanitation Data'!$E$30,0,10*ROW('Sanitation Data'!E92))="","",OFFSET('Sanitation Data'!$E$30,0,10*ROW('Sanitation Data'!E92)))</f>
        <v/>
      </c>
      <c r="CS98" s="353" t="str">
        <f ca="1">+IF(OFFSET('Sanitation Data'!$E$31,0,10*ROW('Sanitation Data'!E92))="","",OFFSET('Sanitation Data'!$E$31,0,10*ROW('Sanitation Data'!E92)))</f>
        <v/>
      </c>
      <c r="CT98" s="353" t="str">
        <f ca="1">+IF(OFFSET('Sanitation Data'!$E$32,0,10*ROW('Sanitation Data'!E92))="","",OFFSET('Sanitation Data'!$E$32,0,10*ROW('Sanitation Data'!E92)))</f>
        <v/>
      </c>
      <c r="CU98" s="353" t="str">
        <f ca="1">+IF(OFFSET('Sanitation Data'!$F$28,0,10*ROW('Sanitation Data'!F92))="","",OFFSET('Sanitation Data'!$F$28,0,10*ROW('Sanitation Data'!F92)))</f>
        <v/>
      </c>
      <c r="CV98" s="353" t="str">
        <f ca="1">+IF(OFFSET('Sanitation Data'!$F$29,0,10*ROW('Sanitation Data'!F92))="","",OFFSET('Sanitation Data'!$F$29,0,10*ROW('Sanitation Data'!F92)))</f>
        <v/>
      </c>
      <c r="CW98" s="353" t="str">
        <f ca="1">+IF(OFFSET('Sanitation Data'!$F$30,0,10*ROW('Sanitation Data'!F92))="","",OFFSET('Sanitation Data'!$F$30,0,10*ROW('Sanitation Data'!F92)))</f>
        <v/>
      </c>
      <c r="CX98" s="353" t="str">
        <f ca="1">+IF(OFFSET('Sanitation Data'!$F$31,0,10*ROW('Sanitation Data'!F92))="","",OFFSET('Sanitation Data'!$F$31,0,10*ROW('Sanitation Data'!F92)))</f>
        <v/>
      </c>
      <c r="CY98" s="353" t="str">
        <f ca="1">+IF(OFFSET('Sanitation Data'!$F$32,0,10*ROW('Sanitation Data'!F92))="","",OFFSET('Sanitation Data'!$F$32,0,10*ROW('Sanitation Data'!F92)))</f>
        <v/>
      </c>
      <c r="CZ98" s="353" t="str">
        <f ca="1">+IF(OFFSET('Sanitation Data'!$G$28,0,10*ROW('Sanitation Data'!G92))="","",OFFSET('Sanitation Data'!$G$28,0,10*ROW('Sanitation Data'!G92)))</f>
        <v/>
      </c>
      <c r="DA98" s="353" t="str">
        <f ca="1">+IF(OFFSET('Sanitation Data'!$G$29,0,10*ROW('Sanitation Data'!G92))="","",OFFSET('Sanitation Data'!$G$29,0,10*ROW('Sanitation Data'!G92)))</f>
        <v/>
      </c>
      <c r="DB98" s="353" t="str">
        <f ca="1">+IF(OFFSET('Sanitation Data'!$G$30,0,10*ROW('Sanitation Data'!G92))="","",OFFSET('Sanitation Data'!$G$30,0,10*ROW('Sanitation Data'!G92)))</f>
        <v/>
      </c>
      <c r="DC98" s="353" t="str">
        <f ca="1">+IF(OFFSET('Sanitation Data'!$G$31,0,10*ROW('Sanitation Data'!G92))="","",OFFSET('Sanitation Data'!$G$31,0,10*ROW('Sanitation Data'!G92)))</f>
        <v/>
      </c>
      <c r="DD98" s="353" t="str">
        <f ca="1">+IF(OFFSET('Sanitation Data'!$G$32,0,10*ROW('Sanitation Data'!G92))="","",OFFSET('Sanitation Data'!$G$32,0,10*ROW('Sanitation Data'!G92)))</f>
        <v/>
      </c>
      <c r="DE98" s="353" t="str">
        <f ca="1">+IF(OFFSET('Sanitation Data'!$H$28,0,10*ROW('Sanitation Data'!H92))="","",OFFSET('Sanitation Data'!$H$28,0,10*ROW('Sanitation Data'!H92)))</f>
        <v/>
      </c>
      <c r="DF98" s="353" t="str">
        <f ca="1">+IF(OFFSET('Sanitation Data'!$H$29,0,10*ROW('Sanitation Data'!H92))="","",OFFSET('Sanitation Data'!$H$29,0,10*ROW('Sanitation Data'!H92)))</f>
        <v/>
      </c>
      <c r="DG98" s="353" t="str">
        <f ca="1">+IF(OFFSET('Sanitation Data'!$H$30,0,10*ROW('Sanitation Data'!H92))="","",OFFSET('Sanitation Data'!$H$30,0,10*ROW('Sanitation Data'!H92)))</f>
        <v/>
      </c>
      <c r="DH98" s="353" t="str">
        <f ca="1">+IF(OFFSET('Sanitation Data'!$H$31,0,10*ROW('Sanitation Data'!H92))="","",OFFSET('Sanitation Data'!$H$31,0,10*ROW('Sanitation Data'!H92)))</f>
        <v/>
      </c>
      <c r="DI98" s="353" t="str">
        <f ca="1">+IF(OFFSET('Sanitation Data'!$H$32,0,10*ROW('Sanitation Data'!H92))="","",OFFSET('Sanitation Data'!$H$32,0,10*ROW('Sanitation Data'!H92)))</f>
        <v/>
      </c>
      <c r="DJ98" s="353" t="str">
        <f ca="1">+IF(OFFSET('Sanitation Data'!$I$28,0,10*ROW('Sanitation Data'!I92))="","",OFFSET('Sanitation Data'!$I$28,0,10*ROW('Sanitation Data'!I92)))</f>
        <v/>
      </c>
      <c r="DK98" s="353" t="str">
        <f ca="1">+IF(OFFSET('Sanitation Data'!$I$29,0,10*ROW('Sanitation Data'!I92))="","",OFFSET('Sanitation Data'!$I$29,0,10*ROW('Sanitation Data'!I92)))</f>
        <v/>
      </c>
      <c r="DL98" s="353" t="str">
        <f ca="1">+IF(OFFSET('Sanitation Data'!$I$30,0,10*ROW('Sanitation Data'!I92))="","",OFFSET('Sanitation Data'!$I$30,0,10*ROW('Sanitation Data'!I92)))</f>
        <v/>
      </c>
      <c r="DM98" s="353" t="str">
        <f ca="1">+IF(OFFSET('Sanitation Data'!$I$31,0,10*ROW('Sanitation Data'!I92))="","",OFFSET('Sanitation Data'!$I$31,0,10*ROW('Sanitation Data'!I92)))</f>
        <v/>
      </c>
      <c r="DN98" s="353" t="str">
        <f ca="1">+IF(OFFSET('Sanitation Data'!$I$32,0,10*ROW('Sanitation Data'!I92))="","",OFFSET('Sanitation Data'!$I$32,0,10*ROW('Sanitation Data'!I92)))</f>
        <v/>
      </c>
      <c r="DO98" s="353" t="str">
        <f ca="1">+IF(OFFSET('Hygiene Data'!$D$11,0,10*ROW('Hygiene Data'!D92))="","",OFFSET('Hygiene Data'!$D$11,0,10*ROW('Hygiene Data'!D92)))</f>
        <v/>
      </c>
      <c r="DP98" s="353" t="str">
        <f ca="1">+IF(OFFSET('Hygiene Data'!$D$12,0,10*ROW('Hygiene Data'!D92))="","",OFFSET('Hygiene Data'!$D$12,0,10*ROW('Hygiene Data'!D92)))</f>
        <v/>
      </c>
      <c r="DQ98" s="353" t="str">
        <f ca="1">+IF(OFFSET('Hygiene Data'!$D$13,0,10*ROW('Hygiene Data'!D92))="","",OFFSET('Hygiene Data'!$D$13,0,10*ROW('Hygiene Data'!D92)))</f>
        <v/>
      </c>
      <c r="DR98" s="353" t="str">
        <f ca="1">+IF(OFFSET('Hygiene Data'!$E$11,0,10*ROW('Hygiene Data'!E92))="","",OFFSET('Hygiene Data'!$E$11,0,10*ROW('Hygiene Data'!E92)))</f>
        <v/>
      </c>
      <c r="DS98" s="353" t="str">
        <f ca="1">+IF(OFFSET('Hygiene Data'!$E$12,0,10*ROW('Hygiene Data'!E92))="","",OFFSET('Hygiene Data'!$E$12,0,10*ROW('Hygiene Data'!E92)))</f>
        <v/>
      </c>
      <c r="DT98" s="353" t="str">
        <f ca="1">+IF(OFFSET('Hygiene Data'!$E$13,0,10*ROW('Hygiene Data'!E92))="","",OFFSET('Hygiene Data'!$E$13,0,10*ROW('Hygiene Data'!E92)))</f>
        <v/>
      </c>
      <c r="DU98" s="353" t="str">
        <f ca="1">+IF(OFFSET('Hygiene Data'!$F$11,0,10*ROW('Hygiene Data'!F92))="","",OFFSET('Hygiene Data'!$F$11,0,10*ROW('Hygiene Data'!F92)))</f>
        <v/>
      </c>
      <c r="DV98" s="353" t="str">
        <f ca="1">+IF(OFFSET('Hygiene Data'!$F$12,0,10*ROW('Hygiene Data'!F92))="","",OFFSET('Hygiene Data'!$F$12,0,10*ROW('Hygiene Data'!F92)))</f>
        <v/>
      </c>
      <c r="DW98" s="353" t="str">
        <f ca="1">+IF(OFFSET('Hygiene Data'!$F$13,0,10*ROW('Hygiene Data'!F92))="","",OFFSET('Hygiene Data'!$F$13,0,10*ROW('Hygiene Data'!F92)))</f>
        <v/>
      </c>
      <c r="DX98" s="353" t="str">
        <f ca="1">+IF(OFFSET('Hygiene Data'!$G$11,0,10*ROW('Hygiene Data'!G92))="","",OFFSET('Hygiene Data'!$G$11,0,10*ROW('Hygiene Data'!G92)))</f>
        <v/>
      </c>
      <c r="DY98" s="353" t="str">
        <f ca="1">+IF(OFFSET('Hygiene Data'!$G$12,0,10*ROW('Hygiene Data'!G92))="","",OFFSET('Hygiene Data'!$G$12,0,10*ROW('Hygiene Data'!G92)))</f>
        <v/>
      </c>
      <c r="DZ98" s="353" t="str">
        <f ca="1">+IF(OFFSET('Hygiene Data'!$G$13,0,10*ROW('Hygiene Data'!G92))="","",OFFSET('Hygiene Data'!$G$13,0,10*ROW('Hygiene Data'!G92)))</f>
        <v/>
      </c>
      <c r="EA98" s="353" t="str">
        <f ca="1">+IF(OFFSET('Hygiene Data'!$H$11,0,10*ROW('Hygiene Data'!H92))="","",OFFSET('Hygiene Data'!$H$11,0,10*ROW('Hygiene Data'!H92)))</f>
        <v/>
      </c>
      <c r="EB98" s="353" t="str">
        <f ca="1">+IF(OFFSET('Hygiene Data'!$H$12,0,10*ROW('Hygiene Data'!H92))="","",OFFSET('Hygiene Data'!$H$12,0,10*ROW('Hygiene Data'!H92)))</f>
        <v/>
      </c>
      <c r="EC98" s="353" t="str">
        <f ca="1">+IF(OFFSET('Hygiene Data'!$H$13,0,10*ROW('Hygiene Data'!H92))="","",OFFSET('Hygiene Data'!$H$13,0,10*ROW('Hygiene Data'!H92)))</f>
        <v/>
      </c>
      <c r="ED98" s="353" t="str">
        <f ca="1">+IF(OFFSET('Hygiene Data'!$I$11,0,10*ROW('Hygiene Data'!I92))="","",OFFSET('Hygiene Data'!$I$11,0,10*ROW('Hygiene Data'!I92)))</f>
        <v/>
      </c>
      <c r="EE98" s="353" t="str">
        <f ca="1">+IF(OFFSET('Hygiene Data'!$I$12,0,10*ROW('Hygiene Data'!I92))="","",OFFSET('Hygiene Data'!$I$12,0,10*ROW('Hygiene Data'!I92)))</f>
        <v/>
      </c>
      <c r="EF98" s="353" t="str">
        <f ca="1">+IF(OFFSET('Hygiene Data'!$I$13,0,10*ROW('Hygiene Data'!I92))="","",OFFSET('Hygiene Data'!$I$13,0,10*ROW('Hygiene Data'!I92)))</f>
        <v/>
      </c>
    </row>
    <row r="99" spans="1:136" x14ac:dyDescent="0.25">
      <c r="A99" s="462" t="str">
        <f ca="1">+IF(OFFSET('Water Data'!$B$2,0,10*ROW('Water Data'!E93))="","",OFFSET('Water Data'!$B$2,0,10*ROW('Water Data'!E93)))</f>
        <v/>
      </c>
      <c r="B99" s="46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89" t="str">
        <f t="shared" ca="1" si="1"/>
        <v/>
      </c>
      <c r="D99" s="49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3" t="str">
        <f ca="1">+IF(OFFSET('Water Data'!$D$27,0,10*ROW('Water Data'!D93))="","",OFFSET('Water Data'!$D$27,0,10*ROW('Water Data'!D93)))</f>
        <v/>
      </c>
      <c r="BT99" s="353" t="str">
        <f ca="1">+IF(OFFSET('Water Data'!$D$28,0,10*ROW('Water Data'!D93))="","",OFFSET('Water Data'!$D$28,0,10*ROW('Water Data'!D93)))</f>
        <v/>
      </c>
      <c r="BU99" s="353" t="str">
        <f ca="1">+IF(OFFSET('Water Data'!$D$29,0,10*ROW('Water Data'!D93))="","",OFFSET('Water Data'!$D$29,0,10*ROW('Water Data'!D93)))</f>
        <v/>
      </c>
      <c r="BV99" s="353" t="str">
        <f ca="1">+IF(OFFSET('Water Data'!$E$27,0,10*ROW('Water Data'!E93))="","",OFFSET('Water Data'!$E$27,0,10*ROW('Water Data'!E93)))</f>
        <v/>
      </c>
      <c r="BW99" s="353" t="str">
        <f ca="1">+IF(OFFSET('Water Data'!$E$28,0,10*ROW('Water Data'!E93))="","",OFFSET('Water Data'!$E$28,0,10*ROW('Water Data'!E93)))</f>
        <v/>
      </c>
      <c r="BX99" s="353" t="str">
        <f ca="1">+IF(OFFSET('Water Data'!$E$29,0,10*ROW('Water Data'!E93))="","",OFFSET('Water Data'!$E$29,0,10*ROW('Water Data'!E93)))</f>
        <v/>
      </c>
      <c r="BY99" s="353" t="str">
        <f ca="1">+IF(OFFSET('Water Data'!$F$27,0,10*ROW('Water Data'!F93))="","",OFFSET('Water Data'!$F$27,0,10*ROW('Water Data'!F93)))</f>
        <v/>
      </c>
      <c r="BZ99" s="353" t="str">
        <f ca="1">+IF(OFFSET('Water Data'!$F$28,0,10*ROW('Water Data'!F93))="","",OFFSET('Water Data'!$F$28,0,10*ROW('Water Data'!F93)))</f>
        <v/>
      </c>
      <c r="CA99" s="353" t="str">
        <f ca="1">+IF(OFFSET('Water Data'!$F$29,0,10*ROW('Water Data'!F93))="","",OFFSET('Water Data'!$F$29,0,10*ROW('Water Data'!F93)))</f>
        <v/>
      </c>
      <c r="CB99" s="353" t="str">
        <f ca="1">+IF(OFFSET('Water Data'!$G$27,0,10*ROW('Water Data'!G93))="","",OFFSET('Water Data'!$G$27,0,10*ROW('Water Data'!G93)))</f>
        <v/>
      </c>
      <c r="CC99" s="353" t="str">
        <f ca="1">+IF(OFFSET('Water Data'!$G$28,0,10*ROW('Water Data'!G93))="","",OFFSET('Water Data'!$G$28,0,10*ROW('Water Data'!G93)))</f>
        <v/>
      </c>
      <c r="CD99" s="353" t="str">
        <f ca="1">+IF(OFFSET('Water Data'!$G$29,0,10*ROW('Water Data'!G93))="","",OFFSET('Water Data'!$G$29,0,10*ROW('Water Data'!G93)))</f>
        <v/>
      </c>
      <c r="CE99" s="353" t="str">
        <f ca="1">+IF(OFFSET('Water Data'!$H$27,0,10*ROW('Water Data'!H93))="","",OFFSET('Water Data'!$H$27,0,10*ROW('Water Data'!H93)))</f>
        <v/>
      </c>
      <c r="CF99" s="353" t="str">
        <f ca="1">+IF(OFFSET('Water Data'!$H$28,0,10*ROW('Water Data'!H93))="","",OFFSET('Water Data'!$H$28,0,10*ROW('Water Data'!H93)))</f>
        <v/>
      </c>
      <c r="CG99" s="353" t="str">
        <f ca="1">+IF(OFFSET('Water Data'!$H$29,0,10*ROW('Water Data'!H93))="","",OFFSET('Water Data'!$H$29,0,10*ROW('Water Data'!H93)))</f>
        <v/>
      </c>
      <c r="CH99" s="353" t="str">
        <f ca="1">+IF(OFFSET('Water Data'!$I$27,0,10*ROW('Water Data'!I93))="","",OFFSET('Water Data'!$I$27,0,10*ROW('Water Data'!I93)))</f>
        <v/>
      </c>
      <c r="CI99" s="353" t="str">
        <f ca="1">+IF(OFFSET('Water Data'!$I$28,0,10*ROW('Water Data'!I93))="","",OFFSET('Water Data'!$I$28,0,10*ROW('Water Data'!I93)))</f>
        <v/>
      </c>
      <c r="CJ99" s="353" t="str">
        <f ca="1">+IF(OFFSET('Water Data'!$I$29,0,10*ROW('Water Data'!I93))="","",OFFSET('Water Data'!$I$29,0,10*ROW('Water Data'!I93)))</f>
        <v/>
      </c>
      <c r="CK99" s="353" t="str">
        <f ca="1">+IF(OFFSET('Sanitation Data'!$D$28,0,10*ROW('Sanitation Data'!D93))="","",OFFSET('Sanitation Data'!$D$28,0,10*ROW('Sanitation Data'!D93)))</f>
        <v/>
      </c>
      <c r="CL99" s="353" t="str">
        <f ca="1">+IF(OFFSET('Sanitation Data'!$D$29,0,10*ROW('Sanitation Data'!D93))="","",OFFSET('Sanitation Data'!$D$29,0,10*ROW('Sanitation Data'!D93)))</f>
        <v/>
      </c>
      <c r="CM99" s="353" t="str">
        <f ca="1">+IF(OFFSET('Sanitation Data'!$D$30,0,10*ROW('Sanitation Data'!D93))="","",OFFSET('Sanitation Data'!$D$30,0,10*ROW('Sanitation Data'!D93)))</f>
        <v/>
      </c>
      <c r="CN99" s="353" t="str">
        <f ca="1">+IF(OFFSET('Sanitation Data'!$D$31,0,10*ROW('Sanitation Data'!D93))="","",OFFSET('Sanitation Data'!$D$31,0,10*ROW('Sanitation Data'!D93)))</f>
        <v/>
      </c>
      <c r="CO99" s="353" t="str">
        <f ca="1">+IF(OFFSET('Sanitation Data'!$D$32,0,10*ROW('Sanitation Data'!D93))="","",OFFSET('Sanitation Data'!$D$32,0,10*ROW('Sanitation Data'!D93)))</f>
        <v/>
      </c>
      <c r="CP99" s="353" t="str">
        <f ca="1">+IF(OFFSET('Sanitation Data'!$E$28,0,10*ROW('Sanitation Data'!E93))="","",OFFSET('Sanitation Data'!$E$28,0,10*ROW('Sanitation Data'!E93)))</f>
        <v/>
      </c>
      <c r="CQ99" s="353" t="str">
        <f ca="1">+IF(OFFSET('Sanitation Data'!$E$29,0,10*ROW('Sanitation Data'!E93))="","",OFFSET('Sanitation Data'!$E$29,0,10*ROW('Sanitation Data'!E93)))</f>
        <v/>
      </c>
      <c r="CR99" s="353" t="str">
        <f ca="1">+IF(OFFSET('Sanitation Data'!$E$30,0,10*ROW('Sanitation Data'!E93))="","",OFFSET('Sanitation Data'!$E$30,0,10*ROW('Sanitation Data'!E93)))</f>
        <v/>
      </c>
      <c r="CS99" s="353" t="str">
        <f ca="1">+IF(OFFSET('Sanitation Data'!$E$31,0,10*ROW('Sanitation Data'!E93))="","",OFFSET('Sanitation Data'!$E$31,0,10*ROW('Sanitation Data'!E93)))</f>
        <v/>
      </c>
      <c r="CT99" s="353" t="str">
        <f ca="1">+IF(OFFSET('Sanitation Data'!$E$32,0,10*ROW('Sanitation Data'!E93))="","",OFFSET('Sanitation Data'!$E$32,0,10*ROW('Sanitation Data'!E93)))</f>
        <v/>
      </c>
      <c r="CU99" s="353" t="str">
        <f ca="1">+IF(OFFSET('Sanitation Data'!$F$28,0,10*ROW('Sanitation Data'!F93))="","",OFFSET('Sanitation Data'!$F$28,0,10*ROW('Sanitation Data'!F93)))</f>
        <v/>
      </c>
      <c r="CV99" s="353" t="str">
        <f ca="1">+IF(OFFSET('Sanitation Data'!$F$29,0,10*ROW('Sanitation Data'!F93))="","",OFFSET('Sanitation Data'!$F$29,0,10*ROW('Sanitation Data'!F93)))</f>
        <v/>
      </c>
      <c r="CW99" s="353" t="str">
        <f ca="1">+IF(OFFSET('Sanitation Data'!$F$30,0,10*ROW('Sanitation Data'!F93))="","",OFFSET('Sanitation Data'!$F$30,0,10*ROW('Sanitation Data'!F93)))</f>
        <v/>
      </c>
      <c r="CX99" s="353" t="str">
        <f ca="1">+IF(OFFSET('Sanitation Data'!$F$31,0,10*ROW('Sanitation Data'!F93))="","",OFFSET('Sanitation Data'!$F$31,0,10*ROW('Sanitation Data'!F93)))</f>
        <v/>
      </c>
      <c r="CY99" s="353" t="str">
        <f ca="1">+IF(OFFSET('Sanitation Data'!$F$32,0,10*ROW('Sanitation Data'!F93))="","",OFFSET('Sanitation Data'!$F$32,0,10*ROW('Sanitation Data'!F93)))</f>
        <v/>
      </c>
      <c r="CZ99" s="353" t="str">
        <f ca="1">+IF(OFFSET('Sanitation Data'!$G$28,0,10*ROW('Sanitation Data'!G93))="","",OFFSET('Sanitation Data'!$G$28,0,10*ROW('Sanitation Data'!G93)))</f>
        <v/>
      </c>
      <c r="DA99" s="353" t="str">
        <f ca="1">+IF(OFFSET('Sanitation Data'!$G$29,0,10*ROW('Sanitation Data'!G93))="","",OFFSET('Sanitation Data'!$G$29,0,10*ROW('Sanitation Data'!G93)))</f>
        <v/>
      </c>
      <c r="DB99" s="353" t="str">
        <f ca="1">+IF(OFFSET('Sanitation Data'!$G$30,0,10*ROW('Sanitation Data'!G93))="","",OFFSET('Sanitation Data'!$G$30,0,10*ROW('Sanitation Data'!G93)))</f>
        <v/>
      </c>
      <c r="DC99" s="353" t="str">
        <f ca="1">+IF(OFFSET('Sanitation Data'!$G$31,0,10*ROW('Sanitation Data'!G93))="","",OFFSET('Sanitation Data'!$G$31,0,10*ROW('Sanitation Data'!G93)))</f>
        <v/>
      </c>
      <c r="DD99" s="353" t="str">
        <f ca="1">+IF(OFFSET('Sanitation Data'!$G$32,0,10*ROW('Sanitation Data'!G93))="","",OFFSET('Sanitation Data'!$G$32,0,10*ROW('Sanitation Data'!G93)))</f>
        <v/>
      </c>
      <c r="DE99" s="353" t="str">
        <f ca="1">+IF(OFFSET('Sanitation Data'!$H$28,0,10*ROW('Sanitation Data'!H93))="","",OFFSET('Sanitation Data'!$H$28,0,10*ROW('Sanitation Data'!H93)))</f>
        <v/>
      </c>
      <c r="DF99" s="353" t="str">
        <f ca="1">+IF(OFFSET('Sanitation Data'!$H$29,0,10*ROW('Sanitation Data'!H93))="","",OFFSET('Sanitation Data'!$H$29,0,10*ROW('Sanitation Data'!H93)))</f>
        <v/>
      </c>
      <c r="DG99" s="353" t="str">
        <f ca="1">+IF(OFFSET('Sanitation Data'!$H$30,0,10*ROW('Sanitation Data'!H93))="","",OFFSET('Sanitation Data'!$H$30,0,10*ROW('Sanitation Data'!H93)))</f>
        <v/>
      </c>
      <c r="DH99" s="353" t="str">
        <f ca="1">+IF(OFFSET('Sanitation Data'!$H$31,0,10*ROW('Sanitation Data'!H93))="","",OFFSET('Sanitation Data'!$H$31,0,10*ROW('Sanitation Data'!H93)))</f>
        <v/>
      </c>
      <c r="DI99" s="353" t="str">
        <f ca="1">+IF(OFFSET('Sanitation Data'!$H$32,0,10*ROW('Sanitation Data'!H93))="","",OFFSET('Sanitation Data'!$H$32,0,10*ROW('Sanitation Data'!H93)))</f>
        <v/>
      </c>
      <c r="DJ99" s="353" t="str">
        <f ca="1">+IF(OFFSET('Sanitation Data'!$I$28,0,10*ROW('Sanitation Data'!I93))="","",OFFSET('Sanitation Data'!$I$28,0,10*ROW('Sanitation Data'!I93)))</f>
        <v/>
      </c>
      <c r="DK99" s="353" t="str">
        <f ca="1">+IF(OFFSET('Sanitation Data'!$I$29,0,10*ROW('Sanitation Data'!I93))="","",OFFSET('Sanitation Data'!$I$29,0,10*ROW('Sanitation Data'!I93)))</f>
        <v/>
      </c>
      <c r="DL99" s="353" t="str">
        <f ca="1">+IF(OFFSET('Sanitation Data'!$I$30,0,10*ROW('Sanitation Data'!I93))="","",OFFSET('Sanitation Data'!$I$30,0,10*ROW('Sanitation Data'!I93)))</f>
        <v/>
      </c>
      <c r="DM99" s="353" t="str">
        <f ca="1">+IF(OFFSET('Sanitation Data'!$I$31,0,10*ROW('Sanitation Data'!I93))="","",OFFSET('Sanitation Data'!$I$31,0,10*ROW('Sanitation Data'!I93)))</f>
        <v/>
      </c>
      <c r="DN99" s="353" t="str">
        <f ca="1">+IF(OFFSET('Sanitation Data'!$I$32,0,10*ROW('Sanitation Data'!I93))="","",OFFSET('Sanitation Data'!$I$32,0,10*ROW('Sanitation Data'!I93)))</f>
        <v/>
      </c>
      <c r="DO99" s="353" t="str">
        <f ca="1">+IF(OFFSET('Hygiene Data'!$D$11,0,10*ROW('Hygiene Data'!D93))="","",OFFSET('Hygiene Data'!$D$11,0,10*ROW('Hygiene Data'!D93)))</f>
        <v/>
      </c>
      <c r="DP99" s="353" t="str">
        <f ca="1">+IF(OFFSET('Hygiene Data'!$D$12,0,10*ROW('Hygiene Data'!D93))="","",OFFSET('Hygiene Data'!$D$12,0,10*ROW('Hygiene Data'!D93)))</f>
        <v/>
      </c>
      <c r="DQ99" s="353" t="str">
        <f ca="1">+IF(OFFSET('Hygiene Data'!$D$13,0,10*ROW('Hygiene Data'!D93))="","",OFFSET('Hygiene Data'!$D$13,0,10*ROW('Hygiene Data'!D93)))</f>
        <v/>
      </c>
      <c r="DR99" s="353" t="str">
        <f ca="1">+IF(OFFSET('Hygiene Data'!$E$11,0,10*ROW('Hygiene Data'!E93))="","",OFFSET('Hygiene Data'!$E$11,0,10*ROW('Hygiene Data'!E93)))</f>
        <v/>
      </c>
      <c r="DS99" s="353" t="str">
        <f ca="1">+IF(OFFSET('Hygiene Data'!$E$12,0,10*ROW('Hygiene Data'!E93))="","",OFFSET('Hygiene Data'!$E$12,0,10*ROW('Hygiene Data'!E93)))</f>
        <v/>
      </c>
      <c r="DT99" s="353" t="str">
        <f ca="1">+IF(OFFSET('Hygiene Data'!$E$13,0,10*ROW('Hygiene Data'!E93))="","",OFFSET('Hygiene Data'!$E$13,0,10*ROW('Hygiene Data'!E93)))</f>
        <v/>
      </c>
      <c r="DU99" s="353" t="str">
        <f ca="1">+IF(OFFSET('Hygiene Data'!$F$11,0,10*ROW('Hygiene Data'!F93))="","",OFFSET('Hygiene Data'!$F$11,0,10*ROW('Hygiene Data'!F93)))</f>
        <v/>
      </c>
      <c r="DV99" s="353" t="str">
        <f ca="1">+IF(OFFSET('Hygiene Data'!$F$12,0,10*ROW('Hygiene Data'!F93))="","",OFFSET('Hygiene Data'!$F$12,0,10*ROW('Hygiene Data'!F93)))</f>
        <v/>
      </c>
      <c r="DW99" s="353" t="str">
        <f ca="1">+IF(OFFSET('Hygiene Data'!$F$13,0,10*ROW('Hygiene Data'!F93))="","",OFFSET('Hygiene Data'!$F$13,0,10*ROW('Hygiene Data'!F93)))</f>
        <v/>
      </c>
      <c r="DX99" s="353" t="str">
        <f ca="1">+IF(OFFSET('Hygiene Data'!$G$11,0,10*ROW('Hygiene Data'!G93))="","",OFFSET('Hygiene Data'!$G$11,0,10*ROW('Hygiene Data'!G93)))</f>
        <v/>
      </c>
      <c r="DY99" s="353" t="str">
        <f ca="1">+IF(OFFSET('Hygiene Data'!$G$12,0,10*ROW('Hygiene Data'!G93))="","",OFFSET('Hygiene Data'!$G$12,0,10*ROW('Hygiene Data'!G93)))</f>
        <v/>
      </c>
      <c r="DZ99" s="353" t="str">
        <f ca="1">+IF(OFFSET('Hygiene Data'!$G$13,0,10*ROW('Hygiene Data'!G93))="","",OFFSET('Hygiene Data'!$G$13,0,10*ROW('Hygiene Data'!G93)))</f>
        <v/>
      </c>
      <c r="EA99" s="353" t="str">
        <f ca="1">+IF(OFFSET('Hygiene Data'!$H$11,0,10*ROW('Hygiene Data'!H93))="","",OFFSET('Hygiene Data'!$H$11,0,10*ROW('Hygiene Data'!H93)))</f>
        <v/>
      </c>
      <c r="EB99" s="353" t="str">
        <f ca="1">+IF(OFFSET('Hygiene Data'!$H$12,0,10*ROW('Hygiene Data'!H93))="","",OFFSET('Hygiene Data'!$H$12,0,10*ROW('Hygiene Data'!H93)))</f>
        <v/>
      </c>
      <c r="EC99" s="353" t="str">
        <f ca="1">+IF(OFFSET('Hygiene Data'!$H$13,0,10*ROW('Hygiene Data'!H93))="","",OFFSET('Hygiene Data'!$H$13,0,10*ROW('Hygiene Data'!H93)))</f>
        <v/>
      </c>
      <c r="ED99" s="353" t="str">
        <f ca="1">+IF(OFFSET('Hygiene Data'!$I$11,0,10*ROW('Hygiene Data'!I93))="","",OFFSET('Hygiene Data'!$I$11,0,10*ROW('Hygiene Data'!I93)))</f>
        <v/>
      </c>
      <c r="EE99" s="353" t="str">
        <f ca="1">+IF(OFFSET('Hygiene Data'!$I$12,0,10*ROW('Hygiene Data'!I93))="","",OFFSET('Hygiene Data'!$I$12,0,10*ROW('Hygiene Data'!I93)))</f>
        <v/>
      </c>
      <c r="EF99" s="353" t="str">
        <f ca="1">+IF(OFFSET('Hygiene Data'!$I$13,0,10*ROW('Hygiene Data'!I93))="","",OFFSET('Hygiene Data'!$I$13,0,10*ROW('Hygiene Data'!I93)))</f>
        <v/>
      </c>
    </row>
    <row r="100" spans="1:136" x14ac:dyDescent="0.25">
      <c r="A100" s="462" t="str">
        <f ca="1">+IF(OFFSET('Water Data'!$B$2,0,10*ROW('Water Data'!E94))="","",OFFSET('Water Data'!$B$2,0,10*ROW('Water Data'!E94)))</f>
        <v/>
      </c>
      <c r="B100" s="46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89" t="str">
        <f t="shared" ca="1" si="1"/>
        <v/>
      </c>
      <c r="D100" s="49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3" t="str">
        <f ca="1">+IF(OFFSET('Water Data'!$D$27,0,10*ROW('Water Data'!D94))="","",OFFSET('Water Data'!$D$27,0,10*ROW('Water Data'!D94)))</f>
        <v/>
      </c>
      <c r="BT100" s="353" t="str">
        <f ca="1">+IF(OFFSET('Water Data'!$D$28,0,10*ROW('Water Data'!D94))="","",OFFSET('Water Data'!$D$28,0,10*ROW('Water Data'!D94)))</f>
        <v/>
      </c>
      <c r="BU100" s="353" t="str">
        <f ca="1">+IF(OFFSET('Water Data'!$D$29,0,10*ROW('Water Data'!D94))="","",OFFSET('Water Data'!$D$29,0,10*ROW('Water Data'!D94)))</f>
        <v/>
      </c>
      <c r="BV100" s="353" t="str">
        <f ca="1">+IF(OFFSET('Water Data'!$E$27,0,10*ROW('Water Data'!E94))="","",OFFSET('Water Data'!$E$27,0,10*ROW('Water Data'!E94)))</f>
        <v/>
      </c>
      <c r="BW100" s="353" t="str">
        <f ca="1">+IF(OFFSET('Water Data'!$E$28,0,10*ROW('Water Data'!E94))="","",OFFSET('Water Data'!$E$28,0,10*ROW('Water Data'!E94)))</f>
        <v/>
      </c>
      <c r="BX100" s="353" t="str">
        <f ca="1">+IF(OFFSET('Water Data'!$E$29,0,10*ROW('Water Data'!E94))="","",OFFSET('Water Data'!$E$29,0,10*ROW('Water Data'!E94)))</f>
        <v/>
      </c>
      <c r="BY100" s="353" t="str">
        <f ca="1">+IF(OFFSET('Water Data'!$F$27,0,10*ROW('Water Data'!F94))="","",OFFSET('Water Data'!$F$27,0,10*ROW('Water Data'!F94)))</f>
        <v/>
      </c>
      <c r="BZ100" s="353" t="str">
        <f ca="1">+IF(OFFSET('Water Data'!$F$28,0,10*ROW('Water Data'!F94))="","",OFFSET('Water Data'!$F$28,0,10*ROW('Water Data'!F94)))</f>
        <v/>
      </c>
      <c r="CA100" s="353" t="str">
        <f ca="1">+IF(OFFSET('Water Data'!$F$29,0,10*ROW('Water Data'!F94))="","",OFFSET('Water Data'!$F$29,0,10*ROW('Water Data'!F94)))</f>
        <v/>
      </c>
      <c r="CB100" s="353" t="str">
        <f ca="1">+IF(OFFSET('Water Data'!$G$27,0,10*ROW('Water Data'!G94))="","",OFFSET('Water Data'!$G$27,0,10*ROW('Water Data'!G94)))</f>
        <v/>
      </c>
      <c r="CC100" s="353" t="str">
        <f ca="1">+IF(OFFSET('Water Data'!$G$28,0,10*ROW('Water Data'!G94))="","",OFFSET('Water Data'!$G$28,0,10*ROW('Water Data'!G94)))</f>
        <v/>
      </c>
      <c r="CD100" s="353" t="str">
        <f ca="1">+IF(OFFSET('Water Data'!$G$29,0,10*ROW('Water Data'!G94))="","",OFFSET('Water Data'!$G$29,0,10*ROW('Water Data'!G94)))</f>
        <v/>
      </c>
      <c r="CE100" s="353" t="str">
        <f ca="1">+IF(OFFSET('Water Data'!$H$27,0,10*ROW('Water Data'!H94))="","",OFFSET('Water Data'!$H$27,0,10*ROW('Water Data'!H94)))</f>
        <v/>
      </c>
      <c r="CF100" s="353" t="str">
        <f ca="1">+IF(OFFSET('Water Data'!$H$28,0,10*ROW('Water Data'!H94))="","",OFFSET('Water Data'!$H$28,0,10*ROW('Water Data'!H94)))</f>
        <v/>
      </c>
      <c r="CG100" s="353" t="str">
        <f ca="1">+IF(OFFSET('Water Data'!$H$29,0,10*ROW('Water Data'!H94))="","",OFFSET('Water Data'!$H$29,0,10*ROW('Water Data'!H94)))</f>
        <v/>
      </c>
      <c r="CH100" s="353" t="str">
        <f ca="1">+IF(OFFSET('Water Data'!$I$27,0,10*ROW('Water Data'!I94))="","",OFFSET('Water Data'!$I$27,0,10*ROW('Water Data'!I94)))</f>
        <v/>
      </c>
      <c r="CI100" s="353" t="str">
        <f ca="1">+IF(OFFSET('Water Data'!$I$28,0,10*ROW('Water Data'!I94))="","",OFFSET('Water Data'!$I$28,0,10*ROW('Water Data'!I94)))</f>
        <v/>
      </c>
      <c r="CJ100" s="353" t="str">
        <f ca="1">+IF(OFFSET('Water Data'!$I$29,0,10*ROW('Water Data'!I94))="","",OFFSET('Water Data'!$I$29,0,10*ROW('Water Data'!I94)))</f>
        <v/>
      </c>
      <c r="CK100" s="353" t="str">
        <f ca="1">+IF(OFFSET('Sanitation Data'!$D$28,0,10*ROW('Sanitation Data'!D94))="","",OFFSET('Sanitation Data'!$D$28,0,10*ROW('Sanitation Data'!D94)))</f>
        <v/>
      </c>
      <c r="CL100" s="353" t="str">
        <f ca="1">+IF(OFFSET('Sanitation Data'!$D$29,0,10*ROW('Sanitation Data'!D94))="","",OFFSET('Sanitation Data'!$D$29,0,10*ROW('Sanitation Data'!D94)))</f>
        <v/>
      </c>
      <c r="CM100" s="353" t="str">
        <f ca="1">+IF(OFFSET('Sanitation Data'!$D$30,0,10*ROW('Sanitation Data'!D94))="","",OFFSET('Sanitation Data'!$D$30,0,10*ROW('Sanitation Data'!D94)))</f>
        <v/>
      </c>
      <c r="CN100" s="353" t="str">
        <f ca="1">+IF(OFFSET('Sanitation Data'!$D$31,0,10*ROW('Sanitation Data'!D94))="","",OFFSET('Sanitation Data'!$D$31,0,10*ROW('Sanitation Data'!D94)))</f>
        <v/>
      </c>
      <c r="CO100" s="353" t="str">
        <f ca="1">+IF(OFFSET('Sanitation Data'!$D$32,0,10*ROW('Sanitation Data'!D94))="","",OFFSET('Sanitation Data'!$D$32,0,10*ROW('Sanitation Data'!D94)))</f>
        <v/>
      </c>
      <c r="CP100" s="353" t="str">
        <f ca="1">+IF(OFFSET('Sanitation Data'!$E$28,0,10*ROW('Sanitation Data'!E94))="","",OFFSET('Sanitation Data'!$E$28,0,10*ROW('Sanitation Data'!E94)))</f>
        <v/>
      </c>
      <c r="CQ100" s="353" t="str">
        <f ca="1">+IF(OFFSET('Sanitation Data'!$E$29,0,10*ROW('Sanitation Data'!E94))="","",OFFSET('Sanitation Data'!$E$29,0,10*ROW('Sanitation Data'!E94)))</f>
        <v/>
      </c>
      <c r="CR100" s="353" t="str">
        <f ca="1">+IF(OFFSET('Sanitation Data'!$E$30,0,10*ROW('Sanitation Data'!E94))="","",OFFSET('Sanitation Data'!$E$30,0,10*ROW('Sanitation Data'!E94)))</f>
        <v/>
      </c>
      <c r="CS100" s="353" t="str">
        <f ca="1">+IF(OFFSET('Sanitation Data'!$E$31,0,10*ROW('Sanitation Data'!E94))="","",OFFSET('Sanitation Data'!$E$31,0,10*ROW('Sanitation Data'!E94)))</f>
        <v/>
      </c>
      <c r="CT100" s="353" t="str">
        <f ca="1">+IF(OFFSET('Sanitation Data'!$E$32,0,10*ROW('Sanitation Data'!E94))="","",OFFSET('Sanitation Data'!$E$32,0,10*ROW('Sanitation Data'!E94)))</f>
        <v/>
      </c>
      <c r="CU100" s="353" t="str">
        <f ca="1">+IF(OFFSET('Sanitation Data'!$F$28,0,10*ROW('Sanitation Data'!F94))="","",OFFSET('Sanitation Data'!$F$28,0,10*ROW('Sanitation Data'!F94)))</f>
        <v/>
      </c>
      <c r="CV100" s="353" t="str">
        <f ca="1">+IF(OFFSET('Sanitation Data'!$F$29,0,10*ROW('Sanitation Data'!F94))="","",OFFSET('Sanitation Data'!$F$29,0,10*ROW('Sanitation Data'!F94)))</f>
        <v/>
      </c>
      <c r="CW100" s="353" t="str">
        <f ca="1">+IF(OFFSET('Sanitation Data'!$F$30,0,10*ROW('Sanitation Data'!F94))="","",OFFSET('Sanitation Data'!$F$30,0,10*ROW('Sanitation Data'!F94)))</f>
        <v/>
      </c>
      <c r="CX100" s="353" t="str">
        <f ca="1">+IF(OFFSET('Sanitation Data'!$F$31,0,10*ROW('Sanitation Data'!F94))="","",OFFSET('Sanitation Data'!$F$31,0,10*ROW('Sanitation Data'!F94)))</f>
        <v/>
      </c>
      <c r="CY100" s="353" t="str">
        <f ca="1">+IF(OFFSET('Sanitation Data'!$F$32,0,10*ROW('Sanitation Data'!F94))="","",OFFSET('Sanitation Data'!$F$32,0,10*ROW('Sanitation Data'!F94)))</f>
        <v/>
      </c>
      <c r="CZ100" s="353" t="str">
        <f ca="1">+IF(OFFSET('Sanitation Data'!$G$28,0,10*ROW('Sanitation Data'!G94))="","",OFFSET('Sanitation Data'!$G$28,0,10*ROW('Sanitation Data'!G94)))</f>
        <v/>
      </c>
      <c r="DA100" s="353" t="str">
        <f ca="1">+IF(OFFSET('Sanitation Data'!$G$29,0,10*ROW('Sanitation Data'!G94))="","",OFFSET('Sanitation Data'!$G$29,0,10*ROW('Sanitation Data'!G94)))</f>
        <v/>
      </c>
      <c r="DB100" s="353" t="str">
        <f ca="1">+IF(OFFSET('Sanitation Data'!$G$30,0,10*ROW('Sanitation Data'!G94))="","",OFFSET('Sanitation Data'!$G$30,0,10*ROW('Sanitation Data'!G94)))</f>
        <v/>
      </c>
      <c r="DC100" s="353" t="str">
        <f ca="1">+IF(OFFSET('Sanitation Data'!$G$31,0,10*ROW('Sanitation Data'!G94))="","",OFFSET('Sanitation Data'!$G$31,0,10*ROW('Sanitation Data'!G94)))</f>
        <v/>
      </c>
      <c r="DD100" s="353" t="str">
        <f ca="1">+IF(OFFSET('Sanitation Data'!$G$32,0,10*ROW('Sanitation Data'!G94))="","",OFFSET('Sanitation Data'!$G$32,0,10*ROW('Sanitation Data'!G94)))</f>
        <v/>
      </c>
      <c r="DE100" s="353" t="str">
        <f ca="1">+IF(OFFSET('Sanitation Data'!$H$28,0,10*ROW('Sanitation Data'!H94))="","",OFFSET('Sanitation Data'!$H$28,0,10*ROW('Sanitation Data'!H94)))</f>
        <v/>
      </c>
      <c r="DF100" s="353" t="str">
        <f ca="1">+IF(OFFSET('Sanitation Data'!$H$29,0,10*ROW('Sanitation Data'!H94))="","",OFFSET('Sanitation Data'!$H$29,0,10*ROW('Sanitation Data'!H94)))</f>
        <v/>
      </c>
      <c r="DG100" s="353" t="str">
        <f ca="1">+IF(OFFSET('Sanitation Data'!$H$30,0,10*ROW('Sanitation Data'!H94))="","",OFFSET('Sanitation Data'!$H$30,0,10*ROW('Sanitation Data'!H94)))</f>
        <v/>
      </c>
      <c r="DH100" s="353" t="str">
        <f ca="1">+IF(OFFSET('Sanitation Data'!$H$31,0,10*ROW('Sanitation Data'!H94))="","",OFFSET('Sanitation Data'!$H$31,0,10*ROW('Sanitation Data'!H94)))</f>
        <v/>
      </c>
      <c r="DI100" s="353" t="str">
        <f ca="1">+IF(OFFSET('Sanitation Data'!$H$32,0,10*ROW('Sanitation Data'!H94))="","",OFFSET('Sanitation Data'!$H$32,0,10*ROW('Sanitation Data'!H94)))</f>
        <v/>
      </c>
      <c r="DJ100" s="353" t="str">
        <f ca="1">+IF(OFFSET('Sanitation Data'!$I$28,0,10*ROW('Sanitation Data'!I94))="","",OFFSET('Sanitation Data'!$I$28,0,10*ROW('Sanitation Data'!I94)))</f>
        <v/>
      </c>
      <c r="DK100" s="353" t="str">
        <f ca="1">+IF(OFFSET('Sanitation Data'!$I$29,0,10*ROW('Sanitation Data'!I94))="","",OFFSET('Sanitation Data'!$I$29,0,10*ROW('Sanitation Data'!I94)))</f>
        <v/>
      </c>
      <c r="DL100" s="353" t="str">
        <f ca="1">+IF(OFFSET('Sanitation Data'!$I$30,0,10*ROW('Sanitation Data'!I94))="","",OFFSET('Sanitation Data'!$I$30,0,10*ROW('Sanitation Data'!I94)))</f>
        <v/>
      </c>
      <c r="DM100" s="353" t="str">
        <f ca="1">+IF(OFFSET('Sanitation Data'!$I$31,0,10*ROW('Sanitation Data'!I94))="","",OFFSET('Sanitation Data'!$I$31,0,10*ROW('Sanitation Data'!I94)))</f>
        <v/>
      </c>
      <c r="DN100" s="353" t="str">
        <f ca="1">+IF(OFFSET('Sanitation Data'!$I$32,0,10*ROW('Sanitation Data'!I94))="","",OFFSET('Sanitation Data'!$I$32,0,10*ROW('Sanitation Data'!I94)))</f>
        <v/>
      </c>
      <c r="DO100" s="353" t="str">
        <f ca="1">+IF(OFFSET('Hygiene Data'!$D$11,0,10*ROW('Hygiene Data'!D94))="","",OFFSET('Hygiene Data'!$D$11,0,10*ROW('Hygiene Data'!D94)))</f>
        <v/>
      </c>
      <c r="DP100" s="353" t="str">
        <f ca="1">+IF(OFFSET('Hygiene Data'!$D$12,0,10*ROW('Hygiene Data'!D94))="","",OFFSET('Hygiene Data'!$D$12,0,10*ROW('Hygiene Data'!D94)))</f>
        <v/>
      </c>
      <c r="DQ100" s="353" t="str">
        <f ca="1">+IF(OFFSET('Hygiene Data'!$D$13,0,10*ROW('Hygiene Data'!D94))="","",OFFSET('Hygiene Data'!$D$13,0,10*ROW('Hygiene Data'!D94)))</f>
        <v/>
      </c>
      <c r="DR100" s="353" t="str">
        <f ca="1">+IF(OFFSET('Hygiene Data'!$E$11,0,10*ROW('Hygiene Data'!E94))="","",OFFSET('Hygiene Data'!$E$11,0,10*ROW('Hygiene Data'!E94)))</f>
        <v/>
      </c>
      <c r="DS100" s="353" t="str">
        <f ca="1">+IF(OFFSET('Hygiene Data'!$E$12,0,10*ROW('Hygiene Data'!E94))="","",OFFSET('Hygiene Data'!$E$12,0,10*ROW('Hygiene Data'!E94)))</f>
        <v/>
      </c>
      <c r="DT100" s="353" t="str">
        <f ca="1">+IF(OFFSET('Hygiene Data'!$E$13,0,10*ROW('Hygiene Data'!E94))="","",OFFSET('Hygiene Data'!$E$13,0,10*ROW('Hygiene Data'!E94)))</f>
        <v/>
      </c>
      <c r="DU100" s="353" t="str">
        <f ca="1">+IF(OFFSET('Hygiene Data'!$F$11,0,10*ROW('Hygiene Data'!F94))="","",OFFSET('Hygiene Data'!$F$11,0,10*ROW('Hygiene Data'!F94)))</f>
        <v/>
      </c>
      <c r="DV100" s="353" t="str">
        <f ca="1">+IF(OFFSET('Hygiene Data'!$F$12,0,10*ROW('Hygiene Data'!F94))="","",OFFSET('Hygiene Data'!$F$12,0,10*ROW('Hygiene Data'!F94)))</f>
        <v/>
      </c>
      <c r="DW100" s="353" t="str">
        <f ca="1">+IF(OFFSET('Hygiene Data'!$F$13,0,10*ROW('Hygiene Data'!F94))="","",OFFSET('Hygiene Data'!$F$13,0,10*ROW('Hygiene Data'!F94)))</f>
        <v/>
      </c>
      <c r="DX100" s="353" t="str">
        <f ca="1">+IF(OFFSET('Hygiene Data'!$G$11,0,10*ROW('Hygiene Data'!G94))="","",OFFSET('Hygiene Data'!$G$11,0,10*ROW('Hygiene Data'!G94)))</f>
        <v/>
      </c>
      <c r="DY100" s="353" t="str">
        <f ca="1">+IF(OFFSET('Hygiene Data'!$G$12,0,10*ROW('Hygiene Data'!G94))="","",OFFSET('Hygiene Data'!$G$12,0,10*ROW('Hygiene Data'!G94)))</f>
        <v/>
      </c>
      <c r="DZ100" s="353" t="str">
        <f ca="1">+IF(OFFSET('Hygiene Data'!$G$13,0,10*ROW('Hygiene Data'!G94))="","",OFFSET('Hygiene Data'!$G$13,0,10*ROW('Hygiene Data'!G94)))</f>
        <v/>
      </c>
      <c r="EA100" s="353" t="str">
        <f ca="1">+IF(OFFSET('Hygiene Data'!$H$11,0,10*ROW('Hygiene Data'!H94))="","",OFFSET('Hygiene Data'!$H$11,0,10*ROW('Hygiene Data'!H94)))</f>
        <v/>
      </c>
      <c r="EB100" s="353" t="str">
        <f ca="1">+IF(OFFSET('Hygiene Data'!$H$12,0,10*ROW('Hygiene Data'!H94))="","",OFFSET('Hygiene Data'!$H$12,0,10*ROW('Hygiene Data'!H94)))</f>
        <v/>
      </c>
      <c r="EC100" s="353" t="str">
        <f ca="1">+IF(OFFSET('Hygiene Data'!$H$13,0,10*ROW('Hygiene Data'!H94))="","",OFFSET('Hygiene Data'!$H$13,0,10*ROW('Hygiene Data'!H94)))</f>
        <v/>
      </c>
      <c r="ED100" s="353" t="str">
        <f ca="1">+IF(OFFSET('Hygiene Data'!$I$11,0,10*ROW('Hygiene Data'!I94))="","",OFFSET('Hygiene Data'!$I$11,0,10*ROW('Hygiene Data'!I94)))</f>
        <v/>
      </c>
      <c r="EE100" s="353" t="str">
        <f ca="1">+IF(OFFSET('Hygiene Data'!$I$12,0,10*ROW('Hygiene Data'!I94))="","",OFFSET('Hygiene Data'!$I$12,0,10*ROW('Hygiene Data'!I94)))</f>
        <v/>
      </c>
      <c r="EF100" s="353" t="str">
        <f ca="1">+IF(OFFSET('Hygiene Data'!$I$13,0,10*ROW('Hygiene Data'!I94))="","",OFFSET('Hygiene Data'!$I$13,0,10*ROW('Hygiene Data'!I94)))</f>
        <v/>
      </c>
    </row>
    <row r="101" spans="1:136" x14ac:dyDescent="0.25">
      <c r="A101" s="462" t="str">
        <f ca="1">+IF(OFFSET('Water Data'!$B$2,0,10*ROW('Water Data'!E95))="","",OFFSET('Water Data'!$B$2,0,10*ROW('Water Data'!E95)))</f>
        <v/>
      </c>
      <c r="B101" s="46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89" t="str">
        <f t="shared" ca="1" si="1"/>
        <v/>
      </c>
      <c r="D101" s="49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3" t="str">
        <f ca="1">+IF(OFFSET('Water Data'!$D$27,0,10*ROW('Water Data'!D95))="","",OFFSET('Water Data'!$D$27,0,10*ROW('Water Data'!D95)))</f>
        <v/>
      </c>
      <c r="BT101" s="353" t="str">
        <f ca="1">+IF(OFFSET('Water Data'!$D$28,0,10*ROW('Water Data'!D95))="","",OFFSET('Water Data'!$D$28,0,10*ROW('Water Data'!D95)))</f>
        <v/>
      </c>
      <c r="BU101" s="353" t="str">
        <f ca="1">+IF(OFFSET('Water Data'!$D$29,0,10*ROW('Water Data'!D95))="","",OFFSET('Water Data'!$D$29,0,10*ROW('Water Data'!D95)))</f>
        <v/>
      </c>
      <c r="BV101" s="353" t="str">
        <f ca="1">+IF(OFFSET('Water Data'!$E$27,0,10*ROW('Water Data'!E95))="","",OFFSET('Water Data'!$E$27,0,10*ROW('Water Data'!E95)))</f>
        <v/>
      </c>
      <c r="BW101" s="353" t="str">
        <f ca="1">+IF(OFFSET('Water Data'!$E$28,0,10*ROW('Water Data'!E95))="","",OFFSET('Water Data'!$E$28,0,10*ROW('Water Data'!E95)))</f>
        <v/>
      </c>
      <c r="BX101" s="353" t="str">
        <f ca="1">+IF(OFFSET('Water Data'!$E$29,0,10*ROW('Water Data'!E95))="","",OFFSET('Water Data'!$E$29,0,10*ROW('Water Data'!E95)))</f>
        <v/>
      </c>
      <c r="BY101" s="353" t="str">
        <f ca="1">+IF(OFFSET('Water Data'!$F$27,0,10*ROW('Water Data'!F95))="","",OFFSET('Water Data'!$F$27,0,10*ROW('Water Data'!F95)))</f>
        <v/>
      </c>
      <c r="BZ101" s="353" t="str">
        <f ca="1">+IF(OFFSET('Water Data'!$F$28,0,10*ROW('Water Data'!F95))="","",OFFSET('Water Data'!$F$28,0,10*ROW('Water Data'!F95)))</f>
        <v/>
      </c>
      <c r="CA101" s="353" t="str">
        <f ca="1">+IF(OFFSET('Water Data'!$F$29,0,10*ROW('Water Data'!F95))="","",OFFSET('Water Data'!$F$29,0,10*ROW('Water Data'!F95)))</f>
        <v/>
      </c>
      <c r="CB101" s="353" t="str">
        <f ca="1">+IF(OFFSET('Water Data'!$G$27,0,10*ROW('Water Data'!G95))="","",OFFSET('Water Data'!$G$27,0,10*ROW('Water Data'!G95)))</f>
        <v/>
      </c>
      <c r="CC101" s="353" t="str">
        <f ca="1">+IF(OFFSET('Water Data'!$G$28,0,10*ROW('Water Data'!G95))="","",OFFSET('Water Data'!$G$28,0,10*ROW('Water Data'!G95)))</f>
        <v/>
      </c>
      <c r="CD101" s="353" t="str">
        <f ca="1">+IF(OFFSET('Water Data'!$G$29,0,10*ROW('Water Data'!G95))="","",OFFSET('Water Data'!$G$29,0,10*ROW('Water Data'!G95)))</f>
        <v/>
      </c>
      <c r="CE101" s="353" t="str">
        <f ca="1">+IF(OFFSET('Water Data'!$H$27,0,10*ROW('Water Data'!H95))="","",OFFSET('Water Data'!$H$27,0,10*ROW('Water Data'!H95)))</f>
        <v/>
      </c>
      <c r="CF101" s="353" t="str">
        <f ca="1">+IF(OFFSET('Water Data'!$H$28,0,10*ROW('Water Data'!H95))="","",OFFSET('Water Data'!$H$28,0,10*ROW('Water Data'!H95)))</f>
        <v/>
      </c>
      <c r="CG101" s="353" t="str">
        <f ca="1">+IF(OFFSET('Water Data'!$H$29,0,10*ROW('Water Data'!H95))="","",OFFSET('Water Data'!$H$29,0,10*ROW('Water Data'!H95)))</f>
        <v/>
      </c>
      <c r="CH101" s="353" t="str">
        <f ca="1">+IF(OFFSET('Water Data'!$I$27,0,10*ROW('Water Data'!I95))="","",OFFSET('Water Data'!$I$27,0,10*ROW('Water Data'!I95)))</f>
        <v/>
      </c>
      <c r="CI101" s="353" t="str">
        <f ca="1">+IF(OFFSET('Water Data'!$I$28,0,10*ROW('Water Data'!I95))="","",OFFSET('Water Data'!$I$28,0,10*ROW('Water Data'!I95)))</f>
        <v/>
      </c>
      <c r="CJ101" s="353" t="str">
        <f ca="1">+IF(OFFSET('Water Data'!$I$29,0,10*ROW('Water Data'!I95))="","",OFFSET('Water Data'!$I$29,0,10*ROW('Water Data'!I95)))</f>
        <v/>
      </c>
      <c r="CK101" s="353" t="str">
        <f ca="1">+IF(OFFSET('Sanitation Data'!$D$28,0,10*ROW('Sanitation Data'!D95))="","",OFFSET('Sanitation Data'!$D$28,0,10*ROW('Sanitation Data'!D95)))</f>
        <v/>
      </c>
      <c r="CL101" s="353" t="str">
        <f ca="1">+IF(OFFSET('Sanitation Data'!$D$29,0,10*ROW('Sanitation Data'!D95))="","",OFFSET('Sanitation Data'!$D$29,0,10*ROW('Sanitation Data'!D95)))</f>
        <v/>
      </c>
      <c r="CM101" s="353" t="str">
        <f ca="1">+IF(OFFSET('Sanitation Data'!$D$30,0,10*ROW('Sanitation Data'!D95))="","",OFFSET('Sanitation Data'!$D$30,0,10*ROW('Sanitation Data'!D95)))</f>
        <v/>
      </c>
      <c r="CN101" s="353" t="str">
        <f ca="1">+IF(OFFSET('Sanitation Data'!$D$31,0,10*ROW('Sanitation Data'!D95))="","",OFFSET('Sanitation Data'!$D$31,0,10*ROW('Sanitation Data'!D95)))</f>
        <v/>
      </c>
      <c r="CO101" s="353" t="str">
        <f ca="1">+IF(OFFSET('Sanitation Data'!$D$32,0,10*ROW('Sanitation Data'!D95))="","",OFFSET('Sanitation Data'!$D$32,0,10*ROW('Sanitation Data'!D95)))</f>
        <v/>
      </c>
      <c r="CP101" s="353" t="str">
        <f ca="1">+IF(OFFSET('Sanitation Data'!$E$28,0,10*ROW('Sanitation Data'!E95))="","",OFFSET('Sanitation Data'!$E$28,0,10*ROW('Sanitation Data'!E95)))</f>
        <v/>
      </c>
      <c r="CQ101" s="353" t="str">
        <f ca="1">+IF(OFFSET('Sanitation Data'!$E$29,0,10*ROW('Sanitation Data'!E95))="","",OFFSET('Sanitation Data'!$E$29,0,10*ROW('Sanitation Data'!E95)))</f>
        <v/>
      </c>
      <c r="CR101" s="353" t="str">
        <f ca="1">+IF(OFFSET('Sanitation Data'!$E$30,0,10*ROW('Sanitation Data'!E95))="","",OFFSET('Sanitation Data'!$E$30,0,10*ROW('Sanitation Data'!E95)))</f>
        <v/>
      </c>
      <c r="CS101" s="353" t="str">
        <f ca="1">+IF(OFFSET('Sanitation Data'!$E$31,0,10*ROW('Sanitation Data'!E95))="","",OFFSET('Sanitation Data'!$E$31,0,10*ROW('Sanitation Data'!E95)))</f>
        <v/>
      </c>
      <c r="CT101" s="353" t="str">
        <f ca="1">+IF(OFFSET('Sanitation Data'!$E$32,0,10*ROW('Sanitation Data'!E95))="","",OFFSET('Sanitation Data'!$E$32,0,10*ROW('Sanitation Data'!E95)))</f>
        <v/>
      </c>
      <c r="CU101" s="353" t="str">
        <f ca="1">+IF(OFFSET('Sanitation Data'!$F$28,0,10*ROW('Sanitation Data'!F95))="","",OFFSET('Sanitation Data'!$F$28,0,10*ROW('Sanitation Data'!F95)))</f>
        <v/>
      </c>
      <c r="CV101" s="353" t="str">
        <f ca="1">+IF(OFFSET('Sanitation Data'!$F$29,0,10*ROW('Sanitation Data'!F95))="","",OFFSET('Sanitation Data'!$F$29,0,10*ROW('Sanitation Data'!F95)))</f>
        <v/>
      </c>
      <c r="CW101" s="353" t="str">
        <f ca="1">+IF(OFFSET('Sanitation Data'!$F$30,0,10*ROW('Sanitation Data'!F95))="","",OFFSET('Sanitation Data'!$F$30,0,10*ROW('Sanitation Data'!F95)))</f>
        <v/>
      </c>
      <c r="CX101" s="353" t="str">
        <f ca="1">+IF(OFFSET('Sanitation Data'!$F$31,0,10*ROW('Sanitation Data'!F95))="","",OFFSET('Sanitation Data'!$F$31,0,10*ROW('Sanitation Data'!F95)))</f>
        <v/>
      </c>
      <c r="CY101" s="353" t="str">
        <f ca="1">+IF(OFFSET('Sanitation Data'!$F$32,0,10*ROW('Sanitation Data'!F95))="","",OFFSET('Sanitation Data'!$F$32,0,10*ROW('Sanitation Data'!F95)))</f>
        <v/>
      </c>
      <c r="CZ101" s="353" t="str">
        <f ca="1">+IF(OFFSET('Sanitation Data'!$G$28,0,10*ROW('Sanitation Data'!G95))="","",OFFSET('Sanitation Data'!$G$28,0,10*ROW('Sanitation Data'!G95)))</f>
        <v/>
      </c>
      <c r="DA101" s="353" t="str">
        <f ca="1">+IF(OFFSET('Sanitation Data'!$G$29,0,10*ROW('Sanitation Data'!G95))="","",OFFSET('Sanitation Data'!$G$29,0,10*ROW('Sanitation Data'!G95)))</f>
        <v/>
      </c>
      <c r="DB101" s="353" t="str">
        <f ca="1">+IF(OFFSET('Sanitation Data'!$G$30,0,10*ROW('Sanitation Data'!G95))="","",OFFSET('Sanitation Data'!$G$30,0,10*ROW('Sanitation Data'!G95)))</f>
        <v/>
      </c>
      <c r="DC101" s="353" t="str">
        <f ca="1">+IF(OFFSET('Sanitation Data'!$G$31,0,10*ROW('Sanitation Data'!G95))="","",OFFSET('Sanitation Data'!$G$31,0,10*ROW('Sanitation Data'!G95)))</f>
        <v/>
      </c>
      <c r="DD101" s="353" t="str">
        <f ca="1">+IF(OFFSET('Sanitation Data'!$G$32,0,10*ROW('Sanitation Data'!G95))="","",OFFSET('Sanitation Data'!$G$32,0,10*ROW('Sanitation Data'!G95)))</f>
        <v/>
      </c>
      <c r="DE101" s="353" t="str">
        <f ca="1">+IF(OFFSET('Sanitation Data'!$H$28,0,10*ROW('Sanitation Data'!H95))="","",OFFSET('Sanitation Data'!$H$28,0,10*ROW('Sanitation Data'!H95)))</f>
        <v/>
      </c>
      <c r="DF101" s="353" t="str">
        <f ca="1">+IF(OFFSET('Sanitation Data'!$H$29,0,10*ROW('Sanitation Data'!H95))="","",OFFSET('Sanitation Data'!$H$29,0,10*ROW('Sanitation Data'!H95)))</f>
        <v/>
      </c>
      <c r="DG101" s="353" t="str">
        <f ca="1">+IF(OFFSET('Sanitation Data'!$H$30,0,10*ROW('Sanitation Data'!H95))="","",OFFSET('Sanitation Data'!$H$30,0,10*ROW('Sanitation Data'!H95)))</f>
        <v/>
      </c>
      <c r="DH101" s="353" t="str">
        <f ca="1">+IF(OFFSET('Sanitation Data'!$H$31,0,10*ROW('Sanitation Data'!H95))="","",OFFSET('Sanitation Data'!$H$31,0,10*ROW('Sanitation Data'!H95)))</f>
        <v/>
      </c>
      <c r="DI101" s="353" t="str">
        <f ca="1">+IF(OFFSET('Sanitation Data'!$H$32,0,10*ROW('Sanitation Data'!H95))="","",OFFSET('Sanitation Data'!$H$32,0,10*ROW('Sanitation Data'!H95)))</f>
        <v/>
      </c>
      <c r="DJ101" s="353" t="str">
        <f ca="1">+IF(OFFSET('Sanitation Data'!$I$28,0,10*ROW('Sanitation Data'!I95))="","",OFFSET('Sanitation Data'!$I$28,0,10*ROW('Sanitation Data'!I95)))</f>
        <v/>
      </c>
      <c r="DK101" s="353" t="str">
        <f ca="1">+IF(OFFSET('Sanitation Data'!$I$29,0,10*ROW('Sanitation Data'!I95))="","",OFFSET('Sanitation Data'!$I$29,0,10*ROW('Sanitation Data'!I95)))</f>
        <v/>
      </c>
      <c r="DL101" s="353" t="str">
        <f ca="1">+IF(OFFSET('Sanitation Data'!$I$30,0,10*ROW('Sanitation Data'!I95))="","",OFFSET('Sanitation Data'!$I$30,0,10*ROW('Sanitation Data'!I95)))</f>
        <v/>
      </c>
      <c r="DM101" s="353" t="str">
        <f ca="1">+IF(OFFSET('Sanitation Data'!$I$31,0,10*ROW('Sanitation Data'!I95))="","",OFFSET('Sanitation Data'!$I$31,0,10*ROW('Sanitation Data'!I95)))</f>
        <v/>
      </c>
      <c r="DN101" s="353" t="str">
        <f ca="1">+IF(OFFSET('Sanitation Data'!$I$32,0,10*ROW('Sanitation Data'!I95))="","",OFFSET('Sanitation Data'!$I$32,0,10*ROW('Sanitation Data'!I95)))</f>
        <v/>
      </c>
      <c r="DO101" s="353" t="str">
        <f ca="1">+IF(OFFSET('Hygiene Data'!$D$11,0,10*ROW('Hygiene Data'!D95))="","",OFFSET('Hygiene Data'!$D$11,0,10*ROW('Hygiene Data'!D95)))</f>
        <v/>
      </c>
      <c r="DP101" s="353" t="str">
        <f ca="1">+IF(OFFSET('Hygiene Data'!$D$12,0,10*ROW('Hygiene Data'!D95))="","",OFFSET('Hygiene Data'!$D$12,0,10*ROW('Hygiene Data'!D95)))</f>
        <v/>
      </c>
      <c r="DQ101" s="353" t="str">
        <f ca="1">+IF(OFFSET('Hygiene Data'!$D$13,0,10*ROW('Hygiene Data'!D95))="","",OFFSET('Hygiene Data'!$D$13,0,10*ROW('Hygiene Data'!D95)))</f>
        <v/>
      </c>
      <c r="DR101" s="353" t="str">
        <f ca="1">+IF(OFFSET('Hygiene Data'!$E$11,0,10*ROW('Hygiene Data'!E95))="","",OFFSET('Hygiene Data'!$E$11,0,10*ROW('Hygiene Data'!E95)))</f>
        <v/>
      </c>
      <c r="DS101" s="353" t="str">
        <f ca="1">+IF(OFFSET('Hygiene Data'!$E$12,0,10*ROW('Hygiene Data'!E95))="","",OFFSET('Hygiene Data'!$E$12,0,10*ROW('Hygiene Data'!E95)))</f>
        <v/>
      </c>
      <c r="DT101" s="353" t="str">
        <f ca="1">+IF(OFFSET('Hygiene Data'!$E$13,0,10*ROW('Hygiene Data'!E95))="","",OFFSET('Hygiene Data'!$E$13,0,10*ROW('Hygiene Data'!E95)))</f>
        <v/>
      </c>
      <c r="DU101" s="353" t="str">
        <f ca="1">+IF(OFFSET('Hygiene Data'!$F$11,0,10*ROW('Hygiene Data'!F95))="","",OFFSET('Hygiene Data'!$F$11,0,10*ROW('Hygiene Data'!F95)))</f>
        <v/>
      </c>
      <c r="DV101" s="353" t="str">
        <f ca="1">+IF(OFFSET('Hygiene Data'!$F$12,0,10*ROW('Hygiene Data'!F95))="","",OFFSET('Hygiene Data'!$F$12,0,10*ROW('Hygiene Data'!F95)))</f>
        <v/>
      </c>
      <c r="DW101" s="353" t="str">
        <f ca="1">+IF(OFFSET('Hygiene Data'!$F$13,0,10*ROW('Hygiene Data'!F95))="","",OFFSET('Hygiene Data'!$F$13,0,10*ROW('Hygiene Data'!F95)))</f>
        <v/>
      </c>
      <c r="DX101" s="353" t="str">
        <f ca="1">+IF(OFFSET('Hygiene Data'!$G$11,0,10*ROW('Hygiene Data'!G95))="","",OFFSET('Hygiene Data'!$G$11,0,10*ROW('Hygiene Data'!G95)))</f>
        <v/>
      </c>
      <c r="DY101" s="353" t="str">
        <f ca="1">+IF(OFFSET('Hygiene Data'!$G$12,0,10*ROW('Hygiene Data'!G95))="","",OFFSET('Hygiene Data'!$G$12,0,10*ROW('Hygiene Data'!G95)))</f>
        <v/>
      </c>
      <c r="DZ101" s="353" t="str">
        <f ca="1">+IF(OFFSET('Hygiene Data'!$G$13,0,10*ROW('Hygiene Data'!G95))="","",OFFSET('Hygiene Data'!$G$13,0,10*ROW('Hygiene Data'!G95)))</f>
        <v/>
      </c>
      <c r="EA101" s="353" t="str">
        <f ca="1">+IF(OFFSET('Hygiene Data'!$H$11,0,10*ROW('Hygiene Data'!H95))="","",OFFSET('Hygiene Data'!$H$11,0,10*ROW('Hygiene Data'!H95)))</f>
        <v/>
      </c>
      <c r="EB101" s="353" t="str">
        <f ca="1">+IF(OFFSET('Hygiene Data'!$H$12,0,10*ROW('Hygiene Data'!H95))="","",OFFSET('Hygiene Data'!$H$12,0,10*ROW('Hygiene Data'!H95)))</f>
        <v/>
      </c>
      <c r="EC101" s="353" t="str">
        <f ca="1">+IF(OFFSET('Hygiene Data'!$H$13,0,10*ROW('Hygiene Data'!H95))="","",OFFSET('Hygiene Data'!$H$13,0,10*ROW('Hygiene Data'!H95)))</f>
        <v/>
      </c>
      <c r="ED101" s="353" t="str">
        <f ca="1">+IF(OFFSET('Hygiene Data'!$I$11,0,10*ROW('Hygiene Data'!I95))="","",OFFSET('Hygiene Data'!$I$11,0,10*ROW('Hygiene Data'!I95)))</f>
        <v/>
      </c>
      <c r="EE101" s="353" t="str">
        <f ca="1">+IF(OFFSET('Hygiene Data'!$I$12,0,10*ROW('Hygiene Data'!I95))="","",OFFSET('Hygiene Data'!$I$12,0,10*ROW('Hygiene Data'!I95)))</f>
        <v/>
      </c>
      <c r="EF101" s="353" t="str">
        <f ca="1">+IF(OFFSET('Hygiene Data'!$I$13,0,10*ROW('Hygiene Data'!I95))="","",OFFSET('Hygiene Data'!$I$13,0,10*ROW('Hygiene Data'!I95)))</f>
        <v/>
      </c>
    </row>
    <row r="102" spans="1:136" x14ac:dyDescent="0.25">
      <c r="A102" s="462" t="str">
        <f ca="1">+IF(OFFSET('Water Data'!$B$2,0,10*ROW('Water Data'!E96))="","",OFFSET('Water Data'!$B$2,0,10*ROW('Water Data'!E96)))</f>
        <v/>
      </c>
      <c r="B102" s="46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89" t="str">
        <f t="shared" ca="1" si="1"/>
        <v/>
      </c>
      <c r="D102" s="49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3" t="str">
        <f ca="1">+IF(OFFSET('Water Data'!$D$27,0,10*ROW('Water Data'!D96))="","",OFFSET('Water Data'!$D$27,0,10*ROW('Water Data'!D96)))</f>
        <v/>
      </c>
      <c r="BT102" s="353" t="str">
        <f ca="1">+IF(OFFSET('Water Data'!$D$28,0,10*ROW('Water Data'!D96))="","",OFFSET('Water Data'!$D$28,0,10*ROW('Water Data'!D96)))</f>
        <v/>
      </c>
      <c r="BU102" s="353" t="str">
        <f ca="1">+IF(OFFSET('Water Data'!$D$29,0,10*ROW('Water Data'!D96))="","",OFFSET('Water Data'!$D$29,0,10*ROW('Water Data'!D96)))</f>
        <v/>
      </c>
      <c r="BV102" s="353" t="str">
        <f ca="1">+IF(OFFSET('Water Data'!$E$27,0,10*ROW('Water Data'!E96))="","",OFFSET('Water Data'!$E$27,0,10*ROW('Water Data'!E96)))</f>
        <v/>
      </c>
      <c r="BW102" s="353" t="str">
        <f ca="1">+IF(OFFSET('Water Data'!$E$28,0,10*ROW('Water Data'!E96))="","",OFFSET('Water Data'!$E$28,0,10*ROW('Water Data'!E96)))</f>
        <v/>
      </c>
      <c r="BX102" s="353" t="str">
        <f ca="1">+IF(OFFSET('Water Data'!$E$29,0,10*ROW('Water Data'!E96))="","",OFFSET('Water Data'!$E$29,0,10*ROW('Water Data'!E96)))</f>
        <v/>
      </c>
      <c r="BY102" s="353" t="str">
        <f ca="1">+IF(OFFSET('Water Data'!$F$27,0,10*ROW('Water Data'!F96))="","",OFFSET('Water Data'!$F$27,0,10*ROW('Water Data'!F96)))</f>
        <v/>
      </c>
      <c r="BZ102" s="353" t="str">
        <f ca="1">+IF(OFFSET('Water Data'!$F$28,0,10*ROW('Water Data'!F96))="","",OFFSET('Water Data'!$F$28,0,10*ROW('Water Data'!F96)))</f>
        <v/>
      </c>
      <c r="CA102" s="353" t="str">
        <f ca="1">+IF(OFFSET('Water Data'!$F$29,0,10*ROW('Water Data'!F96))="","",OFFSET('Water Data'!$F$29,0,10*ROW('Water Data'!F96)))</f>
        <v/>
      </c>
      <c r="CB102" s="353" t="str">
        <f ca="1">+IF(OFFSET('Water Data'!$G$27,0,10*ROW('Water Data'!G96))="","",OFFSET('Water Data'!$G$27,0,10*ROW('Water Data'!G96)))</f>
        <v/>
      </c>
      <c r="CC102" s="353" t="str">
        <f ca="1">+IF(OFFSET('Water Data'!$G$28,0,10*ROW('Water Data'!G96))="","",OFFSET('Water Data'!$G$28,0,10*ROW('Water Data'!G96)))</f>
        <v/>
      </c>
      <c r="CD102" s="353" t="str">
        <f ca="1">+IF(OFFSET('Water Data'!$G$29,0,10*ROW('Water Data'!G96))="","",OFFSET('Water Data'!$G$29,0,10*ROW('Water Data'!G96)))</f>
        <v/>
      </c>
      <c r="CE102" s="353" t="str">
        <f ca="1">+IF(OFFSET('Water Data'!$H$27,0,10*ROW('Water Data'!H96))="","",OFFSET('Water Data'!$H$27,0,10*ROW('Water Data'!H96)))</f>
        <v/>
      </c>
      <c r="CF102" s="353" t="str">
        <f ca="1">+IF(OFFSET('Water Data'!$H$28,0,10*ROW('Water Data'!H96))="","",OFFSET('Water Data'!$H$28,0,10*ROW('Water Data'!H96)))</f>
        <v/>
      </c>
      <c r="CG102" s="353" t="str">
        <f ca="1">+IF(OFFSET('Water Data'!$H$29,0,10*ROW('Water Data'!H96))="","",OFFSET('Water Data'!$H$29,0,10*ROW('Water Data'!H96)))</f>
        <v/>
      </c>
      <c r="CH102" s="353" t="str">
        <f ca="1">+IF(OFFSET('Water Data'!$I$27,0,10*ROW('Water Data'!I96))="","",OFFSET('Water Data'!$I$27,0,10*ROW('Water Data'!I96)))</f>
        <v/>
      </c>
      <c r="CI102" s="353" t="str">
        <f ca="1">+IF(OFFSET('Water Data'!$I$28,0,10*ROW('Water Data'!I96))="","",OFFSET('Water Data'!$I$28,0,10*ROW('Water Data'!I96)))</f>
        <v/>
      </c>
      <c r="CJ102" s="353" t="str">
        <f ca="1">+IF(OFFSET('Water Data'!$I$29,0,10*ROW('Water Data'!I96))="","",OFFSET('Water Data'!$I$29,0,10*ROW('Water Data'!I96)))</f>
        <v/>
      </c>
      <c r="CK102" s="353" t="str">
        <f ca="1">+IF(OFFSET('Sanitation Data'!$D$28,0,10*ROW('Sanitation Data'!D96))="","",OFFSET('Sanitation Data'!$D$28,0,10*ROW('Sanitation Data'!D96)))</f>
        <v/>
      </c>
      <c r="CL102" s="353" t="str">
        <f ca="1">+IF(OFFSET('Sanitation Data'!$D$29,0,10*ROW('Sanitation Data'!D96))="","",OFFSET('Sanitation Data'!$D$29,0,10*ROW('Sanitation Data'!D96)))</f>
        <v/>
      </c>
      <c r="CM102" s="353" t="str">
        <f ca="1">+IF(OFFSET('Sanitation Data'!$D$30,0,10*ROW('Sanitation Data'!D96))="","",OFFSET('Sanitation Data'!$D$30,0,10*ROW('Sanitation Data'!D96)))</f>
        <v/>
      </c>
      <c r="CN102" s="353" t="str">
        <f ca="1">+IF(OFFSET('Sanitation Data'!$D$31,0,10*ROW('Sanitation Data'!D96))="","",OFFSET('Sanitation Data'!$D$31,0,10*ROW('Sanitation Data'!D96)))</f>
        <v/>
      </c>
      <c r="CO102" s="353" t="str">
        <f ca="1">+IF(OFFSET('Sanitation Data'!$D$32,0,10*ROW('Sanitation Data'!D96))="","",OFFSET('Sanitation Data'!$D$32,0,10*ROW('Sanitation Data'!D96)))</f>
        <v/>
      </c>
      <c r="CP102" s="353" t="str">
        <f ca="1">+IF(OFFSET('Sanitation Data'!$E$28,0,10*ROW('Sanitation Data'!E96))="","",OFFSET('Sanitation Data'!$E$28,0,10*ROW('Sanitation Data'!E96)))</f>
        <v/>
      </c>
      <c r="CQ102" s="353" t="str">
        <f ca="1">+IF(OFFSET('Sanitation Data'!$E$29,0,10*ROW('Sanitation Data'!E96))="","",OFFSET('Sanitation Data'!$E$29,0,10*ROW('Sanitation Data'!E96)))</f>
        <v/>
      </c>
      <c r="CR102" s="353" t="str">
        <f ca="1">+IF(OFFSET('Sanitation Data'!$E$30,0,10*ROW('Sanitation Data'!E96))="","",OFFSET('Sanitation Data'!$E$30,0,10*ROW('Sanitation Data'!E96)))</f>
        <v/>
      </c>
      <c r="CS102" s="353" t="str">
        <f ca="1">+IF(OFFSET('Sanitation Data'!$E$31,0,10*ROW('Sanitation Data'!E96))="","",OFFSET('Sanitation Data'!$E$31,0,10*ROW('Sanitation Data'!E96)))</f>
        <v/>
      </c>
      <c r="CT102" s="353" t="str">
        <f ca="1">+IF(OFFSET('Sanitation Data'!$E$32,0,10*ROW('Sanitation Data'!E96))="","",OFFSET('Sanitation Data'!$E$32,0,10*ROW('Sanitation Data'!E96)))</f>
        <v/>
      </c>
      <c r="CU102" s="353" t="str">
        <f ca="1">+IF(OFFSET('Sanitation Data'!$F$28,0,10*ROW('Sanitation Data'!F96))="","",OFFSET('Sanitation Data'!$F$28,0,10*ROW('Sanitation Data'!F96)))</f>
        <v/>
      </c>
      <c r="CV102" s="353" t="str">
        <f ca="1">+IF(OFFSET('Sanitation Data'!$F$29,0,10*ROW('Sanitation Data'!F96))="","",OFFSET('Sanitation Data'!$F$29,0,10*ROW('Sanitation Data'!F96)))</f>
        <v/>
      </c>
      <c r="CW102" s="353" t="str">
        <f ca="1">+IF(OFFSET('Sanitation Data'!$F$30,0,10*ROW('Sanitation Data'!F96))="","",OFFSET('Sanitation Data'!$F$30,0,10*ROW('Sanitation Data'!F96)))</f>
        <v/>
      </c>
      <c r="CX102" s="353" t="str">
        <f ca="1">+IF(OFFSET('Sanitation Data'!$F$31,0,10*ROW('Sanitation Data'!F96))="","",OFFSET('Sanitation Data'!$F$31,0,10*ROW('Sanitation Data'!F96)))</f>
        <v/>
      </c>
      <c r="CY102" s="353" t="str">
        <f ca="1">+IF(OFFSET('Sanitation Data'!$F$32,0,10*ROW('Sanitation Data'!F96))="","",OFFSET('Sanitation Data'!$F$32,0,10*ROW('Sanitation Data'!F96)))</f>
        <v/>
      </c>
      <c r="CZ102" s="353" t="str">
        <f ca="1">+IF(OFFSET('Sanitation Data'!$G$28,0,10*ROW('Sanitation Data'!G96))="","",OFFSET('Sanitation Data'!$G$28,0,10*ROW('Sanitation Data'!G96)))</f>
        <v/>
      </c>
      <c r="DA102" s="353" t="str">
        <f ca="1">+IF(OFFSET('Sanitation Data'!$G$29,0,10*ROW('Sanitation Data'!G96))="","",OFFSET('Sanitation Data'!$G$29,0,10*ROW('Sanitation Data'!G96)))</f>
        <v/>
      </c>
      <c r="DB102" s="353" t="str">
        <f ca="1">+IF(OFFSET('Sanitation Data'!$G$30,0,10*ROW('Sanitation Data'!G96))="","",OFFSET('Sanitation Data'!$G$30,0,10*ROW('Sanitation Data'!G96)))</f>
        <v/>
      </c>
      <c r="DC102" s="353" t="str">
        <f ca="1">+IF(OFFSET('Sanitation Data'!$G$31,0,10*ROW('Sanitation Data'!G96))="","",OFFSET('Sanitation Data'!$G$31,0,10*ROW('Sanitation Data'!G96)))</f>
        <v/>
      </c>
      <c r="DD102" s="353" t="str">
        <f ca="1">+IF(OFFSET('Sanitation Data'!$G$32,0,10*ROW('Sanitation Data'!G96))="","",OFFSET('Sanitation Data'!$G$32,0,10*ROW('Sanitation Data'!G96)))</f>
        <v/>
      </c>
      <c r="DE102" s="353" t="str">
        <f ca="1">+IF(OFFSET('Sanitation Data'!$H$28,0,10*ROW('Sanitation Data'!H96))="","",OFFSET('Sanitation Data'!$H$28,0,10*ROW('Sanitation Data'!H96)))</f>
        <v/>
      </c>
      <c r="DF102" s="353" t="str">
        <f ca="1">+IF(OFFSET('Sanitation Data'!$H$29,0,10*ROW('Sanitation Data'!H96))="","",OFFSET('Sanitation Data'!$H$29,0,10*ROW('Sanitation Data'!H96)))</f>
        <v/>
      </c>
      <c r="DG102" s="353" t="str">
        <f ca="1">+IF(OFFSET('Sanitation Data'!$H$30,0,10*ROW('Sanitation Data'!H96))="","",OFFSET('Sanitation Data'!$H$30,0,10*ROW('Sanitation Data'!H96)))</f>
        <v/>
      </c>
      <c r="DH102" s="353" t="str">
        <f ca="1">+IF(OFFSET('Sanitation Data'!$H$31,0,10*ROW('Sanitation Data'!H96))="","",OFFSET('Sanitation Data'!$H$31,0,10*ROW('Sanitation Data'!H96)))</f>
        <v/>
      </c>
      <c r="DI102" s="353" t="str">
        <f ca="1">+IF(OFFSET('Sanitation Data'!$H$32,0,10*ROW('Sanitation Data'!H96))="","",OFFSET('Sanitation Data'!$H$32,0,10*ROW('Sanitation Data'!H96)))</f>
        <v/>
      </c>
      <c r="DJ102" s="353" t="str">
        <f ca="1">+IF(OFFSET('Sanitation Data'!$I$28,0,10*ROW('Sanitation Data'!I96))="","",OFFSET('Sanitation Data'!$I$28,0,10*ROW('Sanitation Data'!I96)))</f>
        <v/>
      </c>
      <c r="DK102" s="353" t="str">
        <f ca="1">+IF(OFFSET('Sanitation Data'!$I$29,0,10*ROW('Sanitation Data'!I96))="","",OFFSET('Sanitation Data'!$I$29,0,10*ROW('Sanitation Data'!I96)))</f>
        <v/>
      </c>
      <c r="DL102" s="353" t="str">
        <f ca="1">+IF(OFFSET('Sanitation Data'!$I$30,0,10*ROW('Sanitation Data'!I96))="","",OFFSET('Sanitation Data'!$I$30,0,10*ROW('Sanitation Data'!I96)))</f>
        <v/>
      </c>
      <c r="DM102" s="353" t="str">
        <f ca="1">+IF(OFFSET('Sanitation Data'!$I$31,0,10*ROW('Sanitation Data'!I96))="","",OFFSET('Sanitation Data'!$I$31,0,10*ROW('Sanitation Data'!I96)))</f>
        <v/>
      </c>
      <c r="DN102" s="353" t="str">
        <f ca="1">+IF(OFFSET('Sanitation Data'!$I$32,0,10*ROW('Sanitation Data'!I96))="","",OFFSET('Sanitation Data'!$I$32,0,10*ROW('Sanitation Data'!I96)))</f>
        <v/>
      </c>
      <c r="DO102" s="353" t="str">
        <f ca="1">+IF(OFFSET('Hygiene Data'!$D$11,0,10*ROW('Hygiene Data'!D96))="","",OFFSET('Hygiene Data'!$D$11,0,10*ROW('Hygiene Data'!D96)))</f>
        <v/>
      </c>
      <c r="DP102" s="353" t="str">
        <f ca="1">+IF(OFFSET('Hygiene Data'!$D$12,0,10*ROW('Hygiene Data'!D96))="","",OFFSET('Hygiene Data'!$D$12,0,10*ROW('Hygiene Data'!D96)))</f>
        <v/>
      </c>
      <c r="DQ102" s="353" t="str">
        <f ca="1">+IF(OFFSET('Hygiene Data'!$D$13,0,10*ROW('Hygiene Data'!D96))="","",OFFSET('Hygiene Data'!$D$13,0,10*ROW('Hygiene Data'!D96)))</f>
        <v/>
      </c>
      <c r="DR102" s="353" t="str">
        <f ca="1">+IF(OFFSET('Hygiene Data'!$E$11,0,10*ROW('Hygiene Data'!E96))="","",OFFSET('Hygiene Data'!$E$11,0,10*ROW('Hygiene Data'!E96)))</f>
        <v/>
      </c>
      <c r="DS102" s="353" t="str">
        <f ca="1">+IF(OFFSET('Hygiene Data'!$E$12,0,10*ROW('Hygiene Data'!E96))="","",OFFSET('Hygiene Data'!$E$12,0,10*ROW('Hygiene Data'!E96)))</f>
        <v/>
      </c>
      <c r="DT102" s="353" t="str">
        <f ca="1">+IF(OFFSET('Hygiene Data'!$E$13,0,10*ROW('Hygiene Data'!E96))="","",OFFSET('Hygiene Data'!$E$13,0,10*ROW('Hygiene Data'!E96)))</f>
        <v/>
      </c>
      <c r="DU102" s="353" t="str">
        <f ca="1">+IF(OFFSET('Hygiene Data'!$F$11,0,10*ROW('Hygiene Data'!F96))="","",OFFSET('Hygiene Data'!$F$11,0,10*ROW('Hygiene Data'!F96)))</f>
        <v/>
      </c>
      <c r="DV102" s="353" t="str">
        <f ca="1">+IF(OFFSET('Hygiene Data'!$F$12,0,10*ROW('Hygiene Data'!F96))="","",OFFSET('Hygiene Data'!$F$12,0,10*ROW('Hygiene Data'!F96)))</f>
        <v/>
      </c>
      <c r="DW102" s="353" t="str">
        <f ca="1">+IF(OFFSET('Hygiene Data'!$F$13,0,10*ROW('Hygiene Data'!F96))="","",OFFSET('Hygiene Data'!$F$13,0,10*ROW('Hygiene Data'!F96)))</f>
        <v/>
      </c>
      <c r="DX102" s="353" t="str">
        <f ca="1">+IF(OFFSET('Hygiene Data'!$G$11,0,10*ROW('Hygiene Data'!G96))="","",OFFSET('Hygiene Data'!$G$11,0,10*ROW('Hygiene Data'!G96)))</f>
        <v/>
      </c>
      <c r="DY102" s="353" t="str">
        <f ca="1">+IF(OFFSET('Hygiene Data'!$G$12,0,10*ROW('Hygiene Data'!G96))="","",OFFSET('Hygiene Data'!$G$12,0,10*ROW('Hygiene Data'!G96)))</f>
        <v/>
      </c>
      <c r="DZ102" s="353" t="str">
        <f ca="1">+IF(OFFSET('Hygiene Data'!$G$13,0,10*ROW('Hygiene Data'!G96))="","",OFFSET('Hygiene Data'!$G$13,0,10*ROW('Hygiene Data'!G96)))</f>
        <v/>
      </c>
      <c r="EA102" s="353" t="str">
        <f ca="1">+IF(OFFSET('Hygiene Data'!$H$11,0,10*ROW('Hygiene Data'!H96))="","",OFFSET('Hygiene Data'!$H$11,0,10*ROW('Hygiene Data'!H96)))</f>
        <v/>
      </c>
      <c r="EB102" s="353" t="str">
        <f ca="1">+IF(OFFSET('Hygiene Data'!$H$12,0,10*ROW('Hygiene Data'!H96))="","",OFFSET('Hygiene Data'!$H$12,0,10*ROW('Hygiene Data'!H96)))</f>
        <v/>
      </c>
      <c r="EC102" s="353" t="str">
        <f ca="1">+IF(OFFSET('Hygiene Data'!$H$13,0,10*ROW('Hygiene Data'!H96))="","",OFFSET('Hygiene Data'!$H$13,0,10*ROW('Hygiene Data'!H96)))</f>
        <v/>
      </c>
      <c r="ED102" s="353" t="str">
        <f ca="1">+IF(OFFSET('Hygiene Data'!$I$11,0,10*ROW('Hygiene Data'!I96))="","",OFFSET('Hygiene Data'!$I$11,0,10*ROW('Hygiene Data'!I96)))</f>
        <v/>
      </c>
      <c r="EE102" s="353" t="str">
        <f ca="1">+IF(OFFSET('Hygiene Data'!$I$12,0,10*ROW('Hygiene Data'!I96))="","",OFFSET('Hygiene Data'!$I$12,0,10*ROW('Hygiene Data'!I96)))</f>
        <v/>
      </c>
      <c r="EF102" s="353" t="str">
        <f ca="1">+IF(OFFSET('Hygiene Data'!$I$13,0,10*ROW('Hygiene Data'!I96))="","",OFFSET('Hygiene Data'!$I$13,0,10*ROW('Hygiene Data'!I96)))</f>
        <v/>
      </c>
    </row>
    <row r="103" spans="1:136" x14ac:dyDescent="0.25">
      <c r="A103" s="462" t="str">
        <f ca="1">+IF(OFFSET('Water Data'!$B$2,0,10*ROW('Water Data'!E97))="","",OFFSET('Water Data'!$B$2,0,10*ROW('Water Data'!E97)))</f>
        <v/>
      </c>
      <c r="B103" s="46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89" t="str">
        <f t="shared" ca="1" si="1"/>
        <v/>
      </c>
      <c r="D103" s="49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3" t="str">
        <f ca="1">+IF(OFFSET('Water Data'!$D$27,0,10*ROW('Water Data'!D97))="","",OFFSET('Water Data'!$D$27,0,10*ROW('Water Data'!D97)))</f>
        <v/>
      </c>
      <c r="BT103" s="353" t="str">
        <f ca="1">+IF(OFFSET('Water Data'!$D$28,0,10*ROW('Water Data'!D97))="","",OFFSET('Water Data'!$D$28,0,10*ROW('Water Data'!D97)))</f>
        <v/>
      </c>
      <c r="BU103" s="353" t="str">
        <f ca="1">+IF(OFFSET('Water Data'!$D$29,0,10*ROW('Water Data'!D97))="","",OFFSET('Water Data'!$D$29,0,10*ROW('Water Data'!D97)))</f>
        <v/>
      </c>
      <c r="BV103" s="353" t="str">
        <f ca="1">+IF(OFFSET('Water Data'!$E$27,0,10*ROW('Water Data'!E97))="","",OFFSET('Water Data'!$E$27,0,10*ROW('Water Data'!E97)))</f>
        <v/>
      </c>
      <c r="BW103" s="353" t="str">
        <f ca="1">+IF(OFFSET('Water Data'!$E$28,0,10*ROW('Water Data'!E97))="","",OFFSET('Water Data'!$E$28,0,10*ROW('Water Data'!E97)))</f>
        <v/>
      </c>
      <c r="BX103" s="353" t="str">
        <f ca="1">+IF(OFFSET('Water Data'!$E$29,0,10*ROW('Water Data'!E97))="","",OFFSET('Water Data'!$E$29,0,10*ROW('Water Data'!E97)))</f>
        <v/>
      </c>
      <c r="BY103" s="353" t="str">
        <f ca="1">+IF(OFFSET('Water Data'!$F$27,0,10*ROW('Water Data'!F97))="","",OFFSET('Water Data'!$F$27,0,10*ROW('Water Data'!F97)))</f>
        <v/>
      </c>
      <c r="BZ103" s="353" t="str">
        <f ca="1">+IF(OFFSET('Water Data'!$F$28,0,10*ROW('Water Data'!F97))="","",OFFSET('Water Data'!$F$28,0,10*ROW('Water Data'!F97)))</f>
        <v/>
      </c>
      <c r="CA103" s="353" t="str">
        <f ca="1">+IF(OFFSET('Water Data'!$F$29,0,10*ROW('Water Data'!F97))="","",OFFSET('Water Data'!$F$29,0,10*ROW('Water Data'!F97)))</f>
        <v/>
      </c>
      <c r="CB103" s="353" t="str">
        <f ca="1">+IF(OFFSET('Water Data'!$G$27,0,10*ROW('Water Data'!G97))="","",OFFSET('Water Data'!$G$27,0,10*ROW('Water Data'!G97)))</f>
        <v/>
      </c>
      <c r="CC103" s="353" t="str">
        <f ca="1">+IF(OFFSET('Water Data'!$G$28,0,10*ROW('Water Data'!G97))="","",OFFSET('Water Data'!$G$28,0,10*ROW('Water Data'!G97)))</f>
        <v/>
      </c>
      <c r="CD103" s="353" t="str">
        <f ca="1">+IF(OFFSET('Water Data'!$G$29,0,10*ROW('Water Data'!G97))="","",OFFSET('Water Data'!$G$29,0,10*ROW('Water Data'!G97)))</f>
        <v/>
      </c>
      <c r="CE103" s="353" t="str">
        <f ca="1">+IF(OFFSET('Water Data'!$H$27,0,10*ROW('Water Data'!H97))="","",OFFSET('Water Data'!$H$27,0,10*ROW('Water Data'!H97)))</f>
        <v/>
      </c>
      <c r="CF103" s="353" t="str">
        <f ca="1">+IF(OFFSET('Water Data'!$H$28,0,10*ROW('Water Data'!H97))="","",OFFSET('Water Data'!$H$28,0,10*ROW('Water Data'!H97)))</f>
        <v/>
      </c>
      <c r="CG103" s="353" t="str">
        <f ca="1">+IF(OFFSET('Water Data'!$H$29,0,10*ROW('Water Data'!H97))="","",OFFSET('Water Data'!$H$29,0,10*ROW('Water Data'!H97)))</f>
        <v/>
      </c>
      <c r="CH103" s="353" t="str">
        <f ca="1">+IF(OFFSET('Water Data'!$I$27,0,10*ROW('Water Data'!I97))="","",OFFSET('Water Data'!$I$27,0,10*ROW('Water Data'!I97)))</f>
        <v/>
      </c>
      <c r="CI103" s="353" t="str">
        <f ca="1">+IF(OFFSET('Water Data'!$I$28,0,10*ROW('Water Data'!I97))="","",OFFSET('Water Data'!$I$28,0,10*ROW('Water Data'!I97)))</f>
        <v/>
      </c>
      <c r="CJ103" s="353" t="str">
        <f ca="1">+IF(OFFSET('Water Data'!$I$29,0,10*ROW('Water Data'!I97))="","",OFFSET('Water Data'!$I$29,0,10*ROW('Water Data'!I97)))</f>
        <v/>
      </c>
      <c r="CK103" s="353" t="str">
        <f ca="1">+IF(OFFSET('Sanitation Data'!$D$28,0,10*ROW('Sanitation Data'!D97))="","",OFFSET('Sanitation Data'!$D$28,0,10*ROW('Sanitation Data'!D97)))</f>
        <v/>
      </c>
      <c r="CL103" s="353" t="str">
        <f ca="1">+IF(OFFSET('Sanitation Data'!$D$29,0,10*ROW('Sanitation Data'!D97))="","",OFFSET('Sanitation Data'!$D$29,0,10*ROW('Sanitation Data'!D97)))</f>
        <v/>
      </c>
      <c r="CM103" s="353" t="str">
        <f ca="1">+IF(OFFSET('Sanitation Data'!$D$30,0,10*ROW('Sanitation Data'!D97))="","",OFFSET('Sanitation Data'!$D$30,0,10*ROW('Sanitation Data'!D97)))</f>
        <v/>
      </c>
      <c r="CN103" s="353" t="str">
        <f ca="1">+IF(OFFSET('Sanitation Data'!$D$31,0,10*ROW('Sanitation Data'!D97))="","",OFFSET('Sanitation Data'!$D$31,0,10*ROW('Sanitation Data'!D97)))</f>
        <v/>
      </c>
      <c r="CO103" s="353" t="str">
        <f ca="1">+IF(OFFSET('Sanitation Data'!$D$32,0,10*ROW('Sanitation Data'!D97))="","",OFFSET('Sanitation Data'!$D$32,0,10*ROW('Sanitation Data'!D97)))</f>
        <v/>
      </c>
      <c r="CP103" s="353" t="str">
        <f ca="1">+IF(OFFSET('Sanitation Data'!$E$28,0,10*ROW('Sanitation Data'!E97))="","",OFFSET('Sanitation Data'!$E$28,0,10*ROW('Sanitation Data'!E97)))</f>
        <v/>
      </c>
      <c r="CQ103" s="353" t="str">
        <f ca="1">+IF(OFFSET('Sanitation Data'!$E$29,0,10*ROW('Sanitation Data'!E97))="","",OFFSET('Sanitation Data'!$E$29,0,10*ROW('Sanitation Data'!E97)))</f>
        <v/>
      </c>
      <c r="CR103" s="353" t="str">
        <f ca="1">+IF(OFFSET('Sanitation Data'!$E$30,0,10*ROW('Sanitation Data'!E97))="","",OFFSET('Sanitation Data'!$E$30,0,10*ROW('Sanitation Data'!E97)))</f>
        <v/>
      </c>
      <c r="CS103" s="353" t="str">
        <f ca="1">+IF(OFFSET('Sanitation Data'!$E$31,0,10*ROW('Sanitation Data'!E97))="","",OFFSET('Sanitation Data'!$E$31,0,10*ROW('Sanitation Data'!E97)))</f>
        <v/>
      </c>
      <c r="CT103" s="353" t="str">
        <f ca="1">+IF(OFFSET('Sanitation Data'!$E$32,0,10*ROW('Sanitation Data'!E97))="","",OFFSET('Sanitation Data'!$E$32,0,10*ROW('Sanitation Data'!E97)))</f>
        <v/>
      </c>
      <c r="CU103" s="353" t="str">
        <f ca="1">+IF(OFFSET('Sanitation Data'!$F$28,0,10*ROW('Sanitation Data'!F97))="","",OFFSET('Sanitation Data'!$F$28,0,10*ROW('Sanitation Data'!F97)))</f>
        <v/>
      </c>
      <c r="CV103" s="353" t="str">
        <f ca="1">+IF(OFFSET('Sanitation Data'!$F$29,0,10*ROW('Sanitation Data'!F97))="","",OFFSET('Sanitation Data'!$F$29,0,10*ROW('Sanitation Data'!F97)))</f>
        <v/>
      </c>
      <c r="CW103" s="353" t="str">
        <f ca="1">+IF(OFFSET('Sanitation Data'!$F$30,0,10*ROW('Sanitation Data'!F97))="","",OFFSET('Sanitation Data'!$F$30,0,10*ROW('Sanitation Data'!F97)))</f>
        <v/>
      </c>
      <c r="CX103" s="353" t="str">
        <f ca="1">+IF(OFFSET('Sanitation Data'!$F$31,0,10*ROW('Sanitation Data'!F97))="","",OFFSET('Sanitation Data'!$F$31,0,10*ROW('Sanitation Data'!F97)))</f>
        <v/>
      </c>
      <c r="CY103" s="353" t="str">
        <f ca="1">+IF(OFFSET('Sanitation Data'!$F$32,0,10*ROW('Sanitation Data'!F97))="","",OFFSET('Sanitation Data'!$F$32,0,10*ROW('Sanitation Data'!F97)))</f>
        <v/>
      </c>
      <c r="CZ103" s="353" t="str">
        <f ca="1">+IF(OFFSET('Sanitation Data'!$G$28,0,10*ROW('Sanitation Data'!G97))="","",OFFSET('Sanitation Data'!$G$28,0,10*ROW('Sanitation Data'!G97)))</f>
        <v/>
      </c>
      <c r="DA103" s="353" t="str">
        <f ca="1">+IF(OFFSET('Sanitation Data'!$G$29,0,10*ROW('Sanitation Data'!G97))="","",OFFSET('Sanitation Data'!$G$29,0,10*ROW('Sanitation Data'!G97)))</f>
        <v/>
      </c>
      <c r="DB103" s="353" t="str">
        <f ca="1">+IF(OFFSET('Sanitation Data'!$G$30,0,10*ROW('Sanitation Data'!G97))="","",OFFSET('Sanitation Data'!$G$30,0,10*ROW('Sanitation Data'!G97)))</f>
        <v/>
      </c>
      <c r="DC103" s="353" t="str">
        <f ca="1">+IF(OFFSET('Sanitation Data'!$G$31,0,10*ROW('Sanitation Data'!G97))="","",OFFSET('Sanitation Data'!$G$31,0,10*ROW('Sanitation Data'!G97)))</f>
        <v/>
      </c>
      <c r="DD103" s="353" t="str">
        <f ca="1">+IF(OFFSET('Sanitation Data'!$G$32,0,10*ROW('Sanitation Data'!G97))="","",OFFSET('Sanitation Data'!$G$32,0,10*ROW('Sanitation Data'!G97)))</f>
        <v/>
      </c>
      <c r="DE103" s="353" t="str">
        <f ca="1">+IF(OFFSET('Sanitation Data'!$H$28,0,10*ROW('Sanitation Data'!H97))="","",OFFSET('Sanitation Data'!$H$28,0,10*ROW('Sanitation Data'!H97)))</f>
        <v/>
      </c>
      <c r="DF103" s="353" t="str">
        <f ca="1">+IF(OFFSET('Sanitation Data'!$H$29,0,10*ROW('Sanitation Data'!H97))="","",OFFSET('Sanitation Data'!$H$29,0,10*ROW('Sanitation Data'!H97)))</f>
        <v/>
      </c>
      <c r="DG103" s="353" t="str">
        <f ca="1">+IF(OFFSET('Sanitation Data'!$H$30,0,10*ROW('Sanitation Data'!H97))="","",OFFSET('Sanitation Data'!$H$30,0,10*ROW('Sanitation Data'!H97)))</f>
        <v/>
      </c>
      <c r="DH103" s="353" t="str">
        <f ca="1">+IF(OFFSET('Sanitation Data'!$H$31,0,10*ROW('Sanitation Data'!H97))="","",OFFSET('Sanitation Data'!$H$31,0,10*ROW('Sanitation Data'!H97)))</f>
        <v/>
      </c>
      <c r="DI103" s="353" t="str">
        <f ca="1">+IF(OFFSET('Sanitation Data'!$H$32,0,10*ROW('Sanitation Data'!H97))="","",OFFSET('Sanitation Data'!$H$32,0,10*ROW('Sanitation Data'!H97)))</f>
        <v/>
      </c>
      <c r="DJ103" s="353" t="str">
        <f ca="1">+IF(OFFSET('Sanitation Data'!$I$28,0,10*ROW('Sanitation Data'!I97))="","",OFFSET('Sanitation Data'!$I$28,0,10*ROW('Sanitation Data'!I97)))</f>
        <v/>
      </c>
      <c r="DK103" s="353" t="str">
        <f ca="1">+IF(OFFSET('Sanitation Data'!$I$29,0,10*ROW('Sanitation Data'!I97))="","",OFFSET('Sanitation Data'!$I$29,0,10*ROW('Sanitation Data'!I97)))</f>
        <v/>
      </c>
      <c r="DL103" s="353" t="str">
        <f ca="1">+IF(OFFSET('Sanitation Data'!$I$30,0,10*ROW('Sanitation Data'!I97))="","",OFFSET('Sanitation Data'!$I$30,0,10*ROW('Sanitation Data'!I97)))</f>
        <v/>
      </c>
      <c r="DM103" s="353" t="str">
        <f ca="1">+IF(OFFSET('Sanitation Data'!$I$31,0,10*ROW('Sanitation Data'!I97))="","",OFFSET('Sanitation Data'!$I$31,0,10*ROW('Sanitation Data'!I97)))</f>
        <v/>
      </c>
      <c r="DN103" s="353" t="str">
        <f ca="1">+IF(OFFSET('Sanitation Data'!$I$32,0,10*ROW('Sanitation Data'!I97))="","",OFFSET('Sanitation Data'!$I$32,0,10*ROW('Sanitation Data'!I97)))</f>
        <v/>
      </c>
      <c r="DO103" s="353" t="str">
        <f ca="1">+IF(OFFSET('Hygiene Data'!$D$11,0,10*ROW('Hygiene Data'!D97))="","",OFFSET('Hygiene Data'!$D$11,0,10*ROW('Hygiene Data'!D97)))</f>
        <v/>
      </c>
      <c r="DP103" s="353" t="str">
        <f ca="1">+IF(OFFSET('Hygiene Data'!$D$12,0,10*ROW('Hygiene Data'!D97))="","",OFFSET('Hygiene Data'!$D$12,0,10*ROW('Hygiene Data'!D97)))</f>
        <v/>
      </c>
      <c r="DQ103" s="353" t="str">
        <f ca="1">+IF(OFFSET('Hygiene Data'!$D$13,0,10*ROW('Hygiene Data'!D97))="","",OFFSET('Hygiene Data'!$D$13,0,10*ROW('Hygiene Data'!D97)))</f>
        <v/>
      </c>
      <c r="DR103" s="353" t="str">
        <f ca="1">+IF(OFFSET('Hygiene Data'!$E$11,0,10*ROW('Hygiene Data'!E97))="","",OFFSET('Hygiene Data'!$E$11,0,10*ROW('Hygiene Data'!E97)))</f>
        <v/>
      </c>
      <c r="DS103" s="353" t="str">
        <f ca="1">+IF(OFFSET('Hygiene Data'!$E$12,0,10*ROW('Hygiene Data'!E97))="","",OFFSET('Hygiene Data'!$E$12,0,10*ROW('Hygiene Data'!E97)))</f>
        <v/>
      </c>
      <c r="DT103" s="353" t="str">
        <f ca="1">+IF(OFFSET('Hygiene Data'!$E$13,0,10*ROW('Hygiene Data'!E97))="","",OFFSET('Hygiene Data'!$E$13,0,10*ROW('Hygiene Data'!E97)))</f>
        <v/>
      </c>
      <c r="DU103" s="353" t="str">
        <f ca="1">+IF(OFFSET('Hygiene Data'!$F$11,0,10*ROW('Hygiene Data'!F97))="","",OFFSET('Hygiene Data'!$F$11,0,10*ROW('Hygiene Data'!F97)))</f>
        <v/>
      </c>
      <c r="DV103" s="353" t="str">
        <f ca="1">+IF(OFFSET('Hygiene Data'!$F$12,0,10*ROW('Hygiene Data'!F97))="","",OFFSET('Hygiene Data'!$F$12,0,10*ROW('Hygiene Data'!F97)))</f>
        <v/>
      </c>
      <c r="DW103" s="353" t="str">
        <f ca="1">+IF(OFFSET('Hygiene Data'!$F$13,0,10*ROW('Hygiene Data'!F97))="","",OFFSET('Hygiene Data'!$F$13,0,10*ROW('Hygiene Data'!F97)))</f>
        <v/>
      </c>
      <c r="DX103" s="353" t="str">
        <f ca="1">+IF(OFFSET('Hygiene Data'!$G$11,0,10*ROW('Hygiene Data'!G97))="","",OFFSET('Hygiene Data'!$G$11,0,10*ROW('Hygiene Data'!G97)))</f>
        <v/>
      </c>
      <c r="DY103" s="353" t="str">
        <f ca="1">+IF(OFFSET('Hygiene Data'!$G$12,0,10*ROW('Hygiene Data'!G97))="","",OFFSET('Hygiene Data'!$G$12,0,10*ROW('Hygiene Data'!G97)))</f>
        <v/>
      </c>
      <c r="DZ103" s="353" t="str">
        <f ca="1">+IF(OFFSET('Hygiene Data'!$G$13,0,10*ROW('Hygiene Data'!G97))="","",OFFSET('Hygiene Data'!$G$13,0,10*ROW('Hygiene Data'!G97)))</f>
        <v/>
      </c>
      <c r="EA103" s="353" t="str">
        <f ca="1">+IF(OFFSET('Hygiene Data'!$H$11,0,10*ROW('Hygiene Data'!H97))="","",OFFSET('Hygiene Data'!$H$11,0,10*ROW('Hygiene Data'!H97)))</f>
        <v/>
      </c>
      <c r="EB103" s="353" t="str">
        <f ca="1">+IF(OFFSET('Hygiene Data'!$H$12,0,10*ROW('Hygiene Data'!H97))="","",OFFSET('Hygiene Data'!$H$12,0,10*ROW('Hygiene Data'!H97)))</f>
        <v/>
      </c>
      <c r="EC103" s="353" t="str">
        <f ca="1">+IF(OFFSET('Hygiene Data'!$H$13,0,10*ROW('Hygiene Data'!H97))="","",OFFSET('Hygiene Data'!$H$13,0,10*ROW('Hygiene Data'!H97)))</f>
        <v/>
      </c>
      <c r="ED103" s="353" t="str">
        <f ca="1">+IF(OFFSET('Hygiene Data'!$I$11,0,10*ROW('Hygiene Data'!I97))="","",OFFSET('Hygiene Data'!$I$11,0,10*ROW('Hygiene Data'!I97)))</f>
        <v/>
      </c>
      <c r="EE103" s="353" t="str">
        <f ca="1">+IF(OFFSET('Hygiene Data'!$I$12,0,10*ROW('Hygiene Data'!I97))="","",OFFSET('Hygiene Data'!$I$12,0,10*ROW('Hygiene Data'!I97)))</f>
        <v/>
      </c>
      <c r="EF103" s="353" t="str">
        <f ca="1">+IF(OFFSET('Hygiene Data'!$I$13,0,10*ROW('Hygiene Data'!I97))="","",OFFSET('Hygiene Data'!$I$13,0,10*ROW('Hygiene Data'!I97)))</f>
        <v/>
      </c>
    </row>
    <row r="104" spans="1:136" x14ac:dyDescent="0.25">
      <c r="A104" s="462" t="str">
        <f ca="1">+IF(OFFSET('Water Data'!$B$2,0,10*ROW('Water Data'!E98))="","",OFFSET('Water Data'!$B$2,0,10*ROW('Water Data'!E98)))</f>
        <v/>
      </c>
      <c r="B104" s="46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89" t="str">
        <f t="shared" ca="1" si="1"/>
        <v/>
      </c>
      <c r="D104" s="49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3" t="str">
        <f ca="1">+IF(OFFSET('Water Data'!$D$27,0,10*ROW('Water Data'!D98))="","",OFFSET('Water Data'!$D$27,0,10*ROW('Water Data'!D98)))</f>
        <v/>
      </c>
      <c r="BT104" s="353" t="str">
        <f ca="1">+IF(OFFSET('Water Data'!$D$28,0,10*ROW('Water Data'!D98))="","",OFFSET('Water Data'!$D$28,0,10*ROW('Water Data'!D98)))</f>
        <v/>
      </c>
      <c r="BU104" s="353" t="str">
        <f ca="1">+IF(OFFSET('Water Data'!$D$29,0,10*ROW('Water Data'!D98))="","",OFFSET('Water Data'!$D$29,0,10*ROW('Water Data'!D98)))</f>
        <v/>
      </c>
      <c r="BV104" s="353" t="str">
        <f ca="1">+IF(OFFSET('Water Data'!$E$27,0,10*ROW('Water Data'!E98))="","",OFFSET('Water Data'!$E$27,0,10*ROW('Water Data'!E98)))</f>
        <v/>
      </c>
      <c r="BW104" s="353" t="str">
        <f ca="1">+IF(OFFSET('Water Data'!$E$28,0,10*ROW('Water Data'!E98))="","",OFFSET('Water Data'!$E$28,0,10*ROW('Water Data'!E98)))</f>
        <v/>
      </c>
      <c r="BX104" s="353" t="str">
        <f ca="1">+IF(OFFSET('Water Data'!$E$29,0,10*ROW('Water Data'!E98))="","",OFFSET('Water Data'!$E$29,0,10*ROW('Water Data'!E98)))</f>
        <v/>
      </c>
      <c r="BY104" s="353" t="str">
        <f ca="1">+IF(OFFSET('Water Data'!$F$27,0,10*ROW('Water Data'!F98))="","",OFFSET('Water Data'!$F$27,0,10*ROW('Water Data'!F98)))</f>
        <v/>
      </c>
      <c r="BZ104" s="353" t="str">
        <f ca="1">+IF(OFFSET('Water Data'!$F$28,0,10*ROW('Water Data'!F98))="","",OFFSET('Water Data'!$F$28,0,10*ROW('Water Data'!F98)))</f>
        <v/>
      </c>
      <c r="CA104" s="353" t="str">
        <f ca="1">+IF(OFFSET('Water Data'!$F$29,0,10*ROW('Water Data'!F98))="","",OFFSET('Water Data'!$F$29,0,10*ROW('Water Data'!F98)))</f>
        <v/>
      </c>
      <c r="CB104" s="353" t="str">
        <f ca="1">+IF(OFFSET('Water Data'!$G$27,0,10*ROW('Water Data'!G98))="","",OFFSET('Water Data'!$G$27,0,10*ROW('Water Data'!G98)))</f>
        <v/>
      </c>
      <c r="CC104" s="353" t="str">
        <f ca="1">+IF(OFFSET('Water Data'!$G$28,0,10*ROW('Water Data'!G98))="","",OFFSET('Water Data'!$G$28,0,10*ROW('Water Data'!G98)))</f>
        <v/>
      </c>
      <c r="CD104" s="353" t="str">
        <f ca="1">+IF(OFFSET('Water Data'!$G$29,0,10*ROW('Water Data'!G98))="","",OFFSET('Water Data'!$G$29,0,10*ROW('Water Data'!G98)))</f>
        <v/>
      </c>
      <c r="CE104" s="353" t="str">
        <f ca="1">+IF(OFFSET('Water Data'!$H$27,0,10*ROW('Water Data'!H98))="","",OFFSET('Water Data'!$H$27,0,10*ROW('Water Data'!H98)))</f>
        <v/>
      </c>
      <c r="CF104" s="353" t="str">
        <f ca="1">+IF(OFFSET('Water Data'!$H$28,0,10*ROW('Water Data'!H98))="","",OFFSET('Water Data'!$H$28,0,10*ROW('Water Data'!H98)))</f>
        <v/>
      </c>
      <c r="CG104" s="353" t="str">
        <f ca="1">+IF(OFFSET('Water Data'!$H$29,0,10*ROW('Water Data'!H98))="","",OFFSET('Water Data'!$H$29,0,10*ROW('Water Data'!H98)))</f>
        <v/>
      </c>
      <c r="CH104" s="353" t="str">
        <f ca="1">+IF(OFFSET('Water Data'!$I$27,0,10*ROW('Water Data'!I98))="","",OFFSET('Water Data'!$I$27,0,10*ROW('Water Data'!I98)))</f>
        <v/>
      </c>
      <c r="CI104" s="353" t="str">
        <f ca="1">+IF(OFFSET('Water Data'!$I$28,0,10*ROW('Water Data'!I98))="","",OFFSET('Water Data'!$I$28,0,10*ROW('Water Data'!I98)))</f>
        <v/>
      </c>
      <c r="CJ104" s="353" t="str">
        <f ca="1">+IF(OFFSET('Water Data'!$I$29,0,10*ROW('Water Data'!I98))="","",OFFSET('Water Data'!$I$29,0,10*ROW('Water Data'!I98)))</f>
        <v/>
      </c>
      <c r="CK104" s="353" t="str">
        <f ca="1">+IF(OFFSET('Sanitation Data'!$D$28,0,10*ROW('Sanitation Data'!D98))="","",OFFSET('Sanitation Data'!$D$28,0,10*ROW('Sanitation Data'!D98)))</f>
        <v/>
      </c>
      <c r="CL104" s="353" t="str">
        <f ca="1">+IF(OFFSET('Sanitation Data'!$D$29,0,10*ROW('Sanitation Data'!D98))="","",OFFSET('Sanitation Data'!$D$29,0,10*ROW('Sanitation Data'!D98)))</f>
        <v/>
      </c>
      <c r="CM104" s="353" t="str">
        <f ca="1">+IF(OFFSET('Sanitation Data'!$D$30,0,10*ROW('Sanitation Data'!D98))="","",OFFSET('Sanitation Data'!$D$30,0,10*ROW('Sanitation Data'!D98)))</f>
        <v/>
      </c>
      <c r="CN104" s="353" t="str">
        <f ca="1">+IF(OFFSET('Sanitation Data'!$D$31,0,10*ROW('Sanitation Data'!D98))="","",OFFSET('Sanitation Data'!$D$31,0,10*ROW('Sanitation Data'!D98)))</f>
        <v/>
      </c>
      <c r="CO104" s="353" t="str">
        <f ca="1">+IF(OFFSET('Sanitation Data'!$D$32,0,10*ROW('Sanitation Data'!D98))="","",OFFSET('Sanitation Data'!$D$32,0,10*ROW('Sanitation Data'!D98)))</f>
        <v/>
      </c>
      <c r="CP104" s="353" t="str">
        <f ca="1">+IF(OFFSET('Sanitation Data'!$E$28,0,10*ROW('Sanitation Data'!E98))="","",OFFSET('Sanitation Data'!$E$28,0,10*ROW('Sanitation Data'!E98)))</f>
        <v/>
      </c>
      <c r="CQ104" s="353" t="str">
        <f ca="1">+IF(OFFSET('Sanitation Data'!$E$29,0,10*ROW('Sanitation Data'!E98))="","",OFFSET('Sanitation Data'!$E$29,0,10*ROW('Sanitation Data'!E98)))</f>
        <v/>
      </c>
      <c r="CR104" s="353" t="str">
        <f ca="1">+IF(OFFSET('Sanitation Data'!$E$30,0,10*ROW('Sanitation Data'!E98))="","",OFFSET('Sanitation Data'!$E$30,0,10*ROW('Sanitation Data'!E98)))</f>
        <v/>
      </c>
      <c r="CS104" s="353" t="str">
        <f ca="1">+IF(OFFSET('Sanitation Data'!$E$31,0,10*ROW('Sanitation Data'!E98))="","",OFFSET('Sanitation Data'!$E$31,0,10*ROW('Sanitation Data'!E98)))</f>
        <v/>
      </c>
      <c r="CT104" s="353" t="str">
        <f ca="1">+IF(OFFSET('Sanitation Data'!$E$32,0,10*ROW('Sanitation Data'!E98))="","",OFFSET('Sanitation Data'!$E$32,0,10*ROW('Sanitation Data'!E98)))</f>
        <v/>
      </c>
      <c r="CU104" s="353" t="str">
        <f ca="1">+IF(OFFSET('Sanitation Data'!$F$28,0,10*ROW('Sanitation Data'!F98))="","",OFFSET('Sanitation Data'!$F$28,0,10*ROW('Sanitation Data'!F98)))</f>
        <v/>
      </c>
      <c r="CV104" s="353" t="str">
        <f ca="1">+IF(OFFSET('Sanitation Data'!$F$29,0,10*ROW('Sanitation Data'!F98))="","",OFFSET('Sanitation Data'!$F$29,0,10*ROW('Sanitation Data'!F98)))</f>
        <v/>
      </c>
      <c r="CW104" s="353" t="str">
        <f ca="1">+IF(OFFSET('Sanitation Data'!$F$30,0,10*ROW('Sanitation Data'!F98))="","",OFFSET('Sanitation Data'!$F$30,0,10*ROW('Sanitation Data'!F98)))</f>
        <v/>
      </c>
      <c r="CX104" s="353" t="str">
        <f ca="1">+IF(OFFSET('Sanitation Data'!$F$31,0,10*ROW('Sanitation Data'!F98))="","",OFFSET('Sanitation Data'!$F$31,0,10*ROW('Sanitation Data'!F98)))</f>
        <v/>
      </c>
      <c r="CY104" s="353" t="str">
        <f ca="1">+IF(OFFSET('Sanitation Data'!$F$32,0,10*ROW('Sanitation Data'!F98))="","",OFFSET('Sanitation Data'!$F$32,0,10*ROW('Sanitation Data'!F98)))</f>
        <v/>
      </c>
      <c r="CZ104" s="353" t="str">
        <f ca="1">+IF(OFFSET('Sanitation Data'!$G$28,0,10*ROW('Sanitation Data'!G98))="","",OFFSET('Sanitation Data'!$G$28,0,10*ROW('Sanitation Data'!G98)))</f>
        <v/>
      </c>
      <c r="DA104" s="353" t="str">
        <f ca="1">+IF(OFFSET('Sanitation Data'!$G$29,0,10*ROW('Sanitation Data'!G98))="","",OFFSET('Sanitation Data'!$G$29,0,10*ROW('Sanitation Data'!G98)))</f>
        <v/>
      </c>
      <c r="DB104" s="353" t="str">
        <f ca="1">+IF(OFFSET('Sanitation Data'!$G$30,0,10*ROW('Sanitation Data'!G98))="","",OFFSET('Sanitation Data'!$G$30,0,10*ROW('Sanitation Data'!G98)))</f>
        <v/>
      </c>
      <c r="DC104" s="353" t="str">
        <f ca="1">+IF(OFFSET('Sanitation Data'!$G$31,0,10*ROW('Sanitation Data'!G98))="","",OFFSET('Sanitation Data'!$G$31,0,10*ROW('Sanitation Data'!G98)))</f>
        <v/>
      </c>
      <c r="DD104" s="353" t="str">
        <f ca="1">+IF(OFFSET('Sanitation Data'!$G$32,0,10*ROW('Sanitation Data'!G98))="","",OFFSET('Sanitation Data'!$G$32,0,10*ROW('Sanitation Data'!G98)))</f>
        <v/>
      </c>
      <c r="DE104" s="353" t="str">
        <f ca="1">+IF(OFFSET('Sanitation Data'!$H$28,0,10*ROW('Sanitation Data'!H98))="","",OFFSET('Sanitation Data'!$H$28,0,10*ROW('Sanitation Data'!H98)))</f>
        <v/>
      </c>
      <c r="DF104" s="353" t="str">
        <f ca="1">+IF(OFFSET('Sanitation Data'!$H$29,0,10*ROW('Sanitation Data'!H98))="","",OFFSET('Sanitation Data'!$H$29,0,10*ROW('Sanitation Data'!H98)))</f>
        <v/>
      </c>
      <c r="DG104" s="353" t="str">
        <f ca="1">+IF(OFFSET('Sanitation Data'!$H$30,0,10*ROW('Sanitation Data'!H98))="","",OFFSET('Sanitation Data'!$H$30,0,10*ROW('Sanitation Data'!H98)))</f>
        <v/>
      </c>
      <c r="DH104" s="353" t="str">
        <f ca="1">+IF(OFFSET('Sanitation Data'!$H$31,0,10*ROW('Sanitation Data'!H98))="","",OFFSET('Sanitation Data'!$H$31,0,10*ROW('Sanitation Data'!H98)))</f>
        <v/>
      </c>
      <c r="DI104" s="353" t="str">
        <f ca="1">+IF(OFFSET('Sanitation Data'!$H$32,0,10*ROW('Sanitation Data'!H98))="","",OFFSET('Sanitation Data'!$H$32,0,10*ROW('Sanitation Data'!H98)))</f>
        <v/>
      </c>
      <c r="DJ104" s="353" t="str">
        <f ca="1">+IF(OFFSET('Sanitation Data'!$I$28,0,10*ROW('Sanitation Data'!I98))="","",OFFSET('Sanitation Data'!$I$28,0,10*ROW('Sanitation Data'!I98)))</f>
        <v/>
      </c>
      <c r="DK104" s="353" t="str">
        <f ca="1">+IF(OFFSET('Sanitation Data'!$I$29,0,10*ROW('Sanitation Data'!I98))="","",OFFSET('Sanitation Data'!$I$29,0,10*ROW('Sanitation Data'!I98)))</f>
        <v/>
      </c>
      <c r="DL104" s="353" t="str">
        <f ca="1">+IF(OFFSET('Sanitation Data'!$I$30,0,10*ROW('Sanitation Data'!I98))="","",OFFSET('Sanitation Data'!$I$30,0,10*ROW('Sanitation Data'!I98)))</f>
        <v/>
      </c>
      <c r="DM104" s="353" t="str">
        <f ca="1">+IF(OFFSET('Sanitation Data'!$I$31,0,10*ROW('Sanitation Data'!I98))="","",OFFSET('Sanitation Data'!$I$31,0,10*ROW('Sanitation Data'!I98)))</f>
        <v/>
      </c>
      <c r="DN104" s="353" t="str">
        <f ca="1">+IF(OFFSET('Sanitation Data'!$I$32,0,10*ROW('Sanitation Data'!I98))="","",OFFSET('Sanitation Data'!$I$32,0,10*ROW('Sanitation Data'!I98)))</f>
        <v/>
      </c>
      <c r="DO104" s="353" t="str">
        <f ca="1">+IF(OFFSET('Hygiene Data'!$D$11,0,10*ROW('Hygiene Data'!D98))="","",OFFSET('Hygiene Data'!$D$11,0,10*ROW('Hygiene Data'!D98)))</f>
        <v/>
      </c>
      <c r="DP104" s="353" t="str">
        <f ca="1">+IF(OFFSET('Hygiene Data'!$D$12,0,10*ROW('Hygiene Data'!D98))="","",OFFSET('Hygiene Data'!$D$12,0,10*ROW('Hygiene Data'!D98)))</f>
        <v/>
      </c>
      <c r="DQ104" s="353" t="str">
        <f ca="1">+IF(OFFSET('Hygiene Data'!$D$13,0,10*ROW('Hygiene Data'!D98))="","",OFFSET('Hygiene Data'!$D$13,0,10*ROW('Hygiene Data'!D98)))</f>
        <v/>
      </c>
      <c r="DR104" s="353" t="str">
        <f ca="1">+IF(OFFSET('Hygiene Data'!$E$11,0,10*ROW('Hygiene Data'!E98))="","",OFFSET('Hygiene Data'!$E$11,0,10*ROW('Hygiene Data'!E98)))</f>
        <v/>
      </c>
      <c r="DS104" s="353" t="str">
        <f ca="1">+IF(OFFSET('Hygiene Data'!$E$12,0,10*ROW('Hygiene Data'!E98))="","",OFFSET('Hygiene Data'!$E$12,0,10*ROW('Hygiene Data'!E98)))</f>
        <v/>
      </c>
      <c r="DT104" s="353" t="str">
        <f ca="1">+IF(OFFSET('Hygiene Data'!$E$13,0,10*ROW('Hygiene Data'!E98))="","",OFFSET('Hygiene Data'!$E$13,0,10*ROW('Hygiene Data'!E98)))</f>
        <v/>
      </c>
      <c r="DU104" s="353" t="str">
        <f ca="1">+IF(OFFSET('Hygiene Data'!$F$11,0,10*ROW('Hygiene Data'!F98))="","",OFFSET('Hygiene Data'!$F$11,0,10*ROW('Hygiene Data'!F98)))</f>
        <v/>
      </c>
      <c r="DV104" s="353" t="str">
        <f ca="1">+IF(OFFSET('Hygiene Data'!$F$12,0,10*ROW('Hygiene Data'!F98))="","",OFFSET('Hygiene Data'!$F$12,0,10*ROW('Hygiene Data'!F98)))</f>
        <v/>
      </c>
      <c r="DW104" s="353" t="str">
        <f ca="1">+IF(OFFSET('Hygiene Data'!$F$13,0,10*ROW('Hygiene Data'!F98))="","",OFFSET('Hygiene Data'!$F$13,0,10*ROW('Hygiene Data'!F98)))</f>
        <v/>
      </c>
      <c r="DX104" s="353" t="str">
        <f ca="1">+IF(OFFSET('Hygiene Data'!$G$11,0,10*ROW('Hygiene Data'!G98))="","",OFFSET('Hygiene Data'!$G$11,0,10*ROW('Hygiene Data'!G98)))</f>
        <v/>
      </c>
      <c r="DY104" s="353" t="str">
        <f ca="1">+IF(OFFSET('Hygiene Data'!$G$12,0,10*ROW('Hygiene Data'!G98))="","",OFFSET('Hygiene Data'!$G$12,0,10*ROW('Hygiene Data'!G98)))</f>
        <v/>
      </c>
      <c r="DZ104" s="353" t="str">
        <f ca="1">+IF(OFFSET('Hygiene Data'!$G$13,0,10*ROW('Hygiene Data'!G98))="","",OFFSET('Hygiene Data'!$G$13,0,10*ROW('Hygiene Data'!G98)))</f>
        <v/>
      </c>
      <c r="EA104" s="353" t="str">
        <f ca="1">+IF(OFFSET('Hygiene Data'!$H$11,0,10*ROW('Hygiene Data'!H98))="","",OFFSET('Hygiene Data'!$H$11,0,10*ROW('Hygiene Data'!H98)))</f>
        <v/>
      </c>
      <c r="EB104" s="353" t="str">
        <f ca="1">+IF(OFFSET('Hygiene Data'!$H$12,0,10*ROW('Hygiene Data'!H98))="","",OFFSET('Hygiene Data'!$H$12,0,10*ROW('Hygiene Data'!H98)))</f>
        <v/>
      </c>
      <c r="EC104" s="353" t="str">
        <f ca="1">+IF(OFFSET('Hygiene Data'!$H$13,0,10*ROW('Hygiene Data'!H98))="","",OFFSET('Hygiene Data'!$H$13,0,10*ROW('Hygiene Data'!H98)))</f>
        <v/>
      </c>
      <c r="ED104" s="353" t="str">
        <f ca="1">+IF(OFFSET('Hygiene Data'!$I$11,0,10*ROW('Hygiene Data'!I98))="","",OFFSET('Hygiene Data'!$I$11,0,10*ROW('Hygiene Data'!I98)))</f>
        <v/>
      </c>
      <c r="EE104" s="353" t="str">
        <f ca="1">+IF(OFFSET('Hygiene Data'!$I$12,0,10*ROW('Hygiene Data'!I98))="","",OFFSET('Hygiene Data'!$I$12,0,10*ROW('Hygiene Data'!I98)))</f>
        <v/>
      </c>
      <c r="EF104" s="353" t="str">
        <f ca="1">+IF(OFFSET('Hygiene Data'!$I$13,0,10*ROW('Hygiene Data'!I98))="","",OFFSET('Hygiene Data'!$I$13,0,10*ROW('Hygiene Data'!I98)))</f>
        <v/>
      </c>
    </row>
    <row r="105" spans="1:136" x14ac:dyDescent="0.25">
      <c r="A105" s="462" t="str">
        <f ca="1">+IF(OFFSET('Water Data'!$B$2,0,10*ROW('Water Data'!E99))="","",OFFSET('Water Data'!$B$2,0,10*ROW('Water Data'!E99)))</f>
        <v/>
      </c>
      <c r="B105" s="46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89" t="str">
        <f t="shared" ca="1" si="1"/>
        <v/>
      </c>
      <c r="D105" s="49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3" t="str">
        <f ca="1">+IF(OFFSET('Water Data'!$D$27,0,10*ROW('Water Data'!D99))="","",OFFSET('Water Data'!$D$27,0,10*ROW('Water Data'!D99)))</f>
        <v/>
      </c>
      <c r="BT105" s="353" t="str">
        <f ca="1">+IF(OFFSET('Water Data'!$D$28,0,10*ROW('Water Data'!D99))="","",OFFSET('Water Data'!$D$28,0,10*ROW('Water Data'!D99)))</f>
        <v/>
      </c>
      <c r="BU105" s="353" t="str">
        <f ca="1">+IF(OFFSET('Water Data'!$D$29,0,10*ROW('Water Data'!D99))="","",OFFSET('Water Data'!$D$29,0,10*ROW('Water Data'!D99)))</f>
        <v/>
      </c>
      <c r="BV105" s="353" t="str">
        <f ca="1">+IF(OFFSET('Water Data'!$E$27,0,10*ROW('Water Data'!E99))="","",OFFSET('Water Data'!$E$27,0,10*ROW('Water Data'!E99)))</f>
        <v/>
      </c>
      <c r="BW105" s="353" t="str">
        <f ca="1">+IF(OFFSET('Water Data'!$E$28,0,10*ROW('Water Data'!E99))="","",OFFSET('Water Data'!$E$28,0,10*ROW('Water Data'!E99)))</f>
        <v/>
      </c>
      <c r="BX105" s="353" t="str">
        <f ca="1">+IF(OFFSET('Water Data'!$E$29,0,10*ROW('Water Data'!E99))="","",OFFSET('Water Data'!$E$29,0,10*ROW('Water Data'!E99)))</f>
        <v/>
      </c>
      <c r="BY105" s="353" t="str">
        <f ca="1">+IF(OFFSET('Water Data'!$F$27,0,10*ROW('Water Data'!F99))="","",OFFSET('Water Data'!$F$27,0,10*ROW('Water Data'!F99)))</f>
        <v/>
      </c>
      <c r="BZ105" s="353" t="str">
        <f ca="1">+IF(OFFSET('Water Data'!$F$28,0,10*ROW('Water Data'!F99))="","",OFFSET('Water Data'!$F$28,0,10*ROW('Water Data'!F99)))</f>
        <v/>
      </c>
      <c r="CA105" s="353" t="str">
        <f ca="1">+IF(OFFSET('Water Data'!$F$29,0,10*ROW('Water Data'!F99))="","",OFFSET('Water Data'!$F$29,0,10*ROW('Water Data'!F99)))</f>
        <v/>
      </c>
      <c r="CB105" s="353" t="str">
        <f ca="1">+IF(OFFSET('Water Data'!$G$27,0,10*ROW('Water Data'!G99))="","",OFFSET('Water Data'!$G$27,0,10*ROW('Water Data'!G99)))</f>
        <v/>
      </c>
      <c r="CC105" s="353" t="str">
        <f ca="1">+IF(OFFSET('Water Data'!$G$28,0,10*ROW('Water Data'!G99))="","",OFFSET('Water Data'!$G$28,0,10*ROW('Water Data'!G99)))</f>
        <v/>
      </c>
      <c r="CD105" s="353" t="str">
        <f ca="1">+IF(OFFSET('Water Data'!$G$29,0,10*ROW('Water Data'!G99))="","",OFFSET('Water Data'!$G$29,0,10*ROW('Water Data'!G99)))</f>
        <v/>
      </c>
      <c r="CE105" s="353" t="str">
        <f ca="1">+IF(OFFSET('Water Data'!$H$27,0,10*ROW('Water Data'!H99))="","",OFFSET('Water Data'!$H$27,0,10*ROW('Water Data'!H99)))</f>
        <v/>
      </c>
      <c r="CF105" s="353" t="str">
        <f ca="1">+IF(OFFSET('Water Data'!$H$28,0,10*ROW('Water Data'!H99))="","",OFFSET('Water Data'!$H$28,0,10*ROW('Water Data'!H99)))</f>
        <v/>
      </c>
      <c r="CG105" s="353" t="str">
        <f ca="1">+IF(OFFSET('Water Data'!$H$29,0,10*ROW('Water Data'!H99))="","",OFFSET('Water Data'!$H$29,0,10*ROW('Water Data'!H99)))</f>
        <v/>
      </c>
      <c r="CH105" s="353" t="str">
        <f ca="1">+IF(OFFSET('Water Data'!$I$27,0,10*ROW('Water Data'!I99))="","",OFFSET('Water Data'!$I$27,0,10*ROW('Water Data'!I99)))</f>
        <v/>
      </c>
      <c r="CI105" s="353" t="str">
        <f ca="1">+IF(OFFSET('Water Data'!$I$28,0,10*ROW('Water Data'!I99))="","",OFFSET('Water Data'!$I$28,0,10*ROW('Water Data'!I99)))</f>
        <v/>
      </c>
      <c r="CJ105" s="353" t="str">
        <f ca="1">+IF(OFFSET('Water Data'!$I$29,0,10*ROW('Water Data'!I99))="","",OFFSET('Water Data'!$I$29,0,10*ROW('Water Data'!I99)))</f>
        <v/>
      </c>
      <c r="CK105" s="353" t="str">
        <f ca="1">+IF(OFFSET('Sanitation Data'!$D$28,0,10*ROW('Sanitation Data'!D99))="","",OFFSET('Sanitation Data'!$D$28,0,10*ROW('Sanitation Data'!D99)))</f>
        <v/>
      </c>
      <c r="CL105" s="353" t="str">
        <f ca="1">+IF(OFFSET('Sanitation Data'!$D$29,0,10*ROW('Sanitation Data'!D99))="","",OFFSET('Sanitation Data'!$D$29,0,10*ROW('Sanitation Data'!D99)))</f>
        <v/>
      </c>
      <c r="CM105" s="353" t="str">
        <f ca="1">+IF(OFFSET('Sanitation Data'!$D$30,0,10*ROW('Sanitation Data'!D99))="","",OFFSET('Sanitation Data'!$D$30,0,10*ROW('Sanitation Data'!D99)))</f>
        <v/>
      </c>
      <c r="CN105" s="353" t="str">
        <f ca="1">+IF(OFFSET('Sanitation Data'!$D$31,0,10*ROW('Sanitation Data'!D99))="","",OFFSET('Sanitation Data'!$D$31,0,10*ROW('Sanitation Data'!D99)))</f>
        <v/>
      </c>
      <c r="CO105" s="353" t="str">
        <f ca="1">+IF(OFFSET('Sanitation Data'!$D$32,0,10*ROW('Sanitation Data'!D99))="","",OFFSET('Sanitation Data'!$D$32,0,10*ROW('Sanitation Data'!D99)))</f>
        <v/>
      </c>
      <c r="CP105" s="353" t="str">
        <f ca="1">+IF(OFFSET('Sanitation Data'!$E$28,0,10*ROW('Sanitation Data'!E99))="","",OFFSET('Sanitation Data'!$E$28,0,10*ROW('Sanitation Data'!E99)))</f>
        <v/>
      </c>
      <c r="CQ105" s="353" t="str">
        <f ca="1">+IF(OFFSET('Sanitation Data'!$E$29,0,10*ROW('Sanitation Data'!E99))="","",OFFSET('Sanitation Data'!$E$29,0,10*ROW('Sanitation Data'!E99)))</f>
        <v/>
      </c>
      <c r="CR105" s="353" t="str">
        <f ca="1">+IF(OFFSET('Sanitation Data'!$E$30,0,10*ROW('Sanitation Data'!E99))="","",OFFSET('Sanitation Data'!$E$30,0,10*ROW('Sanitation Data'!E99)))</f>
        <v/>
      </c>
      <c r="CS105" s="353" t="str">
        <f ca="1">+IF(OFFSET('Sanitation Data'!$E$31,0,10*ROW('Sanitation Data'!E99))="","",OFFSET('Sanitation Data'!$E$31,0,10*ROW('Sanitation Data'!E99)))</f>
        <v/>
      </c>
      <c r="CT105" s="353" t="str">
        <f ca="1">+IF(OFFSET('Sanitation Data'!$E$32,0,10*ROW('Sanitation Data'!E99))="","",OFFSET('Sanitation Data'!$E$32,0,10*ROW('Sanitation Data'!E99)))</f>
        <v/>
      </c>
      <c r="CU105" s="353" t="str">
        <f ca="1">+IF(OFFSET('Sanitation Data'!$F$28,0,10*ROW('Sanitation Data'!F99))="","",OFFSET('Sanitation Data'!$F$28,0,10*ROW('Sanitation Data'!F99)))</f>
        <v/>
      </c>
      <c r="CV105" s="353" t="str">
        <f ca="1">+IF(OFFSET('Sanitation Data'!$F$29,0,10*ROW('Sanitation Data'!F99))="","",OFFSET('Sanitation Data'!$F$29,0,10*ROW('Sanitation Data'!F99)))</f>
        <v/>
      </c>
      <c r="CW105" s="353" t="str">
        <f ca="1">+IF(OFFSET('Sanitation Data'!$F$30,0,10*ROW('Sanitation Data'!F99))="","",OFFSET('Sanitation Data'!$F$30,0,10*ROW('Sanitation Data'!F99)))</f>
        <v/>
      </c>
      <c r="CX105" s="353" t="str">
        <f ca="1">+IF(OFFSET('Sanitation Data'!$F$31,0,10*ROW('Sanitation Data'!F99))="","",OFFSET('Sanitation Data'!$F$31,0,10*ROW('Sanitation Data'!F99)))</f>
        <v/>
      </c>
      <c r="CY105" s="353" t="str">
        <f ca="1">+IF(OFFSET('Sanitation Data'!$F$32,0,10*ROW('Sanitation Data'!F99))="","",OFFSET('Sanitation Data'!$F$32,0,10*ROW('Sanitation Data'!F99)))</f>
        <v/>
      </c>
      <c r="CZ105" s="353" t="str">
        <f ca="1">+IF(OFFSET('Sanitation Data'!$G$28,0,10*ROW('Sanitation Data'!G99))="","",OFFSET('Sanitation Data'!$G$28,0,10*ROW('Sanitation Data'!G99)))</f>
        <v/>
      </c>
      <c r="DA105" s="353" t="str">
        <f ca="1">+IF(OFFSET('Sanitation Data'!$G$29,0,10*ROW('Sanitation Data'!G99))="","",OFFSET('Sanitation Data'!$G$29,0,10*ROW('Sanitation Data'!G99)))</f>
        <v/>
      </c>
      <c r="DB105" s="353" t="str">
        <f ca="1">+IF(OFFSET('Sanitation Data'!$G$30,0,10*ROW('Sanitation Data'!G99))="","",OFFSET('Sanitation Data'!$G$30,0,10*ROW('Sanitation Data'!G99)))</f>
        <v/>
      </c>
      <c r="DC105" s="353" t="str">
        <f ca="1">+IF(OFFSET('Sanitation Data'!$G$31,0,10*ROW('Sanitation Data'!G99))="","",OFFSET('Sanitation Data'!$G$31,0,10*ROW('Sanitation Data'!G99)))</f>
        <v/>
      </c>
      <c r="DD105" s="353" t="str">
        <f ca="1">+IF(OFFSET('Sanitation Data'!$G$32,0,10*ROW('Sanitation Data'!G99))="","",OFFSET('Sanitation Data'!$G$32,0,10*ROW('Sanitation Data'!G99)))</f>
        <v/>
      </c>
      <c r="DE105" s="353" t="str">
        <f ca="1">+IF(OFFSET('Sanitation Data'!$H$28,0,10*ROW('Sanitation Data'!H99))="","",OFFSET('Sanitation Data'!$H$28,0,10*ROW('Sanitation Data'!H99)))</f>
        <v/>
      </c>
      <c r="DF105" s="353" t="str">
        <f ca="1">+IF(OFFSET('Sanitation Data'!$H$29,0,10*ROW('Sanitation Data'!H99))="","",OFFSET('Sanitation Data'!$H$29,0,10*ROW('Sanitation Data'!H99)))</f>
        <v/>
      </c>
      <c r="DG105" s="353" t="str">
        <f ca="1">+IF(OFFSET('Sanitation Data'!$H$30,0,10*ROW('Sanitation Data'!H99))="","",OFFSET('Sanitation Data'!$H$30,0,10*ROW('Sanitation Data'!H99)))</f>
        <v/>
      </c>
      <c r="DH105" s="353" t="str">
        <f ca="1">+IF(OFFSET('Sanitation Data'!$H$31,0,10*ROW('Sanitation Data'!H99))="","",OFFSET('Sanitation Data'!$H$31,0,10*ROW('Sanitation Data'!H99)))</f>
        <v/>
      </c>
      <c r="DI105" s="353" t="str">
        <f ca="1">+IF(OFFSET('Sanitation Data'!$H$32,0,10*ROW('Sanitation Data'!H99))="","",OFFSET('Sanitation Data'!$H$32,0,10*ROW('Sanitation Data'!H99)))</f>
        <v/>
      </c>
      <c r="DJ105" s="353" t="str">
        <f ca="1">+IF(OFFSET('Sanitation Data'!$I$28,0,10*ROW('Sanitation Data'!I99))="","",OFFSET('Sanitation Data'!$I$28,0,10*ROW('Sanitation Data'!I99)))</f>
        <v/>
      </c>
      <c r="DK105" s="353" t="str">
        <f ca="1">+IF(OFFSET('Sanitation Data'!$I$29,0,10*ROW('Sanitation Data'!I99))="","",OFFSET('Sanitation Data'!$I$29,0,10*ROW('Sanitation Data'!I99)))</f>
        <v/>
      </c>
      <c r="DL105" s="353" t="str">
        <f ca="1">+IF(OFFSET('Sanitation Data'!$I$30,0,10*ROW('Sanitation Data'!I99))="","",OFFSET('Sanitation Data'!$I$30,0,10*ROW('Sanitation Data'!I99)))</f>
        <v/>
      </c>
      <c r="DM105" s="353" t="str">
        <f ca="1">+IF(OFFSET('Sanitation Data'!$I$31,0,10*ROW('Sanitation Data'!I99))="","",OFFSET('Sanitation Data'!$I$31,0,10*ROW('Sanitation Data'!I99)))</f>
        <v/>
      </c>
      <c r="DN105" s="353" t="str">
        <f ca="1">+IF(OFFSET('Sanitation Data'!$I$32,0,10*ROW('Sanitation Data'!I99))="","",OFFSET('Sanitation Data'!$I$32,0,10*ROW('Sanitation Data'!I99)))</f>
        <v/>
      </c>
      <c r="DO105" s="353" t="str">
        <f ca="1">+IF(OFFSET('Hygiene Data'!$D$11,0,10*ROW('Hygiene Data'!D99))="","",OFFSET('Hygiene Data'!$D$11,0,10*ROW('Hygiene Data'!D99)))</f>
        <v/>
      </c>
      <c r="DP105" s="353" t="str">
        <f ca="1">+IF(OFFSET('Hygiene Data'!$D$12,0,10*ROW('Hygiene Data'!D99))="","",OFFSET('Hygiene Data'!$D$12,0,10*ROW('Hygiene Data'!D99)))</f>
        <v/>
      </c>
      <c r="DQ105" s="353" t="str">
        <f ca="1">+IF(OFFSET('Hygiene Data'!$D$13,0,10*ROW('Hygiene Data'!D99))="","",OFFSET('Hygiene Data'!$D$13,0,10*ROW('Hygiene Data'!D99)))</f>
        <v/>
      </c>
      <c r="DR105" s="353" t="str">
        <f ca="1">+IF(OFFSET('Hygiene Data'!$E$11,0,10*ROW('Hygiene Data'!E99))="","",OFFSET('Hygiene Data'!$E$11,0,10*ROW('Hygiene Data'!E99)))</f>
        <v/>
      </c>
      <c r="DS105" s="353" t="str">
        <f ca="1">+IF(OFFSET('Hygiene Data'!$E$12,0,10*ROW('Hygiene Data'!E99))="","",OFFSET('Hygiene Data'!$E$12,0,10*ROW('Hygiene Data'!E99)))</f>
        <v/>
      </c>
      <c r="DT105" s="353" t="str">
        <f ca="1">+IF(OFFSET('Hygiene Data'!$E$13,0,10*ROW('Hygiene Data'!E99))="","",OFFSET('Hygiene Data'!$E$13,0,10*ROW('Hygiene Data'!E99)))</f>
        <v/>
      </c>
      <c r="DU105" s="353" t="str">
        <f ca="1">+IF(OFFSET('Hygiene Data'!$F$11,0,10*ROW('Hygiene Data'!F99))="","",OFFSET('Hygiene Data'!$F$11,0,10*ROW('Hygiene Data'!F99)))</f>
        <v/>
      </c>
      <c r="DV105" s="353" t="str">
        <f ca="1">+IF(OFFSET('Hygiene Data'!$F$12,0,10*ROW('Hygiene Data'!F99))="","",OFFSET('Hygiene Data'!$F$12,0,10*ROW('Hygiene Data'!F99)))</f>
        <v/>
      </c>
      <c r="DW105" s="353" t="str">
        <f ca="1">+IF(OFFSET('Hygiene Data'!$F$13,0,10*ROW('Hygiene Data'!F99))="","",OFFSET('Hygiene Data'!$F$13,0,10*ROW('Hygiene Data'!F99)))</f>
        <v/>
      </c>
      <c r="DX105" s="353" t="str">
        <f ca="1">+IF(OFFSET('Hygiene Data'!$G$11,0,10*ROW('Hygiene Data'!G99))="","",OFFSET('Hygiene Data'!$G$11,0,10*ROW('Hygiene Data'!G99)))</f>
        <v/>
      </c>
      <c r="DY105" s="353" t="str">
        <f ca="1">+IF(OFFSET('Hygiene Data'!$G$12,0,10*ROW('Hygiene Data'!G99))="","",OFFSET('Hygiene Data'!$G$12,0,10*ROW('Hygiene Data'!G99)))</f>
        <v/>
      </c>
      <c r="DZ105" s="353" t="str">
        <f ca="1">+IF(OFFSET('Hygiene Data'!$G$13,0,10*ROW('Hygiene Data'!G99))="","",OFFSET('Hygiene Data'!$G$13,0,10*ROW('Hygiene Data'!G99)))</f>
        <v/>
      </c>
      <c r="EA105" s="353" t="str">
        <f ca="1">+IF(OFFSET('Hygiene Data'!$H$11,0,10*ROW('Hygiene Data'!H99))="","",OFFSET('Hygiene Data'!$H$11,0,10*ROW('Hygiene Data'!H99)))</f>
        <v/>
      </c>
      <c r="EB105" s="353" t="str">
        <f ca="1">+IF(OFFSET('Hygiene Data'!$H$12,0,10*ROW('Hygiene Data'!H99))="","",OFFSET('Hygiene Data'!$H$12,0,10*ROW('Hygiene Data'!H99)))</f>
        <v/>
      </c>
      <c r="EC105" s="353" t="str">
        <f ca="1">+IF(OFFSET('Hygiene Data'!$H$13,0,10*ROW('Hygiene Data'!H99))="","",OFFSET('Hygiene Data'!$H$13,0,10*ROW('Hygiene Data'!H99)))</f>
        <v/>
      </c>
      <c r="ED105" s="353" t="str">
        <f ca="1">+IF(OFFSET('Hygiene Data'!$I$11,0,10*ROW('Hygiene Data'!I99))="","",OFFSET('Hygiene Data'!$I$11,0,10*ROW('Hygiene Data'!I99)))</f>
        <v/>
      </c>
      <c r="EE105" s="353" t="str">
        <f ca="1">+IF(OFFSET('Hygiene Data'!$I$12,0,10*ROW('Hygiene Data'!I99))="","",OFFSET('Hygiene Data'!$I$12,0,10*ROW('Hygiene Data'!I99)))</f>
        <v/>
      </c>
      <c r="EF105" s="353" t="str">
        <f ca="1">+IF(OFFSET('Hygiene Data'!$I$13,0,10*ROW('Hygiene Data'!I99))="","",OFFSET('Hygiene Data'!$I$13,0,10*ROW('Hygiene Data'!I99)))</f>
        <v/>
      </c>
    </row>
    <row r="106" spans="1:136" x14ac:dyDescent="0.25">
      <c r="A106" s="462" t="str">
        <f ca="1">+IF(OFFSET('Water Data'!$B$2,0,10*ROW('Water Data'!E100))="","",OFFSET('Water Data'!$B$2,0,10*ROW('Water Data'!E100)))</f>
        <v/>
      </c>
      <c r="B106" s="46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89" t="str">
        <f t="shared" ca="1" si="1"/>
        <v/>
      </c>
      <c r="D106" s="49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3" t="str">
        <f ca="1">+IF(OFFSET('Water Data'!$D$27,0,10*ROW('Water Data'!D100))="","",OFFSET('Water Data'!$D$27,0,10*ROW('Water Data'!D100)))</f>
        <v/>
      </c>
      <c r="BT106" s="353" t="str">
        <f ca="1">+IF(OFFSET('Water Data'!$D$28,0,10*ROW('Water Data'!D100))="","",OFFSET('Water Data'!$D$28,0,10*ROW('Water Data'!D100)))</f>
        <v/>
      </c>
      <c r="BU106" s="353" t="str">
        <f ca="1">+IF(OFFSET('Water Data'!$D$29,0,10*ROW('Water Data'!D100))="","",OFFSET('Water Data'!$D$29,0,10*ROW('Water Data'!D100)))</f>
        <v/>
      </c>
      <c r="BV106" s="353" t="str">
        <f ca="1">+IF(OFFSET('Water Data'!$E$27,0,10*ROW('Water Data'!E100))="","",OFFSET('Water Data'!$E$27,0,10*ROW('Water Data'!E100)))</f>
        <v/>
      </c>
      <c r="BW106" s="353" t="str">
        <f ca="1">+IF(OFFSET('Water Data'!$E$28,0,10*ROW('Water Data'!E100))="","",OFFSET('Water Data'!$E$28,0,10*ROW('Water Data'!E100)))</f>
        <v/>
      </c>
      <c r="BX106" s="353" t="str">
        <f ca="1">+IF(OFFSET('Water Data'!$E$29,0,10*ROW('Water Data'!E100))="","",OFFSET('Water Data'!$E$29,0,10*ROW('Water Data'!E100)))</f>
        <v/>
      </c>
      <c r="BY106" s="353" t="str">
        <f ca="1">+IF(OFFSET('Water Data'!$F$27,0,10*ROW('Water Data'!F100))="","",OFFSET('Water Data'!$F$27,0,10*ROW('Water Data'!F100)))</f>
        <v/>
      </c>
      <c r="BZ106" s="353" t="str">
        <f ca="1">+IF(OFFSET('Water Data'!$F$28,0,10*ROW('Water Data'!F100))="","",OFFSET('Water Data'!$F$28,0,10*ROW('Water Data'!F100)))</f>
        <v/>
      </c>
      <c r="CA106" s="353" t="str">
        <f ca="1">+IF(OFFSET('Water Data'!$F$29,0,10*ROW('Water Data'!F100))="","",OFFSET('Water Data'!$F$29,0,10*ROW('Water Data'!F100)))</f>
        <v/>
      </c>
      <c r="CB106" s="353" t="str">
        <f ca="1">+IF(OFFSET('Water Data'!$G$27,0,10*ROW('Water Data'!G100))="","",OFFSET('Water Data'!$G$27,0,10*ROW('Water Data'!G100)))</f>
        <v/>
      </c>
      <c r="CC106" s="353" t="str">
        <f ca="1">+IF(OFFSET('Water Data'!$G$28,0,10*ROW('Water Data'!G100))="","",OFFSET('Water Data'!$G$28,0,10*ROW('Water Data'!G100)))</f>
        <v/>
      </c>
      <c r="CD106" s="353" t="str">
        <f ca="1">+IF(OFFSET('Water Data'!$G$29,0,10*ROW('Water Data'!G100))="","",OFFSET('Water Data'!$G$29,0,10*ROW('Water Data'!G100)))</f>
        <v/>
      </c>
      <c r="CE106" s="353" t="str">
        <f ca="1">+IF(OFFSET('Water Data'!$H$27,0,10*ROW('Water Data'!H100))="","",OFFSET('Water Data'!$H$27,0,10*ROW('Water Data'!H100)))</f>
        <v/>
      </c>
      <c r="CF106" s="353" t="str">
        <f ca="1">+IF(OFFSET('Water Data'!$H$28,0,10*ROW('Water Data'!H100))="","",OFFSET('Water Data'!$H$28,0,10*ROW('Water Data'!H100)))</f>
        <v/>
      </c>
      <c r="CG106" s="353" t="str">
        <f ca="1">+IF(OFFSET('Water Data'!$H$29,0,10*ROW('Water Data'!H100))="","",OFFSET('Water Data'!$H$29,0,10*ROW('Water Data'!H100)))</f>
        <v/>
      </c>
      <c r="CH106" s="353" t="str">
        <f ca="1">+IF(OFFSET('Water Data'!$I$27,0,10*ROW('Water Data'!I100))="","",OFFSET('Water Data'!$I$27,0,10*ROW('Water Data'!I100)))</f>
        <v/>
      </c>
      <c r="CI106" s="353" t="str">
        <f ca="1">+IF(OFFSET('Water Data'!$I$28,0,10*ROW('Water Data'!I100))="","",OFFSET('Water Data'!$I$28,0,10*ROW('Water Data'!I100)))</f>
        <v/>
      </c>
      <c r="CJ106" s="353" t="str">
        <f ca="1">+IF(OFFSET('Water Data'!$I$29,0,10*ROW('Water Data'!I100))="","",OFFSET('Water Data'!$I$29,0,10*ROW('Water Data'!I100)))</f>
        <v/>
      </c>
      <c r="CK106" s="353" t="str">
        <f ca="1">+IF(OFFSET('Sanitation Data'!$D$28,0,10*ROW('Sanitation Data'!D100))="","",OFFSET('Sanitation Data'!$D$28,0,10*ROW('Sanitation Data'!D100)))</f>
        <v/>
      </c>
      <c r="CL106" s="353" t="str">
        <f ca="1">+IF(OFFSET('Sanitation Data'!$D$29,0,10*ROW('Sanitation Data'!D100))="","",OFFSET('Sanitation Data'!$D$29,0,10*ROW('Sanitation Data'!D100)))</f>
        <v/>
      </c>
      <c r="CM106" s="353" t="str">
        <f ca="1">+IF(OFFSET('Sanitation Data'!$D$30,0,10*ROW('Sanitation Data'!D100))="","",OFFSET('Sanitation Data'!$D$30,0,10*ROW('Sanitation Data'!D100)))</f>
        <v/>
      </c>
      <c r="CN106" s="353" t="str">
        <f ca="1">+IF(OFFSET('Sanitation Data'!$D$31,0,10*ROW('Sanitation Data'!D100))="","",OFFSET('Sanitation Data'!$D$31,0,10*ROW('Sanitation Data'!D100)))</f>
        <v/>
      </c>
      <c r="CO106" s="353" t="str">
        <f ca="1">+IF(OFFSET('Sanitation Data'!$D$32,0,10*ROW('Sanitation Data'!D100))="","",OFFSET('Sanitation Data'!$D$32,0,10*ROW('Sanitation Data'!D100)))</f>
        <v/>
      </c>
      <c r="CP106" s="353" t="str">
        <f ca="1">+IF(OFFSET('Sanitation Data'!$E$28,0,10*ROW('Sanitation Data'!E100))="","",OFFSET('Sanitation Data'!$E$28,0,10*ROW('Sanitation Data'!E100)))</f>
        <v/>
      </c>
      <c r="CQ106" s="353" t="str">
        <f ca="1">+IF(OFFSET('Sanitation Data'!$E$29,0,10*ROW('Sanitation Data'!E100))="","",OFFSET('Sanitation Data'!$E$29,0,10*ROW('Sanitation Data'!E100)))</f>
        <v/>
      </c>
      <c r="CR106" s="353" t="str">
        <f ca="1">+IF(OFFSET('Sanitation Data'!$E$30,0,10*ROW('Sanitation Data'!E100))="","",OFFSET('Sanitation Data'!$E$30,0,10*ROW('Sanitation Data'!E100)))</f>
        <v/>
      </c>
      <c r="CS106" s="353" t="str">
        <f ca="1">+IF(OFFSET('Sanitation Data'!$E$31,0,10*ROW('Sanitation Data'!E100))="","",OFFSET('Sanitation Data'!$E$31,0,10*ROW('Sanitation Data'!E100)))</f>
        <v/>
      </c>
      <c r="CT106" s="353" t="str">
        <f ca="1">+IF(OFFSET('Sanitation Data'!$E$32,0,10*ROW('Sanitation Data'!E100))="","",OFFSET('Sanitation Data'!$E$32,0,10*ROW('Sanitation Data'!E100)))</f>
        <v/>
      </c>
      <c r="CU106" s="353" t="str">
        <f ca="1">+IF(OFFSET('Sanitation Data'!$F$28,0,10*ROW('Sanitation Data'!F100))="","",OFFSET('Sanitation Data'!$F$28,0,10*ROW('Sanitation Data'!F100)))</f>
        <v/>
      </c>
      <c r="CV106" s="353" t="str">
        <f ca="1">+IF(OFFSET('Sanitation Data'!$F$29,0,10*ROW('Sanitation Data'!F100))="","",OFFSET('Sanitation Data'!$F$29,0,10*ROW('Sanitation Data'!F100)))</f>
        <v/>
      </c>
      <c r="CW106" s="353" t="str">
        <f ca="1">+IF(OFFSET('Sanitation Data'!$F$30,0,10*ROW('Sanitation Data'!F100))="","",OFFSET('Sanitation Data'!$F$30,0,10*ROW('Sanitation Data'!F100)))</f>
        <v/>
      </c>
      <c r="CX106" s="353" t="str">
        <f ca="1">+IF(OFFSET('Sanitation Data'!$F$31,0,10*ROW('Sanitation Data'!F100))="","",OFFSET('Sanitation Data'!$F$31,0,10*ROW('Sanitation Data'!F100)))</f>
        <v/>
      </c>
      <c r="CY106" s="353" t="str">
        <f ca="1">+IF(OFFSET('Sanitation Data'!$F$32,0,10*ROW('Sanitation Data'!F100))="","",OFFSET('Sanitation Data'!$F$32,0,10*ROW('Sanitation Data'!F100)))</f>
        <v/>
      </c>
      <c r="CZ106" s="353" t="str">
        <f ca="1">+IF(OFFSET('Sanitation Data'!$G$28,0,10*ROW('Sanitation Data'!G100))="","",OFFSET('Sanitation Data'!$G$28,0,10*ROW('Sanitation Data'!G100)))</f>
        <v/>
      </c>
      <c r="DA106" s="353" t="str">
        <f ca="1">+IF(OFFSET('Sanitation Data'!$G$29,0,10*ROW('Sanitation Data'!G100))="","",OFFSET('Sanitation Data'!$G$29,0,10*ROW('Sanitation Data'!G100)))</f>
        <v/>
      </c>
      <c r="DB106" s="353" t="str">
        <f ca="1">+IF(OFFSET('Sanitation Data'!$G$30,0,10*ROW('Sanitation Data'!G100))="","",OFFSET('Sanitation Data'!$G$30,0,10*ROW('Sanitation Data'!G100)))</f>
        <v/>
      </c>
      <c r="DC106" s="353" t="str">
        <f ca="1">+IF(OFFSET('Sanitation Data'!$G$31,0,10*ROW('Sanitation Data'!G100))="","",OFFSET('Sanitation Data'!$G$31,0,10*ROW('Sanitation Data'!G100)))</f>
        <v/>
      </c>
      <c r="DD106" s="353" t="str">
        <f ca="1">+IF(OFFSET('Sanitation Data'!$G$32,0,10*ROW('Sanitation Data'!G100))="","",OFFSET('Sanitation Data'!$G$32,0,10*ROW('Sanitation Data'!G100)))</f>
        <v/>
      </c>
      <c r="DE106" s="353" t="str">
        <f ca="1">+IF(OFFSET('Sanitation Data'!$H$28,0,10*ROW('Sanitation Data'!H100))="","",OFFSET('Sanitation Data'!$H$28,0,10*ROW('Sanitation Data'!H100)))</f>
        <v/>
      </c>
      <c r="DF106" s="353" t="str">
        <f ca="1">+IF(OFFSET('Sanitation Data'!$H$29,0,10*ROW('Sanitation Data'!H100))="","",OFFSET('Sanitation Data'!$H$29,0,10*ROW('Sanitation Data'!H100)))</f>
        <v/>
      </c>
      <c r="DG106" s="353" t="str">
        <f ca="1">+IF(OFFSET('Sanitation Data'!$H$30,0,10*ROW('Sanitation Data'!H100))="","",OFFSET('Sanitation Data'!$H$30,0,10*ROW('Sanitation Data'!H100)))</f>
        <v/>
      </c>
      <c r="DH106" s="353" t="str">
        <f ca="1">+IF(OFFSET('Sanitation Data'!$H$31,0,10*ROW('Sanitation Data'!H100))="","",OFFSET('Sanitation Data'!$H$31,0,10*ROW('Sanitation Data'!H100)))</f>
        <v/>
      </c>
      <c r="DI106" s="353" t="str">
        <f ca="1">+IF(OFFSET('Sanitation Data'!$H$32,0,10*ROW('Sanitation Data'!H100))="","",OFFSET('Sanitation Data'!$H$32,0,10*ROW('Sanitation Data'!H100)))</f>
        <v/>
      </c>
      <c r="DJ106" s="353" t="str">
        <f ca="1">+IF(OFFSET('Sanitation Data'!$I$28,0,10*ROW('Sanitation Data'!I100))="","",OFFSET('Sanitation Data'!$I$28,0,10*ROW('Sanitation Data'!I100)))</f>
        <v/>
      </c>
      <c r="DK106" s="353" t="str">
        <f ca="1">+IF(OFFSET('Sanitation Data'!$I$29,0,10*ROW('Sanitation Data'!I100))="","",OFFSET('Sanitation Data'!$I$29,0,10*ROW('Sanitation Data'!I100)))</f>
        <v/>
      </c>
      <c r="DL106" s="353" t="str">
        <f ca="1">+IF(OFFSET('Sanitation Data'!$I$30,0,10*ROW('Sanitation Data'!I100))="","",OFFSET('Sanitation Data'!$I$30,0,10*ROW('Sanitation Data'!I100)))</f>
        <v/>
      </c>
      <c r="DM106" s="353" t="str">
        <f ca="1">+IF(OFFSET('Sanitation Data'!$I$31,0,10*ROW('Sanitation Data'!I100))="","",OFFSET('Sanitation Data'!$I$31,0,10*ROW('Sanitation Data'!I100)))</f>
        <v/>
      </c>
      <c r="DN106" s="353" t="str">
        <f ca="1">+IF(OFFSET('Sanitation Data'!$I$32,0,10*ROW('Sanitation Data'!I100))="","",OFFSET('Sanitation Data'!$I$32,0,10*ROW('Sanitation Data'!I100)))</f>
        <v/>
      </c>
      <c r="DO106" s="353" t="str">
        <f ca="1">+IF(OFFSET('Hygiene Data'!$D$11,0,10*ROW('Hygiene Data'!D100))="","",OFFSET('Hygiene Data'!$D$11,0,10*ROW('Hygiene Data'!D100)))</f>
        <v/>
      </c>
      <c r="DP106" s="353" t="str">
        <f ca="1">+IF(OFFSET('Hygiene Data'!$D$12,0,10*ROW('Hygiene Data'!D100))="","",OFFSET('Hygiene Data'!$D$12,0,10*ROW('Hygiene Data'!D100)))</f>
        <v/>
      </c>
      <c r="DQ106" s="353" t="str">
        <f ca="1">+IF(OFFSET('Hygiene Data'!$D$13,0,10*ROW('Hygiene Data'!D100))="","",OFFSET('Hygiene Data'!$D$13,0,10*ROW('Hygiene Data'!D100)))</f>
        <v/>
      </c>
      <c r="DR106" s="353" t="str">
        <f ca="1">+IF(OFFSET('Hygiene Data'!$E$11,0,10*ROW('Hygiene Data'!E100))="","",OFFSET('Hygiene Data'!$E$11,0,10*ROW('Hygiene Data'!E100)))</f>
        <v/>
      </c>
      <c r="DS106" s="353" t="str">
        <f ca="1">+IF(OFFSET('Hygiene Data'!$E$12,0,10*ROW('Hygiene Data'!E100))="","",OFFSET('Hygiene Data'!$E$12,0,10*ROW('Hygiene Data'!E100)))</f>
        <v/>
      </c>
      <c r="DT106" s="353" t="str">
        <f ca="1">+IF(OFFSET('Hygiene Data'!$E$13,0,10*ROW('Hygiene Data'!E100))="","",OFFSET('Hygiene Data'!$E$13,0,10*ROW('Hygiene Data'!E100)))</f>
        <v/>
      </c>
      <c r="DU106" s="353" t="str">
        <f ca="1">+IF(OFFSET('Hygiene Data'!$F$11,0,10*ROW('Hygiene Data'!F100))="","",OFFSET('Hygiene Data'!$F$11,0,10*ROW('Hygiene Data'!F100)))</f>
        <v/>
      </c>
      <c r="DV106" s="353" t="str">
        <f ca="1">+IF(OFFSET('Hygiene Data'!$F$12,0,10*ROW('Hygiene Data'!F100))="","",OFFSET('Hygiene Data'!$F$12,0,10*ROW('Hygiene Data'!F100)))</f>
        <v/>
      </c>
      <c r="DW106" s="353" t="str">
        <f ca="1">+IF(OFFSET('Hygiene Data'!$F$13,0,10*ROW('Hygiene Data'!F100))="","",OFFSET('Hygiene Data'!$F$13,0,10*ROW('Hygiene Data'!F100)))</f>
        <v/>
      </c>
      <c r="DX106" s="353" t="str">
        <f ca="1">+IF(OFFSET('Hygiene Data'!$G$11,0,10*ROW('Hygiene Data'!G100))="","",OFFSET('Hygiene Data'!$G$11,0,10*ROW('Hygiene Data'!G100)))</f>
        <v/>
      </c>
      <c r="DY106" s="353" t="str">
        <f ca="1">+IF(OFFSET('Hygiene Data'!$G$12,0,10*ROW('Hygiene Data'!G100))="","",OFFSET('Hygiene Data'!$G$12,0,10*ROW('Hygiene Data'!G100)))</f>
        <v/>
      </c>
      <c r="DZ106" s="353" t="str">
        <f ca="1">+IF(OFFSET('Hygiene Data'!$G$13,0,10*ROW('Hygiene Data'!G100))="","",OFFSET('Hygiene Data'!$G$13,0,10*ROW('Hygiene Data'!G100)))</f>
        <v/>
      </c>
      <c r="EA106" s="353" t="str">
        <f ca="1">+IF(OFFSET('Hygiene Data'!$H$11,0,10*ROW('Hygiene Data'!H100))="","",OFFSET('Hygiene Data'!$H$11,0,10*ROW('Hygiene Data'!H100)))</f>
        <v/>
      </c>
      <c r="EB106" s="353" t="str">
        <f ca="1">+IF(OFFSET('Hygiene Data'!$H$12,0,10*ROW('Hygiene Data'!H100))="","",OFFSET('Hygiene Data'!$H$12,0,10*ROW('Hygiene Data'!H100)))</f>
        <v/>
      </c>
      <c r="EC106" s="353" t="str">
        <f ca="1">+IF(OFFSET('Hygiene Data'!$H$13,0,10*ROW('Hygiene Data'!H100))="","",OFFSET('Hygiene Data'!$H$13,0,10*ROW('Hygiene Data'!H100)))</f>
        <v/>
      </c>
      <c r="ED106" s="353" t="str">
        <f ca="1">+IF(OFFSET('Hygiene Data'!$I$11,0,10*ROW('Hygiene Data'!I100))="","",OFFSET('Hygiene Data'!$I$11,0,10*ROW('Hygiene Data'!I100)))</f>
        <v/>
      </c>
      <c r="EE106" s="353" t="str">
        <f ca="1">+IF(OFFSET('Hygiene Data'!$I$12,0,10*ROW('Hygiene Data'!I100))="","",OFFSET('Hygiene Data'!$I$12,0,10*ROW('Hygiene Data'!I100)))</f>
        <v/>
      </c>
      <c r="EF106" s="353" t="str">
        <f ca="1">+IF(OFFSET('Hygiene Data'!$I$13,0,10*ROW('Hygiene Data'!I100))="","",OFFSET('Hygiene Data'!$I$13,0,10*ROW('Hygiene Data'!I100)))</f>
        <v/>
      </c>
    </row>
    <row r="107" spans="1:136" x14ac:dyDescent="0.25">
      <c r="A107" s="462" t="str">
        <f ca="1">+IF(OFFSET('Water Data'!$B$2,0,10*ROW('Water Data'!E101))="","",OFFSET('Water Data'!$B$2,0,10*ROW('Water Data'!E101)))</f>
        <v/>
      </c>
      <c r="B107" s="46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89" t="str">
        <f t="shared" ca="1" si="1"/>
        <v/>
      </c>
      <c r="D107" s="49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3" t="str">
        <f ca="1">+IF(OFFSET('Water Data'!$D$27,0,10*ROW('Water Data'!D101))="","",OFFSET('Water Data'!$D$27,0,10*ROW('Water Data'!D101)))</f>
        <v/>
      </c>
      <c r="BT107" s="353" t="str">
        <f ca="1">+IF(OFFSET('Water Data'!$D$28,0,10*ROW('Water Data'!D101))="","",OFFSET('Water Data'!$D$28,0,10*ROW('Water Data'!D101)))</f>
        <v/>
      </c>
      <c r="BU107" s="353" t="str">
        <f ca="1">+IF(OFFSET('Water Data'!$D$29,0,10*ROW('Water Data'!D101))="","",OFFSET('Water Data'!$D$29,0,10*ROW('Water Data'!D101)))</f>
        <v/>
      </c>
      <c r="BV107" s="353" t="str">
        <f ca="1">+IF(OFFSET('Water Data'!$E$27,0,10*ROW('Water Data'!E101))="","",OFFSET('Water Data'!$E$27,0,10*ROW('Water Data'!E101)))</f>
        <v/>
      </c>
      <c r="BW107" s="353" t="str">
        <f ca="1">+IF(OFFSET('Water Data'!$E$28,0,10*ROW('Water Data'!E101))="","",OFFSET('Water Data'!$E$28,0,10*ROW('Water Data'!E101)))</f>
        <v/>
      </c>
      <c r="BX107" s="353" t="str">
        <f ca="1">+IF(OFFSET('Water Data'!$E$29,0,10*ROW('Water Data'!E101))="","",OFFSET('Water Data'!$E$29,0,10*ROW('Water Data'!E101)))</f>
        <v/>
      </c>
      <c r="BY107" s="353" t="str">
        <f ca="1">+IF(OFFSET('Water Data'!$F$27,0,10*ROW('Water Data'!F101))="","",OFFSET('Water Data'!$F$27,0,10*ROW('Water Data'!F101)))</f>
        <v/>
      </c>
      <c r="BZ107" s="353" t="str">
        <f ca="1">+IF(OFFSET('Water Data'!$F$28,0,10*ROW('Water Data'!F101))="","",OFFSET('Water Data'!$F$28,0,10*ROW('Water Data'!F101)))</f>
        <v/>
      </c>
      <c r="CA107" s="353" t="str">
        <f ca="1">+IF(OFFSET('Water Data'!$F$29,0,10*ROW('Water Data'!F101))="","",OFFSET('Water Data'!$F$29,0,10*ROW('Water Data'!F101)))</f>
        <v/>
      </c>
      <c r="CB107" s="353" t="str">
        <f ca="1">+IF(OFFSET('Water Data'!$G$27,0,10*ROW('Water Data'!G101))="","",OFFSET('Water Data'!$G$27,0,10*ROW('Water Data'!G101)))</f>
        <v/>
      </c>
      <c r="CC107" s="353" t="str">
        <f ca="1">+IF(OFFSET('Water Data'!$G$28,0,10*ROW('Water Data'!G101))="","",OFFSET('Water Data'!$G$28,0,10*ROW('Water Data'!G101)))</f>
        <v/>
      </c>
      <c r="CD107" s="353" t="str">
        <f ca="1">+IF(OFFSET('Water Data'!$G$29,0,10*ROW('Water Data'!G101))="","",OFFSET('Water Data'!$G$29,0,10*ROW('Water Data'!G101)))</f>
        <v/>
      </c>
      <c r="CE107" s="353" t="str">
        <f ca="1">+IF(OFFSET('Water Data'!$H$27,0,10*ROW('Water Data'!H101))="","",OFFSET('Water Data'!$H$27,0,10*ROW('Water Data'!H101)))</f>
        <v/>
      </c>
      <c r="CF107" s="353" t="str">
        <f ca="1">+IF(OFFSET('Water Data'!$H$28,0,10*ROW('Water Data'!H101))="","",OFFSET('Water Data'!$H$28,0,10*ROW('Water Data'!H101)))</f>
        <v/>
      </c>
      <c r="CG107" s="353" t="str">
        <f ca="1">+IF(OFFSET('Water Data'!$H$29,0,10*ROW('Water Data'!H101))="","",OFFSET('Water Data'!$H$29,0,10*ROW('Water Data'!H101)))</f>
        <v/>
      </c>
      <c r="CH107" s="353" t="str">
        <f ca="1">+IF(OFFSET('Water Data'!$I$27,0,10*ROW('Water Data'!I101))="","",OFFSET('Water Data'!$I$27,0,10*ROW('Water Data'!I101)))</f>
        <v/>
      </c>
      <c r="CI107" s="353" t="str">
        <f ca="1">+IF(OFFSET('Water Data'!$I$28,0,10*ROW('Water Data'!I101))="","",OFFSET('Water Data'!$I$28,0,10*ROW('Water Data'!I101)))</f>
        <v/>
      </c>
      <c r="CJ107" s="353" t="str">
        <f ca="1">+IF(OFFSET('Water Data'!$I$29,0,10*ROW('Water Data'!I101))="","",OFFSET('Water Data'!$I$29,0,10*ROW('Water Data'!I101)))</f>
        <v/>
      </c>
      <c r="CK107" s="353" t="str">
        <f ca="1">+IF(OFFSET('Sanitation Data'!$D$28,0,10*ROW('Sanitation Data'!D101))="","",OFFSET('Sanitation Data'!$D$28,0,10*ROW('Sanitation Data'!D101)))</f>
        <v/>
      </c>
      <c r="CL107" s="353" t="str">
        <f ca="1">+IF(OFFSET('Sanitation Data'!$D$29,0,10*ROW('Sanitation Data'!D101))="","",OFFSET('Sanitation Data'!$D$29,0,10*ROW('Sanitation Data'!D101)))</f>
        <v/>
      </c>
      <c r="CM107" s="353" t="str">
        <f ca="1">+IF(OFFSET('Sanitation Data'!$D$30,0,10*ROW('Sanitation Data'!D101))="","",OFFSET('Sanitation Data'!$D$30,0,10*ROW('Sanitation Data'!D101)))</f>
        <v/>
      </c>
      <c r="CN107" s="353" t="str">
        <f ca="1">+IF(OFFSET('Sanitation Data'!$D$31,0,10*ROW('Sanitation Data'!D101))="","",OFFSET('Sanitation Data'!$D$31,0,10*ROW('Sanitation Data'!D101)))</f>
        <v/>
      </c>
      <c r="CO107" s="353" t="str">
        <f ca="1">+IF(OFFSET('Sanitation Data'!$D$32,0,10*ROW('Sanitation Data'!D101))="","",OFFSET('Sanitation Data'!$D$32,0,10*ROW('Sanitation Data'!D101)))</f>
        <v/>
      </c>
      <c r="CP107" s="353" t="str">
        <f ca="1">+IF(OFFSET('Sanitation Data'!$E$28,0,10*ROW('Sanitation Data'!E101))="","",OFFSET('Sanitation Data'!$E$28,0,10*ROW('Sanitation Data'!E101)))</f>
        <v/>
      </c>
      <c r="CQ107" s="353" t="str">
        <f ca="1">+IF(OFFSET('Sanitation Data'!$E$29,0,10*ROW('Sanitation Data'!E101))="","",OFFSET('Sanitation Data'!$E$29,0,10*ROW('Sanitation Data'!E101)))</f>
        <v/>
      </c>
      <c r="CR107" s="353" t="str">
        <f ca="1">+IF(OFFSET('Sanitation Data'!$E$30,0,10*ROW('Sanitation Data'!E101))="","",OFFSET('Sanitation Data'!$E$30,0,10*ROW('Sanitation Data'!E101)))</f>
        <v/>
      </c>
      <c r="CS107" s="353" t="str">
        <f ca="1">+IF(OFFSET('Sanitation Data'!$E$31,0,10*ROW('Sanitation Data'!E101))="","",OFFSET('Sanitation Data'!$E$31,0,10*ROW('Sanitation Data'!E101)))</f>
        <v/>
      </c>
      <c r="CT107" s="353" t="str">
        <f ca="1">+IF(OFFSET('Sanitation Data'!$E$32,0,10*ROW('Sanitation Data'!E101))="","",OFFSET('Sanitation Data'!$E$32,0,10*ROW('Sanitation Data'!E101)))</f>
        <v/>
      </c>
      <c r="CU107" s="353" t="str">
        <f ca="1">+IF(OFFSET('Sanitation Data'!$F$28,0,10*ROW('Sanitation Data'!F101))="","",OFFSET('Sanitation Data'!$F$28,0,10*ROW('Sanitation Data'!F101)))</f>
        <v/>
      </c>
      <c r="CV107" s="353" t="str">
        <f ca="1">+IF(OFFSET('Sanitation Data'!$F$29,0,10*ROW('Sanitation Data'!F101))="","",OFFSET('Sanitation Data'!$F$29,0,10*ROW('Sanitation Data'!F101)))</f>
        <v/>
      </c>
      <c r="CW107" s="353" t="str">
        <f ca="1">+IF(OFFSET('Sanitation Data'!$F$30,0,10*ROW('Sanitation Data'!F101))="","",OFFSET('Sanitation Data'!$F$30,0,10*ROW('Sanitation Data'!F101)))</f>
        <v/>
      </c>
      <c r="CX107" s="353" t="str">
        <f ca="1">+IF(OFFSET('Sanitation Data'!$F$31,0,10*ROW('Sanitation Data'!F101))="","",OFFSET('Sanitation Data'!$F$31,0,10*ROW('Sanitation Data'!F101)))</f>
        <v/>
      </c>
      <c r="CY107" s="353" t="str">
        <f ca="1">+IF(OFFSET('Sanitation Data'!$F$32,0,10*ROW('Sanitation Data'!F101))="","",OFFSET('Sanitation Data'!$F$32,0,10*ROW('Sanitation Data'!F101)))</f>
        <v/>
      </c>
      <c r="CZ107" s="353" t="str">
        <f ca="1">+IF(OFFSET('Sanitation Data'!$G$28,0,10*ROW('Sanitation Data'!G101))="","",OFFSET('Sanitation Data'!$G$28,0,10*ROW('Sanitation Data'!G101)))</f>
        <v/>
      </c>
      <c r="DA107" s="353" t="str">
        <f ca="1">+IF(OFFSET('Sanitation Data'!$G$29,0,10*ROW('Sanitation Data'!G101))="","",OFFSET('Sanitation Data'!$G$29,0,10*ROW('Sanitation Data'!G101)))</f>
        <v/>
      </c>
      <c r="DB107" s="353" t="str">
        <f ca="1">+IF(OFFSET('Sanitation Data'!$G$30,0,10*ROW('Sanitation Data'!G101))="","",OFFSET('Sanitation Data'!$G$30,0,10*ROW('Sanitation Data'!G101)))</f>
        <v/>
      </c>
      <c r="DC107" s="353" t="str">
        <f ca="1">+IF(OFFSET('Sanitation Data'!$G$31,0,10*ROW('Sanitation Data'!G101))="","",OFFSET('Sanitation Data'!$G$31,0,10*ROW('Sanitation Data'!G101)))</f>
        <v/>
      </c>
      <c r="DD107" s="353" t="str">
        <f ca="1">+IF(OFFSET('Sanitation Data'!$G$32,0,10*ROW('Sanitation Data'!G101))="","",OFFSET('Sanitation Data'!$G$32,0,10*ROW('Sanitation Data'!G101)))</f>
        <v/>
      </c>
      <c r="DE107" s="353" t="str">
        <f ca="1">+IF(OFFSET('Sanitation Data'!$H$28,0,10*ROW('Sanitation Data'!H101))="","",OFFSET('Sanitation Data'!$H$28,0,10*ROW('Sanitation Data'!H101)))</f>
        <v/>
      </c>
      <c r="DF107" s="353" t="str">
        <f ca="1">+IF(OFFSET('Sanitation Data'!$H$29,0,10*ROW('Sanitation Data'!H101))="","",OFFSET('Sanitation Data'!$H$29,0,10*ROW('Sanitation Data'!H101)))</f>
        <v/>
      </c>
      <c r="DG107" s="353" t="str">
        <f ca="1">+IF(OFFSET('Sanitation Data'!$H$30,0,10*ROW('Sanitation Data'!H101))="","",OFFSET('Sanitation Data'!$H$30,0,10*ROW('Sanitation Data'!H101)))</f>
        <v/>
      </c>
      <c r="DH107" s="353" t="str">
        <f ca="1">+IF(OFFSET('Sanitation Data'!$H$31,0,10*ROW('Sanitation Data'!H101))="","",OFFSET('Sanitation Data'!$H$31,0,10*ROW('Sanitation Data'!H101)))</f>
        <v/>
      </c>
      <c r="DI107" s="353" t="str">
        <f ca="1">+IF(OFFSET('Sanitation Data'!$H$32,0,10*ROW('Sanitation Data'!H101))="","",OFFSET('Sanitation Data'!$H$32,0,10*ROW('Sanitation Data'!H101)))</f>
        <v/>
      </c>
      <c r="DJ107" s="353" t="str">
        <f ca="1">+IF(OFFSET('Sanitation Data'!$I$28,0,10*ROW('Sanitation Data'!I101))="","",OFFSET('Sanitation Data'!$I$28,0,10*ROW('Sanitation Data'!I101)))</f>
        <v/>
      </c>
      <c r="DK107" s="353" t="str">
        <f ca="1">+IF(OFFSET('Sanitation Data'!$I$29,0,10*ROW('Sanitation Data'!I101))="","",OFFSET('Sanitation Data'!$I$29,0,10*ROW('Sanitation Data'!I101)))</f>
        <v/>
      </c>
      <c r="DL107" s="353" t="str">
        <f ca="1">+IF(OFFSET('Sanitation Data'!$I$30,0,10*ROW('Sanitation Data'!I101))="","",OFFSET('Sanitation Data'!$I$30,0,10*ROW('Sanitation Data'!I101)))</f>
        <v/>
      </c>
      <c r="DM107" s="353" t="str">
        <f ca="1">+IF(OFFSET('Sanitation Data'!$I$31,0,10*ROW('Sanitation Data'!I101))="","",OFFSET('Sanitation Data'!$I$31,0,10*ROW('Sanitation Data'!I101)))</f>
        <v/>
      </c>
      <c r="DN107" s="353" t="str">
        <f ca="1">+IF(OFFSET('Sanitation Data'!$I$32,0,10*ROW('Sanitation Data'!I101))="","",OFFSET('Sanitation Data'!$I$32,0,10*ROW('Sanitation Data'!I101)))</f>
        <v/>
      </c>
      <c r="DO107" s="353" t="str">
        <f ca="1">+IF(OFFSET('Hygiene Data'!$D$11,0,10*ROW('Hygiene Data'!D101))="","",OFFSET('Hygiene Data'!$D$11,0,10*ROW('Hygiene Data'!D101)))</f>
        <v/>
      </c>
      <c r="DP107" s="353" t="str">
        <f ca="1">+IF(OFFSET('Hygiene Data'!$D$12,0,10*ROW('Hygiene Data'!D101))="","",OFFSET('Hygiene Data'!$D$12,0,10*ROW('Hygiene Data'!D101)))</f>
        <v/>
      </c>
      <c r="DQ107" s="353" t="str">
        <f ca="1">+IF(OFFSET('Hygiene Data'!$D$13,0,10*ROW('Hygiene Data'!D101))="","",OFFSET('Hygiene Data'!$D$13,0,10*ROW('Hygiene Data'!D101)))</f>
        <v/>
      </c>
      <c r="DR107" s="353" t="str">
        <f ca="1">+IF(OFFSET('Hygiene Data'!$E$11,0,10*ROW('Hygiene Data'!E101))="","",OFFSET('Hygiene Data'!$E$11,0,10*ROW('Hygiene Data'!E101)))</f>
        <v/>
      </c>
      <c r="DS107" s="353" t="str">
        <f ca="1">+IF(OFFSET('Hygiene Data'!$E$12,0,10*ROW('Hygiene Data'!E101))="","",OFFSET('Hygiene Data'!$E$12,0,10*ROW('Hygiene Data'!E101)))</f>
        <v/>
      </c>
      <c r="DT107" s="353" t="str">
        <f ca="1">+IF(OFFSET('Hygiene Data'!$E$13,0,10*ROW('Hygiene Data'!E101))="","",OFFSET('Hygiene Data'!$E$13,0,10*ROW('Hygiene Data'!E101)))</f>
        <v/>
      </c>
      <c r="DU107" s="353" t="str">
        <f ca="1">+IF(OFFSET('Hygiene Data'!$F$11,0,10*ROW('Hygiene Data'!F101))="","",OFFSET('Hygiene Data'!$F$11,0,10*ROW('Hygiene Data'!F101)))</f>
        <v/>
      </c>
      <c r="DV107" s="353" t="str">
        <f ca="1">+IF(OFFSET('Hygiene Data'!$F$12,0,10*ROW('Hygiene Data'!F101))="","",OFFSET('Hygiene Data'!$F$12,0,10*ROW('Hygiene Data'!F101)))</f>
        <v/>
      </c>
      <c r="DW107" s="353" t="str">
        <f ca="1">+IF(OFFSET('Hygiene Data'!$F$13,0,10*ROW('Hygiene Data'!F101))="","",OFFSET('Hygiene Data'!$F$13,0,10*ROW('Hygiene Data'!F101)))</f>
        <v/>
      </c>
      <c r="DX107" s="353" t="str">
        <f ca="1">+IF(OFFSET('Hygiene Data'!$G$11,0,10*ROW('Hygiene Data'!G101))="","",OFFSET('Hygiene Data'!$G$11,0,10*ROW('Hygiene Data'!G101)))</f>
        <v/>
      </c>
      <c r="DY107" s="353" t="str">
        <f ca="1">+IF(OFFSET('Hygiene Data'!$G$12,0,10*ROW('Hygiene Data'!G101))="","",OFFSET('Hygiene Data'!$G$12,0,10*ROW('Hygiene Data'!G101)))</f>
        <v/>
      </c>
      <c r="DZ107" s="353" t="str">
        <f ca="1">+IF(OFFSET('Hygiene Data'!$G$13,0,10*ROW('Hygiene Data'!G101))="","",OFFSET('Hygiene Data'!$G$13,0,10*ROW('Hygiene Data'!G101)))</f>
        <v/>
      </c>
      <c r="EA107" s="353" t="str">
        <f ca="1">+IF(OFFSET('Hygiene Data'!$H$11,0,10*ROW('Hygiene Data'!H101))="","",OFFSET('Hygiene Data'!$H$11,0,10*ROW('Hygiene Data'!H101)))</f>
        <v/>
      </c>
      <c r="EB107" s="353" t="str">
        <f ca="1">+IF(OFFSET('Hygiene Data'!$H$12,0,10*ROW('Hygiene Data'!H101))="","",OFFSET('Hygiene Data'!$H$12,0,10*ROW('Hygiene Data'!H101)))</f>
        <v/>
      </c>
      <c r="EC107" s="353" t="str">
        <f ca="1">+IF(OFFSET('Hygiene Data'!$H$13,0,10*ROW('Hygiene Data'!H101))="","",OFFSET('Hygiene Data'!$H$13,0,10*ROW('Hygiene Data'!H101)))</f>
        <v/>
      </c>
      <c r="ED107" s="353" t="str">
        <f ca="1">+IF(OFFSET('Hygiene Data'!$I$11,0,10*ROW('Hygiene Data'!I101))="","",OFFSET('Hygiene Data'!$I$11,0,10*ROW('Hygiene Data'!I101)))</f>
        <v/>
      </c>
      <c r="EE107" s="353" t="str">
        <f ca="1">+IF(OFFSET('Hygiene Data'!$I$12,0,10*ROW('Hygiene Data'!I101))="","",OFFSET('Hygiene Data'!$I$12,0,10*ROW('Hygiene Data'!I101)))</f>
        <v/>
      </c>
      <c r="EF107" s="353" t="str">
        <f ca="1">+IF(OFFSET('Hygiene Data'!$I$13,0,10*ROW('Hygiene Data'!I101))="","",OFFSET('Hygiene Data'!$I$13,0,10*ROW('Hygiene Data'!I101)))</f>
        <v/>
      </c>
    </row>
    <row r="108" spans="1:136" x14ac:dyDescent="0.25">
      <c r="A108" s="462" t="str">
        <f ca="1">+IF(OFFSET('Water Data'!$B$2,0,10*ROW('Water Data'!E102))="","",OFFSET('Water Data'!$B$2,0,10*ROW('Water Data'!E102)))</f>
        <v/>
      </c>
      <c r="B108" s="46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89" t="str">
        <f t="shared" ca="1" si="1"/>
        <v/>
      </c>
      <c r="D108" s="49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3" t="str">
        <f ca="1">+IF(OFFSET('Water Data'!$D$27,0,10*ROW('Water Data'!D102))="","",OFFSET('Water Data'!$D$27,0,10*ROW('Water Data'!D102)))</f>
        <v/>
      </c>
      <c r="BT108" s="353" t="str">
        <f ca="1">+IF(OFFSET('Water Data'!$D$28,0,10*ROW('Water Data'!D102))="","",OFFSET('Water Data'!$D$28,0,10*ROW('Water Data'!D102)))</f>
        <v/>
      </c>
      <c r="BU108" s="353" t="str">
        <f ca="1">+IF(OFFSET('Water Data'!$D$29,0,10*ROW('Water Data'!D102))="","",OFFSET('Water Data'!$D$29,0,10*ROW('Water Data'!D102)))</f>
        <v/>
      </c>
      <c r="BV108" s="353" t="str">
        <f ca="1">+IF(OFFSET('Water Data'!$E$27,0,10*ROW('Water Data'!E102))="","",OFFSET('Water Data'!$E$27,0,10*ROW('Water Data'!E102)))</f>
        <v/>
      </c>
      <c r="BW108" s="353" t="str">
        <f ca="1">+IF(OFFSET('Water Data'!$E$28,0,10*ROW('Water Data'!E102))="","",OFFSET('Water Data'!$E$28,0,10*ROW('Water Data'!E102)))</f>
        <v/>
      </c>
      <c r="BX108" s="353" t="str">
        <f ca="1">+IF(OFFSET('Water Data'!$E$29,0,10*ROW('Water Data'!E102))="","",OFFSET('Water Data'!$E$29,0,10*ROW('Water Data'!E102)))</f>
        <v/>
      </c>
      <c r="BY108" s="353" t="str">
        <f ca="1">+IF(OFFSET('Water Data'!$F$27,0,10*ROW('Water Data'!F102))="","",OFFSET('Water Data'!$F$27,0,10*ROW('Water Data'!F102)))</f>
        <v/>
      </c>
      <c r="BZ108" s="353" t="str">
        <f ca="1">+IF(OFFSET('Water Data'!$F$28,0,10*ROW('Water Data'!F102))="","",OFFSET('Water Data'!$F$28,0,10*ROW('Water Data'!F102)))</f>
        <v/>
      </c>
      <c r="CA108" s="353" t="str">
        <f ca="1">+IF(OFFSET('Water Data'!$F$29,0,10*ROW('Water Data'!F102))="","",OFFSET('Water Data'!$F$29,0,10*ROW('Water Data'!F102)))</f>
        <v/>
      </c>
      <c r="CB108" s="353" t="str">
        <f ca="1">+IF(OFFSET('Water Data'!$G$27,0,10*ROW('Water Data'!G102))="","",OFFSET('Water Data'!$G$27,0,10*ROW('Water Data'!G102)))</f>
        <v/>
      </c>
      <c r="CC108" s="353" t="str">
        <f ca="1">+IF(OFFSET('Water Data'!$G$28,0,10*ROW('Water Data'!G102))="","",OFFSET('Water Data'!$G$28,0,10*ROW('Water Data'!G102)))</f>
        <v/>
      </c>
      <c r="CD108" s="353" t="str">
        <f ca="1">+IF(OFFSET('Water Data'!$G$29,0,10*ROW('Water Data'!G102))="","",OFFSET('Water Data'!$G$29,0,10*ROW('Water Data'!G102)))</f>
        <v/>
      </c>
      <c r="CE108" s="353" t="str">
        <f ca="1">+IF(OFFSET('Water Data'!$H$27,0,10*ROW('Water Data'!H102))="","",OFFSET('Water Data'!$H$27,0,10*ROW('Water Data'!H102)))</f>
        <v/>
      </c>
      <c r="CF108" s="353" t="str">
        <f ca="1">+IF(OFFSET('Water Data'!$H$28,0,10*ROW('Water Data'!H102))="","",OFFSET('Water Data'!$H$28,0,10*ROW('Water Data'!H102)))</f>
        <v/>
      </c>
      <c r="CG108" s="353" t="str">
        <f ca="1">+IF(OFFSET('Water Data'!$H$29,0,10*ROW('Water Data'!H102))="","",OFFSET('Water Data'!$H$29,0,10*ROW('Water Data'!H102)))</f>
        <v/>
      </c>
      <c r="CH108" s="353" t="str">
        <f ca="1">+IF(OFFSET('Water Data'!$I$27,0,10*ROW('Water Data'!I102))="","",OFFSET('Water Data'!$I$27,0,10*ROW('Water Data'!I102)))</f>
        <v/>
      </c>
      <c r="CI108" s="353" t="str">
        <f ca="1">+IF(OFFSET('Water Data'!$I$28,0,10*ROW('Water Data'!I102))="","",OFFSET('Water Data'!$I$28,0,10*ROW('Water Data'!I102)))</f>
        <v/>
      </c>
      <c r="CJ108" s="353" t="str">
        <f ca="1">+IF(OFFSET('Water Data'!$I$29,0,10*ROW('Water Data'!I102))="","",OFFSET('Water Data'!$I$29,0,10*ROW('Water Data'!I102)))</f>
        <v/>
      </c>
      <c r="CK108" s="353" t="str">
        <f ca="1">+IF(OFFSET('Sanitation Data'!$D$28,0,10*ROW('Sanitation Data'!D102))="","",OFFSET('Sanitation Data'!$D$28,0,10*ROW('Sanitation Data'!D102)))</f>
        <v/>
      </c>
      <c r="CL108" s="353" t="str">
        <f ca="1">+IF(OFFSET('Sanitation Data'!$D$29,0,10*ROW('Sanitation Data'!D102))="","",OFFSET('Sanitation Data'!$D$29,0,10*ROW('Sanitation Data'!D102)))</f>
        <v/>
      </c>
      <c r="CM108" s="353" t="str">
        <f ca="1">+IF(OFFSET('Sanitation Data'!$D$30,0,10*ROW('Sanitation Data'!D102))="","",OFFSET('Sanitation Data'!$D$30,0,10*ROW('Sanitation Data'!D102)))</f>
        <v/>
      </c>
      <c r="CN108" s="353" t="str">
        <f ca="1">+IF(OFFSET('Sanitation Data'!$D$31,0,10*ROW('Sanitation Data'!D102))="","",OFFSET('Sanitation Data'!$D$31,0,10*ROW('Sanitation Data'!D102)))</f>
        <v/>
      </c>
      <c r="CO108" s="353" t="str">
        <f ca="1">+IF(OFFSET('Sanitation Data'!$D$32,0,10*ROW('Sanitation Data'!D102))="","",OFFSET('Sanitation Data'!$D$32,0,10*ROW('Sanitation Data'!D102)))</f>
        <v/>
      </c>
      <c r="CP108" s="353" t="str">
        <f ca="1">+IF(OFFSET('Sanitation Data'!$E$28,0,10*ROW('Sanitation Data'!E102))="","",OFFSET('Sanitation Data'!$E$28,0,10*ROW('Sanitation Data'!E102)))</f>
        <v/>
      </c>
      <c r="CQ108" s="353" t="str">
        <f ca="1">+IF(OFFSET('Sanitation Data'!$E$29,0,10*ROW('Sanitation Data'!E102))="","",OFFSET('Sanitation Data'!$E$29,0,10*ROW('Sanitation Data'!E102)))</f>
        <v/>
      </c>
      <c r="CR108" s="353" t="str">
        <f ca="1">+IF(OFFSET('Sanitation Data'!$E$30,0,10*ROW('Sanitation Data'!E102))="","",OFFSET('Sanitation Data'!$E$30,0,10*ROW('Sanitation Data'!E102)))</f>
        <v/>
      </c>
      <c r="CS108" s="353" t="str">
        <f ca="1">+IF(OFFSET('Sanitation Data'!$E$31,0,10*ROW('Sanitation Data'!E102))="","",OFFSET('Sanitation Data'!$E$31,0,10*ROW('Sanitation Data'!E102)))</f>
        <v/>
      </c>
      <c r="CT108" s="353" t="str">
        <f ca="1">+IF(OFFSET('Sanitation Data'!$E$32,0,10*ROW('Sanitation Data'!E102))="","",OFFSET('Sanitation Data'!$E$32,0,10*ROW('Sanitation Data'!E102)))</f>
        <v/>
      </c>
      <c r="CU108" s="353" t="str">
        <f ca="1">+IF(OFFSET('Sanitation Data'!$F$28,0,10*ROW('Sanitation Data'!F102))="","",OFFSET('Sanitation Data'!$F$28,0,10*ROW('Sanitation Data'!F102)))</f>
        <v/>
      </c>
      <c r="CV108" s="353" t="str">
        <f ca="1">+IF(OFFSET('Sanitation Data'!$F$29,0,10*ROW('Sanitation Data'!F102))="","",OFFSET('Sanitation Data'!$F$29,0,10*ROW('Sanitation Data'!F102)))</f>
        <v/>
      </c>
      <c r="CW108" s="353" t="str">
        <f ca="1">+IF(OFFSET('Sanitation Data'!$F$30,0,10*ROW('Sanitation Data'!F102))="","",OFFSET('Sanitation Data'!$F$30,0,10*ROW('Sanitation Data'!F102)))</f>
        <v/>
      </c>
      <c r="CX108" s="353" t="str">
        <f ca="1">+IF(OFFSET('Sanitation Data'!$F$31,0,10*ROW('Sanitation Data'!F102))="","",OFFSET('Sanitation Data'!$F$31,0,10*ROW('Sanitation Data'!F102)))</f>
        <v/>
      </c>
      <c r="CY108" s="353" t="str">
        <f ca="1">+IF(OFFSET('Sanitation Data'!$F$32,0,10*ROW('Sanitation Data'!F102))="","",OFFSET('Sanitation Data'!$F$32,0,10*ROW('Sanitation Data'!F102)))</f>
        <v/>
      </c>
      <c r="CZ108" s="353" t="str">
        <f ca="1">+IF(OFFSET('Sanitation Data'!$G$28,0,10*ROW('Sanitation Data'!G102))="","",OFFSET('Sanitation Data'!$G$28,0,10*ROW('Sanitation Data'!G102)))</f>
        <v/>
      </c>
      <c r="DA108" s="353" t="str">
        <f ca="1">+IF(OFFSET('Sanitation Data'!$G$29,0,10*ROW('Sanitation Data'!G102))="","",OFFSET('Sanitation Data'!$G$29,0,10*ROW('Sanitation Data'!G102)))</f>
        <v/>
      </c>
      <c r="DB108" s="353" t="str">
        <f ca="1">+IF(OFFSET('Sanitation Data'!$G$30,0,10*ROW('Sanitation Data'!G102))="","",OFFSET('Sanitation Data'!$G$30,0,10*ROW('Sanitation Data'!G102)))</f>
        <v/>
      </c>
      <c r="DC108" s="353" t="str">
        <f ca="1">+IF(OFFSET('Sanitation Data'!$G$31,0,10*ROW('Sanitation Data'!G102))="","",OFFSET('Sanitation Data'!$G$31,0,10*ROW('Sanitation Data'!G102)))</f>
        <v/>
      </c>
      <c r="DD108" s="353" t="str">
        <f ca="1">+IF(OFFSET('Sanitation Data'!$G$32,0,10*ROW('Sanitation Data'!G102))="","",OFFSET('Sanitation Data'!$G$32,0,10*ROW('Sanitation Data'!G102)))</f>
        <v/>
      </c>
      <c r="DE108" s="353" t="str">
        <f ca="1">+IF(OFFSET('Sanitation Data'!$H$28,0,10*ROW('Sanitation Data'!H102))="","",OFFSET('Sanitation Data'!$H$28,0,10*ROW('Sanitation Data'!H102)))</f>
        <v/>
      </c>
      <c r="DF108" s="353" t="str">
        <f ca="1">+IF(OFFSET('Sanitation Data'!$H$29,0,10*ROW('Sanitation Data'!H102))="","",OFFSET('Sanitation Data'!$H$29,0,10*ROW('Sanitation Data'!H102)))</f>
        <v/>
      </c>
      <c r="DG108" s="353" t="str">
        <f ca="1">+IF(OFFSET('Sanitation Data'!$H$30,0,10*ROW('Sanitation Data'!H102))="","",OFFSET('Sanitation Data'!$H$30,0,10*ROW('Sanitation Data'!H102)))</f>
        <v/>
      </c>
      <c r="DH108" s="353" t="str">
        <f ca="1">+IF(OFFSET('Sanitation Data'!$H$31,0,10*ROW('Sanitation Data'!H102))="","",OFFSET('Sanitation Data'!$H$31,0,10*ROW('Sanitation Data'!H102)))</f>
        <v/>
      </c>
      <c r="DI108" s="353" t="str">
        <f ca="1">+IF(OFFSET('Sanitation Data'!$H$32,0,10*ROW('Sanitation Data'!H102))="","",OFFSET('Sanitation Data'!$H$32,0,10*ROW('Sanitation Data'!H102)))</f>
        <v/>
      </c>
      <c r="DJ108" s="353" t="str">
        <f ca="1">+IF(OFFSET('Sanitation Data'!$I$28,0,10*ROW('Sanitation Data'!I102))="","",OFFSET('Sanitation Data'!$I$28,0,10*ROW('Sanitation Data'!I102)))</f>
        <v/>
      </c>
      <c r="DK108" s="353" t="str">
        <f ca="1">+IF(OFFSET('Sanitation Data'!$I$29,0,10*ROW('Sanitation Data'!I102))="","",OFFSET('Sanitation Data'!$I$29,0,10*ROW('Sanitation Data'!I102)))</f>
        <v/>
      </c>
      <c r="DL108" s="353" t="str">
        <f ca="1">+IF(OFFSET('Sanitation Data'!$I$30,0,10*ROW('Sanitation Data'!I102))="","",OFFSET('Sanitation Data'!$I$30,0,10*ROW('Sanitation Data'!I102)))</f>
        <v/>
      </c>
      <c r="DM108" s="353" t="str">
        <f ca="1">+IF(OFFSET('Sanitation Data'!$I$31,0,10*ROW('Sanitation Data'!I102))="","",OFFSET('Sanitation Data'!$I$31,0,10*ROW('Sanitation Data'!I102)))</f>
        <v/>
      </c>
      <c r="DN108" s="353" t="str">
        <f ca="1">+IF(OFFSET('Sanitation Data'!$I$32,0,10*ROW('Sanitation Data'!I102))="","",OFFSET('Sanitation Data'!$I$32,0,10*ROW('Sanitation Data'!I102)))</f>
        <v/>
      </c>
      <c r="DO108" s="353" t="str">
        <f ca="1">+IF(OFFSET('Hygiene Data'!$D$11,0,10*ROW('Hygiene Data'!D102))="","",OFFSET('Hygiene Data'!$D$11,0,10*ROW('Hygiene Data'!D102)))</f>
        <v/>
      </c>
      <c r="DP108" s="353" t="str">
        <f ca="1">+IF(OFFSET('Hygiene Data'!$D$12,0,10*ROW('Hygiene Data'!D102))="","",OFFSET('Hygiene Data'!$D$12,0,10*ROW('Hygiene Data'!D102)))</f>
        <v/>
      </c>
      <c r="DQ108" s="353" t="str">
        <f ca="1">+IF(OFFSET('Hygiene Data'!$D$13,0,10*ROW('Hygiene Data'!D102))="","",OFFSET('Hygiene Data'!$D$13,0,10*ROW('Hygiene Data'!D102)))</f>
        <v/>
      </c>
      <c r="DR108" s="353" t="str">
        <f ca="1">+IF(OFFSET('Hygiene Data'!$E$11,0,10*ROW('Hygiene Data'!E102))="","",OFFSET('Hygiene Data'!$E$11,0,10*ROW('Hygiene Data'!E102)))</f>
        <v/>
      </c>
      <c r="DS108" s="353" t="str">
        <f ca="1">+IF(OFFSET('Hygiene Data'!$E$12,0,10*ROW('Hygiene Data'!E102))="","",OFFSET('Hygiene Data'!$E$12,0,10*ROW('Hygiene Data'!E102)))</f>
        <v/>
      </c>
      <c r="DT108" s="353" t="str">
        <f ca="1">+IF(OFFSET('Hygiene Data'!$E$13,0,10*ROW('Hygiene Data'!E102))="","",OFFSET('Hygiene Data'!$E$13,0,10*ROW('Hygiene Data'!E102)))</f>
        <v/>
      </c>
      <c r="DU108" s="353" t="str">
        <f ca="1">+IF(OFFSET('Hygiene Data'!$F$11,0,10*ROW('Hygiene Data'!F102))="","",OFFSET('Hygiene Data'!$F$11,0,10*ROW('Hygiene Data'!F102)))</f>
        <v/>
      </c>
      <c r="DV108" s="353" t="str">
        <f ca="1">+IF(OFFSET('Hygiene Data'!$F$12,0,10*ROW('Hygiene Data'!F102))="","",OFFSET('Hygiene Data'!$F$12,0,10*ROW('Hygiene Data'!F102)))</f>
        <v/>
      </c>
      <c r="DW108" s="353" t="str">
        <f ca="1">+IF(OFFSET('Hygiene Data'!$F$13,0,10*ROW('Hygiene Data'!F102))="","",OFFSET('Hygiene Data'!$F$13,0,10*ROW('Hygiene Data'!F102)))</f>
        <v/>
      </c>
      <c r="DX108" s="353" t="str">
        <f ca="1">+IF(OFFSET('Hygiene Data'!$G$11,0,10*ROW('Hygiene Data'!G102))="","",OFFSET('Hygiene Data'!$G$11,0,10*ROW('Hygiene Data'!G102)))</f>
        <v/>
      </c>
      <c r="DY108" s="353" t="str">
        <f ca="1">+IF(OFFSET('Hygiene Data'!$G$12,0,10*ROW('Hygiene Data'!G102))="","",OFFSET('Hygiene Data'!$G$12,0,10*ROW('Hygiene Data'!G102)))</f>
        <v/>
      </c>
      <c r="DZ108" s="353" t="str">
        <f ca="1">+IF(OFFSET('Hygiene Data'!$G$13,0,10*ROW('Hygiene Data'!G102))="","",OFFSET('Hygiene Data'!$G$13,0,10*ROW('Hygiene Data'!G102)))</f>
        <v/>
      </c>
      <c r="EA108" s="353" t="str">
        <f ca="1">+IF(OFFSET('Hygiene Data'!$H$11,0,10*ROW('Hygiene Data'!H102))="","",OFFSET('Hygiene Data'!$H$11,0,10*ROW('Hygiene Data'!H102)))</f>
        <v/>
      </c>
      <c r="EB108" s="353" t="str">
        <f ca="1">+IF(OFFSET('Hygiene Data'!$H$12,0,10*ROW('Hygiene Data'!H102))="","",OFFSET('Hygiene Data'!$H$12,0,10*ROW('Hygiene Data'!H102)))</f>
        <v/>
      </c>
      <c r="EC108" s="353" t="str">
        <f ca="1">+IF(OFFSET('Hygiene Data'!$H$13,0,10*ROW('Hygiene Data'!H102))="","",OFFSET('Hygiene Data'!$H$13,0,10*ROW('Hygiene Data'!H102)))</f>
        <v/>
      </c>
      <c r="ED108" s="353" t="str">
        <f ca="1">+IF(OFFSET('Hygiene Data'!$I$11,0,10*ROW('Hygiene Data'!I102))="","",OFFSET('Hygiene Data'!$I$11,0,10*ROW('Hygiene Data'!I102)))</f>
        <v/>
      </c>
      <c r="EE108" s="353" t="str">
        <f ca="1">+IF(OFFSET('Hygiene Data'!$I$12,0,10*ROW('Hygiene Data'!I102))="","",OFFSET('Hygiene Data'!$I$12,0,10*ROW('Hygiene Data'!I102)))</f>
        <v/>
      </c>
      <c r="EF108" s="353" t="str">
        <f ca="1">+IF(OFFSET('Hygiene Data'!$I$13,0,10*ROW('Hygiene Data'!I102))="","",OFFSET('Hygiene Data'!$I$13,0,10*ROW('Hygiene Data'!I102)))</f>
        <v/>
      </c>
    </row>
    <row r="109" spans="1:136" x14ac:dyDescent="0.25">
      <c r="A109" s="462" t="str">
        <f ca="1">+IF(OFFSET('Water Data'!$B$2,0,10*ROW('Water Data'!E103))="","",OFFSET('Water Data'!$B$2,0,10*ROW('Water Data'!E103)))</f>
        <v/>
      </c>
      <c r="B109" s="46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89" t="str">
        <f t="shared" ca="1" si="1"/>
        <v/>
      </c>
      <c r="D109" s="49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3" t="str">
        <f ca="1">+IF(OFFSET('Water Data'!$D$27,0,10*ROW('Water Data'!D103))="","",OFFSET('Water Data'!$D$27,0,10*ROW('Water Data'!D103)))</f>
        <v/>
      </c>
      <c r="BT109" s="353" t="str">
        <f ca="1">+IF(OFFSET('Water Data'!$D$28,0,10*ROW('Water Data'!D103))="","",OFFSET('Water Data'!$D$28,0,10*ROW('Water Data'!D103)))</f>
        <v/>
      </c>
      <c r="BU109" s="353" t="str">
        <f ca="1">+IF(OFFSET('Water Data'!$D$29,0,10*ROW('Water Data'!D103))="","",OFFSET('Water Data'!$D$29,0,10*ROW('Water Data'!D103)))</f>
        <v/>
      </c>
      <c r="BV109" s="353" t="str">
        <f ca="1">+IF(OFFSET('Water Data'!$E$27,0,10*ROW('Water Data'!E103))="","",OFFSET('Water Data'!$E$27,0,10*ROW('Water Data'!E103)))</f>
        <v/>
      </c>
      <c r="BW109" s="353" t="str">
        <f ca="1">+IF(OFFSET('Water Data'!$E$28,0,10*ROW('Water Data'!E103))="","",OFFSET('Water Data'!$E$28,0,10*ROW('Water Data'!E103)))</f>
        <v/>
      </c>
      <c r="BX109" s="353" t="str">
        <f ca="1">+IF(OFFSET('Water Data'!$E$29,0,10*ROW('Water Data'!E103))="","",OFFSET('Water Data'!$E$29,0,10*ROW('Water Data'!E103)))</f>
        <v/>
      </c>
      <c r="BY109" s="353" t="str">
        <f ca="1">+IF(OFFSET('Water Data'!$F$27,0,10*ROW('Water Data'!F103))="","",OFFSET('Water Data'!$F$27,0,10*ROW('Water Data'!F103)))</f>
        <v/>
      </c>
      <c r="BZ109" s="353" t="str">
        <f ca="1">+IF(OFFSET('Water Data'!$F$28,0,10*ROW('Water Data'!F103))="","",OFFSET('Water Data'!$F$28,0,10*ROW('Water Data'!F103)))</f>
        <v/>
      </c>
      <c r="CA109" s="353" t="str">
        <f ca="1">+IF(OFFSET('Water Data'!$F$29,0,10*ROW('Water Data'!F103))="","",OFFSET('Water Data'!$F$29,0,10*ROW('Water Data'!F103)))</f>
        <v/>
      </c>
      <c r="CB109" s="353" t="str">
        <f ca="1">+IF(OFFSET('Water Data'!$G$27,0,10*ROW('Water Data'!G103))="","",OFFSET('Water Data'!$G$27,0,10*ROW('Water Data'!G103)))</f>
        <v/>
      </c>
      <c r="CC109" s="353" t="str">
        <f ca="1">+IF(OFFSET('Water Data'!$G$28,0,10*ROW('Water Data'!G103))="","",OFFSET('Water Data'!$G$28,0,10*ROW('Water Data'!G103)))</f>
        <v/>
      </c>
      <c r="CD109" s="353" t="str">
        <f ca="1">+IF(OFFSET('Water Data'!$G$29,0,10*ROW('Water Data'!G103))="","",OFFSET('Water Data'!$G$29,0,10*ROW('Water Data'!G103)))</f>
        <v/>
      </c>
      <c r="CE109" s="353" t="str">
        <f ca="1">+IF(OFFSET('Water Data'!$H$27,0,10*ROW('Water Data'!H103))="","",OFFSET('Water Data'!$H$27,0,10*ROW('Water Data'!H103)))</f>
        <v/>
      </c>
      <c r="CF109" s="353" t="str">
        <f ca="1">+IF(OFFSET('Water Data'!$H$28,0,10*ROW('Water Data'!H103))="","",OFFSET('Water Data'!$H$28,0,10*ROW('Water Data'!H103)))</f>
        <v/>
      </c>
      <c r="CG109" s="353" t="str">
        <f ca="1">+IF(OFFSET('Water Data'!$H$29,0,10*ROW('Water Data'!H103))="","",OFFSET('Water Data'!$H$29,0,10*ROW('Water Data'!H103)))</f>
        <v/>
      </c>
      <c r="CH109" s="353" t="str">
        <f ca="1">+IF(OFFSET('Water Data'!$I$27,0,10*ROW('Water Data'!I103))="","",OFFSET('Water Data'!$I$27,0,10*ROW('Water Data'!I103)))</f>
        <v/>
      </c>
      <c r="CI109" s="353" t="str">
        <f ca="1">+IF(OFFSET('Water Data'!$I$28,0,10*ROW('Water Data'!I103))="","",OFFSET('Water Data'!$I$28,0,10*ROW('Water Data'!I103)))</f>
        <v/>
      </c>
      <c r="CJ109" s="353" t="str">
        <f ca="1">+IF(OFFSET('Water Data'!$I$29,0,10*ROW('Water Data'!I103))="","",OFFSET('Water Data'!$I$29,0,10*ROW('Water Data'!I103)))</f>
        <v/>
      </c>
      <c r="CK109" s="353" t="str">
        <f ca="1">+IF(OFFSET('Sanitation Data'!$D$28,0,10*ROW('Sanitation Data'!D103))="","",OFFSET('Sanitation Data'!$D$28,0,10*ROW('Sanitation Data'!D103)))</f>
        <v/>
      </c>
      <c r="CL109" s="353" t="str">
        <f ca="1">+IF(OFFSET('Sanitation Data'!$D$29,0,10*ROW('Sanitation Data'!D103))="","",OFFSET('Sanitation Data'!$D$29,0,10*ROW('Sanitation Data'!D103)))</f>
        <v/>
      </c>
      <c r="CM109" s="353" t="str">
        <f ca="1">+IF(OFFSET('Sanitation Data'!$D$30,0,10*ROW('Sanitation Data'!D103))="","",OFFSET('Sanitation Data'!$D$30,0,10*ROW('Sanitation Data'!D103)))</f>
        <v/>
      </c>
      <c r="CN109" s="353" t="str">
        <f ca="1">+IF(OFFSET('Sanitation Data'!$D$31,0,10*ROW('Sanitation Data'!D103))="","",OFFSET('Sanitation Data'!$D$31,0,10*ROW('Sanitation Data'!D103)))</f>
        <v/>
      </c>
      <c r="CO109" s="353" t="str">
        <f ca="1">+IF(OFFSET('Sanitation Data'!$D$32,0,10*ROW('Sanitation Data'!D103))="","",OFFSET('Sanitation Data'!$D$32,0,10*ROW('Sanitation Data'!D103)))</f>
        <v/>
      </c>
      <c r="CP109" s="353" t="str">
        <f ca="1">+IF(OFFSET('Sanitation Data'!$E$28,0,10*ROW('Sanitation Data'!E103))="","",OFFSET('Sanitation Data'!$E$28,0,10*ROW('Sanitation Data'!E103)))</f>
        <v/>
      </c>
      <c r="CQ109" s="353" t="str">
        <f ca="1">+IF(OFFSET('Sanitation Data'!$E$29,0,10*ROW('Sanitation Data'!E103))="","",OFFSET('Sanitation Data'!$E$29,0,10*ROW('Sanitation Data'!E103)))</f>
        <v/>
      </c>
      <c r="CR109" s="353" t="str">
        <f ca="1">+IF(OFFSET('Sanitation Data'!$E$30,0,10*ROW('Sanitation Data'!E103))="","",OFFSET('Sanitation Data'!$E$30,0,10*ROW('Sanitation Data'!E103)))</f>
        <v/>
      </c>
      <c r="CS109" s="353" t="str">
        <f ca="1">+IF(OFFSET('Sanitation Data'!$E$31,0,10*ROW('Sanitation Data'!E103))="","",OFFSET('Sanitation Data'!$E$31,0,10*ROW('Sanitation Data'!E103)))</f>
        <v/>
      </c>
      <c r="CT109" s="353" t="str">
        <f ca="1">+IF(OFFSET('Sanitation Data'!$E$32,0,10*ROW('Sanitation Data'!E103))="","",OFFSET('Sanitation Data'!$E$32,0,10*ROW('Sanitation Data'!E103)))</f>
        <v/>
      </c>
      <c r="CU109" s="353" t="str">
        <f ca="1">+IF(OFFSET('Sanitation Data'!$F$28,0,10*ROW('Sanitation Data'!F103))="","",OFFSET('Sanitation Data'!$F$28,0,10*ROW('Sanitation Data'!F103)))</f>
        <v/>
      </c>
      <c r="CV109" s="353" t="str">
        <f ca="1">+IF(OFFSET('Sanitation Data'!$F$29,0,10*ROW('Sanitation Data'!F103))="","",OFFSET('Sanitation Data'!$F$29,0,10*ROW('Sanitation Data'!F103)))</f>
        <v/>
      </c>
      <c r="CW109" s="353" t="str">
        <f ca="1">+IF(OFFSET('Sanitation Data'!$F$30,0,10*ROW('Sanitation Data'!F103))="","",OFFSET('Sanitation Data'!$F$30,0,10*ROW('Sanitation Data'!F103)))</f>
        <v/>
      </c>
      <c r="CX109" s="353" t="str">
        <f ca="1">+IF(OFFSET('Sanitation Data'!$F$31,0,10*ROW('Sanitation Data'!F103))="","",OFFSET('Sanitation Data'!$F$31,0,10*ROW('Sanitation Data'!F103)))</f>
        <v/>
      </c>
      <c r="CY109" s="353" t="str">
        <f ca="1">+IF(OFFSET('Sanitation Data'!$F$32,0,10*ROW('Sanitation Data'!F103))="","",OFFSET('Sanitation Data'!$F$32,0,10*ROW('Sanitation Data'!F103)))</f>
        <v/>
      </c>
      <c r="CZ109" s="353" t="str">
        <f ca="1">+IF(OFFSET('Sanitation Data'!$G$28,0,10*ROW('Sanitation Data'!G103))="","",OFFSET('Sanitation Data'!$G$28,0,10*ROW('Sanitation Data'!G103)))</f>
        <v/>
      </c>
      <c r="DA109" s="353" t="str">
        <f ca="1">+IF(OFFSET('Sanitation Data'!$G$29,0,10*ROW('Sanitation Data'!G103))="","",OFFSET('Sanitation Data'!$G$29,0,10*ROW('Sanitation Data'!G103)))</f>
        <v/>
      </c>
      <c r="DB109" s="353" t="str">
        <f ca="1">+IF(OFFSET('Sanitation Data'!$G$30,0,10*ROW('Sanitation Data'!G103))="","",OFFSET('Sanitation Data'!$G$30,0,10*ROW('Sanitation Data'!G103)))</f>
        <v/>
      </c>
      <c r="DC109" s="353" t="str">
        <f ca="1">+IF(OFFSET('Sanitation Data'!$G$31,0,10*ROW('Sanitation Data'!G103))="","",OFFSET('Sanitation Data'!$G$31,0,10*ROW('Sanitation Data'!G103)))</f>
        <v/>
      </c>
      <c r="DD109" s="353" t="str">
        <f ca="1">+IF(OFFSET('Sanitation Data'!$G$32,0,10*ROW('Sanitation Data'!G103))="","",OFFSET('Sanitation Data'!$G$32,0,10*ROW('Sanitation Data'!G103)))</f>
        <v/>
      </c>
      <c r="DE109" s="353" t="str">
        <f ca="1">+IF(OFFSET('Sanitation Data'!$H$28,0,10*ROW('Sanitation Data'!H103))="","",OFFSET('Sanitation Data'!$H$28,0,10*ROW('Sanitation Data'!H103)))</f>
        <v/>
      </c>
      <c r="DF109" s="353" t="str">
        <f ca="1">+IF(OFFSET('Sanitation Data'!$H$29,0,10*ROW('Sanitation Data'!H103))="","",OFFSET('Sanitation Data'!$H$29,0,10*ROW('Sanitation Data'!H103)))</f>
        <v/>
      </c>
      <c r="DG109" s="353" t="str">
        <f ca="1">+IF(OFFSET('Sanitation Data'!$H$30,0,10*ROW('Sanitation Data'!H103))="","",OFFSET('Sanitation Data'!$H$30,0,10*ROW('Sanitation Data'!H103)))</f>
        <v/>
      </c>
      <c r="DH109" s="353" t="str">
        <f ca="1">+IF(OFFSET('Sanitation Data'!$H$31,0,10*ROW('Sanitation Data'!H103))="","",OFFSET('Sanitation Data'!$H$31,0,10*ROW('Sanitation Data'!H103)))</f>
        <v/>
      </c>
      <c r="DI109" s="353" t="str">
        <f ca="1">+IF(OFFSET('Sanitation Data'!$H$32,0,10*ROW('Sanitation Data'!H103))="","",OFFSET('Sanitation Data'!$H$32,0,10*ROW('Sanitation Data'!H103)))</f>
        <v/>
      </c>
      <c r="DJ109" s="353" t="str">
        <f ca="1">+IF(OFFSET('Sanitation Data'!$I$28,0,10*ROW('Sanitation Data'!I103))="","",OFFSET('Sanitation Data'!$I$28,0,10*ROW('Sanitation Data'!I103)))</f>
        <v/>
      </c>
      <c r="DK109" s="353" t="str">
        <f ca="1">+IF(OFFSET('Sanitation Data'!$I$29,0,10*ROW('Sanitation Data'!I103))="","",OFFSET('Sanitation Data'!$I$29,0,10*ROW('Sanitation Data'!I103)))</f>
        <v/>
      </c>
      <c r="DL109" s="353" t="str">
        <f ca="1">+IF(OFFSET('Sanitation Data'!$I$30,0,10*ROW('Sanitation Data'!I103))="","",OFFSET('Sanitation Data'!$I$30,0,10*ROW('Sanitation Data'!I103)))</f>
        <v/>
      </c>
      <c r="DM109" s="353" t="str">
        <f ca="1">+IF(OFFSET('Sanitation Data'!$I$31,0,10*ROW('Sanitation Data'!I103))="","",OFFSET('Sanitation Data'!$I$31,0,10*ROW('Sanitation Data'!I103)))</f>
        <v/>
      </c>
      <c r="DN109" s="353" t="str">
        <f ca="1">+IF(OFFSET('Sanitation Data'!$I$32,0,10*ROW('Sanitation Data'!I103))="","",OFFSET('Sanitation Data'!$I$32,0,10*ROW('Sanitation Data'!I103)))</f>
        <v/>
      </c>
      <c r="DO109" s="353" t="str">
        <f ca="1">+IF(OFFSET('Hygiene Data'!$D$11,0,10*ROW('Hygiene Data'!D103))="","",OFFSET('Hygiene Data'!$D$11,0,10*ROW('Hygiene Data'!D103)))</f>
        <v/>
      </c>
      <c r="DP109" s="353" t="str">
        <f ca="1">+IF(OFFSET('Hygiene Data'!$D$12,0,10*ROW('Hygiene Data'!D103))="","",OFFSET('Hygiene Data'!$D$12,0,10*ROW('Hygiene Data'!D103)))</f>
        <v/>
      </c>
      <c r="DQ109" s="353" t="str">
        <f ca="1">+IF(OFFSET('Hygiene Data'!$D$13,0,10*ROW('Hygiene Data'!D103))="","",OFFSET('Hygiene Data'!$D$13,0,10*ROW('Hygiene Data'!D103)))</f>
        <v/>
      </c>
      <c r="DR109" s="353" t="str">
        <f ca="1">+IF(OFFSET('Hygiene Data'!$E$11,0,10*ROW('Hygiene Data'!E103))="","",OFFSET('Hygiene Data'!$E$11,0,10*ROW('Hygiene Data'!E103)))</f>
        <v/>
      </c>
      <c r="DS109" s="353" t="str">
        <f ca="1">+IF(OFFSET('Hygiene Data'!$E$12,0,10*ROW('Hygiene Data'!E103))="","",OFFSET('Hygiene Data'!$E$12,0,10*ROW('Hygiene Data'!E103)))</f>
        <v/>
      </c>
      <c r="DT109" s="353" t="str">
        <f ca="1">+IF(OFFSET('Hygiene Data'!$E$13,0,10*ROW('Hygiene Data'!E103))="","",OFFSET('Hygiene Data'!$E$13,0,10*ROW('Hygiene Data'!E103)))</f>
        <v/>
      </c>
      <c r="DU109" s="353" t="str">
        <f ca="1">+IF(OFFSET('Hygiene Data'!$F$11,0,10*ROW('Hygiene Data'!F103))="","",OFFSET('Hygiene Data'!$F$11,0,10*ROW('Hygiene Data'!F103)))</f>
        <v/>
      </c>
      <c r="DV109" s="353" t="str">
        <f ca="1">+IF(OFFSET('Hygiene Data'!$F$12,0,10*ROW('Hygiene Data'!F103))="","",OFFSET('Hygiene Data'!$F$12,0,10*ROW('Hygiene Data'!F103)))</f>
        <v/>
      </c>
      <c r="DW109" s="353" t="str">
        <f ca="1">+IF(OFFSET('Hygiene Data'!$F$13,0,10*ROW('Hygiene Data'!F103))="","",OFFSET('Hygiene Data'!$F$13,0,10*ROW('Hygiene Data'!F103)))</f>
        <v/>
      </c>
      <c r="DX109" s="353" t="str">
        <f ca="1">+IF(OFFSET('Hygiene Data'!$G$11,0,10*ROW('Hygiene Data'!G103))="","",OFFSET('Hygiene Data'!$G$11,0,10*ROW('Hygiene Data'!G103)))</f>
        <v/>
      </c>
      <c r="DY109" s="353" t="str">
        <f ca="1">+IF(OFFSET('Hygiene Data'!$G$12,0,10*ROW('Hygiene Data'!G103))="","",OFFSET('Hygiene Data'!$G$12,0,10*ROW('Hygiene Data'!G103)))</f>
        <v/>
      </c>
      <c r="DZ109" s="353" t="str">
        <f ca="1">+IF(OFFSET('Hygiene Data'!$G$13,0,10*ROW('Hygiene Data'!G103))="","",OFFSET('Hygiene Data'!$G$13,0,10*ROW('Hygiene Data'!G103)))</f>
        <v/>
      </c>
      <c r="EA109" s="353" t="str">
        <f ca="1">+IF(OFFSET('Hygiene Data'!$H$11,0,10*ROW('Hygiene Data'!H103))="","",OFFSET('Hygiene Data'!$H$11,0,10*ROW('Hygiene Data'!H103)))</f>
        <v/>
      </c>
      <c r="EB109" s="353" t="str">
        <f ca="1">+IF(OFFSET('Hygiene Data'!$H$12,0,10*ROW('Hygiene Data'!H103))="","",OFFSET('Hygiene Data'!$H$12,0,10*ROW('Hygiene Data'!H103)))</f>
        <v/>
      </c>
      <c r="EC109" s="353" t="str">
        <f ca="1">+IF(OFFSET('Hygiene Data'!$H$13,0,10*ROW('Hygiene Data'!H103))="","",OFFSET('Hygiene Data'!$H$13,0,10*ROW('Hygiene Data'!H103)))</f>
        <v/>
      </c>
      <c r="ED109" s="353" t="str">
        <f ca="1">+IF(OFFSET('Hygiene Data'!$I$11,0,10*ROW('Hygiene Data'!I103))="","",OFFSET('Hygiene Data'!$I$11,0,10*ROW('Hygiene Data'!I103)))</f>
        <v/>
      </c>
      <c r="EE109" s="353" t="str">
        <f ca="1">+IF(OFFSET('Hygiene Data'!$I$12,0,10*ROW('Hygiene Data'!I103))="","",OFFSET('Hygiene Data'!$I$12,0,10*ROW('Hygiene Data'!I103)))</f>
        <v/>
      </c>
      <c r="EF109" s="353" t="str">
        <f ca="1">+IF(OFFSET('Hygiene Data'!$I$13,0,10*ROW('Hygiene Data'!I103))="","",OFFSET('Hygiene Data'!$I$13,0,10*ROW('Hygiene Data'!I103)))</f>
        <v/>
      </c>
    </row>
    <row r="110" spans="1:136" x14ac:dyDescent="0.25">
      <c r="A110" s="462" t="str">
        <f ca="1">+IF(OFFSET('Water Data'!$B$2,0,10*ROW('Water Data'!E104))="","",OFFSET('Water Data'!$B$2,0,10*ROW('Water Data'!E104)))</f>
        <v/>
      </c>
      <c r="B110" s="46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89" t="str">
        <f t="shared" ca="1" si="1"/>
        <v/>
      </c>
      <c r="D110" s="49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3" t="str">
        <f ca="1">+IF(OFFSET('Water Data'!$D$27,0,10*ROW('Water Data'!D104))="","",OFFSET('Water Data'!$D$27,0,10*ROW('Water Data'!D104)))</f>
        <v/>
      </c>
      <c r="BT110" s="353" t="str">
        <f ca="1">+IF(OFFSET('Water Data'!$D$28,0,10*ROW('Water Data'!D104))="","",OFFSET('Water Data'!$D$28,0,10*ROW('Water Data'!D104)))</f>
        <v/>
      </c>
      <c r="BU110" s="353" t="str">
        <f ca="1">+IF(OFFSET('Water Data'!$D$29,0,10*ROW('Water Data'!D104))="","",OFFSET('Water Data'!$D$29,0,10*ROW('Water Data'!D104)))</f>
        <v/>
      </c>
      <c r="BV110" s="353" t="str">
        <f ca="1">+IF(OFFSET('Water Data'!$E$27,0,10*ROW('Water Data'!E104))="","",OFFSET('Water Data'!$E$27,0,10*ROW('Water Data'!E104)))</f>
        <v/>
      </c>
      <c r="BW110" s="353" t="str">
        <f ca="1">+IF(OFFSET('Water Data'!$E$28,0,10*ROW('Water Data'!E104))="","",OFFSET('Water Data'!$E$28,0,10*ROW('Water Data'!E104)))</f>
        <v/>
      </c>
      <c r="BX110" s="353" t="str">
        <f ca="1">+IF(OFFSET('Water Data'!$E$29,0,10*ROW('Water Data'!E104))="","",OFFSET('Water Data'!$E$29,0,10*ROW('Water Data'!E104)))</f>
        <v/>
      </c>
      <c r="BY110" s="353" t="str">
        <f ca="1">+IF(OFFSET('Water Data'!$F$27,0,10*ROW('Water Data'!F104))="","",OFFSET('Water Data'!$F$27,0,10*ROW('Water Data'!F104)))</f>
        <v/>
      </c>
      <c r="BZ110" s="353" t="str">
        <f ca="1">+IF(OFFSET('Water Data'!$F$28,0,10*ROW('Water Data'!F104))="","",OFFSET('Water Data'!$F$28,0,10*ROW('Water Data'!F104)))</f>
        <v/>
      </c>
      <c r="CA110" s="353" t="str">
        <f ca="1">+IF(OFFSET('Water Data'!$F$29,0,10*ROW('Water Data'!F104))="","",OFFSET('Water Data'!$F$29,0,10*ROW('Water Data'!F104)))</f>
        <v/>
      </c>
      <c r="CB110" s="353" t="str">
        <f ca="1">+IF(OFFSET('Water Data'!$G$27,0,10*ROW('Water Data'!G104))="","",OFFSET('Water Data'!$G$27,0,10*ROW('Water Data'!G104)))</f>
        <v/>
      </c>
      <c r="CC110" s="353" t="str">
        <f ca="1">+IF(OFFSET('Water Data'!$G$28,0,10*ROW('Water Data'!G104))="","",OFFSET('Water Data'!$G$28,0,10*ROW('Water Data'!G104)))</f>
        <v/>
      </c>
      <c r="CD110" s="353" t="str">
        <f ca="1">+IF(OFFSET('Water Data'!$G$29,0,10*ROW('Water Data'!G104))="","",OFFSET('Water Data'!$G$29,0,10*ROW('Water Data'!G104)))</f>
        <v/>
      </c>
      <c r="CE110" s="353" t="str">
        <f ca="1">+IF(OFFSET('Water Data'!$H$27,0,10*ROW('Water Data'!H104))="","",OFFSET('Water Data'!$H$27,0,10*ROW('Water Data'!H104)))</f>
        <v/>
      </c>
      <c r="CF110" s="353" t="str">
        <f ca="1">+IF(OFFSET('Water Data'!$H$28,0,10*ROW('Water Data'!H104))="","",OFFSET('Water Data'!$H$28,0,10*ROW('Water Data'!H104)))</f>
        <v/>
      </c>
      <c r="CG110" s="353" t="str">
        <f ca="1">+IF(OFFSET('Water Data'!$H$29,0,10*ROW('Water Data'!H104))="","",OFFSET('Water Data'!$H$29,0,10*ROW('Water Data'!H104)))</f>
        <v/>
      </c>
      <c r="CH110" s="353" t="str">
        <f ca="1">+IF(OFFSET('Water Data'!$I$27,0,10*ROW('Water Data'!I104))="","",OFFSET('Water Data'!$I$27,0,10*ROW('Water Data'!I104)))</f>
        <v/>
      </c>
      <c r="CI110" s="353" t="str">
        <f ca="1">+IF(OFFSET('Water Data'!$I$28,0,10*ROW('Water Data'!I104))="","",OFFSET('Water Data'!$I$28,0,10*ROW('Water Data'!I104)))</f>
        <v/>
      </c>
      <c r="CJ110" s="353" t="str">
        <f ca="1">+IF(OFFSET('Water Data'!$I$29,0,10*ROW('Water Data'!I104))="","",OFFSET('Water Data'!$I$29,0,10*ROW('Water Data'!I104)))</f>
        <v/>
      </c>
      <c r="CK110" s="353" t="str">
        <f ca="1">+IF(OFFSET('Sanitation Data'!$D$28,0,10*ROW('Sanitation Data'!D104))="","",OFFSET('Sanitation Data'!$D$28,0,10*ROW('Sanitation Data'!D104)))</f>
        <v/>
      </c>
      <c r="CL110" s="353" t="str">
        <f ca="1">+IF(OFFSET('Sanitation Data'!$D$29,0,10*ROW('Sanitation Data'!D104))="","",OFFSET('Sanitation Data'!$D$29,0,10*ROW('Sanitation Data'!D104)))</f>
        <v/>
      </c>
      <c r="CM110" s="353" t="str">
        <f ca="1">+IF(OFFSET('Sanitation Data'!$D$30,0,10*ROW('Sanitation Data'!D104))="","",OFFSET('Sanitation Data'!$D$30,0,10*ROW('Sanitation Data'!D104)))</f>
        <v/>
      </c>
      <c r="CN110" s="353" t="str">
        <f ca="1">+IF(OFFSET('Sanitation Data'!$D$31,0,10*ROW('Sanitation Data'!D104))="","",OFFSET('Sanitation Data'!$D$31,0,10*ROW('Sanitation Data'!D104)))</f>
        <v/>
      </c>
      <c r="CO110" s="353" t="str">
        <f ca="1">+IF(OFFSET('Sanitation Data'!$D$32,0,10*ROW('Sanitation Data'!D104))="","",OFFSET('Sanitation Data'!$D$32,0,10*ROW('Sanitation Data'!D104)))</f>
        <v/>
      </c>
      <c r="CP110" s="353" t="str">
        <f ca="1">+IF(OFFSET('Sanitation Data'!$E$28,0,10*ROW('Sanitation Data'!E104))="","",OFFSET('Sanitation Data'!$E$28,0,10*ROW('Sanitation Data'!E104)))</f>
        <v/>
      </c>
      <c r="CQ110" s="353" t="str">
        <f ca="1">+IF(OFFSET('Sanitation Data'!$E$29,0,10*ROW('Sanitation Data'!E104))="","",OFFSET('Sanitation Data'!$E$29,0,10*ROW('Sanitation Data'!E104)))</f>
        <v/>
      </c>
      <c r="CR110" s="353" t="str">
        <f ca="1">+IF(OFFSET('Sanitation Data'!$E$30,0,10*ROW('Sanitation Data'!E104))="","",OFFSET('Sanitation Data'!$E$30,0,10*ROW('Sanitation Data'!E104)))</f>
        <v/>
      </c>
      <c r="CS110" s="353" t="str">
        <f ca="1">+IF(OFFSET('Sanitation Data'!$E$31,0,10*ROW('Sanitation Data'!E104))="","",OFFSET('Sanitation Data'!$E$31,0,10*ROW('Sanitation Data'!E104)))</f>
        <v/>
      </c>
      <c r="CT110" s="353" t="str">
        <f ca="1">+IF(OFFSET('Sanitation Data'!$E$32,0,10*ROW('Sanitation Data'!E104))="","",OFFSET('Sanitation Data'!$E$32,0,10*ROW('Sanitation Data'!E104)))</f>
        <v/>
      </c>
      <c r="CU110" s="353" t="str">
        <f ca="1">+IF(OFFSET('Sanitation Data'!$F$28,0,10*ROW('Sanitation Data'!F104))="","",OFFSET('Sanitation Data'!$F$28,0,10*ROW('Sanitation Data'!F104)))</f>
        <v/>
      </c>
      <c r="CV110" s="353" t="str">
        <f ca="1">+IF(OFFSET('Sanitation Data'!$F$29,0,10*ROW('Sanitation Data'!F104))="","",OFFSET('Sanitation Data'!$F$29,0,10*ROW('Sanitation Data'!F104)))</f>
        <v/>
      </c>
      <c r="CW110" s="353" t="str">
        <f ca="1">+IF(OFFSET('Sanitation Data'!$F$30,0,10*ROW('Sanitation Data'!F104))="","",OFFSET('Sanitation Data'!$F$30,0,10*ROW('Sanitation Data'!F104)))</f>
        <v/>
      </c>
      <c r="CX110" s="353" t="str">
        <f ca="1">+IF(OFFSET('Sanitation Data'!$F$31,0,10*ROW('Sanitation Data'!F104))="","",OFFSET('Sanitation Data'!$F$31,0,10*ROW('Sanitation Data'!F104)))</f>
        <v/>
      </c>
      <c r="CY110" s="353" t="str">
        <f ca="1">+IF(OFFSET('Sanitation Data'!$F$32,0,10*ROW('Sanitation Data'!F104))="","",OFFSET('Sanitation Data'!$F$32,0,10*ROW('Sanitation Data'!F104)))</f>
        <v/>
      </c>
      <c r="CZ110" s="353" t="str">
        <f ca="1">+IF(OFFSET('Sanitation Data'!$G$28,0,10*ROW('Sanitation Data'!G104))="","",OFFSET('Sanitation Data'!$G$28,0,10*ROW('Sanitation Data'!G104)))</f>
        <v/>
      </c>
      <c r="DA110" s="353" t="str">
        <f ca="1">+IF(OFFSET('Sanitation Data'!$G$29,0,10*ROW('Sanitation Data'!G104))="","",OFFSET('Sanitation Data'!$G$29,0,10*ROW('Sanitation Data'!G104)))</f>
        <v/>
      </c>
      <c r="DB110" s="353" t="str">
        <f ca="1">+IF(OFFSET('Sanitation Data'!$G$30,0,10*ROW('Sanitation Data'!G104))="","",OFFSET('Sanitation Data'!$G$30,0,10*ROW('Sanitation Data'!G104)))</f>
        <v/>
      </c>
      <c r="DC110" s="353" t="str">
        <f ca="1">+IF(OFFSET('Sanitation Data'!$G$31,0,10*ROW('Sanitation Data'!G104))="","",OFFSET('Sanitation Data'!$G$31,0,10*ROW('Sanitation Data'!G104)))</f>
        <v/>
      </c>
      <c r="DD110" s="353" t="str">
        <f ca="1">+IF(OFFSET('Sanitation Data'!$G$32,0,10*ROW('Sanitation Data'!G104))="","",OFFSET('Sanitation Data'!$G$32,0,10*ROW('Sanitation Data'!G104)))</f>
        <v/>
      </c>
      <c r="DE110" s="353" t="str">
        <f ca="1">+IF(OFFSET('Sanitation Data'!$H$28,0,10*ROW('Sanitation Data'!H104))="","",OFFSET('Sanitation Data'!$H$28,0,10*ROW('Sanitation Data'!H104)))</f>
        <v/>
      </c>
      <c r="DF110" s="353" t="str">
        <f ca="1">+IF(OFFSET('Sanitation Data'!$H$29,0,10*ROW('Sanitation Data'!H104))="","",OFFSET('Sanitation Data'!$H$29,0,10*ROW('Sanitation Data'!H104)))</f>
        <v/>
      </c>
      <c r="DG110" s="353" t="str">
        <f ca="1">+IF(OFFSET('Sanitation Data'!$H$30,0,10*ROW('Sanitation Data'!H104))="","",OFFSET('Sanitation Data'!$H$30,0,10*ROW('Sanitation Data'!H104)))</f>
        <v/>
      </c>
      <c r="DH110" s="353" t="str">
        <f ca="1">+IF(OFFSET('Sanitation Data'!$H$31,0,10*ROW('Sanitation Data'!H104))="","",OFFSET('Sanitation Data'!$H$31,0,10*ROW('Sanitation Data'!H104)))</f>
        <v/>
      </c>
      <c r="DI110" s="353" t="str">
        <f ca="1">+IF(OFFSET('Sanitation Data'!$H$32,0,10*ROW('Sanitation Data'!H104))="","",OFFSET('Sanitation Data'!$H$32,0,10*ROW('Sanitation Data'!H104)))</f>
        <v/>
      </c>
      <c r="DJ110" s="353" t="str">
        <f ca="1">+IF(OFFSET('Sanitation Data'!$I$28,0,10*ROW('Sanitation Data'!I104))="","",OFFSET('Sanitation Data'!$I$28,0,10*ROW('Sanitation Data'!I104)))</f>
        <v/>
      </c>
      <c r="DK110" s="353" t="str">
        <f ca="1">+IF(OFFSET('Sanitation Data'!$I$29,0,10*ROW('Sanitation Data'!I104))="","",OFFSET('Sanitation Data'!$I$29,0,10*ROW('Sanitation Data'!I104)))</f>
        <v/>
      </c>
      <c r="DL110" s="353" t="str">
        <f ca="1">+IF(OFFSET('Sanitation Data'!$I$30,0,10*ROW('Sanitation Data'!I104))="","",OFFSET('Sanitation Data'!$I$30,0,10*ROW('Sanitation Data'!I104)))</f>
        <v/>
      </c>
      <c r="DM110" s="353" t="str">
        <f ca="1">+IF(OFFSET('Sanitation Data'!$I$31,0,10*ROW('Sanitation Data'!I104))="","",OFFSET('Sanitation Data'!$I$31,0,10*ROW('Sanitation Data'!I104)))</f>
        <v/>
      </c>
      <c r="DN110" s="353" t="str">
        <f ca="1">+IF(OFFSET('Sanitation Data'!$I$32,0,10*ROW('Sanitation Data'!I104))="","",OFFSET('Sanitation Data'!$I$32,0,10*ROW('Sanitation Data'!I104)))</f>
        <v/>
      </c>
      <c r="DO110" s="353" t="str">
        <f ca="1">+IF(OFFSET('Hygiene Data'!$D$11,0,10*ROW('Hygiene Data'!D104))="","",OFFSET('Hygiene Data'!$D$11,0,10*ROW('Hygiene Data'!D104)))</f>
        <v/>
      </c>
      <c r="DP110" s="353" t="str">
        <f ca="1">+IF(OFFSET('Hygiene Data'!$D$12,0,10*ROW('Hygiene Data'!D104))="","",OFFSET('Hygiene Data'!$D$12,0,10*ROW('Hygiene Data'!D104)))</f>
        <v/>
      </c>
      <c r="DQ110" s="353" t="str">
        <f ca="1">+IF(OFFSET('Hygiene Data'!$D$13,0,10*ROW('Hygiene Data'!D104))="","",OFFSET('Hygiene Data'!$D$13,0,10*ROW('Hygiene Data'!D104)))</f>
        <v/>
      </c>
      <c r="DR110" s="353" t="str">
        <f ca="1">+IF(OFFSET('Hygiene Data'!$E$11,0,10*ROW('Hygiene Data'!E104))="","",OFFSET('Hygiene Data'!$E$11,0,10*ROW('Hygiene Data'!E104)))</f>
        <v/>
      </c>
      <c r="DS110" s="353" t="str">
        <f ca="1">+IF(OFFSET('Hygiene Data'!$E$12,0,10*ROW('Hygiene Data'!E104))="","",OFFSET('Hygiene Data'!$E$12,0,10*ROW('Hygiene Data'!E104)))</f>
        <v/>
      </c>
      <c r="DT110" s="353" t="str">
        <f ca="1">+IF(OFFSET('Hygiene Data'!$E$13,0,10*ROW('Hygiene Data'!E104))="","",OFFSET('Hygiene Data'!$E$13,0,10*ROW('Hygiene Data'!E104)))</f>
        <v/>
      </c>
      <c r="DU110" s="353" t="str">
        <f ca="1">+IF(OFFSET('Hygiene Data'!$F$11,0,10*ROW('Hygiene Data'!F104))="","",OFFSET('Hygiene Data'!$F$11,0,10*ROW('Hygiene Data'!F104)))</f>
        <v/>
      </c>
      <c r="DV110" s="353" t="str">
        <f ca="1">+IF(OFFSET('Hygiene Data'!$F$12,0,10*ROW('Hygiene Data'!F104))="","",OFFSET('Hygiene Data'!$F$12,0,10*ROW('Hygiene Data'!F104)))</f>
        <v/>
      </c>
      <c r="DW110" s="353" t="str">
        <f ca="1">+IF(OFFSET('Hygiene Data'!$F$13,0,10*ROW('Hygiene Data'!F104))="","",OFFSET('Hygiene Data'!$F$13,0,10*ROW('Hygiene Data'!F104)))</f>
        <v/>
      </c>
      <c r="DX110" s="353" t="str">
        <f ca="1">+IF(OFFSET('Hygiene Data'!$G$11,0,10*ROW('Hygiene Data'!G104))="","",OFFSET('Hygiene Data'!$G$11,0,10*ROW('Hygiene Data'!G104)))</f>
        <v/>
      </c>
      <c r="DY110" s="353" t="str">
        <f ca="1">+IF(OFFSET('Hygiene Data'!$G$12,0,10*ROW('Hygiene Data'!G104))="","",OFFSET('Hygiene Data'!$G$12,0,10*ROW('Hygiene Data'!G104)))</f>
        <v/>
      </c>
      <c r="DZ110" s="353" t="str">
        <f ca="1">+IF(OFFSET('Hygiene Data'!$G$13,0,10*ROW('Hygiene Data'!G104))="","",OFFSET('Hygiene Data'!$G$13,0,10*ROW('Hygiene Data'!G104)))</f>
        <v/>
      </c>
      <c r="EA110" s="353" t="str">
        <f ca="1">+IF(OFFSET('Hygiene Data'!$H$11,0,10*ROW('Hygiene Data'!H104))="","",OFFSET('Hygiene Data'!$H$11,0,10*ROW('Hygiene Data'!H104)))</f>
        <v/>
      </c>
      <c r="EB110" s="353" t="str">
        <f ca="1">+IF(OFFSET('Hygiene Data'!$H$12,0,10*ROW('Hygiene Data'!H104))="","",OFFSET('Hygiene Data'!$H$12,0,10*ROW('Hygiene Data'!H104)))</f>
        <v/>
      </c>
      <c r="EC110" s="353" t="str">
        <f ca="1">+IF(OFFSET('Hygiene Data'!$H$13,0,10*ROW('Hygiene Data'!H104))="","",OFFSET('Hygiene Data'!$H$13,0,10*ROW('Hygiene Data'!H104)))</f>
        <v/>
      </c>
      <c r="ED110" s="353" t="str">
        <f ca="1">+IF(OFFSET('Hygiene Data'!$I$11,0,10*ROW('Hygiene Data'!I104))="","",OFFSET('Hygiene Data'!$I$11,0,10*ROW('Hygiene Data'!I104)))</f>
        <v/>
      </c>
      <c r="EE110" s="353" t="str">
        <f ca="1">+IF(OFFSET('Hygiene Data'!$I$12,0,10*ROW('Hygiene Data'!I104))="","",OFFSET('Hygiene Data'!$I$12,0,10*ROW('Hygiene Data'!I104)))</f>
        <v/>
      </c>
      <c r="EF110" s="353" t="str">
        <f ca="1">+IF(OFFSET('Hygiene Data'!$I$13,0,10*ROW('Hygiene Data'!I104))="","",OFFSET('Hygiene Data'!$I$13,0,10*ROW('Hygiene Data'!I104)))</f>
        <v/>
      </c>
    </row>
    <row r="111" spans="1:136" x14ac:dyDescent="0.25">
      <c r="A111" s="462" t="str">
        <f ca="1">+IF(OFFSET('Water Data'!$B$2,0,10*ROW('Water Data'!E105))="","",OFFSET('Water Data'!$B$2,0,10*ROW('Water Data'!E105)))</f>
        <v/>
      </c>
      <c r="B111" s="46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89" t="str">
        <f t="shared" ca="1" si="1"/>
        <v/>
      </c>
      <c r="D111" s="49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3" t="str">
        <f ca="1">+IF(OFFSET('Water Data'!$D$27,0,10*ROW('Water Data'!D105))="","",OFFSET('Water Data'!$D$27,0,10*ROW('Water Data'!D105)))</f>
        <v/>
      </c>
      <c r="BT111" s="353" t="str">
        <f ca="1">+IF(OFFSET('Water Data'!$D$28,0,10*ROW('Water Data'!D105))="","",OFFSET('Water Data'!$D$28,0,10*ROW('Water Data'!D105)))</f>
        <v/>
      </c>
      <c r="BU111" s="353" t="str">
        <f ca="1">+IF(OFFSET('Water Data'!$D$29,0,10*ROW('Water Data'!D105))="","",OFFSET('Water Data'!$D$29,0,10*ROW('Water Data'!D105)))</f>
        <v/>
      </c>
      <c r="BV111" s="353" t="str">
        <f ca="1">+IF(OFFSET('Water Data'!$E$27,0,10*ROW('Water Data'!E105))="","",OFFSET('Water Data'!$E$27,0,10*ROW('Water Data'!E105)))</f>
        <v/>
      </c>
      <c r="BW111" s="353" t="str">
        <f ca="1">+IF(OFFSET('Water Data'!$E$28,0,10*ROW('Water Data'!E105))="","",OFFSET('Water Data'!$E$28,0,10*ROW('Water Data'!E105)))</f>
        <v/>
      </c>
      <c r="BX111" s="353" t="str">
        <f ca="1">+IF(OFFSET('Water Data'!$E$29,0,10*ROW('Water Data'!E105))="","",OFFSET('Water Data'!$E$29,0,10*ROW('Water Data'!E105)))</f>
        <v/>
      </c>
      <c r="BY111" s="353" t="str">
        <f ca="1">+IF(OFFSET('Water Data'!$F$27,0,10*ROW('Water Data'!F105))="","",OFFSET('Water Data'!$F$27,0,10*ROW('Water Data'!F105)))</f>
        <v/>
      </c>
      <c r="BZ111" s="353" t="str">
        <f ca="1">+IF(OFFSET('Water Data'!$F$28,0,10*ROW('Water Data'!F105))="","",OFFSET('Water Data'!$F$28,0,10*ROW('Water Data'!F105)))</f>
        <v/>
      </c>
      <c r="CA111" s="353" t="str">
        <f ca="1">+IF(OFFSET('Water Data'!$F$29,0,10*ROW('Water Data'!F105))="","",OFFSET('Water Data'!$F$29,0,10*ROW('Water Data'!F105)))</f>
        <v/>
      </c>
      <c r="CB111" s="353" t="str">
        <f ca="1">+IF(OFFSET('Water Data'!$G$27,0,10*ROW('Water Data'!G105))="","",OFFSET('Water Data'!$G$27,0,10*ROW('Water Data'!G105)))</f>
        <v/>
      </c>
      <c r="CC111" s="353" t="str">
        <f ca="1">+IF(OFFSET('Water Data'!$G$28,0,10*ROW('Water Data'!G105))="","",OFFSET('Water Data'!$G$28,0,10*ROW('Water Data'!G105)))</f>
        <v/>
      </c>
      <c r="CD111" s="353" t="str">
        <f ca="1">+IF(OFFSET('Water Data'!$G$29,0,10*ROW('Water Data'!G105))="","",OFFSET('Water Data'!$G$29,0,10*ROW('Water Data'!G105)))</f>
        <v/>
      </c>
      <c r="CE111" s="353" t="str">
        <f ca="1">+IF(OFFSET('Water Data'!$H$27,0,10*ROW('Water Data'!H105))="","",OFFSET('Water Data'!$H$27,0,10*ROW('Water Data'!H105)))</f>
        <v/>
      </c>
      <c r="CF111" s="353" t="str">
        <f ca="1">+IF(OFFSET('Water Data'!$H$28,0,10*ROW('Water Data'!H105))="","",OFFSET('Water Data'!$H$28,0,10*ROW('Water Data'!H105)))</f>
        <v/>
      </c>
      <c r="CG111" s="353" t="str">
        <f ca="1">+IF(OFFSET('Water Data'!$H$29,0,10*ROW('Water Data'!H105))="","",OFFSET('Water Data'!$H$29,0,10*ROW('Water Data'!H105)))</f>
        <v/>
      </c>
      <c r="CH111" s="353" t="str">
        <f ca="1">+IF(OFFSET('Water Data'!$I$27,0,10*ROW('Water Data'!I105))="","",OFFSET('Water Data'!$I$27,0,10*ROW('Water Data'!I105)))</f>
        <v/>
      </c>
      <c r="CI111" s="353" t="str">
        <f ca="1">+IF(OFFSET('Water Data'!$I$28,0,10*ROW('Water Data'!I105))="","",OFFSET('Water Data'!$I$28,0,10*ROW('Water Data'!I105)))</f>
        <v/>
      </c>
      <c r="CJ111" s="353" t="str">
        <f ca="1">+IF(OFFSET('Water Data'!$I$29,0,10*ROW('Water Data'!I105))="","",OFFSET('Water Data'!$I$29,0,10*ROW('Water Data'!I105)))</f>
        <v/>
      </c>
      <c r="CK111" s="353" t="str">
        <f ca="1">+IF(OFFSET('Sanitation Data'!$D$28,0,10*ROW('Sanitation Data'!D105))="","",OFFSET('Sanitation Data'!$D$28,0,10*ROW('Sanitation Data'!D105)))</f>
        <v/>
      </c>
      <c r="CL111" s="353" t="str">
        <f ca="1">+IF(OFFSET('Sanitation Data'!$D$29,0,10*ROW('Sanitation Data'!D105))="","",OFFSET('Sanitation Data'!$D$29,0,10*ROW('Sanitation Data'!D105)))</f>
        <v/>
      </c>
      <c r="CM111" s="353" t="str">
        <f ca="1">+IF(OFFSET('Sanitation Data'!$D$30,0,10*ROW('Sanitation Data'!D105))="","",OFFSET('Sanitation Data'!$D$30,0,10*ROW('Sanitation Data'!D105)))</f>
        <v/>
      </c>
      <c r="CN111" s="353" t="str">
        <f ca="1">+IF(OFFSET('Sanitation Data'!$D$31,0,10*ROW('Sanitation Data'!D105))="","",OFFSET('Sanitation Data'!$D$31,0,10*ROW('Sanitation Data'!D105)))</f>
        <v/>
      </c>
      <c r="CO111" s="353" t="str">
        <f ca="1">+IF(OFFSET('Sanitation Data'!$D$32,0,10*ROW('Sanitation Data'!D105))="","",OFFSET('Sanitation Data'!$D$32,0,10*ROW('Sanitation Data'!D105)))</f>
        <v/>
      </c>
      <c r="CP111" s="353" t="str">
        <f ca="1">+IF(OFFSET('Sanitation Data'!$E$28,0,10*ROW('Sanitation Data'!E105))="","",OFFSET('Sanitation Data'!$E$28,0,10*ROW('Sanitation Data'!E105)))</f>
        <v/>
      </c>
      <c r="CQ111" s="353" t="str">
        <f ca="1">+IF(OFFSET('Sanitation Data'!$E$29,0,10*ROW('Sanitation Data'!E105))="","",OFFSET('Sanitation Data'!$E$29,0,10*ROW('Sanitation Data'!E105)))</f>
        <v/>
      </c>
      <c r="CR111" s="353" t="str">
        <f ca="1">+IF(OFFSET('Sanitation Data'!$E$30,0,10*ROW('Sanitation Data'!E105))="","",OFFSET('Sanitation Data'!$E$30,0,10*ROW('Sanitation Data'!E105)))</f>
        <v/>
      </c>
      <c r="CS111" s="353" t="str">
        <f ca="1">+IF(OFFSET('Sanitation Data'!$E$31,0,10*ROW('Sanitation Data'!E105))="","",OFFSET('Sanitation Data'!$E$31,0,10*ROW('Sanitation Data'!E105)))</f>
        <v/>
      </c>
      <c r="CT111" s="353" t="str">
        <f ca="1">+IF(OFFSET('Sanitation Data'!$E$32,0,10*ROW('Sanitation Data'!E105))="","",OFFSET('Sanitation Data'!$E$32,0,10*ROW('Sanitation Data'!E105)))</f>
        <v/>
      </c>
      <c r="CU111" s="353" t="str">
        <f ca="1">+IF(OFFSET('Sanitation Data'!$F$28,0,10*ROW('Sanitation Data'!F105))="","",OFFSET('Sanitation Data'!$F$28,0,10*ROW('Sanitation Data'!F105)))</f>
        <v/>
      </c>
      <c r="CV111" s="353" t="str">
        <f ca="1">+IF(OFFSET('Sanitation Data'!$F$29,0,10*ROW('Sanitation Data'!F105))="","",OFFSET('Sanitation Data'!$F$29,0,10*ROW('Sanitation Data'!F105)))</f>
        <v/>
      </c>
      <c r="CW111" s="353" t="str">
        <f ca="1">+IF(OFFSET('Sanitation Data'!$F$30,0,10*ROW('Sanitation Data'!F105))="","",OFFSET('Sanitation Data'!$F$30,0,10*ROW('Sanitation Data'!F105)))</f>
        <v/>
      </c>
      <c r="CX111" s="353" t="str">
        <f ca="1">+IF(OFFSET('Sanitation Data'!$F$31,0,10*ROW('Sanitation Data'!F105))="","",OFFSET('Sanitation Data'!$F$31,0,10*ROW('Sanitation Data'!F105)))</f>
        <v/>
      </c>
      <c r="CY111" s="353" t="str">
        <f ca="1">+IF(OFFSET('Sanitation Data'!$F$32,0,10*ROW('Sanitation Data'!F105))="","",OFFSET('Sanitation Data'!$F$32,0,10*ROW('Sanitation Data'!F105)))</f>
        <v/>
      </c>
      <c r="CZ111" s="353" t="str">
        <f ca="1">+IF(OFFSET('Sanitation Data'!$G$28,0,10*ROW('Sanitation Data'!G105))="","",OFFSET('Sanitation Data'!$G$28,0,10*ROW('Sanitation Data'!G105)))</f>
        <v/>
      </c>
      <c r="DA111" s="353" t="str">
        <f ca="1">+IF(OFFSET('Sanitation Data'!$G$29,0,10*ROW('Sanitation Data'!G105))="","",OFFSET('Sanitation Data'!$G$29,0,10*ROW('Sanitation Data'!G105)))</f>
        <v/>
      </c>
      <c r="DB111" s="353" t="str">
        <f ca="1">+IF(OFFSET('Sanitation Data'!$G$30,0,10*ROW('Sanitation Data'!G105))="","",OFFSET('Sanitation Data'!$G$30,0,10*ROW('Sanitation Data'!G105)))</f>
        <v/>
      </c>
      <c r="DC111" s="353" t="str">
        <f ca="1">+IF(OFFSET('Sanitation Data'!$G$31,0,10*ROW('Sanitation Data'!G105))="","",OFFSET('Sanitation Data'!$G$31,0,10*ROW('Sanitation Data'!G105)))</f>
        <v/>
      </c>
      <c r="DD111" s="353" t="str">
        <f ca="1">+IF(OFFSET('Sanitation Data'!$G$32,0,10*ROW('Sanitation Data'!G105))="","",OFFSET('Sanitation Data'!$G$32,0,10*ROW('Sanitation Data'!G105)))</f>
        <v/>
      </c>
      <c r="DE111" s="353" t="str">
        <f ca="1">+IF(OFFSET('Sanitation Data'!$H$28,0,10*ROW('Sanitation Data'!H105))="","",OFFSET('Sanitation Data'!$H$28,0,10*ROW('Sanitation Data'!H105)))</f>
        <v/>
      </c>
      <c r="DF111" s="353" t="str">
        <f ca="1">+IF(OFFSET('Sanitation Data'!$H$29,0,10*ROW('Sanitation Data'!H105))="","",OFFSET('Sanitation Data'!$H$29,0,10*ROW('Sanitation Data'!H105)))</f>
        <v/>
      </c>
      <c r="DG111" s="353" t="str">
        <f ca="1">+IF(OFFSET('Sanitation Data'!$H$30,0,10*ROW('Sanitation Data'!H105))="","",OFFSET('Sanitation Data'!$H$30,0,10*ROW('Sanitation Data'!H105)))</f>
        <v/>
      </c>
      <c r="DH111" s="353" t="str">
        <f ca="1">+IF(OFFSET('Sanitation Data'!$H$31,0,10*ROW('Sanitation Data'!H105))="","",OFFSET('Sanitation Data'!$H$31,0,10*ROW('Sanitation Data'!H105)))</f>
        <v/>
      </c>
      <c r="DI111" s="353" t="str">
        <f ca="1">+IF(OFFSET('Sanitation Data'!$H$32,0,10*ROW('Sanitation Data'!H105))="","",OFFSET('Sanitation Data'!$H$32,0,10*ROW('Sanitation Data'!H105)))</f>
        <v/>
      </c>
      <c r="DJ111" s="353" t="str">
        <f ca="1">+IF(OFFSET('Sanitation Data'!$I$28,0,10*ROW('Sanitation Data'!I105))="","",OFFSET('Sanitation Data'!$I$28,0,10*ROW('Sanitation Data'!I105)))</f>
        <v/>
      </c>
      <c r="DK111" s="353" t="str">
        <f ca="1">+IF(OFFSET('Sanitation Data'!$I$29,0,10*ROW('Sanitation Data'!I105))="","",OFFSET('Sanitation Data'!$I$29,0,10*ROW('Sanitation Data'!I105)))</f>
        <v/>
      </c>
      <c r="DL111" s="353" t="str">
        <f ca="1">+IF(OFFSET('Sanitation Data'!$I$30,0,10*ROW('Sanitation Data'!I105))="","",OFFSET('Sanitation Data'!$I$30,0,10*ROW('Sanitation Data'!I105)))</f>
        <v/>
      </c>
      <c r="DM111" s="353" t="str">
        <f ca="1">+IF(OFFSET('Sanitation Data'!$I$31,0,10*ROW('Sanitation Data'!I105))="","",OFFSET('Sanitation Data'!$I$31,0,10*ROW('Sanitation Data'!I105)))</f>
        <v/>
      </c>
      <c r="DN111" s="353" t="str">
        <f ca="1">+IF(OFFSET('Sanitation Data'!$I$32,0,10*ROW('Sanitation Data'!I105))="","",OFFSET('Sanitation Data'!$I$32,0,10*ROW('Sanitation Data'!I105)))</f>
        <v/>
      </c>
      <c r="DO111" s="353" t="str">
        <f ca="1">+IF(OFFSET('Hygiene Data'!$D$11,0,10*ROW('Hygiene Data'!D105))="","",OFFSET('Hygiene Data'!$D$11,0,10*ROW('Hygiene Data'!D105)))</f>
        <v/>
      </c>
      <c r="DP111" s="353" t="str">
        <f ca="1">+IF(OFFSET('Hygiene Data'!$D$12,0,10*ROW('Hygiene Data'!D105))="","",OFFSET('Hygiene Data'!$D$12,0,10*ROW('Hygiene Data'!D105)))</f>
        <v/>
      </c>
      <c r="DQ111" s="353" t="str">
        <f ca="1">+IF(OFFSET('Hygiene Data'!$D$13,0,10*ROW('Hygiene Data'!D105))="","",OFFSET('Hygiene Data'!$D$13,0,10*ROW('Hygiene Data'!D105)))</f>
        <v/>
      </c>
      <c r="DR111" s="353" t="str">
        <f ca="1">+IF(OFFSET('Hygiene Data'!$E$11,0,10*ROW('Hygiene Data'!E105))="","",OFFSET('Hygiene Data'!$E$11,0,10*ROW('Hygiene Data'!E105)))</f>
        <v/>
      </c>
      <c r="DS111" s="353" t="str">
        <f ca="1">+IF(OFFSET('Hygiene Data'!$E$12,0,10*ROW('Hygiene Data'!E105))="","",OFFSET('Hygiene Data'!$E$12,0,10*ROW('Hygiene Data'!E105)))</f>
        <v/>
      </c>
      <c r="DT111" s="353" t="str">
        <f ca="1">+IF(OFFSET('Hygiene Data'!$E$13,0,10*ROW('Hygiene Data'!E105))="","",OFFSET('Hygiene Data'!$E$13,0,10*ROW('Hygiene Data'!E105)))</f>
        <v/>
      </c>
      <c r="DU111" s="353" t="str">
        <f ca="1">+IF(OFFSET('Hygiene Data'!$F$11,0,10*ROW('Hygiene Data'!F105))="","",OFFSET('Hygiene Data'!$F$11,0,10*ROW('Hygiene Data'!F105)))</f>
        <v/>
      </c>
      <c r="DV111" s="353" t="str">
        <f ca="1">+IF(OFFSET('Hygiene Data'!$F$12,0,10*ROW('Hygiene Data'!F105))="","",OFFSET('Hygiene Data'!$F$12,0,10*ROW('Hygiene Data'!F105)))</f>
        <v/>
      </c>
      <c r="DW111" s="353" t="str">
        <f ca="1">+IF(OFFSET('Hygiene Data'!$F$13,0,10*ROW('Hygiene Data'!F105))="","",OFFSET('Hygiene Data'!$F$13,0,10*ROW('Hygiene Data'!F105)))</f>
        <v/>
      </c>
      <c r="DX111" s="353" t="str">
        <f ca="1">+IF(OFFSET('Hygiene Data'!$G$11,0,10*ROW('Hygiene Data'!G105))="","",OFFSET('Hygiene Data'!$G$11,0,10*ROW('Hygiene Data'!G105)))</f>
        <v/>
      </c>
      <c r="DY111" s="353" t="str">
        <f ca="1">+IF(OFFSET('Hygiene Data'!$G$12,0,10*ROW('Hygiene Data'!G105))="","",OFFSET('Hygiene Data'!$G$12,0,10*ROW('Hygiene Data'!G105)))</f>
        <v/>
      </c>
      <c r="DZ111" s="353" t="str">
        <f ca="1">+IF(OFFSET('Hygiene Data'!$G$13,0,10*ROW('Hygiene Data'!G105))="","",OFFSET('Hygiene Data'!$G$13,0,10*ROW('Hygiene Data'!G105)))</f>
        <v/>
      </c>
      <c r="EA111" s="353" t="str">
        <f ca="1">+IF(OFFSET('Hygiene Data'!$H$11,0,10*ROW('Hygiene Data'!H105))="","",OFFSET('Hygiene Data'!$H$11,0,10*ROW('Hygiene Data'!H105)))</f>
        <v/>
      </c>
      <c r="EB111" s="353" t="str">
        <f ca="1">+IF(OFFSET('Hygiene Data'!$H$12,0,10*ROW('Hygiene Data'!H105))="","",OFFSET('Hygiene Data'!$H$12,0,10*ROW('Hygiene Data'!H105)))</f>
        <v/>
      </c>
      <c r="EC111" s="353" t="str">
        <f ca="1">+IF(OFFSET('Hygiene Data'!$H$13,0,10*ROW('Hygiene Data'!H105))="","",OFFSET('Hygiene Data'!$H$13,0,10*ROW('Hygiene Data'!H105)))</f>
        <v/>
      </c>
      <c r="ED111" s="353" t="str">
        <f ca="1">+IF(OFFSET('Hygiene Data'!$I$11,0,10*ROW('Hygiene Data'!I105))="","",OFFSET('Hygiene Data'!$I$11,0,10*ROW('Hygiene Data'!I105)))</f>
        <v/>
      </c>
      <c r="EE111" s="353" t="str">
        <f ca="1">+IF(OFFSET('Hygiene Data'!$I$12,0,10*ROW('Hygiene Data'!I105))="","",OFFSET('Hygiene Data'!$I$12,0,10*ROW('Hygiene Data'!I105)))</f>
        <v/>
      </c>
      <c r="EF111" s="353" t="str">
        <f ca="1">+IF(OFFSET('Hygiene Data'!$I$13,0,10*ROW('Hygiene Data'!I105))="","",OFFSET('Hygiene Data'!$I$13,0,10*ROW('Hygiene Data'!I105)))</f>
        <v/>
      </c>
    </row>
    <row r="112" spans="1:136" x14ac:dyDescent="0.25">
      <c r="A112" s="462" t="str">
        <f ca="1">+IF(OFFSET('Water Data'!$B$2,0,10*ROW('Water Data'!E106))="","",OFFSET('Water Data'!$B$2,0,10*ROW('Water Data'!E106)))</f>
        <v/>
      </c>
      <c r="B112" s="46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89" t="str">
        <f t="shared" ca="1" si="1"/>
        <v/>
      </c>
      <c r="D112" s="49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3" t="str">
        <f ca="1">+IF(OFFSET('Water Data'!$D$27,0,10*ROW('Water Data'!D106))="","",OFFSET('Water Data'!$D$27,0,10*ROW('Water Data'!D106)))</f>
        <v/>
      </c>
      <c r="BT112" s="353" t="str">
        <f ca="1">+IF(OFFSET('Water Data'!$D$28,0,10*ROW('Water Data'!D106))="","",OFFSET('Water Data'!$D$28,0,10*ROW('Water Data'!D106)))</f>
        <v/>
      </c>
      <c r="BU112" s="353" t="str">
        <f ca="1">+IF(OFFSET('Water Data'!$D$29,0,10*ROW('Water Data'!D106))="","",OFFSET('Water Data'!$D$29,0,10*ROW('Water Data'!D106)))</f>
        <v/>
      </c>
      <c r="BV112" s="353" t="str">
        <f ca="1">+IF(OFFSET('Water Data'!$E$27,0,10*ROW('Water Data'!E106))="","",OFFSET('Water Data'!$E$27,0,10*ROW('Water Data'!E106)))</f>
        <v/>
      </c>
      <c r="BW112" s="353" t="str">
        <f ca="1">+IF(OFFSET('Water Data'!$E$28,0,10*ROW('Water Data'!E106))="","",OFFSET('Water Data'!$E$28,0,10*ROW('Water Data'!E106)))</f>
        <v/>
      </c>
      <c r="BX112" s="353" t="str">
        <f ca="1">+IF(OFFSET('Water Data'!$E$29,0,10*ROW('Water Data'!E106))="","",OFFSET('Water Data'!$E$29,0,10*ROW('Water Data'!E106)))</f>
        <v/>
      </c>
      <c r="BY112" s="353" t="str">
        <f ca="1">+IF(OFFSET('Water Data'!$F$27,0,10*ROW('Water Data'!F106))="","",OFFSET('Water Data'!$F$27,0,10*ROW('Water Data'!F106)))</f>
        <v/>
      </c>
      <c r="BZ112" s="353" t="str">
        <f ca="1">+IF(OFFSET('Water Data'!$F$28,0,10*ROW('Water Data'!F106))="","",OFFSET('Water Data'!$F$28,0,10*ROW('Water Data'!F106)))</f>
        <v/>
      </c>
      <c r="CA112" s="353" t="str">
        <f ca="1">+IF(OFFSET('Water Data'!$F$29,0,10*ROW('Water Data'!F106))="","",OFFSET('Water Data'!$F$29,0,10*ROW('Water Data'!F106)))</f>
        <v/>
      </c>
      <c r="CB112" s="353" t="str">
        <f ca="1">+IF(OFFSET('Water Data'!$G$27,0,10*ROW('Water Data'!G106))="","",OFFSET('Water Data'!$G$27,0,10*ROW('Water Data'!G106)))</f>
        <v/>
      </c>
      <c r="CC112" s="353" t="str">
        <f ca="1">+IF(OFFSET('Water Data'!$G$28,0,10*ROW('Water Data'!G106))="","",OFFSET('Water Data'!$G$28,0,10*ROW('Water Data'!G106)))</f>
        <v/>
      </c>
      <c r="CD112" s="353" t="str">
        <f ca="1">+IF(OFFSET('Water Data'!$G$29,0,10*ROW('Water Data'!G106))="","",OFFSET('Water Data'!$G$29,0,10*ROW('Water Data'!G106)))</f>
        <v/>
      </c>
      <c r="CE112" s="353" t="str">
        <f ca="1">+IF(OFFSET('Water Data'!$H$27,0,10*ROW('Water Data'!H106))="","",OFFSET('Water Data'!$H$27,0,10*ROW('Water Data'!H106)))</f>
        <v/>
      </c>
      <c r="CF112" s="353" t="str">
        <f ca="1">+IF(OFFSET('Water Data'!$H$28,0,10*ROW('Water Data'!H106))="","",OFFSET('Water Data'!$H$28,0,10*ROW('Water Data'!H106)))</f>
        <v/>
      </c>
      <c r="CG112" s="353" t="str">
        <f ca="1">+IF(OFFSET('Water Data'!$H$29,0,10*ROW('Water Data'!H106))="","",OFFSET('Water Data'!$H$29,0,10*ROW('Water Data'!H106)))</f>
        <v/>
      </c>
      <c r="CH112" s="353" t="str">
        <f ca="1">+IF(OFFSET('Water Data'!$I$27,0,10*ROW('Water Data'!I106))="","",OFFSET('Water Data'!$I$27,0,10*ROW('Water Data'!I106)))</f>
        <v/>
      </c>
      <c r="CI112" s="353" t="str">
        <f ca="1">+IF(OFFSET('Water Data'!$I$28,0,10*ROW('Water Data'!I106))="","",OFFSET('Water Data'!$I$28,0,10*ROW('Water Data'!I106)))</f>
        <v/>
      </c>
      <c r="CJ112" s="353" t="str">
        <f ca="1">+IF(OFFSET('Water Data'!$I$29,0,10*ROW('Water Data'!I106))="","",OFFSET('Water Data'!$I$29,0,10*ROW('Water Data'!I106)))</f>
        <v/>
      </c>
      <c r="CK112" s="353" t="str">
        <f ca="1">+IF(OFFSET('Sanitation Data'!$D$28,0,10*ROW('Sanitation Data'!D106))="","",OFFSET('Sanitation Data'!$D$28,0,10*ROW('Sanitation Data'!D106)))</f>
        <v/>
      </c>
      <c r="CL112" s="353" t="str">
        <f ca="1">+IF(OFFSET('Sanitation Data'!$D$29,0,10*ROW('Sanitation Data'!D106))="","",OFFSET('Sanitation Data'!$D$29,0,10*ROW('Sanitation Data'!D106)))</f>
        <v/>
      </c>
      <c r="CM112" s="353" t="str">
        <f ca="1">+IF(OFFSET('Sanitation Data'!$D$30,0,10*ROW('Sanitation Data'!D106))="","",OFFSET('Sanitation Data'!$D$30,0,10*ROW('Sanitation Data'!D106)))</f>
        <v/>
      </c>
      <c r="CN112" s="353" t="str">
        <f ca="1">+IF(OFFSET('Sanitation Data'!$D$31,0,10*ROW('Sanitation Data'!D106))="","",OFFSET('Sanitation Data'!$D$31,0,10*ROW('Sanitation Data'!D106)))</f>
        <v/>
      </c>
      <c r="CO112" s="353" t="str">
        <f ca="1">+IF(OFFSET('Sanitation Data'!$D$32,0,10*ROW('Sanitation Data'!D106))="","",OFFSET('Sanitation Data'!$D$32,0,10*ROW('Sanitation Data'!D106)))</f>
        <v/>
      </c>
      <c r="CP112" s="353" t="str">
        <f ca="1">+IF(OFFSET('Sanitation Data'!$E$28,0,10*ROW('Sanitation Data'!E106))="","",OFFSET('Sanitation Data'!$E$28,0,10*ROW('Sanitation Data'!E106)))</f>
        <v/>
      </c>
      <c r="CQ112" s="353" t="str">
        <f ca="1">+IF(OFFSET('Sanitation Data'!$E$29,0,10*ROW('Sanitation Data'!E106))="","",OFFSET('Sanitation Data'!$E$29,0,10*ROW('Sanitation Data'!E106)))</f>
        <v/>
      </c>
      <c r="CR112" s="353" t="str">
        <f ca="1">+IF(OFFSET('Sanitation Data'!$E$30,0,10*ROW('Sanitation Data'!E106))="","",OFFSET('Sanitation Data'!$E$30,0,10*ROW('Sanitation Data'!E106)))</f>
        <v/>
      </c>
      <c r="CS112" s="353" t="str">
        <f ca="1">+IF(OFFSET('Sanitation Data'!$E$31,0,10*ROW('Sanitation Data'!E106))="","",OFFSET('Sanitation Data'!$E$31,0,10*ROW('Sanitation Data'!E106)))</f>
        <v/>
      </c>
      <c r="CT112" s="353" t="str">
        <f ca="1">+IF(OFFSET('Sanitation Data'!$E$32,0,10*ROW('Sanitation Data'!E106))="","",OFFSET('Sanitation Data'!$E$32,0,10*ROW('Sanitation Data'!E106)))</f>
        <v/>
      </c>
      <c r="CU112" s="353" t="str">
        <f ca="1">+IF(OFFSET('Sanitation Data'!$F$28,0,10*ROW('Sanitation Data'!F106))="","",OFFSET('Sanitation Data'!$F$28,0,10*ROW('Sanitation Data'!F106)))</f>
        <v/>
      </c>
      <c r="CV112" s="353" t="str">
        <f ca="1">+IF(OFFSET('Sanitation Data'!$F$29,0,10*ROW('Sanitation Data'!F106))="","",OFFSET('Sanitation Data'!$F$29,0,10*ROW('Sanitation Data'!F106)))</f>
        <v/>
      </c>
      <c r="CW112" s="353" t="str">
        <f ca="1">+IF(OFFSET('Sanitation Data'!$F$30,0,10*ROW('Sanitation Data'!F106))="","",OFFSET('Sanitation Data'!$F$30,0,10*ROW('Sanitation Data'!F106)))</f>
        <v/>
      </c>
      <c r="CX112" s="353" t="str">
        <f ca="1">+IF(OFFSET('Sanitation Data'!$F$31,0,10*ROW('Sanitation Data'!F106))="","",OFFSET('Sanitation Data'!$F$31,0,10*ROW('Sanitation Data'!F106)))</f>
        <v/>
      </c>
      <c r="CY112" s="353" t="str">
        <f ca="1">+IF(OFFSET('Sanitation Data'!$F$32,0,10*ROW('Sanitation Data'!F106))="","",OFFSET('Sanitation Data'!$F$32,0,10*ROW('Sanitation Data'!F106)))</f>
        <v/>
      </c>
      <c r="CZ112" s="353" t="str">
        <f ca="1">+IF(OFFSET('Sanitation Data'!$G$28,0,10*ROW('Sanitation Data'!G106))="","",OFFSET('Sanitation Data'!$G$28,0,10*ROW('Sanitation Data'!G106)))</f>
        <v/>
      </c>
      <c r="DA112" s="353" t="str">
        <f ca="1">+IF(OFFSET('Sanitation Data'!$G$29,0,10*ROW('Sanitation Data'!G106))="","",OFFSET('Sanitation Data'!$G$29,0,10*ROW('Sanitation Data'!G106)))</f>
        <v/>
      </c>
      <c r="DB112" s="353" t="str">
        <f ca="1">+IF(OFFSET('Sanitation Data'!$G$30,0,10*ROW('Sanitation Data'!G106))="","",OFFSET('Sanitation Data'!$G$30,0,10*ROW('Sanitation Data'!G106)))</f>
        <v/>
      </c>
      <c r="DC112" s="353" t="str">
        <f ca="1">+IF(OFFSET('Sanitation Data'!$G$31,0,10*ROW('Sanitation Data'!G106))="","",OFFSET('Sanitation Data'!$G$31,0,10*ROW('Sanitation Data'!G106)))</f>
        <v/>
      </c>
      <c r="DD112" s="353" t="str">
        <f ca="1">+IF(OFFSET('Sanitation Data'!$G$32,0,10*ROW('Sanitation Data'!G106))="","",OFFSET('Sanitation Data'!$G$32,0,10*ROW('Sanitation Data'!G106)))</f>
        <v/>
      </c>
      <c r="DE112" s="353" t="str">
        <f ca="1">+IF(OFFSET('Sanitation Data'!$H$28,0,10*ROW('Sanitation Data'!H106))="","",OFFSET('Sanitation Data'!$H$28,0,10*ROW('Sanitation Data'!H106)))</f>
        <v/>
      </c>
      <c r="DF112" s="353" t="str">
        <f ca="1">+IF(OFFSET('Sanitation Data'!$H$29,0,10*ROW('Sanitation Data'!H106))="","",OFFSET('Sanitation Data'!$H$29,0,10*ROW('Sanitation Data'!H106)))</f>
        <v/>
      </c>
      <c r="DG112" s="353" t="str">
        <f ca="1">+IF(OFFSET('Sanitation Data'!$H$30,0,10*ROW('Sanitation Data'!H106))="","",OFFSET('Sanitation Data'!$H$30,0,10*ROW('Sanitation Data'!H106)))</f>
        <v/>
      </c>
      <c r="DH112" s="353" t="str">
        <f ca="1">+IF(OFFSET('Sanitation Data'!$H$31,0,10*ROW('Sanitation Data'!H106))="","",OFFSET('Sanitation Data'!$H$31,0,10*ROW('Sanitation Data'!H106)))</f>
        <v/>
      </c>
      <c r="DI112" s="353" t="str">
        <f ca="1">+IF(OFFSET('Sanitation Data'!$H$32,0,10*ROW('Sanitation Data'!H106))="","",OFFSET('Sanitation Data'!$H$32,0,10*ROW('Sanitation Data'!H106)))</f>
        <v/>
      </c>
      <c r="DJ112" s="353" t="str">
        <f ca="1">+IF(OFFSET('Sanitation Data'!$I$28,0,10*ROW('Sanitation Data'!I106))="","",OFFSET('Sanitation Data'!$I$28,0,10*ROW('Sanitation Data'!I106)))</f>
        <v/>
      </c>
      <c r="DK112" s="353" t="str">
        <f ca="1">+IF(OFFSET('Sanitation Data'!$I$29,0,10*ROW('Sanitation Data'!I106))="","",OFFSET('Sanitation Data'!$I$29,0,10*ROW('Sanitation Data'!I106)))</f>
        <v/>
      </c>
      <c r="DL112" s="353" t="str">
        <f ca="1">+IF(OFFSET('Sanitation Data'!$I$30,0,10*ROW('Sanitation Data'!I106))="","",OFFSET('Sanitation Data'!$I$30,0,10*ROW('Sanitation Data'!I106)))</f>
        <v/>
      </c>
      <c r="DM112" s="353" t="str">
        <f ca="1">+IF(OFFSET('Sanitation Data'!$I$31,0,10*ROW('Sanitation Data'!I106))="","",OFFSET('Sanitation Data'!$I$31,0,10*ROW('Sanitation Data'!I106)))</f>
        <v/>
      </c>
      <c r="DN112" s="353" t="str">
        <f ca="1">+IF(OFFSET('Sanitation Data'!$I$32,0,10*ROW('Sanitation Data'!I106))="","",OFFSET('Sanitation Data'!$I$32,0,10*ROW('Sanitation Data'!I106)))</f>
        <v/>
      </c>
      <c r="DO112" s="353" t="str">
        <f ca="1">+IF(OFFSET('Hygiene Data'!$D$11,0,10*ROW('Hygiene Data'!D106))="","",OFFSET('Hygiene Data'!$D$11,0,10*ROW('Hygiene Data'!D106)))</f>
        <v/>
      </c>
      <c r="DP112" s="353" t="str">
        <f ca="1">+IF(OFFSET('Hygiene Data'!$D$12,0,10*ROW('Hygiene Data'!D106))="","",OFFSET('Hygiene Data'!$D$12,0,10*ROW('Hygiene Data'!D106)))</f>
        <v/>
      </c>
      <c r="DQ112" s="353" t="str">
        <f ca="1">+IF(OFFSET('Hygiene Data'!$D$13,0,10*ROW('Hygiene Data'!D106))="","",OFFSET('Hygiene Data'!$D$13,0,10*ROW('Hygiene Data'!D106)))</f>
        <v/>
      </c>
      <c r="DR112" s="353" t="str">
        <f ca="1">+IF(OFFSET('Hygiene Data'!$E$11,0,10*ROW('Hygiene Data'!E106))="","",OFFSET('Hygiene Data'!$E$11,0,10*ROW('Hygiene Data'!E106)))</f>
        <v/>
      </c>
      <c r="DS112" s="353" t="str">
        <f ca="1">+IF(OFFSET('Hygiene Data'!$E$12,0,10*ROW('Hygiene Data'!E106))="","",OFFSET('Hygiene Data'!$E$12,0,10*ROW('Hygiene Data'!E106)))</f>
        <v/>
      </c>
      <c r="DT112" s="353" t="str">
        <f ca="1">+IF(OFFSET('Hygiene Data'!$E$13,0,10*ROW('Hygiene Data'!E106))="","",OFFSET('Hygiene Data'!$E$13,0,10*ROW('Hygiene Data'!E106)))</f>
        <v/>
      </c>
      <c r="DU112" s="353" t="str">
        <f ca="1">+IF(OFFSET('Hygiene Data'!$F$11,0,10*ROW('Hygiene Data'!F106))="","",OFFSET('Hygiene Data'!$F$11,0,10*ROW('Hygiene Data'!F106)))</f>
        <v/>
      </c>
      <c r="DV112" s="353" t="str">
        <f ca="1">+IF(OFFSET('Hygiene Data'!$F$12,0,10*ROW('Hygiene Data'!F106))="","",OFFSET('Hygiene Data'!$F$12,0,10*ROW('Hygiene Data'!F106)))</f>
        <v/>
      </c>
      <c r="DW112" s="353" t="str">
        <f ca="1">+IF(OFFSET('Hygiene Data'!$F$13,0,10*ROW('Hygiene Data'!F106))="","",OFFSET('Hygiene Data'!$F$13,0,10*ROW('Hygiene Data'!F106)))</f>
        <v/>
      </c>
      <c r="DX112" s="353" t="str">
        <f ca="1">+IF(OFFSET('Hygiene Data'!$G$11,0,10*ROW('Hygiene Data'!G106))="","",OFFSET('Hygiene Data'!$G$11,0,10*ROW('Hygiene Data'!G106)))</f>
        <v/>
      </c>
      <c r="DY112" s="353" t="str">
        <f ca="1">+IF(OFFSET('Hygiene Data'!$G$12,0,10*ROW('Hygiene Data'!G106))="","",OFFSET('Hygiene Data'!$G$12,0,10*ROW('Hygiene Data'!G106)))</f>
        <v/>
      </c>
      <c r="DZ112" s="353" t="str">
        <f ca="1">+IF(OFFSET('Hygiene Data'!$G$13,0,10*ROW('Hygiene Data'!G106))="","",OFFSET('Hygiene Data'!$G$13,0,10*ROW('Hygiene Data'!G106)))</f>
        <v/>
      </c>
      <c r="EA112" s="353" t="str">
        <f ca="1">+IF(OFFSET('Hygiene Data'!$H$11,0,10*ROW('Hygiene Data'!H106))="","",OFFSET('Hygiene Data'!$H$11,0,10*ROW('Hygiene Data'!H106)))</f>
        <v/>
      </c>
      <c r="EB112" s="353" t="str">
        <f ca="1">+IF(OFFSET('Hygiene Data'!$H$12,0,10*ROW('Hygiene Data'!H106))="","",OFFSET('Hygiene Data'!$H$12,0,10*ROW('Hygiene Data'!H106)))</f>
        <v/>
      </c>
      <c r="EC112" s="353" t="str">
        <f ca="1">+IF(OFFSET('Hygiene Data'!$H$13,0,10*ROW('Hygiene Data'!H106))="","",OFFSET('Hygiene Data'!$H$13,0,10*ROW('Hygiene Data'!H106)))</f>
        <v/>
      </c>
      <c r="ED112" s="353" t="str">
        <f ca="1">+IF(OFFSET('Hygiene Data'!$I$11,0,10*ROW('Hygiene Data'!I106))="","",OFFSET('Hygiene Data'!$I$11,0,10*ROW('Hygiene Data'!I106)))</f>
        <v/>
      </c>
      <c r="EE112" s="353" t="str">
        <f ca="1">+IF(OFFSET('Hygiene Data'!$I$12,0,10*ROW('Hygiene Data'!I106))="","",OFFSET('Hygiene Data'!$I$12,0,10*ROW('Hygiene Data'!I106)))</f>
        <v/>
      </c>
      <c r="EF112" s="353" t="str">
        <f ca="1">+IF(OFFSET('Hygiene Data'!$I$13,0,10*ROW('Hygiene Data'!I106))="","",OFFSET('Hygiene Data'!$I$13,0,10*ROW('Hygiene Data'!I106)))</f>
        <v/>
      </c>
    </row>
    <row r="113" spans="1:136" x14ac:dyDescent="0.25">
      <c r="A113" s="462" t="str">
        <f ca="1">+IF(OFFSET('Water Data'!$B$2,0,10*ROW('Water Data'!E107))="","",OFFSET('Water Data'!$B$2,0,10*ROW('Water Data'!E107)))</f>
        <v/>
      </c>
      <c r="B113" s="46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89" t="str">
        <f t="shared" ca="1" si="1"/>
        <v/>
      </c>
      <c r="D113" s="49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3" t="str">
        <f ca="1">+IF(OFFSET('Water Data'!$D$27,0,10*ROW('Water Data'!D107))="","",OFFSET('Water Data'!$D$27,0,10*ROW('Water Data'!D107)))</f>
        <v/>
      </c>
      <c r="BT113" s="353" t="str">
        <f ca="1">+IF(OFFSET('Water Data'!$D$28,0,10*ROW('Water Data'!D107))="","",OFFSET('Water Data'!$D$28,0,10*ROW('Water Data'!D107)))</f>
        <v/>
      </c>
      <c r="BU113" s="353" t="str">
        <f ca="1">+IF(OFFSET('Water Data'!$D$29,0,10*ROW('Water Data'!D107))="","",OFFSET('Water Data'!$D$29,0,10*ROW('Water Data'!D107)))</f>
        <v/>
      </c>
      <c r="BV113" s="353" t="str">
        <f ca="1">+IF(OFFSET('Water Data'!$E$27,0,10*ROW('Water Data'!E107))="","",OFFSET('Water Data'!$E$27,0,10*ROW('Water Data'!E107)))</f>
        <v/>
      </c>
      <c r="BW113" s="353" t="str">
        <f ca="1">+IF(OFFSET('Water Data'!$E$28,0,10*ROW('Water Data'!E107))="","",OFFSET('Water Data'!$E$28,0,10*ROW('Water Data'!E107)))</f>
        <v/>
      </c>
      <c r="BX113" s="353" t="str">
        <f ca="1">+IF(OFFSET('Water Data'!$E$29,0,10*ROW('Water Data'!E107))="","",OFFSET('Water Data'!$E$29,0,10*ROW('Water Data'!E107)))</f>
        <v/>
      </c>
      <c r="BY113" s="353" t="str">
        <f ca="1">+IF(OFFSET('Water Data'!$F$27,0,10*ROW('Water Data'!F107))="","",OFFSET('Water Data'!$F$27,0,10*ROW('Water Data'!F107)))</f>
        <v/>
      </c>
      <c r="BZ113" s="353" t="str">
        <f ca="1">+IF(OFFSET('Water Data'!$F$28,0,10*ROW('Water Data'!F107))="","",OFFSET('Water Data'!$F$28,0,10*ROW('Water Data'!F107)))</f>
        <v/>
      </c>
      <c r="CA113" s="353" t="str">
        <f ca="1">+IF(OFFSET('Water Data'!$F$29,0,10*ROW('Water Data'!F107))="","",OFFSET('Water Data'!$F$29,0,10*ROW('Water Data'!F107)))</f>
        <v/>
      </c>
      <c r="CB113" s="353" t="str">
        <f ca="1">+IF(OFFSET('Water Data'!$G$27,0,10*ROW('Water Data'!G107))="","",OFFSET('Water Data'!$G$27,0,10*ROW('Water Data'!G107)))</f>
        <v/>
      </c>
      <c r="CC113" s="353" t="str">
        <f ca="1">+IF(OFFSET('Water Data'!$G$28,0,10*ROW('Water Data'!G107))="","",OFFSET('Water Data'!$G$28,0,10*ROW('Water Data'!G107)))</f>
        <v/>
      </c>
      <c r="CD113" s="353" t="str">
        <f ca="1">+IF(OFFSET('Water Data'!$G$29,0,10*ROW('Water Data'!G107))="","",OFFSET('Water Data'!$G$29,0,10*ROW('Water Data'!G107)))</f>
        <v/>
      </c>
      <c r="CE113" s="353" t="str">
        <f ca="1">+IF(OFFSET('Water Data'!$H$27,0,10*ROW('Water Data'!H107))="","",OFFSET('Water Data'!$H$27,0,10*ROW('Water Data'!H107)))</f>
        <v/>
      </c>
      <c r="CF113" s="353" t="str">
        <f ca="1">+IF(OFFSET('Water Data'!$H$28,0,10*ROW('Water Data'!H107))="","",OFFSET('Water Data'!$H$28,0,10*ROW('Water Data'!H107)))</f>
        <v/>
      </c>
      <c r="CG113" s="353" t="str">
        <f ca="1">+IF(OFFSET('Water Data'!$H$29,0,10*ROW('Water Data'!H107))="","",OFFSET('Water Data'!$H$29,0,10*ROW('Water Data'!H107)))</f>
        <v/>
      </c>
      <c r="CH113" s="353" t="str">
        <f ca="1">+IF(OFFSET('Water Data'!$I$27,0,10*ROW('Water Data'!I107))="","",OFFSET('Water Data'!$I$27,0,10*ROW('Water Data'!I107)))</f>
        <v/>
      </c>
      <c r="CI113" s="353" t="str">
        <f ca="1">+IF(OFFSET('Water Data'!$I$28,0,10*ROW('Water Data'!I107))="","",OFFSET('Water Data'!$I$28,0,10*ROW('Water Data'!I107)))</f>
        <v/>
      </c>
      <c r="CJ113" s="353" t="str">
        <f ca="1">+IF(OFFSET('Water Data'!$I$29,0,10*ROW('Water Data'!I107))="","",OFFSET('Water Data'!$I$29,0,10*ROW('Water Data'!I107)))</f>
        <v/>
      </c>
      <c r="CK113" s="353" t="str">
        <f ca="1">+IF(OFFSET('Sanitation Data'!$D$28,0,10*ROW('Sanitation Data'!D107))="","",OFFSET('Sanitation Data'!$D$28,0,10*ROW('Sanitation Data'!D107)))</f>
        <v/>
      </c>
      <c r="CL113" s="353" t="str">
        <f ca="1">+IF(OFFSET('Sanitation Data'!$D$29,0,10*ROW('Sanitation Data'!D107))="","",OFFSET('Sanitation Data'!$D$29,0,10*ROW('Sanitation Data'!D107)))</f>
        <v/>
      </c>
      <c r="CM113" s="353" t="str">
        <f ca="1">+IF(OFFSET('Sanitation Data'!$D$30,0,10*ROW('Sanitation Data'!D107))="","",OFFSET('Sanitation Data'!$D$30,0,10*ROW('Sanitation Data'!D107)))</f>
        <v/>
      </c>
      <c r="CN113" s="353" t="str">
        <f ca="1">+IF(OFFSET('Sanitation Data'!$D$31,0,10*ROW('Sanitation Data'!D107))="","",OFFSET('Sanitation Data'!$D$31,0,10*ROW('Sanitation Data'!D107)))</f>
        <v/>
      </c>
      <c r="CO113" s="353" t="str">
        <f ca="1">+IF(OFFSET('Sanitation Data'!$D$32,0,10*ROW('Sanitation Data'!D107))="","",OFFSET('Sanitation Data'!$D$32,0,10*ROW('Sanitation Data'!D107)))</f>
        <v/>
      </c>
      <c r="CP113" s="353" t="str">
        <f ca="1">+IF(OFFSET('Sanitation Data'!$E$28,0,10*ROW('Sanitation Data'!E107))="","",OFFSET('Sanitation Data'!$E$28,0,10*ROW('Sanitation Data'!E107)))</f>
        <v/>
      </c>
      <c r="CQ113" s="353" t="str">
        <f ca="1">+IF(OFFSET('Sanitation Data'!$E$29,0,10*ROW('Sanitation Data'!E107))="","",OFFSET('Sanitation Data'!$E$29,0,10*ROW('Sanitation Data'!E107)))</f>
        <v/>
      </c>
      <c r="CR113" s="353" t="str">
        <f ca="1">+IF(OFFSET('Sanitation Data'!$E$30,0,10*ROW('Sanitation Data'!E107))="","",OFFSET('Sanitation Data'!$E$30,0,10*ROW('Sanitation Data'!E107)))</f>
        <v/>
      </c>
      <c r="CS113" s="353" t="str">
        <f ca="1">+IF(OFFSET('Sanitation Data'!$E$31,0,10*ROW('Sanitation Data'!E107))="","",OFFSET('Sanitation Data'!$E$31,0,10*ROW('Sanitation Data'!E107)))</f>
        <v/>
      </c>
      <c r="CT113" s="353" t="str">
        <f ca="1">+IF(OFFSET('Sanitation Data'!$E$32,0,10*ROW('Sanitation Data'!E107))="","",OFFSET('Sanitation Data'!$E$32,0,10*ROW('Sanitation Data'!E107)))</f>
        <v/>
      </c>
      <c r="CU113" s="353" t="str">
        <f ca="1">+IF(OFFSET('Sanitation Data'!$F$28,0,10*ROW('Sanitation Data'!F107))="","",OFFSET('Sanitation Data'!$F$28,0,10*ROW('Sanitation Data'!F107)))</f>
        <v/>
      </c>
      <c r="CV113" s="353" t="str">
        <f ca="1">+IF(OFFSET('Sanitation Data'!$F$29,0,10*ROW('Sanitation Data'!F107))="","",OFFSET('Sanitation Data'!$F$29,0,10*ROW('Sanitation Data'!F107)))</f>
        <v/>
      </c>
      <c r="CW113" s="353" t="str">
        <f ca="1">+IF(OFFSET('Sanitation Data'!$F$30,0,10*ROW('Sanitation Data'!F107))="","",OFFSET('Sanitation Data'!$F$30,0,10*ROW('Sanitation Data'!F107)))</f>
        <v/>
      </c>
      <c r="CX113" s="353" t="str">
        <f ca="1">+IF(OFFSET('Sanitation Data'!$F$31,0,10*ROW('Sanitation Data'!F107))="","",OFFSET('Sanitation Data'!$F$31,0,10*ROW('Sanitation Data'!F107)))</f>
        <v/>
      </c>
      <c r="CY113" s="353" t="str">
        <f ca="1">+IF(OFFSET('Sanitation Data'!$F$32,0,10*ROW('Sanitation Data'!F107))="","",OFFSET('Sanitation Data'!$F$32,0,10*ROW('Sanitation Data'!F107)))</f>
        <v/>
      </c>
      <c r="CZ113" s="353" t="str">
        <f ca="1">+IF(OFFSET('Sanitation Data'!$G$28,0,10*ROW('Sanitation Data'!G107))="","",OFFSET('Sanitation Data'!$G$28,0,10*ROW('Sanitation Data'!G107)))</f>
        <v/>
      </c>
      <c r="DA113" s="353" t="str">
        <f ca="1">+IF(OFFSET('Sanitation Data'!$G$29,0,10*ROW('Sanitation Data'!G107))="","",OFFSET('Sanitation Data'!$G$29,0,10*ROW('Sanitation Data'!G107)))</f>
        <v/>
      </c>
      <c r="DB113" s="353" t="str">
        <f ca="1">+IF(OFFSET('Sanitation Data'!$G$30,0,10*ROW('Sanitation Data'!G107))="","",OFFSET('Sanitation Data'!$G$30,0,10*ROW('Sanitation Data'!G107)))</f>
        <v/>
      </c>
      <c r="DC113" s="353" t="str">
        <f ca="1">+IF(OFFSET('Sanitation Data'!$G$31,0,10*ROW('Sanitation Data'!G107))="","",OFFSET('Sanitation Data'!$G$31,0,10*ROW('Sanitation Data'!G107)))</f>
        <v/>
      </c>
      <c r="DD113" s="353" t="str">
        <f ca="1">+IF(OFFSET('Sanitation Data'!$G$32,0,10*ROW('Sanitation Data'!G107))="","",OFFSET('Sanitation Data'!$G$32,0,10*ROW('Sanitation Data'!G107)))</f>
        <v/>
      </c>
      <c r="DE113" s="353" t="str">
        <f ca="1">+IF(OFFSET('Sanitation Data'!$H$28,0,10*ROW('Sanitation Data'!H107))="","",OFFSET('Sanitation Data'!$H$28,0,10*ROW('Sanitation Data'!H107)))</f>
        <v/>
      </c>
      <c r="DF113" s="353" t="str">
        <f ca="1">+IF(OFFSET('Sanitation Data'!$H$29,0,10*ROW('Sanitation Data'!H107))="","",OFFSET('Sanitation Data'!$H$29,0,10*ROW('Sanitation Data'!H107)))</f>
        <v/>
      </c>
      <c r="DG113" s="353" t="str">
        <f ca="1">+IF(OFFSET('Sanitation Data'!$H$30,0,10*ROW('Sanitation Data'!H107))="","",OFFSET('Sanitation Data'!$H$30,0,10*ROW('Sanitation Data'!H107)))</f>
        <v/>
      </c>
      <c r="DH113" s="353" t="str">
        <f ca="1">+IF(OFFSET('Sanitation Data'!$H$31,0,10*ROW('Sanitation Data'!H107))="","",OFFSET('Sanitation Data'!$H$31,0,10*ROW('Sanitation Data'!H107)))</f>
        <v/>
      </c>
      <c r="DI113" s="353" t="str">
        <f ca="1">+IF(OFFSET('Sanitation Data'!$H$32,0,10*ROW('Sanitation Data'!H107))="","",OFFSET('Sanitation Data'!$H$32,0,10*ROW('Sanitation Data'!H107)))</f>
        <v/>
      </c>
      <c r="DJ113" s="353" t="str">
        <f ca="1">+IF(OFFSET('Sanitation Data'!$I$28,0,10*ROW('Sanitation Data'!I107))="","",OFFSET('Sanitation Data'!$I$28,0,10*ROW('Sanitation Data'!I107)))</f>
        <v/>
      </c>
      <c r="DK113" s="353" t="str">
        <f ca="1">+IF(OFFSET('Sanitation Data'!$I$29,0,10*ROW('Sanitation Data'!I107))="","",OFFSET('Sanitation Data'!$I$29,0,10*ROW('Sanitation Data'!I107)))</f>
        <v/>
      </c>
      <c r="DL113" s="353" t="str">
        <f ca="1">+IF(OFFSET('Sanitation Data'!$I$30,0,10*ROW('Sanitation Data'!I107))="","",OFFSET('Sanitation Data'!$I$30,0,10*ROW('Sanitation Data'!I107)))</f>
        <v/>
      </c>
      <c r="DM113" s="353" t="str">
        <f ca="1">+IF(OFFSET('Sanitation Data'!$I$31,0,10*ROW('Sanitation Data'!I107))="","",OFFSET('Sanitation Data'!$I$31,0,10*ROW('Sanitation Data'!I107)))</f>
        <v/>
      </c>
      <c r="DN113" s="353" t="str">
        <f ca="1">+IF(OFFSET('Sanitation Data'!$I$32,0,10*ROW('Sanitation Data'!I107))="","",OFFSET('Sanitation Data'!$I$32,0,10*ROW('Sanitation Data'!I107)))</f>
        <v/>
      </c>
      <c r="DO113" s="353" t="str">
        <f ca="1">+IF(OFFSET('Hygiene Data'!$D$11,0,10*ROW('Hygiene Data'!D107))="","",OFFSET('Hygiene Data'!$D$11,0,10*ROW('Hygiene Data'!D107)))</f>
        <v/>
      </c>
      <c r="DP113" s="353" t="str">
        <f ca="1">+IF(OFFSET('Hygiene Data'!$D$12,0,10*ROW('Hygiene Data'!D107))="","",OFFSET('Hygiene Data'!$D$12,0,10*ROW('Hygiene Data'!D107)))</f>
        <v/>
      </c>
      <c r="DQ113" s="353" t="str">
        <f ca="1">+IF(OFFSET('Hygiene Data'!$D$13,0,10*ROW('Hygiene Data'!D107))="","",OFFSET('Hygiene Data'!$D$13,0,10*ROW('Hygiene Data'!D107)))</f>
        <v/>
      </c>
      <c r="DR113" s="353" t="str">
        <f ca="1">+IF(OFFSET('Hygiene Data'!$E$11,0,10*ROW('Hygiene Data'!E107))="","",OFFSET('Hygiene Data'!$E$11,0,10*ROW('Hygiene Data'!E107)))</f>
        <v/>
      </c>
      <c r="DS113" s="353" t="str">
        <f ca="1">+IF(OFFSET('Hygiene Data'!$E$12,0,10*ROW('Hygiene Data'!E107))="","",OFFSET('Hygiene Data'!$E$12,0,10*ROW('Hygiene Data'!E107)))</f>
        <v/>
      </c>
      <c r="DT113" s="353" t="str">
        <f ca="1">+IF(OFFSET('Hygiene Data'!$E$13,0,10*ROW('Hygiene Data'!E107))="","",OFFSET('Hygiene Data'!$E$13,0,10*ROW('Hygiene Data'!E107)))</f>
        <v/>
      </c>
      <c r="DU113" s="353" t="str">
        <f ca="1">+IF(OFFSET('Hygiene Data'!$F$11,0,10*ROW('Hygiene Data'!F107))="","",OFFSET('Hygiene Data'!$F$11,0,10*ROW('Hygiene Data'!F107)))</f>
        <v/>
      </c>
      <c r="DV113" s="353" t="str">
        <f ca="1">+IF(OFFSET('Hygiene Data'!$F$12,0,10*ROW('Hygiene Data'!F107))="","",OFFSET('Hygiene Data'!$F$12,0,10*ROW('Hygiene Data'!F107)))</f>
        <v/>
      </c>
      <c r="DW113" s="353" t="str">
        <f ca="1">+IF(OFFSET('Hygiene Data'!$F$13,0,10*ROW('Hygiene Data'!F107))="","",OFFSET('Hygiene Data'!$F$13,0,10*ROW('Hygiene Data'!F107)))</f>
        <v/>
      </c>
      <c r="DX113" s="353" t="str">
        <f ca="1">+IF(OFFSET('Hygiene Data'!$G$11,0,10*ROW('Hygiene Data'!G107))="","",OFFSET('Hygiene Data'!$G$11,0,10*ROW('Hygiene Data'!G107)))</f>
        <v/>
      </c>
      <c r="DY113" s="353" t="str">
        <f ca="1">+IF(OFFSET('Hygiene Data'!$G$12,0,10*ROW('Hygiene Data'!G107))="","",OFFSET('Hygiene Data'!$G$12,0,10*ROW('Hygiene Data'!G107)))</f>
        <v/>
      </c>
      <c r="DZ113" s="353" t="str">
        <f ca="1">+IF(OFFSET('Hygiene Data'!$G$13,0,10*ROW('Hygiene Data'!G107))="","",OFFSET('Hygiene Data'!$G$13,0,10*ROW('Hygiene Data'!G107)))</f>
        <v/>
      </c>
      <c r="EA113" s="353" t="str">
        <f ca="1">+IF(OFFSET('Hygiene Data'!$H$11,0,10*ROW('Hygiene Data'!H107))="","",OFFSET('Hygiene Data'!$H$11,0,10*ROW('Hygiene Data'!H107)))</f>
        <v/>
      </c>
      <c r="EB113" s="353" t="str">
        <f ca="1">+IF(OFFSET('Hygiene Data'!$H$12,0,10*ROW('Hygiene Data'!H107))="","",OFFSET('Hygiene Data'!$H$12,0,10*ROW('Hygiene Data'!H107)))</f>
        <v/>
      </c>
      <c r="EC113" s="353" t="str">
        <f ca="1">+IF(OFFSET('Hygiene Data'!$H$13,0,10*ROW('Hygiene Data'!H107))="","",OFFSET('Hygiene Data'!$H$13,0,10*ROW('Hygiene Data'!H107)))</f>
        <v/>
      </c>
      <c r="ED113" s="353" t="str">
        <f ca="1">+IF(OFFSET('Hygiene Data'!$I$11,0,10*ROW('Hygiene Data'!I107))="","",OFFSET('Hygiene Data'!$I$11,0,10*ROW('Hygiene Data'!I107)))</f>
        <v/>
      </c>
      <c r="EE113" s="353" t="str">
        <f ca="1">+IF(OFFSET('Hygiene Data'!$I$12,0,10*ROW('Hygiene Data'!I107))="","",OFFSET('Hygiene Data'!$I$12,0,10*ROW('Hygiene Data'!I107)))</f>
        <v/>
      </c>
      <c r="EF113" s="353" t="str">
        <f ca="1">+IF(OFFSET('Hygiene Data'!$I$13,0,10*ROW('Hygiene Data'!I107))="","",OFFSET('Hygiene Data'!$I$13,0,10*ROW('Hygiene Data'!I107)))</f>
        <v/>
      </c>
    </row>
    <row r="114" spans="1:136" x14ac:dyDescent="0.25">
      <c r="A114" s="462" t="str">
        <f ca="1">+IF(OFFSET('Water Data'!$B$2,0,10*ROW('Water Data'!E108))="","",OFFSET('Water Data'!$B$2,0,10*ROW('Water Data'!E108)))</f>
        <v/>
      </c>
      <c r="B114" s="46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89" t="str">
        <f t="shared" ca="1" si="1"/>
        <v/>
      </c>
      <c r="D114" s="49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3" t="str">
        <f ca="1">+IF(OFFSET('Water Data'!$D$27,0,10*ROW('Water Data'!D108))="","",OFFSET('Water Data'!$D$27,0,10*ROW('Water Data'!D108)))</f>
        <v/>
      </c>
      <c r="BT114" s="353" t="str">
        <f ca="1">+IF(OFFSET('Water Data'!$D$28,0,10*ROW('Water Data'!D108))="","",OFFSET('Water Data'!$D$28,0,10*ROW('Water Data'!D108)))</f>
        <v/>
      </c>
      <c r="BU114" s="353" t="str">
        <f ca="1">+IF(OFFSET('Water Data'!$D$29,0,10*ROW('Water Data'!D108))="","",OFFSET('Water Data'!$D$29,0,10*ROW('Water Data'!D108)))</f>
        <v/>
      </c>
      <c r="BV114" s="353" t="str">
        <f ca="1">+IF(OFFSET('Water Data'!$E$27,0,10*ROW('Water Data'!E108))="","",OFFSET('Water Data'!$E$27,0,10*ROW('Water Data'!E108)))</f>
        <v/>
      </c>
      <c r="BW114" s="353" t="str">
        <f ca="1">+IF(OFFSET('Water Data'!$E$28,0,10*ROW('Water Data'!E108))="","",OFFSET('Water Data'!$E$28,0,10*ROW('Water Data'!E108)))</f>
        <v/>
      </c>
      <c r="BX114" s="353" t="str">
        <f ca="1">+IF(OFFSET('Water Data'!$E$29,0,10*ROW('Water Data'!E108))="","",OFFSET('Water Data'!$E$29,0,10*ROW('Water Data'!E108)))</f>
        <v/>
      </c>
      <c r="BY114" s="353" t="str">
        <f ca="1">+IF(OFFSET('Water Data'!$F$27,0,10*ROW('Water Data'!F108))="","",OFFSET('Water Data'!$F$27,0,10*ROW('Water Data'!F108)))</f>
        <v/>
      </c>
      <c r="BZ114" s="353" t="str">
        <f ca="1">+IF(OFFSET('Water Data'!$F$28,0,10*ROW('Water Data'!F108))="","",OFFSET('Water Data'!$F$28,0,10*ROW('Water Data'!F108)))</f>
        <v/>
      </c>
      <c r="CA114" s="353" t="str">
        <f ca="1">+IF(OFFSET('Water Data'!$F$29,0,10*ROW('Water Data'!F108))="","",OFFSET('Water Data'!$F$29,0,10*ROW('Water Data'!F108)))</f>
        <v/>
      </c>
      <c r="CB114" s="353" t="str">
        <f ca="1">+IF(OFFSET('Water Data'!$G$27,0,10*ROW('Water Data'!G108))="","",OFFSET('Water Data'!$G$27,0,10*ROW('Water Data'!G108)))</f>
        <v/>
      </c>
      <c r="CC114" s="353" t="str">
        <f ca="1">+IF(OFFSET('Water Data'!$G$28,0,10*ROW('Water Data'!G108))="","",OFFSET('Water Data'!$G$28,0,10*ROW('Water Data'!G108)))</f>
        <v/>
      </c>
      <c r="CD114" s="353" t="str">
        <f ca="1">+IF(OFFSET('Water Data'!$G$29,0,10*ROW('Water Data'!G108))="","",OFFSET('Water Data'!$G$29,0,10*ROW('Water Data'!G108)))</f>
        <v/>
      </c>
      <c r="CE114" s="353" t="str">
        <f ca="1">+IF(OFFSET('Water Data'!$H$27,0,10*ROW('Water Data'!H108))="","",OFFSET('Water Data'!$H$27,0,10*ROW('Water Data'!H108)))</f>
        <v/>
      </c>
      <c r="CF114" s="353" t="str">
        <f ca="1">+IF(OFFSET('Water Data'!$H$28,0,10*ROW('Water Data'!H108))="","",OFFSET('Water Data'!$H$28,0,10*ROW('Water Data'!H108)))</f>
        <v/>
      </c>
      <c r="CG114" s="353" t="str">
        <f ca="1">+IF(OFFSET('Water Data'!$H$29,0,10*ROW('Water Data'!H108))="","",OFFSET('Water Data'!$H$29,0,10*ROW('Water Data'!H108)))</f>
        <v/>
      </c>
      <c r="CH114" s="353" t="str">
        <f ca="1">+IF(OFFSET('Water Data'!$I$27,0,10*ROW('Water Data'!I108))="","",OFFSET('Water Data'!$I$27,0,10*ROW('Water Data'!I108)))</f>
        <v/>
      </c>
      <c r="CI114" s="353" t="str">
        <f ca="1">+IF(OFFSET('Water Data'!$I$28,0,10*ROW('Water Data'!I108))="","",OFFSET('Water Data'!$I$28,0,10*ROW('Water Data'!I108)))</f>
        <v/>
      </c>
      <c r="CJ114" s="353" t="str">
        <f ca="1">+IF(OFFSET('Water Data'!$I$29,0,10*ROW('Water Data'!I108))="","",OFFSET('Water Data'!$I$29,0,10*ROW('Water Data'!I108)))</f>
        <v/>
      </c>
      <c r="CK114" s="353" t="str">
        <f ca="1">+IF(OFFSET('Sanitation Data'!$D$28,0,10*ROW('Sanitation Data'!D108))="","",OFFSET('Sanitation Data'!$D$28,0,10*ROW('Sanitation Data'!D108)))</f>
        <v/>
      </c>
      <c r="CL114" s="353" t="str">
        <f ca="1">+IF(OFFSET('Sanitation Data'!$D$29,0,10*ROW('Sanitation Data'!D108))="","",OFFSET('Sanitation Data'!$D$29,0,10*ROW('Sanitation Data'!D108)))</f>
        <v/>
      </c>
      <c r="CM114" s="353" t="str">
        <f ca="1">+IF(OFFSET('Sanitation Data'!$D$30,0,10*ROW('Sanitation Data'!D108))="","",OFFSET('Sanitation Data'!$D$30,0,10*ROW('Sanitation Data'!D108)))</f>
        <v/>
      </c>
      <c r="CN114" s="353" t="str">
        <f ca="1">+IF(OFFSET('Sanitation Data'!$D$31,0,10*ROW('Sanitation Data'!D108))="","",OFFSET('Sanitation Data'!$D$31,0,10*ROW('Sanitation Data'!D108)))</f>
        <v/>
      </c>
      <c r="CO114" s="353" t="str">
        <f ca="1">+IF(OFFSET('Sanitation Data'!$D$32,0,10*ROW('Sanitation Data'!D108))="","",OFFSET('Sanitation Data'!$D$32,0,10*ROW('Sanitation Data'!D108)))</f>
        <v/>
      </c>
      <c r="CP114" s="353" t="str">
        <f ca="1">+IF(OFFSET('Sanitation Data'!$E$28,0,10*ROW('Sanitation Data'!E108))="","",OFFSET('Sanitation Data'!$E$28,0,10*ROW('Sanitation Data'!E108)))</f>
        <v/>
      </c>
      <c r="CQ114" s="353" t="str">
        <f ca="1">+IF(OFFSET('Sanitation Data'!$E$29,0,10*ROW('Sanitation Data'!E108))="","",OFFSET('Sanitation Data'!$E$29,0,10*ROW('Sanitation Data'!E108)))</f>
        <v/>
      </c>
      <c r="CR114" s="353" t="str">
        <f ca="1">+IF(OFFSET('Sanitation Data'!$E$30,0,10*ROW('Sanitation Data'!E108))="","",OFFSET('Sanitation Data'!$E$30,0,10*ROW('Sanitation Data'!E108)))</f>
        <v/>
      </c>
      <c r="CS114" s="353" t="str">
        <f ca="1">+IF(OFFSET('Sanitation Data'!$E$31,0,10*ROW('Sanitation Data'!E108))="","",OFFSET('Sanitation Data'!$E$31,0,10*ROW('Sanitation Data'!E108)))</f>
        <v/>
      </c>
      <c r="CT114" s="353" t="str">
        <f ca="1">+IF(OFFSET('Sanitation Data'!$E$32,0,10*ROW('Sanitation Data'!E108))="","",OFFSET('Sanitation Data'!$E$32,0,10*ROW('Sanitation Data'!E108)))</f>
        <v/>
      </c>
      <c r="CU114" s="353" t="str">
        <f ca="1">+IF(OFFSET('Sanitation Data'!$F$28,0,10*ROW('Sanitation Data'!F108))="","",OFFSET('Sanitation Data'!$F$28,0,10*ROW('Sanitation Data'!F108)))</f>
        <v/>
      </c>
      <c r="CV114" s="353" t="str">
        <f ca="1">+IF(OFFSET('Sanitation Data'!$F$29,0,10*ROW('Sanitation Data'!F108))="","",OFFSET('Sanitation Data'!$F$29,0,10*ROW('Sanitation Data'!F108)))</f>
        <v/>
      </c>
      <c r="CW114" s="353" t="str">
        <f ca="1">+IF(OFFSET('Sanitation Data'!$F$30,0,10*ROW('Sanitation Data'!F108))="","",OFFSET('Sanitation Data'!$F$30,0,10*ROW('Sanitation Data'!F108)))</f>
        <v/>
      </c>
      <c r="CX114" s="353" t="str">
        <f ca="1">+IF(OFFSET('Sanitation Data'!$F$31,0,10*ROW('Sanitation Data'!F108))="","",OFFSET('Sanitation Data'!$F$31,0,10*ROW('Sanitation Data'!F108)))</f>
        <v/>
      </c>
      <c r="CY114" s="353" t="str">
        <f ca="1">+IF(OFFSET('Sanitation Data'!$F$32,0,10*ROW('Sanitation Data'!F108))="","",OFFSET('Sanitation Data'!$F$32,0,10*ROW('Sanitation Data'!F108)))</f>
        <v/>
      </c>
      <c r="CZ114" s="353" t="str">
        <f ca="1">+IF(OFFSET('Sanitation Data'!$G$28,0,10*ROW('Sanitation Data'!G108))="","",OFFSET('Sanitation Data'!$G$28,0,10*ROW('Sanitation Data'!G108)))</f>
        <v/>
      </c>
      <c r="DA114" s="353" t="str">
        <f ca="1">+IF(OFFSET('Sanitation Data'!$G$29,0,10*ROW('Sanitation Data'!G108))="","",OFFSET('Sanitation Data'!$G$29,0,10*ROW('Sanitation Data'!G108)))</f>
        <v/>
      </c>
      <c r="DB114" s="353" t="str">
        <f ca="1">+IF(OFFSET('Sanitation Data'!$G$30,0,10*ROW('Sanitation Data'!G108))="","",OFFSET('Sanitation Data'!$G$30,0,10*ROW('Sanitation Data'!G108)))</f>
        <v/>
      </c>
      <c r="DC114" s="353" t="str">
        <f ca="1">+IF(OFFSET('Sanitation Data'!$G$31,0,10*ROW('Sanitation Data'!G108))="","",OFFSET('Sanitation Data'!$G$31,0,10*ROW('Sanitation Data'!G108)))</f>
        <v/>
      </c>
      <c r="DD114" s="353" t="str">
        <f ca="1">+IF(OFFSET('Sanitation Data'!$G$32,0,10*ROW('Sanitation Data'!G108))="","",OFFSET('Sanitation Data'!$G$32,0,10*ROW('Sanitation Data'!G108)))</f>
        <v/>
      </c>
      <c r="DE114" s="353" t="str">
        <f ca="1">+IF(OFFSET('Sanitation Data'!$H$28,0,10*ROW('Sanitation Data'!H108))="","",OFFSET('Sanitation Data'!$H$28,0,10*ROW('Sanitation Data'!H108)))</f>
        <v/>
      </c>
      <c r="DF114" s="353" t="str">
        <f ca="1">+IF(OFFSET('Sanitation Data'!$H$29,0,10*ROW('Sanitation Data'!H108))="","",OFFSET('Sanitation Data'!$H$29,0,10*ROW('Sanitation Data'!H108)))</f>
        <v/>
      </c>
      <c r="DG114" s="353" t="str">
        <f ca="1">+IF(OFFSET('Sanitation Data'!$H$30,0,10*ROW('Sanitation Data'!H108))="","",OFFSET('Sanitation Data'!$H$30,0,10*ROW('Sanitation Data'!H108)))</f>
        <v/>
      </c>
      <c r="DH114" s="353" t="str">
        <f ca="1">+IF(OFFSET('Sanitation Data'!$H$31,0,10*ROW('Sanitation Data'!H108))="","",OFFSET('Sanitation Data'!$H$31,0,10*ROW('Sanitation Data'!H108)))</f>
        <v/>
      </c>
      <c r="DI114" s="353" t="str">
        <f ca="1">+IF(OFFSET('Sanitation Data'!$H$32,0,10*ROW('Sanitation Data'!H108))="","",OFFSET('Sanitation Data'!$H$32,0,10*ROW('Sanitation Data'!H108)))</f>
        <v/>
      </c>
      <c r="DJ114" s="353" t="str">
        <f ca="1">+IF(OFFSET('Sanitation Data'!$I$28,0,10*ROW('Sanitation Data'!I108))="","",OFFSET('Sanitation Data'!$I$28,0,10*ROW('Sanitation Data'!I108)))</f>
        <v/>
      </c>
      <c r="DK114" s="353" t="str">
        <f ca="1">+IF(OFFSET('Sanitation Data'!$I$29,0,10*ROW('Sanitation Data'!I108))="","",OFFSET('Sanitation Data'!$I$29,0,10*ROW('Sanitation Data'!I108)))</f>
        <v/>
      </c>
      <c r="DL114" s="353" t="str">
        <f ca="1">+IF(OFFSET('Sanitation Data'!$I$30,0,10*ROW('Sanitation Data'!I108))="","",OFFSET('Sanitation Data'!$I$30,0,10*ROW('Sanitation Data'!I108)))</f>
        <v/>
      </c>
      <c r="DM114" s="353" t="str">
        <f ca="1">+IF(OFFSET('Sanitation Data'!$I$31,0,10*ROW('Sanitation Data'!I108))="","",OFFSET('Sanitation Data'!$I$31,0,10*ROW('Sanitation Data'!I108)))</f>
        <v/>
      </c>
      <c r="DN114" s="353" t="str">
        <f ca="1">+IF(OFFSET('Sanitation Data'!$I$32,0,10*ROW('Sanitation Data'!I108))="","",OFFSET('Sanitation Data'!$I$32,0,10*ROW('Sanitation Data'!I108)))</f>
        <v/>
      </c>
      <c r="DO114" s="353" t="str">
        <f ca="1">+IF(OFFSET('Hygiene Data'!$D$11,0,10*ROW('Hygiene Data'!D108))="","",OFFSET('Hygiene Data'!$D$11,0,10*ROW('Hygiene Data'!D108)))</f>
        <v/>
      </c>
      <c r="DP114" s="353" t="str">
        <f ca="1">+IF(OFFSET('Hygiene Data'!$D$12,0,10*ROW('Hygiene Data'!D108))="","",OFFSET('Hygiene Data'!$D$12,0,10*ROW('Hygiene Data'!D108)))</f>
        <v/>
      </c>
      <c r="DQ114" s="353" t="str">
        <f ca="1">+IF(OFFSET('Hygiene Data'!$D$13,0,10*ROW('Hygiene Data'!D108))="","",OFFSET('Hygiene Data'!$D$13,0,10*ROW('Hygiene Data'!D108)))</f>
        <v/>
      </c>
      <c r="DR114" s="353" t="str">
        <f ca="1">+IF(OFFSET('Hygiene Data'!$E$11,0,10*ROW('Hygiene Data'!E108))="","",OFFSET('Hygiene Data'!$E$11,0,10*ROW('Hygiene Data'!E108)))</f>
        <v/>
      </c>
      <c r="DS114" s="353" t="str">
        <f ca="1">+IF(OFFSET('Hygiene Data'!$E$12,0,10*ROW('Hygiene Data'!E108))="","",OFFSET('Hygiene Data'!$E$12,0,10*ROW('Hygiene Data'!E108)))</f>
        <v/>
      </c>
      <c r="DT114" s="353" t="str">
        <f ca="1">+IF(OFFSET('Hygiene Data'!$E$13,0,10*ROW('Hygiene Data'!E108))="","",OFFSET('Hygiene Data'!$E$13,0,10*ROW('Hygiene Data'!E108)))</f>
        <v/>
      </c>
      <c r="DU114" s="353" t="str">
        <f ca="1">+IF(OFFSET('Hygiene Data'!$F$11,0,10*ROW('Hygiene Data'!F108))="","",OFFSET('Hygiene Data'!$F$11,0,10*ROW('Hygiene Data'!F108)))</f>
        <v/>
      </c>
      <c r="DV114" s="353" t="str">
        <f ca="1">+IF(OFFSET('Hygiene Data'!$F$12,0,10*ROW('Hygiene Data'!F108))="","",OFFSET('Hygiene Data'!$F$12,0,10*ROW('Hygiene Data'!F108)))</f>
        <v/>
      </c>
      <c r="DW114" s="353" t="str">
        <f ca="1">+IF(OFFSET('Hygiene Data'!$F$13,0,10*ROW('Hygiene Data'!F108))="","",OFFSET('Hygiene Data'!$F$13,0,10*ROW('Hygiene Data'!F108)))</f>
        <v/>
      </c>
      <c r="DX114" s="353" t="str">
        <f ca="1">+IF(OFFSET('Hygiene Data'!$G$11,0,10*ROW('Hygiene Data'!G108))="","",OFFSET('Hygiene Data'!$G$11,0,10*ROW('Hygiene Data'!G108)))</f>
        <v/>
      </c>
      <c r="DY114" s="353" t="str">
        <f ca="1">+IF(OFFSET('Hygiene Data'!$G$12,0,10*ROW('Hygiene Data'!G108))="","",OFFSET('Hygiene Data'!$G$12,0,10*ROW('Hygiene Data'!G108)))</f>
        <v/>
      </c>
      <c r="DZ114" s="353" t="str">
        <f ca="1">+IF(OFFSET('Hygiene Data'!$G$13,0,10*ROW('Hygiene Data'!G108))="","",OFFSET('Hygiene Data'!$G$13,0,10*ROW('Hygiene Data'!G108)))</f>
        <v/>
      </c>
      <c r="EA114" s="353" t="str">
        <f ca="1">+IF(OFFSET('Hygiene Data'!$H$11,0,10*ROW('Hygiene Data'!H108))="","",OFFSET('Hygiene Data'!$H$11,0,10*ROW('Hygiene Data'!H108)))</f>
        <v/>
      </c>
      <c r="EB114" s="353" t="str">
        <f ca="1">+IF(OFFSET('Hygiene Data'!$H$12,0,10*ROW('Hygiene Data'!H108))="","",OFFSET('Hygiene Data'!$H$12,0,10*ROW('Hygiene Data'!H108)))</f>
        <v/>
      </c>
      <c r="EC114" s="353" t="str">
        <f ca="1">+IF(OFFSET('Hygiene Data'!$H$13,0,10*ROW('Hygiene Data'!H108))="","",OFFSET('Hygiene Data'!$H$13,0,10*ROW('Hygiene Data'!H108)))</f>
        <v/>
      </c>
      <c r="ED114" s="353" t="str">
        <f ca="1">+IF(OFFSET('Hygiene Data'!$I$11,0,10*ROW('Hygiene Data'!I108))="","",OFFSET('Hygiene Data'!$I$11,0,10*ROW('Hygiene Data'!I108)))</f>
        <v/>
      </c>
      <c r="EE114" s="353" t="str">
        <f ca="1">+IF(OFFSET('Hygiene Data'!$I$12,0,10*ROW('Hygiene Data'!I108))="","",OFFSET('Hygiene Data'!$I$12,0,10*ROW('Hygiene Data'!I108)))</f>
        <v/>
      </c>
      <c r="EF114" s="353" t="str">
        <f ca="1">+IF(OFFSET('Hygiene Data'!$I$13,0,10*ROW('Hygiene Data'!I108))="","",OFFSET('Hygiene Data'!$I$13,0,10*ROW('Hygiene Data'!I108)))</f>
        <v/>
      </c>
    </row>
    <row r="115" spans="1:136" x14ac:dyDescent="0.25">
      <c r="A115" s="462" t="str">
        <f ca="1">+IF(OFFSET('Water Data'!$B$2,0,10*ROW('Water Data'!E109))="","",OFFSET('Water Data'!$B$2,0,10*ROW('Water Data'!E109)))</f>
        <v/>
      </c>
      <c r="B115" s="46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89" t="str">
        <f t="shared" ca="1" si="1"/>
        <v/>
      </c>
      <c r="D115" s="49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3" t="str">
        <f ca="1">+IF(OFFSET('Water Data'!$D$27,0,10*ROW('Water Data'!D109))="","",OFFSET('Water Data'!$D$27,0,10*ROW('Water Data'!D109)))</f>
        <v/>
      </c>
      <c r="BT115" s="353" t="str">
        <f ca="1">+IF(OFFSET('Water Data'!$D$28,0,10*ROW('Water Data'!D109))="","",OFFSET('Water Data'!$D$28,0,10*ROW('Water Data'!D109)))</f>
        <v/>
      </c>
      <c r="BU115" s="353" t="str">
        <f ca="1">+IF(OFFSET('Water Data'!$D$29,0,10*ROW('Water Data'!D109))="","",OFFSET('Water Data'!$D$29,0,10*ROW('Water Data'!D109)))</f>
        <v/>
      </c>
      <c r="BV115" s="353" t="str">
        <f ca="1">+IF(OFFSET('Water Data'!$E$27,0,10*ROW('Water Data'!E109))="","",OFFSET('Water Data'!$E$27,0,10*ROW('Water Data'!E109)))</f>
        <v/>
      </c>
      <c r="BW115" s="353" t="str">
        <f ca="1">+IF(OFFSET('Water Data'!$E$28,0,10*ROW('Water Data'!E109))="","",OFFSET('Water Data'!$E$28,0,10*ROW('Water Data'!E109)))</f>
        <v/>
      </c>
      <c r="BX115" s="353" t="str">
        <f ca="1">+IF(OFFSET('Water Data'!$E$29,0,10*ROW('Water Data'!E109))="","",OFFSET('Water Data'!$E$29,0,10*ROW('Water Data'!E109)))</f>
        <v/>
      </c>
      <c r="BY115" s="353" t="str">
        <f ca="1">+IF(OFFSET('Water Data'!$F$27,0,10*ROW('Water Data'!F109))="","",OFFSET('Water Data'!$F$27,0,10*ROW('Water Data'!F109)))</f>
        <v/>
      </c>
      <c r="BZ115" s="353" t="str">
        <f ca="1">+IF(OFFSET('Water Data'!$F$28,0,10*ROW('Water Data'!F109))="","",OFFSET('Water Data'!$F$28,0,10*ROW('Water Data'!F109)))</f>
        <v/>
      </c>
      <c r="CA115" s="353" t="str">
        <f ca="1">+IF(OFFSET('Water Data'!$F$29,0,10*ROW('Water Data'!F109))="","",OFFSET('Water Data'!$F$29,0,10*ROW('Water Data'!F109)))</f>
        <v/>
      </c>
      <c r="CB115" s="353" t="str">
        <f ca="1">+IF(OFFSET('Water Data'!$G$27,0,10*ROW('Water Data'!G109))="","",OFFSET('Water Data'!$G$27,0,10*ROW('Water Data'!G109)))</f>
        <v/>
      </c>
      <c r="CC115" s="353" t="str">
        <f ca="1">+IF(OFFSET('Water Data'!$G$28,0,10*ROW('Water Data'!G109))="","",OFFSET('Water Data'!$G$28,0,10*ROW('Water Data'!G109)))</f>
        <v/>
      </c>
      <c r="CD115" s="353" t="str">
        <f ca="1">+IF(OFFSET('Water Data'!$G$29,0,10*ROW('Water Data'!G109))="","",OFFSET('Water Data'!$G$29,0,10*ROW('Water Data'!G109)))</f>
        <v/>
      </c>
      <c r="CE115" s="353" t="str">
        <f ca="1">+IF(OFFSET('Water Data'!$H$27,0,10*ROW('Water Data'!H109))="","",OFFSET('Water Data'!$H$27,0,10*ROW('Water Data'!H109)))</f>
        <v/>
      </c>
      <c r="CF115" s="353" t="str">
        <f ca="1">+IF(OFFSET('Water Data'!$H$28,0,10*ROW('Water Data'!H109))="","",OFFSET('Water Data'!$H$28,0,10*ROW('Water Data'!H109)))</f>
        <v/>
      </c>
      <c r="CG115" s="353" t="str">
        <f ca="1">+IF(OFFSET('Water Data'!$H$29,0,10*ROW('Water Data'!H109))="","",OFFSET('Water Data'!$H$29,0,10*ROW('Water Data'!H109)))</f>
        <v/>
      </c>
      <c r="CH115" s="353" t="str">
        <f ca="1">+IF(OFFSET('Water Data'!$I$27,0,10*ROW('Water Data'!I109))="","",OFFSET('Water Data'!$I$27,0,10*ROW('Water Data'!I109)))</f>
        <v/>
      </c>
      <c r="CI115" s="353" t="str">
        <f ca="1">+IF(OFFSET('Water Data'!$I$28,0,10*ROW('Water Data'!I109))="","",OFFSET('Water Data'!$I$28,0,10*ROW('Water Data'!I109)))</f>
        <v/>
      </c>
      <c r="CJ115" s="353" t="str">
        <f ca="1">+IF(OFFSET('Water Data'!$I$29,0,10*ROW('Water Data'!I109))="","",OFFSET('Water Data'!$I$29,0,10*ROW('Water Data'!I109)))</f>
        <v/>
      </c>
      <c r="CK115" s="353" t="str">
        <f ca="1">+IF(OFFSET('Sanitation Data'!$D$28,0,10*ROW('Sanitation Data'!D109))="","",OFFSET('Sanitation Data'!$D$28,0,10*ROW('Sanitation Data'!D109)))</f>
        <v/>
      </c>
      <c r="CL115" s="353" t="str">
        <f ca="1">+IF(OFFSET('Sanitation Data'!$D$29,0,10*ROW('Sanitation Data'!D109))="","",OFFSET('Sanitation Data'!$D$29,0,10*ROW('Sanitation Data'!D109)))</f>
        <v/>
      </c>
      <c r="CM115" s="353" t="str">
        <f ca="1">+IF(OFFSET('Sanitation Data'!$D$30,0,10*ROW('Sanitation Data'!D109))="","",OFFSET('Sanitation Data'!$D$30,0,10*ROW('Sanitation Data'!D109)))</f>
        <v/>
      </c>
      <c r="CN115" s="353" t="str">
        <f ca="1">+IF(OFFSET('Sanitation Data'!$D$31,0,10*ROW('Sanitation Data'!D109))="","",OFFSET('Sanitation Data'!$D$31,0,10*ROW('Sanitation Data'!D109)))</f>
        <v/>
      </c>
      <c r="CO115" s="353" t="str">
        <f ca="1">+IF(OFFSET('Sanitation Data'!$D$32,0,10*ROW('Sanitation Data'!D109))="","",OFFSET('Sanitation Data'!$D$32,0,10*ROW('Sanitation Data'!D109)))</f>
        <v/>
      </c>
      <c r="CP115" s="353" t="str">
        <f ca="1">+IF(OFFSET('Sanitation Data'!$E$28,0,10*ROW('Sanitation Data'!E109))="","",OFFSET('Sanitation Data'!$E$28,0,10*ROW('Sanitation Data'!E109)))</f>
        <v/>
      </c>
      <c r="CQ115" s="353" t="str">
        <f ca="1">+IF(OFFSET('Sanitation Data'!$E$29,0,10*ROW('Sanitation Data'!E109))="","",OFFSET('Sanitation Data'!$E$29,0,10*ROW('Sanitation Data'!E109)))</f>
        <v/>
      </c>
      <c r="CR115" s="353" t="str">
        <f ca="1">+IF(OFFSET('Sanitation Data'!$E$30,0,10*ROW('Sanitation Data'!E109))="","",OFFSET('Sanitation Data'!$E$30,0,10*ROW('Sanitation Data'!E109)))</f>
        <v/>
      </c>
      <c r="CS115" s="353" t="str">
        <f ca="1">+IF(OFFSET('Sanitation Data'!$E$31,0,10*ROW('Sanitation Data'!E109))="","",OFFSET('Sanitation Data'!$E$31,0,10*ROW('Sanitation Data'!E109)))</f>
        <v/>
      </c>
      <c r="CT115" s="353" t="str">
        <f ca="1">+IF(OFFSET('Sanitation Data'!$E$32,0,10*ROW('Sanitation Data'!E109))="","",OFFSET('Sanitation Data'!$E$32,0,10*ROW('Sanitation Data'!E109)))</f>
        <v/>
      </c>
      <c r="CU115" s="353" t="str">
        <f ca="1">+IF(OFFSET('Sanitation Data'!$F$28,0,10*ROW('Sanitation Data'!F109))="","",OFFSET('Sanitation Data'!$F$28,0,10*ROW('Sanitation Data'!F109)))</f>
        <v/>
      </c>
      <c r="CV115" s="353" t="str">
        <f ca="1">+IF(OFFSET('Sanitation Data'!$F$29,0,10*ROW('Sanitation Data'!F109))="","",OFFSET('Sanitation Data'!$F$29,0,10*ROW('Sanitation Data'!F109)))</f>
        <v/>
      </c>
      <c r="CW115" s="353" t="str">
        <f ca="1">+IF(OFFSET('Sanitation Data'!$F$30,0,10*ROW('Sanitation Data'!F109))="","",OFFSET('Sanitation Data'!$F$30,0,10*ROW('Sanitation Data'!F109)))</f>
        <v/>
      </c>
      <c r="CX115" s="353" t="str">
        <f ca="1">+IF(OFFSET('Sanitation Data'!$F$31,0,10*ROW('Sanitation Data'!F109))="","",OFFSET('Sanitation Data'!$F$31,0,10*ROW('Sanitation Data'!F109)))</f>
        <v/>
      </c>
      <c r="CY115" s="353" t="str">
        <f ca="1">+IF(OFFSET('Sanitation Data'!$F$32,0,10*ROW('Sanitation Data'!F109))="","",OFFSET('Sanitation Data'!$F$32,0,10*ROW('Sanitation Data'!F109)))</f>
        <v/>
      </c>
      <c r="CZ115" s="353" t="str">
        <f ca="1">+IF(OFFSET('Sanitation Data'!$G$28,0,10*ROW('Sanitation Data'!G109))="","",OFFSET('Sanitation Data'!$G$28,0,10*ROW('Sanitation Data'!G109)))</f>
        <v/>
      </c>
      <c r="DA115" s="353" t="str">
        <f ca="1">+IF(OFFSET('Sanitation Data'!$G$29,0,10*ROW('Sanitation Data'!G109))="","",OFFSET('Sanitation Data'!$G$29,0,10*ROW('Sanitation Data'!G109)))</f>
        <v/>
      </c>
      <c r="DB115" s="353" t="str">
        <f ca="1">+IF(OFFSET('Sanitation Data'!$G$30,0,10*ROW('Sanitation Data'!G109))="","",OFFSET('Sanitation Data'!$G$30,0,10*ROW('Sanitation Data'!G109)))</f>
        <v/>
      </c>
      <c r="DC115" s="353" t="str">
        <f ca="1">+IF(OFFSET('Sanitation Data'!$G$31,0,10*ROW('Sanitation Data'!G109))="","",OFFSET('Sanitation Data'!$G$31,0,10*ROW('Sanitation Data'!G109)))</f>
        <v/>
      </c>
      <c r="DD115" s="353" t="str">
        <f ca="1">+IF(OFFSET('Sanitation Data'!$G$32,0,10*ROW('Sanitation Data'!G109))="","",OFFSET('Sanitation Data'!$G$32,0,10*ROW('Sanitation Data'!G109)))</f>
        <v/>
      </c>
      <c r="DE115" s="353" t="str">
        <f ca="1">+IF(OFFSET('Sanitation Data'!$H$28,0,10*ROW('Sanitation Data'!H109))="","",OFFSET('Sanitation Data'!$H$28,0,10*ROW('Sanitation Data'!H109)))</f>
        <v/>
      </c>
      <c r="DF115" s="353" t="str">
        <f ca="1">+IF(OFFSET('Sanitation Data'!$H$29,0,10*ROW('Sanitation Data'!H109))="","",OFFSET('Sanitation Data'!$H$29,0,10*ROW('Sanitation Data'!H109)))</f>
        <v/>
      </c>
      <c r="DG115" s="353" t="str">
        <f ca="1">+IF(OFFSET('Sanitation Data'!$H$30,0,10*ROW('Sanitation Data'!H109))="","",OFFSET('Sanitation Data'!$H$30,0,10*ROW('Sanitation Data'!H109)))</f>
        <v/>
      </c>
      <c r="DH115" s="353" t="str">
        <f ca="1">+IF(OFFSET('Sanitation Data'!$H$31,0,10*ROW('Sanitation Data'!H109))="","",OFFSET('Sanitation Data'!$H$31,0,10*ROW('Sanitation Data'!H109)))</f>
        <v/>
      </c>
      <c r="DI115" s="353" t="str">
        <f ca="1">+IF(OFFSET('Sanitation Data'!$H$32,0,10*ROW('Sanitation Data'!H109))="","",OFFSET('Sanitation Data'!$H$32,0,10*ROW('Sanitation Data'!H109)))</f>
        <v/>
      </c>
      <c r="DJ115" s="353" t="str">
        <f ca="1">+IF(OFFSET('Sanitation Data'!$I$28,0,10*ROW('Sanitation Data'!I109))="","",OFFSET('Sanitation Data'!$I$28,0,10*ROW('Sanitation Data'!I109)))</f>
        <v/>
      </c>
      <c r="DK115" s="353" t="str">
        <f ca="1">+IF(OFFSET('Sanitation Data'!$I$29,0,10*ROW('Sanitation Data'!I109))="","",OFFSET('Sanitation Data'!$I$29,0,10*ROW('Sanitation Data'!I109)))</f>
        <v/>
      </c>
      <c r="DL115" s="353" t="str">
        <f ca="1">+IF(OFFSET('Sanitation Data'!$I$30,0,10*ROW('Sanitation Data'!I109))="","",OFFSET('Sanitation Data'!$I$30,0,10*ROW('Sanitation Data'!I109)))</f>
        <v/>
      </c>
      <c r="DM115" s="353" t="str">
        <f ca="1">+IF(OFFSET('Sanitation Data'!$I$31,0,10*ROW('Sanitation Data'!I109))="","",OFFSET('Sanitation Data'!$I$31,0,10*ROW('Sanitation Data'!I109)))</f>
        <v/>
      </c>
      <c r="DN115" s="353" t="str">
        <f ca="1">+IF(OFFSET('Sanitation Data'!$I$32,0,10*ROW('Sanitation Data'!I109))="","",OFFSET('Sanitation Data'!$I$32,0,10*ROW('Sanitation Data'!I109)))</f>
        <v/>
      </c>
      <c r="DO115" s="353" t="str">
        <f ca="1">+IF(OFFSET('Hygiene Data'!$D$11,0,10*ROW('Hygiene Data'!D109))="","",OFFSET('Hygiene Data'!$D$11,0,10*ROW('Hygiene Data'!D109)))</f>
        <v/>
      </c>
      <c r="DP115" s="353" t="str">
        <f ca="1">+IF(OFFSET('Hygiene Data'!$D$12,0,10*ROW('Hygiene Data'!D109))="","",OFFSET('Hygiene Data'!$D$12,0,10*ROW('Hygiene Data'!D109)))</f>
        <v/>
      </c>
      <c r="DQ115" s="353" t="str">
        <f ca="1">+IF(OFFSET('Hygiene Data'!$D$13,0,10*ROW('Hygiene Data'!D109))="","",OFFSET('Hygiene Data'!$D$13,0,10*ROW('Hygiene Data'!D109)))</f>
        <v/>
      </c>
      <c r="DR115" s="353" t="str">
        <f ca="1">+IF(OFFSET('Hygiene Data'!$E$11,0,10*ROW('Hygiene Data'!E109))="","",OFFSET('Hygiene Data'!$E$11,0,10*ROW('Hygiene Data'!E109)))</f>
        <v/>
      </c>
      <c r="DS115" s="353" t="str">
        <f ca="1">+IF(OFFSET('Hygiene Data'!$E$12,0,10*ROW('Hygiene Data'!E109))="","",OFFSET('Hygiene Data'!$E$12,0,10*ROW('Hygiene Data'!E109)))</f>
        <v/>
      </c>
      <c r="DT115" s="353" t="str">
        <f ca="1">+IF(OFFSET('Hygiene Data'!$E$13,0,10*ROW('Hygiene Data'!E109))="","",OFFSET('Hygiene Data'!$E$13,0,10*ROW('Hygiene Data'!E109)))</f>
        <v/>
      </c>
      <c r="DU115" s="353" t="str">
        <f ca="1">+IF(OFFSET('Hygiene Data'!$F$11,0,10*ROW('Hygiene Data'!F109))="","",OFFSET('Hygiene Data'!$F$11,0,10*ROW('Hygiene Data'!F109)))</f>
        <v/>
      </c>
      <c r="DV115" s="353" t="str">
        <f ca="1">+IF(OFFSET('Hygiene Data'!$F$12,0,10*ROW('Hygiene Data'!F109))="","",OFFSET('Hygiene Data'!$F$12,0,10*ROW('Hygiene Data'!F109)))</f>
        <v/>
      </c>
      <c r="DW115" s="353" t="str">
        <f ca="1">+IF(OFFSET('Hygiene Data'!$F$13,0,10*ROW('Hygiene Data'!F109))="","",OFFSET('Hygiene Data'!$F$13,0,10*ROW('Hygiene Data'!F109)))</f>
        <v/>
      </c>
      <c r="DX115" s="353" t="str">
        <f ca="1">+IF(OFFSET('Hygiene Data'!$G$11,0,10*ROW('Hygiene Data'!G109))="","",OFFSET('Hygiene Data'!$G$11,0,10*ROW('Hygiene Data'!G109)))</f>
        <v/>
      </c>
      <c r="DY115" s="353" t="str">
        <f ca="1">+IF(OFFSET('Hygiene Data'!$G$12,0,10*ROW('Hygiene Data'!G109))="","",OFFSET('Hygiene Data'!$G$12,0,10*ROW('Hygiene Data'!G109)))</f>
        <v/>
      </c>
      <c r="DZ115" s="353" t="str">
        <f ca="1">+IF(OFFSET('Hygiene Data'!$G$13,0,10*ROW('Hygiene Data'!G109))="","",OFFSET('Hygiene Data'!$G$13,0,10*ROW('Hygiene Data'!G109)))</f>
        <v/>
      </c>
      <c r="EA115" s="353" t="str">
        <f ca="1">+IF(OFFSET('Hygiene Data'!$H$11,0,10*ROW('Hygiene Data'!H109))="","",OFFSET('Hygiene Data'!$H$11,0,10*ROW('Hygiene Data'!H109)))</f>
        <v/>
      </c>
      <c r="EB115" s="353" t="str">
        <f ca="1">+IF(OFFSET('Hygiene Data'!$H$12,0,10*ROW('Hygiene Data'!H109))="","",OFFSET('Hygiene Data'!$H$12,0,10*ROW('Hygiene Data'!H109)))</f>
        <v/>
      </c>
      <c r="EC115" s="353" t="str">
        <f ca="1">+IF(OFFSET('Hygiene Data'!$H$13,0,10*ROW('Hygiene Data'!H109))="","",OFFSET('Hygiene Data'!$H$13,0,10*ROW('Hygiene Data'!H109)))</f>
        <v/>
      </c>
      <c r="ED115" s="353" t="str">
        <f ca="1">+IF(OFFSET('Hygiene Data'!$I$11,0,10*ROW('Hygiene Data'!I109))="","",OFFSET('Hygiene Data'!$I$11,0,10*ROW('Hygiene Data'!I109)))</f>
        <v/>
      </c>
      <c r="EE115" s="353" t="str">
        <f ca="1">+IF(OFFSET('Hygiene Data'!$I$12,0,10*ROW('Hygiene Data'!I109))="","",OFFSET('Hygiene Data'!$I$12,0,10*ROW('Hygiene Data'!I109)))</f>
        <v/>
      </c>
      <c r="EF115" s="353" t="str">
        <f ca="1">+IF(OFFSET('Hygiene Data'!$I$13,0,10*ROW('Hygiene Data'!I109))="","",OFFSET('Hygiene Data'!$I$13,0,10*ROW('Hygiene Data'!I109)))</f>
        <v/>
      </c>
    </row>
    <row r="116" spans="1:136" x14ac:dyDescent="0.25">
      <c r="A116" s="462" t="str">
        <f ca="1">+IF(OFFSET('Water Data'!$B$2,0,10*ROW('Water Data'!E110))="","",OFFSET('Water Data'!$B$2,0,10*ROW('Water Data'!E110)))</f>
        <v/>
      </c>
      <c r="B116" s="46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89" t="str">
        <f t="shared" ca="1" si="1"/>
        <v/>
      </c>
      <c r="D116" s="49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3" t="str">
        <f ca="1">+IF(OFFSET('Water Data'!$D$27,0,10*ROW('Water Data'!D110))="","",OFFSET('Water Data'!$D$27,0,10*ROW('Water Data'!D110)))</f>
        <v/>
      </c>
      <c r="BT116" s="353" t="str">
        <f ca="1">+IF(OFFSET('Water Data'!$D$28,0,10*ROW('Water Data'!D110))="","",OFFSET('Water Data'!$D$28,0,10*ROW('Water Data'!D110)))</f>
        <v/>
      </c>
      <c r="BU116" s="353" t="str">
        <f ca="1">+IF(OFFSET('Water Data'!$D$29,0,10*ROW('Water Data'!D110))="","",OFFSET('Water Data'!$D$29,0,10*ROW('Water Data'!D110)))</f>
        <v/>
      </c>
      <c r="BV116" s="353" t="str">
        <f ca="1">+IF(OFFSET('Water Data'!$E$27,0,10*ROW('Water Data'!E110))="","",OFFSET('Water Data'!$E$27,0,10*ROW('Water Data'!E110)))</f>
        <v/>
      </c>
      <c r="BW116" s="353" t="str">
        <f ca="1">+IF(OFFSET('Water Data'!$E$28,0,10*ROW('Water Data'!E110))="","",OFFSET('Water Data'!$E$28,0,10*ROW('Water Data'!E110)))</f>
        <v/>
      </c>
      <c r="BX116" s="353" t="str">
        <f ca="1">+IF(OFFSET('Water Data'!$E$29,0,10*ROW('Water Data'!E110))="","",OFFSET('Water Data'!$E$29,0,10*ROW('Water Data'!E110)))</f>
        <v/>
      </c>
      <c r="BY116" s="353" t="str">
        <f ca="1">+IF(OFFSET('Water Data'!$F$27,0,10*ROW('Water Data'!F110))="","",OFFSET('Water Data'!$F$27,0,10*ROW('Water Data'!F110)))</f>
        <v/>
      </c>
      <c r="BZ116" s="353" t="str">
        <f ca="1">+IF(OFFSET('Water Data'!$F$28,0,10*ROW('Water Data'!F110))="","",OFFSET('Water Data'!$F$28,0,10*ROW('Water Data'!F110)))</f>
        <v/>
      </c>
      <c r="CA116" s="353" t="str">
        <f ca="1">+IF(OFFSET('Water Data'!$F$29,0,10*ROW('Water Data'!F110))="","",OFFSET('Water Data'!$F$29,0,10*ROW('Water Data'!F110)))</f>
        <v/>
      </c>
      <c r="CB116" s="353" t="str">
        <f ca="1">+IF(OFFSET('Water Data'!$G$27,0,10*ROW('Water Data'!G110))="","",OFFSET('Water Data'!$G$27,0,10*ROW('Water Data'!G110)))</f>
        <v/>
      </c>
      <c r="CC116" s="353" t="str">
        <f ca="1">+IF(OFFSET('Water Data'!$G$28,0,10*ROW('Water Data'!G110))="","",OFFSET('Water Data'!$G$28,0,10*ROW('Water Data'!G110)))</f>
        <v/>
      </c>
      <c r="CD116" s="353" t="str">
        <f ca="1">+IF(OFFSET('Water Data'!$G$29,0,10*ROW('Water Data'!G110))="","",OFFSET('Water Data'!$G$29,0,10*ROW('Water Data'!G110)))</f>
        <v/>
      </c>
      <c r="CE116" s="353" t="str">
        <f ca="1">+IF(OFFSET('Water Data'!$H$27,0,10*ROW('Water Data'!H110))="","",OFFSET('Water Data'!$H$27,0,10*ROW('Water Data'!H110)))</f>
        <v/>
      </c>
      <c r="CF116" s="353" t="str">
        <f ca="1">+IF(OFFSET('Water Data'!$H$28,0,10*ROW('Water Data'!H110))="","",OFFSET('Water Data'!$H$28,0,10*ROW('Water Data'!H110)))</f>
        <v/>
      </c>
      <c r="CG116" s="353" t="str">
        <f ca="1">+IF(OFFSET('Water Data'!$H$29,0,10*ROW('Water Data'!H110))="","",OFFSET('Water Data'!$H$29,0,10*ROW('Water Data'!H110)))</f>
        <v/>
      </c>
      <c r="CH116" s="353" t="str">
        <f ca="1">+IF(OFFSET('Water Data'!$I$27,0,10*ROW('Water Data'!I110))="","",OFFSET('Water Data'!$I$27,0,10*ROW('Water Data'!I110)))</f>
        <v/>
      </c>
      <c r="CI116" s="353" t="str">
        <f ca="1">+IF(OFFSET('Water Data'!$I$28,0,10*ROW('Water Data'!I110))="","",OFFSET('Water Data'!$I$28,0,10*ROW('Water Data'!I110)))</f>
        <v/>
      </c>
      <c r="CJ116" s="353" t="str">
        <f ca="1">+IF(OFFSET('Water Data'!$I$29,0,10*ROW('Water Data'!I110))="","",OFFSET('Water Data'!$I$29,0,10*ROW('Water Data'!I110)))</f>
        <v/>
      </c>
      <c r="CK116" s="353" t="str">
        <f ca="1">+IF(OFFSET('Sanitation Data'!$D$28,0,10*ROW('Sanitation Data'!D110))="","",OFFSET('Sanitation Data'!$D$28,0,10*ROW('Sanitation Data'!D110)))</f>
        <v/>
      </c>
      <c r="CL116" s="353" t="str">
        <f ca="1">+IF(OFFSET('Sanitation Data'!$D$29,0,10*ROW('Sanitation Data'!D110))="","",OFFSET('Sanitation Data'!$D$29,0,10*ROW('Sanitation Data'!D110)))</f>
        <v/>
      </c>
      <c r="CM116" s="353" t="str">
        <f ca="1">+IF(OFFSET('Sanitation Data'!$D$30,0,10*ROW('Sanitation Data'!D110))="","",OFFSET('Sanitation Data'!$D$30,0,10*ROW('Sanitation Data'!D110)))</f>
        <v/>
      </c>
      <c r="CN116" s="353" t="str">
        <f ca="1">+IF(OFFSET('Sanitation Data'!$D$31,0,10*ROW('Sanitation Data'!D110))="","",OFFSET('Sanitation Data'!$D$31,0,10*ROW('Sanitation Data'!D110)))</f>
        <v/>
      </c>
      <c r="CO116" s="353" t="str">
        <f ca="1">+IF(OFFSET('Sanitation Data'!$D$32,0,10*ROW('Sanitation Data'!D110))="","",OFFSET('Sanitation Data'!$D$32,0,10*ROW('Sanitation Data'!D110)))</f>
        <v/>
      </c>
      <c r="CP116" s="353" t="str">
        <f ca="1">+IF(OFFSET('Sanitation Data'!$E$28,0,10*ROW('Sanitation Data'!E110))="","",OFFSET('Sanitation Data'!$E$28,0,10*ROW('Sanitation Data'!E110)))</f>
        <v/>
      </c>
      <c r="CQ116" s="353" t="str">
        <f ca="1">+IF(OFFSET('Sanitation Data'!$E$29,0,10*ROW('Sanitation Data'!E110))="","",OFFSET('Sanitation Data'!$E$29,0,10*ROW('Sanitation Data'!E110)))</f>
        <v/>
      </c>
      <c r="CR116" s="353" t="str">
        <f ca="1">+IF(OFFSET('Sanitation Data'!$E$30,0,10*ROW('Sanitation Data'!E110))="","",OFFSET('Sanitation Data'!$E$30,0,10*ROW('Sanitation Data'!E110)))</f>
        <v/>
      </c>
      <c r="CS116" s="353" t="str">
        <f ca="1">+IF(OFFSET('Sanitation Data'!$E$31,0,10*ROW('Sanitation Data'!E110))="","",OFFSET('Sanitation Data'!$E$31,0,10*ROW('Sanitation Data'!E110)))</f>
        <v/>
      </c>
      <c r="CT116" s="353" t="str">
        <f ca="1">+IF(OFFSET('Sanitation Data'!$E$32,0,10*ROW('Sanitation Data'!E110))="","",OFFSET('Sanitation Data'!$E$32,0,10*ROW('Sanitation Data'!E110)))</f>
        <v/>
      </c>
      <c r="CU116" s="353" t="str">
        <f ca="1">+IF(OFFSET('Sanitation Data'!$F$28,0,10*ROW('Sanitation Data'!F110))="","",OFFSET('Sanitation Data'!$F$28,0,10*ROW('Sanitation Data'!F110)))</f>
        <v/>
      </c>
      <c r="CV116" s="353" t="str">
        <f ca="1">+IF(OFFSET('Sanitation Data'!$F$29,0,10*ROW('Sanitation Data'!F110))="","",OFFSET('Sanitation Data'!$F$29,0,10*ROW('Sanitation Data'!F110)))</f>
        <v/>
      </c>
      <c r="CW116" s="353" t="str">
        <f ca="1">+IF(OFFSET('Sanitation Data'!$F$30,0,10*ROW('Sanitation Data'!F110))="","",OFFSET('Sanitation Data'!$F$30,0,10*ROW('Sanitation Data'!F110)))</f>
        <v/>
      </c>
      <c r="CX116" s="353" t="str">
        <f ca="1">+IF(OFFSET('Sanitation Data'!$F$31,0,10*ROW('Sanitation Data'!F110))="","",OFFSET('Sanitation Data'!$F$31,0,10*ROW('Sanitation Data'!F110)))</f>
        <v/>
      </c>
      <c r="CY116" s="353" t="str">
        <f ca="1">+IF(OFFSET('Sanitation Data'!$F$32,0,10*ROW('Sanitation Data'!F110))="","",OFFSET('Sanitation Data'!$F$32,0,10*ROW('Sanitation Data'!F110)))</f>
        <v/>
      </c>
      <c r="CZ116" s="353" t="str">
        <f ca="1">+IF(OFFSET('Sanitation Data'!$G$28,0,10*ROW('Sanitation Data'!G110))="","",OFFSET('Sanitation Data'!$G$28,0,10*ROW('Sanitation Data'!G110)))</f>
        <v/>
      </c>
      <c r="DA116" s="353" t="str">
        <f ca="1">+IF(OFFSET('Sanitation Data'!$G$29,0,10*ROW('Sanitation Data'!G110))="","",OFFSET('Sanitation Data'!$G$29,0,10*ROW('Sanitation Data'!G110)))</f>
        <v/>
      </c>
      <c r="DB116" s="353" t="str">
        <f ca="1">+IF(OFFSET('Sanitation Data'!$G$30,0,10*ROW('Sanitation Data'!G110))="","",OFFSET('Sanitation Data'!$G$30,0,10*ROW('Sanitation Data'!G110)))</f>
        <v/>
      </c>
      <c r="DC116" s="353" t="str">
        <f ca="1">+IF(OFFSET('Sanitation Data'!$G$31,0,10*ROW('Sanitation Data'!G110))="","",OFFSET('Sanitation Data'!$G$31,0,10*ROW('Sanitation Data'!G110)))</f>
        <v/>
      </c>
      <c r="DD116" s="353" t="str">
        <f ca="1">+IF(OFFSET('Sanitation Data'!$G$32,0,10*ROW('Sanitation Data'!G110))="","",OFFSET('Sanitation Data'!$G$32,0,10*ROW('Sanitation Data'!G110)))</f>
        <v/>
      </c>
      <c r="DE116" s="353" t="str">
        <f ca="1">+IF(OFFSET('Sanitation Data'!$H$28,0,10*ROW('Sanitation Data'!H110))="","",OFFSET('Sanitation Data'!$H$28,0,10*ROW('Sanitation Data'!H110)))</f>
        <v/>
      </c>
      <c r="DF116" s="353" t="str">
        <f ca="1">+IF(OFFSET('Sanitation Data'!$H$29,0,10*ROW('Sanitation Data'!H110))="","",OFFSET('Sanitation Data'!$H$29,0,10*ROW('Sanitation Data'!H110)))</f>
        <v/>
      </c>
      <c r="DG116" s="353" t="str">
        <f ca="1">+IF(OFFSET('Sanitation Data'!$H$30,0,10*ROW('Sanitation Data'!H110))="","",OFFSET('Sanitation Data'!$H$30,0,10*ROW('Sanitation Data'!H110)))</f>
        <v/>
      </c>
      <c r="DH116" s="353" t="str">
        <f ca="1">+IF(OFFSET('Sanitation Data'!$H$31,0,10*ROW('Sanitation Data'!H110))="","",OFFSET('Sanitation Data'!$H$31,0,10*ROW('Sanitation Data'!H110)))</f>
        <v/>
      </c>
      <c r="DI116" s="353" t="str">
        <f ca="1">+IF(OFFSET('Sanitation Data'!$H$32,0,10*ROW('Sanitation Data'!H110))="","",OFFSET('Sanitation Data'!$H$32,0,10*ROW('Sanitation Data'!H110)))</f>
        <v/>
      </c>
      <c r="DJ116" s="353" t="str">
        <f ca="1">+IF(OFFSET('Sanitation Data'!$I$28,0,10*ROW('Sanitation Data'!I110))="","",OFFSET('Sanitation Data'!$I$28,0,10*ROW('Sanitation Data'!I110)))</f>
        <v/>
      </c>
      <c r="DK116" s="353" t="str">
        <f ca="1">+IF(OFFSET('Sanitation Data'!$I$29,0,10*ROW('Sanitation Data'!I110))="","",OFFSET('Sanitation Data'!$I$29,0,10*ROW('Sanitation Data'!I110)))</f>
        <v/>
      </c>
      <c r="DL116" s="353" t="str">
        <f ca="1">+IF(OFFSET('Sanitation Data'!$I$30,0,10*ROW('Sanitation Data'!I110))="","",OFFSET('Sanitation Data'!$I$30,0,10*ROW('Sanitation Data'!I110)))</f>
        <v/>
      </c>
      <c r="DM116" s="353" t="str">
        <f ca="1">+IF(OFFSET('Sanitation Data'!$I$31,0,10*ROW('Sanitation Data'!I110))="","",OFFSET('Sanitation Data'!$I$31,0,10*ROW('Sanitation Data'!I110)))</f>
        <v/>
      </c>
      <c r="DN116" s="353" t="str">
        <f ca="1">+IF(OFFSET('Sanitation Data'!$I$32,0,10*ROW('Sanitation Data'!I110))="","",OFFSET('Sanitation Data'!$I$32,0,10*ROW('Sanitation Data'!I110)))</f>
        <v/>
      </c>
      <c r="DO116" s="353" t="str">
        <f ca="1">+IF(OFFSET('Hygiene Data'!$D$11,0,10*ROW('Hygiene Data'!D110))="","",OFFSET('Hygiene Data'!$D$11,0,10*ROW('Hygiene Data'!D110)))</f>
        <v/>
      </c>
      <c r="DP116" s="353" t="str">
        <f ca="1">+IF(OFFSET('Hygiene Data'!$D$12,0,10*ROW('Hygiene Data'!D110))="","",OFFSET('Hygiene Data'!$D$12,0,10*ROW('Hygiene Data'!D110)))</f>
        <v/>
      </c>
      <c r="DQ116" s="353" t="str">
        <f ca="1">+IF(OFFSET('Hygiene Data'!$D$13,0,10*ROW('Hygiene Data'!D110))="","",OFFSET('Hygiene Data'!$D$13,0,10*ROW('Hygiene Data'!D110)))</f>
        <v/>
      </c>
      <c r="DR116" s="353" t="str">
        <f ca="1">+IF(OFFSET('Hygiene Data'!$E$11,0,10*ROW('Hygiene Data'!E110))="","",OFFSET('Hygiene Data'!$E$11,0,10*ROW('Hygiene Data'!E110)))</f>
        <v/>
      </c>
      <c r="DS116" s="353" t="str">
        <f ca="1">+IF(OFFSET('Hygiene Data'!$E$12,0,10*ROW('Hygiene Data'!E110))="","",OFFSET('Hygiene Data'!$E$12,0,10*ROW('Hygiene Data'!E110)))</f>
        <v/>
      </c>
      <c r="DT116" s="353" t="str">
        <f ca="1">+IF(OFFSET('Hygiene Data'!$E$13,0,10*ROW('Hygiene Data'!E110))="","",OFFSET('Hygiene Data'!$E$13,0,10*ROW('Hygiene Data'!E110)))</f>
        <v/>
      </c>
      <c r="DU116" s="353" t="str">
        <f ca="1">+IF(OFFSET('Hygiene Data'!$F$11,0,10*ROW('Hygiene Data'!F110))="","",OFFSET('Hygiene Data'!$F$11,0,10*ROW('Hygiene Data'!F110)))</f>
        <v/>
      </c>
      <c r="DV116" s="353" t="str">
        <f ca="1">+IF(OFFSET('Hygiene Data'!$F$12,0,10*ROW('Hygiene Data'!F110))="","",OFFSET('Hygiene Data'!$F$12,0,10*ROW('Hygiene Data'!F110)))</f>
        <v/>
      </c>
      <c r="DW116" s="353" t="str">
        <f ca="1">+IF(OFFSET('Hygiene Data'!$F$13,0,10*ROW('Hygiene Data'!F110))="","",OFFSET('Hygiene Data'!$F$13,0,10*ROW('Hygiene Data'!F110)))</f>
        <v/>
      </c>
      <c r="DX116" s="353" t="str">
        <f ca="1">+IF(OFFSET('Hygiene Data'!$G$11,0,10*ROW('Hygiene Data'!G110))="","",OFFSET('Hygiene Data'!$G$11,0,10*ROW('Hygiene Data'!G110)))</f>
        <v/>
      </c>
      <c r="DY116" s="353" t="str">
        <f ca="1">+IF(OFFSET('Hygiene Data'!$G$12,0,10*ROW('Hygiene Data'!G110))="","",OFFSET('Hygiene Data'!$G$12,0,10*ROW('Hygiene Data'!G110)))</f>
        <v/>
      </c>
      <c r="DZ116" s="353" t="str">
        <f ca="1">+IF(OFFSET('Hygiene Data'!$G$13,0,10*ROW('Hygiene Data'!G110))="","",OFFSET('Hygiene Data'!$G$13,0,10*ROW('Hygiene Data'!G110)))</f>
        <v/>
      </c>
      <c r="EA116" s="353" t="str">
        <f ca="1">+IF(OFFSET('Hygiene Data'!$H$11,0,10*ROW('Hygiene Data'!H110))="","",OFFSET('Hygiene Data'!$H$11,0,10*ROW('Hygiene Data'!H110)))</f>
        <v/>
      </c>
      <c r="EB116" s="353" t="str">
        <f ca="1">+IF(OFFSET('Hygiene Data'!$H$12,0,10*ROW('Hygiene Data'!H110))="","",OFFSET('Hygiene Data'!$H$12,0,10*ROW('Hygiene Data'!H110)))</f>
        <v/>
      </c>
      <c r="EC116" s="353" t="str">
        <f ca="1">+IF(OFFSET('Hygiene Data'!$H$13,0,10*ROW('Hygiene Data'!H110))="","",OFFSET('Hygiene Data'!$H$13,0,10*ROW('Hygiene Data'!H110)))</f>
        <v/>
      </c>
      <c r="ED116" s="353" t="str">
        <f ca="1">+IF(OFFSET('Hygiene Data'!$I$11,0,10*ROW('Hygiene Data'!I110))="","",OFFSET('Hygiene Data'!$I$11,0,10*ROW('Hygiene Data'!I110)))</f>
        <v/>
      </c>
      <c r="EE116" s="353" t="str">
        <f ca="1">+IF(OFFSET('Hygiene Data'!$I$12,0,10*ROW('Hygiene Data'!I110))="","",OFFSET('Hygiene Data'!$I$12,0,10*ROW('Hygiene Data'!I110)))</f>
        <v/>
      </c>
      <c r="EF116" s="353" t="str">
        <f ca="1">+IF(OFFSET('Hygiene Data'!$I$13,0,10*ROW('Hygiene Data'!I110))="","",OFFSET('Hygiene Data'!$I$13,0,10*ROW('Hygiene Data'!I110)))</f>
        <v/>
      </c>
    </row>
    <row r="117" spans="1:136" x14ac:dyDescent="0.25">
      <c r="A117" s="462" t="str">
        <f ca="1">+IF(OFFSET('Water Data'!$B$2,0,10*ROW('Water Data'!E111))="","",OFFSET('Water Data'!$B$2,0,10*ROW('Water Data'!E111)))</f>
        <v/>
      </c>
      <c r="B117" s="46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89" t="str">
        <f t="shared" ca="1" si="1"/>
        <v/>
      </c>
      <c r="D117" s="49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3" t="str">
        <f ca="1">+IF(OFFSET('Water Data'!$D$27,0,10*ROW('Water Data'!D111))="","",OFFSET('Water Data'!$D$27,0,10*ROW('Water Data'!D111)))</f>
        <v/>
      </c>
      <c r="BT117" s="353" t="str">
        <f ca="1">+IF(OFFSET('Water Data'!$D$28,0,10*ROW('Water Data'!D111))="","",OFFSET('Water Data'!$D$28,0,10*ROW('Water Data'!D111)))</f>
        <v/>
      </c>
      <c r="BU117" s="353" t="str">
        <f ca="1">+IF(OFFSET('Water Data'!$D$29,0,10*ROW('Water Data'!D111))="","",OFFSET('Water Data'!$D$29,0,10*ROW('Water Data'!D111)))</f>
        <v/>
      </c>
      <c r="BV117" s="353" t="str">
        <f ca="1">+IF(OFFSET('Water Data'!$E$27,0,10*ROW('Water Data'!E111))="","",OFFSET('Water Data'!$E$27,0,10*ROW('Water Data'!E111)))</f>
        <v/>
      </c>
      <c r="BW117" s="353" t="str">
        <f ca="1">+IF(OFFSET('Water Data'!$E$28,0,10*ROW('Water Data'!E111))="","",OFFSET('Water Data'!$E$28,0,10*ROW('Water Data'!E111)))</f>
        <v/>
      </c>
      <c r="BX117" s="353" t="str">
        <f ca="1">+IF(OFFSET('Water Data'!$E$29,0,10*ROW('Water Data'!E111))="","",OFFSET('Water Data'!$E$29,0,10*ROW('Water Data'!E111)))</f>
        <v/>
      </c>
      <c r="BY117" s="353" t="str">
        <f ca="1">+IF(OFFSET('Water Data'!$F$27,0,10*ROW('Water Data'!F111))="","",OFFSET('Water Data'!$F$27,0,10*ROW('Water Data'!F111)))</f>
        <v/>
      </c>
      <c r="BZ117" s="353" t="str">
        <f ca="1">+IF(OFFSET('Water Data'!$F$28,0,10*ROW('Water Data'!F111))="","",OFFSET('Water Data'!$F$28,0,10*ROW('Water Data'!F111)))</f>
        <v/>
      </c>
      <c r="CA117" s="353" t="str">
        <f ca="1">+IF(OFFSET('Water Data'!$F$29,0,10*ROW('Water Data'!F111))="","",OFFSET('Water Data'!$F$29,0,10*ROW('Water Data'!F111)))</f>
        <v/>
      </c>
      <c r="CB117" s="353" t="str">
        <f ca="1">+IF(OFFSET('Water Data'!$G$27,0,10*ROW('Water Data'!G111))="","",OFFSET('Water Data'!$G$27,0,10*ROW('Water Data'!G111)))</f>
        <v/>
      </c>
      <c r="CC117" s="353" t="str">
        <f ca="1">+IF(OFFSET('Water Data'!$G$28,0,10*ROW('Water Data'!G111))="","",OFFSET('Water Data'!$G$28,0,10*ROW('Water Data'!G111)))</f>
        <v/>
      </c>
      <c r="CD117" s="353" t="str">
        <f ca="1">+IF(OFFSET('Water Data'!$G$29,0,10*ROW('Water Data'!G111))="","",OFFSET('Water Data'!$G$29,0,10*ROW('Water Data'!G111)))</f>
        <v/>
      </c>
      <c r="CE117" s="353" t="str">
        <f ca="1">+IF(OFFSET('Water Data'!$H$27,0,10*ROW('Water Data'!H111))="","",OFFSET('Water Data'!$H$27,0,10*ROW('Water Data'!H111)))</f>
        <v/>
      </c>
      <c r="CF117" s="353" t="str">
        <f ca="1">+IF(OFFSET('Water Data'!$H$28,0,10*ROW('Water Data'!H111))="","",OFFSET('Water Data'!$H$28,0,10*ROW('Water Data'!H111)))</f>
        <v/>
      </c>
      <c r="CG117" s="353" t="str">
        <f ca="1">+IF(OFFSET('Water Data'!$H$29,0,10*ROW('Water Data'!H111))="","",OFFSET('Water Data'!$H$29,0,10*ROW('Water Data'!H111)))</f>
        <v/>
      </c>
      <c r="CH117" s="353" t="str">
        <f ca="1">+IF(OFFSET('Water Data'!$I$27,0,10*ROW('Water Data'!I111))="","",OFFSET('Water Data'!$I$27,0,10*ROW('Water Data'!I111)))</f>
        <v/>
      </c>
      <c r="CI117" s="353" t="str">
        <f ca="1">+IF(OFFSET('Water Data'!$I$28,0,10*ROW('Water Data'!I111))="","",OFFSET('Water Data'!$I$28,0,10*ROW('Water Data'!I111)))</f>
        <v/>
      </c>
      <c r="CJ117" s="353" t="str">
        <f ca="1">+IF(OFFSET('Water Data'!$I$29,0,10*ROW('Water Data'!I111))="","",OFFSET('Water Data'!$I$29,0,10*ROW('Water Data'!I111)))</f>
        <v/>
      </c>
      <c r="CK117" s="353" t="str">
        <f ca="1">+IF(OFFSET('Sanitation Data'!$D$28,0,10*ROW('Sanitation Data'!D111))="","",OFFSET('Sanitation Data'!$D$28,0,10*ROW('Sanitation Data'!D111)))</f>
        <v/>
      </c>
      <c r="CL117" s="353" t="str">
        <f ca="1">+IF(OFFSET('Sanitation Data'!$D$29,0,10*ROW('Sanitation Data'!D111))="","",OFFSET('Sanitation Data'!$D$29,0,10*ROW('Sanitation Data'!D111)))</f>
        <v/>
      </c>
      <c r="CM117" s="353" t="str">
        <f ca="1">+IF(OFFSET('Sanitation Data'!$D$30,0,10*ROW('Sanitation Data'!D111))="","",OFFSET('Sanitation Data'!$D$30,0,10*ROW('Sanitation Data'!D111)))</f>
        <v/>
      </c>
      <c r="CN117" s="353" t="str">
        <f ca="1">+IF(OFFSET('Sanitation Data'!$D$31,0,10*ROW('Sanitation Data'!D111))="","",OFFSET('Sanitation Data'!$D$31,0,10*ROW('Sanitation Data'!D111)))</f>
        <v/>
      </c>
      <c r="CO117" s="353" t="str">
        <f ca="1">+IF(OFFSET('Sanitation Data'!$D$32,0,10*ROW('Sanitation Data'!D111))="","",OFFSET('Sanitation Data'!$D$32,0,10*ROW('Sanitation Data'!D111)))</f>
        <v/>
      </c>
      <c r="CP117" s="353" t="str">
        <f ca="1">+IF(OFFSET('Sanitation Data'!$E$28,0,10*ROW('Sanitation Data'!E111))="","",OFFSET('Sanitation Data'!$E$28,0,10*ROW('Sanitation Data'!E111)))</f>
        <v/>
      </c>
      <c r="CQ117" s="353" t="str">
        <f ca="1">+IF(OFFSET('Sanitation Data'!$E$29,0,10*ROW('Sanitation Data'!E111))="","",OFFSET('Sanitation Data'!$E$29,0,10*ROW('Sanitation Data'!E111)))</f>
        <v/>
      </c>
      <c r="CR117" s="353" t="str">
        <f ca="1">+IF(OFFSET('Sanitation Data'!$E$30,0,10*ROW('Sanitation Data'!E111))="","",OFFSET('Sanitation Data'!$E$30,0,10*ROW('Sanitation Data'!E111)))</f>
        <v/>
      </c>
      <c r="CS117" s="353" t="str">
        <f ca="1">+IF(OFFSET('Sanitation Data'!$E$31,0,10*ROW('Sanitation Data'!E111))="","",OFFSET('Sanitation Data'!$E$31,0,10*ROW('Sanitation Data'!E111)))</f>
        <v/>
      </c>
      <c r="CT117" s="353" t="str">
        <f ca="1">+IF(OFFSET('Sanitation Data'!$E$32,0,10*ROW('Sanitation Data'!E111))="","",OFFSET('Sanitation Data'!$E$32,0,10*ROW('Sanitation Data'!E111)))</f>
        <v/>
      </c>
      <c r="CU117" s="353" t="str">
        <f ca="1">+IF(OFFSET('Sanitation Data'!$F$28,0,10*ROW('Sanitation Data'!F111))="","",OFFSET('Sanitation Data'!$F$28,0,10*ROW('Sanitation Data'!F111)))</f>
        <v/>
      </c>
      <c r="CV117" s="353" t="str">
        <f ca="1">+IF(OFFSET('Sanitation Data'!$F$29,0,10*ROW('Sanitation Data'!F111))="","",OFFSET('Sanitation Data'!$F$29,0,10*ROW('Sanitation Data'!F111)))</f>
        <v/>
      </c>
      <c r="CW117" s="353" t="str">
        <f ca="1">+IF(OFFSET('Sanitation Data'!$F$30,0,10*ROW('Sanitation Data'!F111))="","",OFFSET('Sanitation Data'!$F$30,0,10*ROW('Sanitation Data'!F111)))</f>
        <v/>
      </c>
      <c r="CX117" s="353" t="str">
        <f ca="1">+IF(OFFSET('Sanitation Data'!$F$31,0,10*ROW('Sanitation Data'!F111))="","",OFFSET('Sanitation Data'!$F$31,0,10*ROW('Sanitation Data'!F111)))</f>
        <v/>
      </c>
      <c r="CY117" s="353" t="str">
        <f ca="1">+IF(OFFSET('Sanitation Data'!$F$32,0,10*ROW('Sanitation Data'!F111))="","",OFFSET('Sanitation Data'!$F$32,0,10*ROW('Sanitation Data'!F111)))</f>
        <v/>
      </c>
      <c r="CZ117" s="353" t="str">
        <f ca="1">+IF(OFFSET('Sanitation Data'!$G$28,0,10*ROW('Sanitation Data'!G111))="","",OFFSET('Sanitation Data'!$G$28,0,10*ROW('Sanitation Data'!G111)))</f>
        <v/>
      </c>
      <c r="DA117" s="353" t="str">
        <f ca="1">+IF(OFFSET('Sanitation Data'!$G$29,0,10*ROW('Sanitation Data'!G111))="","",OFFSET('Sanitation Data'!$G$29,0,10*ROW('Sanitation Data'!G111)))</f>
        <v/>
      </c>
      <c r="DB117" s="353" t="str">
        <f ca="1">+IF(OFFSET('Sanitation Data'!$G$30,0,10*ROW('Sanitation Data'!G111))="","",OFFSET('Sanitation Data'!$G$30,0,10*ROW('Sanitation Data'!G111)))</f>
        <v/>
      </c>
      <c r="DC117" s="353" t="str">
        <f ca="1">+IF(OFFSET('Sanitation Data'!$G$31,0,10*ROW('Sanitation Data'!G111))="","",OFFSET('Sanitation Data'!$G$31,0,10*ROW('Sanitation Data'!G111)))</f>
        <v/>
      </c>
      <c r="DD117" s="353" t="str">
        <f ca="1">+IF(OFFSET('Sanitation Data'!$G$32,0,10*ROW('Sanitation Data'!G111))="","",OFFSET('Sanitation Data'!$G$32,0,10*ROW('Sanitation Data'!G111)))</f>
        <v/>
      </c>
      <c r="DE117" s="353" t="str">
        <f ca="1">+IF(OFFSET('Sanitation Data'!$H$28,0,10*ROW('Sanitation Data'!H111))="","",OFFSET('Sanitation Data'!$H$28,0,10*ROW('Sanitation Data'!H111)))</f>
        <v/>
      </c>
      <c r="DF117" s="353" t="str">
        <f ca="1">+IF(OFFSET('Sanitation Data'!$H$29,0,10*ROW('Sanitation Data'!H111))="","",OFFSET('Sanitation Data'!$H$29,0,10*ROW('Sanitation Data'!H111)))</f>
        <v/>
      </c>
      <c r="DG117" s="353" t="str">
        <f ca="1">+IF(OFFSET('Sanitation Data'!$H$30,0,10*ROW('Sanitation Data'!H111))="","",OFFSET('Sanitation Data'!$H$30,0,10*ROW('Sanitation Data'!H111)))</f>
        <v/>
      </c>
      <c r="DH117" s="353" t="str">
        <f ca="1">+IF(OFFSET('Sanitation Data'!$H$31,0,10*ROW('Sanitation Data'!H111))="","",OFFSET('Sanitation Data'!$H$31,0,10*ROW('Sanitation Data'!H111)))</f>
        <v/>
      </c>
      <c r="DI117" s="353" t="str">
        <f ca="1">+IF(OFFSET('Sanitation Data'!$H$32,0,10*ROW('Sanitation Data'!H111))="","",OFFSET('Sanitation Data'!$H$32,0,10*ROW('Sanitation Data'!H111)))</f>
        <v/>
      </c>
      <c r="DJ117" s="353" t="str">
        <f ca="1">+IF(OFFSET('Sanitation Data'!$I$28,0,10*ROW('Sanitation Data'!I111))="","",OFFSET('Sanitation Data'!$I$28,0,10*ROW('Sanitation Data'!I111)))</f>
        <v/>
      </c>
      <c r="DK117" s="353" t="str">
        <f ca="1">+IF(OFFSET('Sanitation Data'!$I$29,0,10*ROW('Sanitation Data'!I111))="","",OFFSET('Sanitation Data'!$I$29,0,10*ROW('Sanitation Data'!I111)))</f>
        <v/>
      </c>
      <c r="DL117" s="353" t="str">
        <f ca="1">+IF(OFFSET('Sanitation Data'!$I$30,0,10*ROW('Sanitation Data'!I111))="","",OFFSET('Sanitation Data'!$I$30,0,10*ROW('Sanitation Data'!I111)))</f>
        <v/>
      </c>
      <c r="DM117" s="353" t="str">
        <f ca="1">+IF(OFFSET('Sanitation Data'!$I$31,0,10*ROW('Sanitation Data'!I111))="","",OFFSET('Sanitation Data'!$I$31,0,10*ROW('Sanitation Data'!I111)))</f>
        <v/>
      </c>
      <c r="DN117" s="353" t="str">
        <f ca="1">+IF(OFFSET('Sanitation Data'!$I$32,0,10*ROW('Sanitation Data'!I111))="","",OFFSET('Sanitation Data'!$I$32,0,10*ROW('Sanitation Data'!I111)))</f>
        <v/>
      </c>
      <c r="DO117" s="353" t="str">
        <f ca="1">+IF(OFFSET('Hygiene Data'!$D$11,0,10*ROW('Hygiene Data'!D111))="","",OFFSET('Hygiene Data'!$D$11,0,10*ROW('Hygiene Data'!D111)))</f>
        <v/>
      </c>
      <c r="DP117" s="353" t="str">
        <f ca="1">+IF(OFFSET('Hygiene Data'!$D$12,0,10*ROW('Hygiene Data'!D111))="","",OFFSET('Hygiene Data'!$D$12,0,10*ROW('Hygiene Data'!D111)))</f>
        <v/>
      </c>
      <c r="DQ117" s="353" t="str">
        <f ca="1">+IF(OFFSET('Hygiene Data'!$D$13,0,10*ROW('Hygiene Data'!D111))="","",OFFSET('Hygiene Data'!$D$13,0,10*ROW('Hygiene Data'!D111)))</f>
        <v/>
      </c>
      <c r="DR117" s="353" t="str">
        <f ca="1">+IF(OFFSET('Hygiene Data'!$E$11,0,10*ROW('Hygiene Data'!E111))="","",OFFSET('Hygiene Data'!$E$11,0,10*ROW('Hygiene Data'!E111)))</f>
        <v/>
      </c>
      <c r="DS117" s="353" t="str">
        <f ca="1">+IF(OFFSET('Hygiene Data'!$E$12,0,10*ROW('Hygiene Data'!E111))="","",OFFSET('Hygiene Data'!$E$12,0,10*ROW('Hygiene Data'!E111)))</f>
        <v/>
      </c>
      <c r="DT117" s="353" t="str">
        <f ca="1">+IF(OFFSET('Hygiene Data'!$E$13,0,10*ROW('Hygiene Data'!E111))="","",OFFSET('Hygiene Data'!$E$13,0,10*ROW('Hygiene Data'!E111)))</f>
        <v/>
      </c>
      <c r="DU117" s="353" t="str">
        <f ca="1">+IF(OFFSET('Hygiene Data'!$F$11,0,10*ROW('Hygiene Data'!F111))="","",OFFSET('Hygiene Data'!$F$11,0,10*ROW('Hygiene Data'!F111)))</f>
        <v/>
      </c>
      <c r="DV117" s="353" t="str">
        <f ca="1">+IF(OFFSET('Hygiene Data'!$F$12,0,10*ROW('Hygiene Data'!F111))="","",OFFSET('Hygiene Data'!$F$12,0,10*ROW('Hygiene Data'!F111)))</f>
        <v/>
      </c>
      <c r="DW117" s="353" t="str">
        <f ca="1">+IF(OFFSET('Hygiene Data'!$F$13,0,10*ROW('Hygiene Data'!F111))="","",OFFSET('Hygiene Data'!$F$13,0,10*ROW('Hygiene Data'!F111)))</f>
        <v/>
      </c>
      <c r="DX117" s="353" t="str">
        <f ca="1">+IF(OFFSET('Hygiene Data'!$G$11,0,10*ROW('Hygiene Data'!G111))="","",OFFSET('Hygiene Data'!$G$11,0,10*ROW('Hygiene Data'!G111)))</f>
        <v/>
      </c>
      <c r="DY117" s="353" t="str">
        <f ca="1">+IF(OFFSET('Hygiene Data'!$G$12,0,10*ROW('Hygiene Data'!G111))="","",OFFSET('Hygiene Data'!$G$12,0,10*ROW('Hygiene Data'!G111)))</f>
        <v/>
      </c>
      <c r="DZ117" s="353" t="str">
        <f ca="1">+IF(OFFSET('Hygiene Data'!$G$13,0,10*ROW('Hygiene Data'!G111))="","",OFFSET('Hygiene Data'!$G$13,0,10*ROW('Hygiene Data'!G111)))</f>
        <v/>
      </c>
      <c r="EA117" s="353" t="str">
        <f ca="1">+IF(OFFSET('Hygiene Data'!$H$11,0,10*ROW('Hygiene Data'!H111))="","",OFFSET('Hygiene Data'!$H$11,0,10*ROW('Hygiene Data'!H111)))</f>
        <v/>
      </c>
      <c r="EB117" s="353" t="str">
        <f ca="1">+IF(OFFSET('Hygiene Data'!$H$12,0,10*ROW('Hygiene Data'!H111))="","",OFFSET('Hygiene Data'!$H$12,0,10*ROW('Hygiene Data'!H111)))</f>
        <v/>
      </c>
      <c r="EC117" s="353" t="str">
        <f ca="1">+IF(OFFSET('Hygiene Data'!$H$13,0,10*ROW('Hygiene Data'!H111))="","",OFFSET('Hygiene Data'!$H$13,0,10*ROW('Hygiene Data'!H111)))</f>
        <v/>
      </c>
      <c r="ED117" s="353" t="str">
        <f ca="1">+IF(OFFSET('Hygiene Data'!$I$11,0,10*ROW('Hygiene Data'!I111))="","",OFFSET('Hygiene Data'!$I$11,0,10*ROW('Hygiene Data'!I111)))</f>
        <v/>
      </c>
      <c r="EE117" s="353" t="str">
        <f ca="1">+IF(OFFSET('Hygiene Data'!$I$12,0,10*ROW('Hygiene Data'!I111))="","",OFFSET('Hygiene Data'!$I$12,0,10*ROW('Hygiene Data'!I111)))</f>
        <v/>
      </c>
      <c r="EF117" s="353" t="str">
        <f ca="1">+IF(OFFSET('Hygiene Data'!$I$13,0,10*ROW('Hygiene Data'!I111))="","",OFFSET('Hygiene Data'!$I$13,0,10*ROW('Hygiene Data'!I111)))</f>
        <v/>
      </c>
    </row>
    <row r="118" spans="1:136" x14ac:dyDescent="0.25">
      <c r="A118" s="462" t="str">
        <f ca="1">+IF(OFFSET('Water Data'!$B$2,0,10*ROW('Water Data'!E112))="","",OFFSET('Water Data'!$B$2,0,10*ROW('Water Data'!E112)))</f>
        <v/>
      </c>
      <c r="B118" s="46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89" t="str">
        <f t="shared" ca="1" si="1"/>
        <v/>
      </c>
      <c r="D118" s="49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3" t="str">
        <f ca="1">+IF(OFFSET('Water Data'!$D$27,0,10*ROW('Water Data'!D112))="","",OFFSET('Water Data'!$D$27,0,10*ROW('Water Data'!D112)))</f>
        <v/>
      </c>
      <c r="BT118" s="353" t="str">
        <f ca="1">+IF(OFFSET('Water Data'!$D$28,0,10*ROW('Water Data'!D112))="","",OFFSET('Water Data'!$D$28,0,10*ROW('Water Data'!D112)))</f>
        <v/>
      </c>
      <c r="BU118" s="353" t="str">
        <f ca="1">+IF(OFFSET('Water Data'!$D$29,0,10*ROW('Water Data'!D112))="","",OFFSET('Water Data'!$D$29,0,10*ROW('Water Data'!D112)))</f>
        <v/>
      </c>
      <c r="BV118" s="353" t="str">
        <f ca="1">+IF(OFFSET('Water Data'!$E$27,0,10*ROW('Water Data'!E112))="","",OFFSET('Water Data'!$E$27,0,10*ROW('Water Data'!E112)))</f>
        <v/>
      </c>
      <c r="BW118" s="353" t="str">
        <f ca="1">+IF(OFFSET('Water Data'!$E$28,0,10*ROW('Water Data'!E112))="","",OFFSET('Water Data'!$E$28,0,10*ROW('Water Data'!E112)))</f>
        <v/>
      </c>
      <c r="BX118" s="353" t="str">
        <f ca="1">+IF(OFFSET('Water Data'!$E$29,0,10*ROW('Water Data'!E112))="","",OFFSET('Water Data'!$E$29,0,10*ROW('Water Data'!E112)))</f>
        <v/>
      </c>
      <c r="BY118" s="353" t="str">
        <f ca="1">+IF(OFFSET('Water Data'!$F$27,0,10*ROW('Water Data'!F112))="","",OFFSET('Water Data'!$F$27,0,10*ROW('Water Data'!F112)))</f>
        <v/>
      </c>
      <c r="BZ118" s="353" t="str">
        <f ca="1">+IF(OFFSET('Water Data'!$F$28,0,10*ROW('Water Data'!F112))="","",OFFSET('Water Data'!$F$28,0,10*ROW('Water Data'!F112)))</f>
        <v/>
      </c>
      <c r="CA118" s="353" t="str">
        <f ca="1">+IF(OFFSET('Water Data'!$F$29,0,10*ROW('Water Data'!F112))="","",OFFSET('Water Data'!$F$29,0,10*ROW('Water Data'!F112)))</f>
        <v/>
      </c>
      <c r="CB118" s="353" t="str">
        <f ca="1">+IF(OFFSET('Water Data'!$G$27,0,10*ROW('Water Data'!G112))="","",OFFSET('Water Data'!$G$27,0,10*ROW('Water Data'!G112)))</f>
        <v/>
      </c>
      <c r="CC118" s="353" t="str">
        <f ca="1">+IF(OFFSET('Water Data'!$G$28,0,10*ROW('Water Data'!G112))="","",OFFSET('Water Data'!$G$28,0,10*ROW('Water Data'!G112)))</f>
        <v/>
      </c>
      <c r="CD118" s="353" t="str">
        <f ca="1">+IF(OFFSET('Water Data'!$G$29,0,10*ROW('Water Data'!G112))="","",OFFSET('Water Data'!$G$29,0,10*ROW('Water Data'!G112)))</f>
        <v/>
      </c>
      <c r="CE118" s="353" t="str">
        <f ca="1">+IF(OFFSET('Water Data'!$H$27,0,10*ROW('Water Data'!H112))="","",OFFSET('Water Data'!$H$27,0,10*ROW('Water Data'!H112)))</f>
        <v/>
      </c>
      <c r="CF118" s="353" t="str">
        <f ca="1">+IF(OFFSET('Water Data'!$H$28,0,10*ROW('Water Data'!H112))="","",OFFSET('Water Data'!$H$28,0,10*ROW('Water Data'!H112)))</f>
        <v/>
      </c>
      <c r="CG118" s="353" t="str">
        <f ca="1">+IF(OFFSET('Water Data'!$H$29,0,10*ROW('Water Data'!H112))="","",OFFSET('Water Data'!$H$29,0,10*ROW('Water Data'!H112)))</f>
        <v/>
      </c>
      <c r="CH118" s="353" t="str">
        <f ca="1">+IF(OFFSET('Water Data'!$I$27,0,10*ROW('Water Data'!I112))="","",OFFSET('Water Data'!$I$27,0,10*ROW('Water Data'!I112)))</f>
        <v/>
      </c>
      <c r="CI118" s="353" t="str">
        <f ca="1">+IF(OFFSET('Water Data'!$I$28,0,10*ROW('Water Data'!I112))="","",OFFSET('Water Data'!$I$28,0,10*ROW('Water Data'!I112)))</f>
        <v/>
      </c>
      <c r="CJ118" s="353" t="str">
        <f ca="1">+IF(OFFSET('Water Data'!$I$29,0,10*ROW('Water Data'!I112))="","",OFFSET('Water Data'!$I$29,0,10*ROW('Water Data'!I112)))</f>
        <v/>
      </c>
      <c r="CK118" s="353" t="str">
        <f ca="1">+IF(OFFSET('Sanitation Data'!$D$28,0,10*ROW('Sanitation Data'!D112))="","",OFFSET('Sanitation Data'!$D$28,0,10*ROW('Sanitation Data'!D112)))</f>
        <v/>
      </c>
      <c r="CL118" s="353" t="str">
        <f ca="1">+IF(OFFSET('Sanitation Data'!$D$29,0,10*ROW('Sanitation Data'!D112))="","",OFFSET('Sanitation Data'!$D$29,0,10*ROW('Sanitation Data'!D112)))</f>
        <v/>
      </c>
      <c r="CM118" s="353" t="str">
        <f ca="1">+IF(OFFSET('Sanitation Data'!$D$30,0,10*ROW('Sanitation Data'!D112))="","",OFFSET('Sanitation Data'!$D$30,0,10*ROW('Sanitation Data'!D112)))</f>
        <v/>
      </c>
      <c r="CN118" s="353" t="str">
        <f ca="1">+IF(OFFSET('Sanitation Data'!$D$31,0,10*ROW('Sanitation Data'!D112))="","",OFFSET('Sanitation Data'!$D$31,0,10*ROW('Sanitation Data'!D112)))</f>
        <v/>
      </c>
      <c r="CO118" s="353" t="str">
        <f ca="1">+IF(OFFSET('Sanitation Data'!$D$32,0,10*ROW('Sanitation Data'!D112))="","",OFFSET('Sanitation Data'!$D$32,0,10*ROW('Sanitation Data'!D112)))</f>
        <v/>
      </c>
      <c r="CP118" s="353" t="str">
        <f ca="1">+IF(OFFSET('Sanitation Data'!$E$28,0,10*ROW('Sanitation Data'!E112))="","",OFFSET('Sanitation Data'!$E$28,0,10*ROW('Sanitation Data'!E112)))</f>
        <v/>
      </c>
      <c r="CQ118" s="353" t="str">
        <f ca="1">+IF(OFFSET('Sanitation Data'!$E$29,0,10*ROW('Sanitation Data'!E112))="","",OFFSET('Sanitation Data'!$E$29,0,10*ROW('Sanitation Data'!E112)))</f>
        <v/>
      </c>
      <c r="CR118" s="353" t="str">
        <f ca="1">+IF(OFFSET('Sanitation Data'!$E$30,0,10*ROW('Sanitation Data'!E112))="","",OFFSET('Sanitation Data'!$E$30,0,10*ROW('Sanitation Data'!E112)))</f>
        <v/>
      </c>
      <c r="CS118" s="353" t="str">
        <f ca="1">+IF(OFFSET('Sanitation Data'!$E$31,0,10*ROW('Sanitation Data'!E112))="","",OFFSET('Sanitation Data'!$E$31,0,10*ROW('Sanitation Data'!E112)))</f>
        <v/>
      </c>
      <c r="CT118" s="353" t="str">
        <f ca="1">+IF(OFFSET('Sanitation Data'!$E$32,0,10*ROW('Sanitation Data'!E112))="","",OFFSET('Sanitation Data'!$E$32,0,10*ROW('Sanitation Data'!E112)))</f>
        <v/>
      </c>
      <c r="CU118" s="353" t="str">
        <f ca="1">+IF(OFFSET('Sanitation Data'!$F$28,0,10*ROW('Sanitation Data'!F112))="","",OFFSET('Sanitation Data'!$F$28,0,10*ROW('Sanitation Data'!F112)))</f>
        <v/>
      </c>
      <c r="CV118" s="353" t="str">
        <f ca="1">+IF(OFFSET('Sanitation Data'!$F$29,0,10*ROW('Sanitation Data'!F112))="","",OFFSET('Sanitation Data'!$F$29,0,10*ROW('Sanitation Data'!F112)))</f>
        <v/>
      </c>
      <c r="CW118" s="353" t="str">
        <f ca="1">+IF(OFFSET('Sanitation Data'!$F$30,0,10*ROW('Sanitation Data'!F112))="","",OFFSET('Sanitation Data'!$F$30,0,10*ROW('Sanitation Data'!F112)))</f>
        <v/>
      </c>
      <c r="CX118" s="353" t="str">
        <f ca="1">+IF(OFFSET('Sanitation Data'!$F$31,0,10*ROW('Sanitation Data'!F112))="","",OFFSET('Sanitation Data'!$F$31,0,10*ROW('Sanitation Data'!F112)))</f>
        <v/>
      </c>
      <c r="CY118" s="353" t="str">
        <f ca="1">+IF(OFFSET('Sanitation Data'!$F$32,0,10*ROW('Sanitation Data'!F112))="","",OFFSET('Sanitation Data'!$F$32,0,10*ROW('Sanitation Data'!F112)))</f>
        <v/>
      </c>
      <c r="CZ118" s="353" t="str">
        <f ca="1">+IF(OFFSET('Sanitation Data'!$G$28,0,10*ROW('Sanitation Data'!G112))="","",OFFSET('Sanitation Data'!$G$28,0,10*ROW('Sanitation Data'!G112)))</f>
        <v/>
      </c>
      <c r="DA118" s="353" t="str">
        <f ca="1">+IF(OFFSET('Sanitation Data'!$G$29,0,10*ROW('Sanitation Data'!G112))="","",OFFSET('Sanitation Data'!$G$29,0,10*ROW('Sanitation Data'!G112)))</f>
        <v/>
      </c>
      <c r="DB118" s="353" t="str">
        <f ca="1">+IF(OFFSET('Sanitation Data'!$G$30,0,10*ROW('Sanitation Data'!G112))="","",OFFSET('Sanitation Data'!$G$30,0,10*ROW('Sanitation Data'!G112)))</f>
        <v/>
      </c>
      <c r="DC118" s="353" t="str">
        <f ca="1">+IF(OFFSET('Sanitation Data'!$G$31,0,10*ROW('Sanitation Data'!G112))="","",OFFSET('Sanitation Data'!$G$31,0,10*ROW('Sanitation Data'!G112)))</f>
        <v/>
      </c>
      <c r="DD118" s="353" t="str">
        <f ca="1">+IF(OFFSET('Sanitation Data'!$G$32,0,10*ROW('Sanitation Data'!G112))="","",OFFSET('Sanitation Data'!$G$32,0,10*ROW('Sanitation Data'!G112)))</f>
        <v/>
      </c>
      <c r="DE118" s="353" t="str">
        <f ca="1">+IF(OFFSET('Sanitation Data'!$H$28,0,10*ROW('Sanitation Data'!H112))="","",OFFSET('Sanitation Data'!$H$28,0,10*ROW('Sanitation Data'!H112)))</f>
        <v/>
      </c>
      <c r="DF118" s="353" t="str">
        <f ca="1">+IF(OFFSET('Sanitation Data'!$H$29,0,10*ROW('Sanitation Data'!H112))="","",OFFSET('Sanitation Data'!$H$29,0,10*ROW('Sanitation Data'!H112)))</f>
        <v/>
      </c>
      <c r="DG118" s="353" t="str">
        <f ca="1">+IF(OFFSET('Sanitation Data'!$H$30,0,10*ROW('Sanitation Data'!H112))="","",OFFSET('Sanitation Data'!$H$30,0,10*ROW('Sanitation Data'!H112)))</f>
        <v/>
      </c>
      <c r="DH118" s="353" t="str">
        <f ca="1">+IF(OFFSET('Sanitation Data'!$H$31,0,10*ROW('Sanitation Data'!H112))="","",OFFSET('Sanitation Data'!$H$31,0,10*ROW('Sanitation Data'!H112)))</f>
        <v/>
      </c>
      <c r="DI118" s="353" t="str">
        <f ca="1">+IF(OFFSET('Sanitation Data'!$H$32,0,10*ROW('Sanitation Data'!H112))="","",OFFSET('Sanitation Data'!$H$32,0,10*ROW('Sanitation Data'!H112)))</f>
        <v/>
      </c>
      <c r="DJ118" s="353" t="str">
        <f ca="1">+IF(OFFSET('Sanitation Data'!$I$28,0,10*ROW('Sanitation Data'!I112))="","",OFFSET('Sanitation Data'!$I$28,0,10*ROW('Sanitation Data'!I112)))</f>
        <v/>
      </c>
      <c r="DK118" s="353" t="str">
        <f ca="1">+IF(OFFSET('Sanitation Data'!$I$29,0,10*ROW('Sanitation Data'!I112))="","",OFFSET('Sanitation Data'!$I$29,0,10*ROW('Sanitation Data'!I112)))</f>
        <v/>
      </c>
      <c r="DL118" s="353" t="str">
        <f ca="1">+IF(OFFSET('Sanitation Data'!$I$30,0,10*ROW('Sanitation Data'!I112))="","",OFFSET('Sanitation Data'!$I$30,0,10*ROW('Sanitation Data'!I112)))</f>
        <v/>
      </c>
      <c r="DM118" s="353" t="str">
        <f ca="1">+IF(OFFSET('Sanitation Data'!$I$31,0,10*ROW('Sanitation Data'!I112))="","",OFFSET('Sanitation Data'!$I$31,0,10*ROW('Sanitation Data'!I112)))</f>
        <v/>
      </c>
      <c r="DN118" s="353" t="str">
        <f ca="1">+IF(OFFSET('Sanitation Data'!$I$32,0,10*ROW('Sanitation Data'!I112))="","",OFFSET('Sanitation Data'!$I$32,0,10*ROW('Sanitation Data'!I112)))</f>
        <v/>
      </c>
      <c r="DO118" s="353" t="str">
        <f ca="1">+IF(OFFSET('Hygiene Data'!$D$11,0,10*ROW('Hygiene Data'!D112))="","",OFFSET('Hygiene Data'!$D$11,0,10*ROW('Hygiene Data'!D112)))</f>
        <v/>
      </c>
      <c r="DP118" s="353" t="str">
        <f ca="1">+IF(OFFSET('Hygiene Data'!$D$12,0,10*ROW('Hygiene Data'!D112))="","",OFFSET('Hygiene Data'!$D$12,0,10*ROW('Hygiene Data'!D112)))</f>
        <v/>
      </c>
      <c r="DQ118" s="353" t="str">
        <f ca="1">+IF(OFFSET('Hygiene Data'!$D$13,0,10*ROW('Hygiene Data'!D112))="","",OFFSET('Hygiene Data'!$D$13,0,10*ROW('Hygiene Data'!D112)))</f>
        <v/>
      </c>
      <c r="DR118" s="353" t="str">
        <f ca="1">+IF(OFFSET('Hygiene Data'!$E$11,0,10*ROW('Hygiene Data'!E112))="","",OFFSET('Hygiene Data'!$E$11,0,10*ROW('Hygiene Data'!E112)))</f>
        <v/>
      </c>
      <c r="DS118" s="353" t="str">
        <f ca="1">+IF(OFFSET('Hygiene Data'!$E$12,0,10*ROW('Hygiene Data'!E112))="","",OFFSET('Hygiene Data'!$E$12,0,10*ROW('Hygiene Data'!E112)))</f>
        <v/>
      </c>
      <c r="DT118" s="353" t="str">
        <f ca="1">+IF(OFFSET('Hygiene Data'!$E$13,0,10*ROW('Hygiene Data'!E112))="","",OFFSET('Hygiene Data'!$E$13,0,10*ROW('Hygiene Data'!E112)))</f>
        <v/>
      </c>
      <c r="DU118" s="353" t="str">
        <f ca="1">+IF(OFFSET('Hygiene Data'!$F$11,0,10*ROW('Hygiene Data'!F112))="","",OFFSET('Hygiene Data'!$F$11,0,10*ROW('Hygiene Data'!F112)))</f>
        <v/>
      </c>
      <c r="DV118" s="353" t="str">
        <f ca="1">+IF(OFFSET('Hygiene Data'!$F$12,0,10*ROW('Hygiene Data'!F112))="","",OFFSET('Hygiene Data'!$F$12,0,10*ROW('Hygiene Data'!F112)))</f>
        <v/>
      </c>
      <c r="DW118" s="353" t="str">
        <f ca="1">+IF(OFFSET('Hygiene Data'!$F$13,0,10*ROW('Hygiene Data'!F112))="","",OFFSET('Hygiene Data'!$F$13,0,10*ROW('Hygiene Data'!F112)))</f>
        <v/>
      </c>
      <c r="DX118" s="353" t="str">
        <f ca="1">+IF(OFFSET('Hygiene Data'!$G$11,0,10*ROW('Hygiene Data'!G112))="","",OFFSET('Hygiene Data'!$G$11,0,10*ROW('Hygiene Data'!G112)))</f>
        <v/>
      </c>
      <c r="DY118" s="353" t="str">
        <f ca="1">+IF(OFFSET('Hygiene Data'!$G$12,0,10*ROW('Hygiene Data'!G112))="","",OFFSET('Hygiene Data'!$G$12,0,10*ROW('Hygiene Data'!G112)))</f>
        <v/>
      </c>
      <c r="DZ118" s="353" t="str">
        <f ca="1">+IF(OFFSET('Hygiene Data'!$G$13,0,10*ROW('Hygiene Data'!G112))="","",OFFSET('Hygiene Data'!$G$13,0,10*ROW('Hygiene Data'!G112)))</f>
        <v/>
      </c>
      <c r="EA118" s="353" t="str">
        <f ca="1">+IF(OFFSET('Hygiene Data'!$H$11,0,10*ROW('Hygiene Data'!H112))="","",OFFSET('Hygiene Data'!$H$11,0,10*ROW('Hygiene Data'!H112)))</f>
        <v/>
      </c>
      <c r="EB118" s="353" t="str">
        <f ca="1">+IF(OFFSET('Hygiene Data'!$H$12,0,10*ROW('Hygiene Data'!H112))="","",OFFSET('Hygiene Data'!$H$12,0,10*ROW('Hygiene Data'!H112)))</f>
        <v/>
      </c>
      <c r="EC118" s="353" t="str">
        <f ca="1">+IF(OFFSET('Hygiene Data'!$H$13,0,10*ROW('Hygiene Data'!H112))="","",OFFSET('Hygiene Data'!$H$13,0,10*ROW('Hygiene Data'!H112)))</f>
        <v/>
      </c>
      <c r="ED118" s="353" t="str">
        <f ca="1">+IF(OFFSET('Hygiene Data'!$I$11,0,10*ROW('Hygiene Data'!I112))="","",OFFSET('Hygiene Data'!$I$11,0,10*ROW('Hygiene Data'!I112)))</f>
        <v/>
      </c>
      <c r="EE118" s="353" t="str">
        <f ca="1">+IF(OFFSET('Hygiene Data'!$I$12,0,10*ROW('Hygiene Data'!I112))="","",OFFSET('Hygiene Data'!$I$12,0,10*ROW('Hygiene Data'!I112)))</f>
        <v/>
      </c>
      <c r="EF118" s="353" t="str">
        <f ca="1">+IF(OFFSET('Hygiene Data'!$I$13,0,10*ROW('Hygiene Data'!I112))="","",OFFSET('Hygiene Data'!$I$13,0,10*ROW('Hygiene Data'!I112)))</f>
        <v/>
      </c>
    </row>
    <row r="119" spans="1:136" x14ac:dyDescent="0.25">
      <c r="A119" s="462" t="str">
        <f ca="1">+IF(OFFSET('Water Data'!$B$2,0,10*ROW('Water Data'!E113))="","",OFFSET('Water Data'!$B$2,0,10*ROW('Water Data'!E113)))</f>
        <v/>
      </c>
      <c r="B119" s="46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89" t="str">
        <f t="shared" ca="1" si="1"/>
        <v/>
      </c>
      <c r="D119" s="49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3" t="str">
        <f ca="1">+IF(OFFSET('Water Data'!$D$27,0,10*ROW('Water Data'!D113))="","",OFFSET('Water Data'!$D$27,0,10*ROW('Water Data'!D113)))</f>
        <v/>
      </c>
      <c r="BT119" s="353" t="str">
        <f ca="1">+IF(OFFSET('Water Data'!$D$28,0,10*ROW('Water Data'!D113))="","",OFFSET('Water Data'!$D$28,0,10*ROW('Water Data'!D113)))</f>
        <v/>
      </c>
      <c r="BU119" s="353" t="str">
        <f ca="1">+IF(OFFSET('Water Data'!$D$29,0,10*ROW('Water Data'!D113))="","",OFFSET('Water Data'!$D$29,0,10*ROW('Water Data'!D113)))</f>
        <v/>
      </c>
      <c r="BV119" s="353" t="str">
        <f ca="1">+IF(OFFSET('Water Data'!$E$27,0,10*ROW('Water Data'!E113))="","",OFFSET('Water Data'!$E$27,0,10*ROW('Water Data'!E113)))</f>
        <v/>
      </c>
      <c r="BW119" s="353" t="str">
        <f ca="1">+IF(OFFSET('Water Data'!$E$28,0,10*ROW('Water Data'!E113))="","",OFFSET('Water Data'!$E$28,0,10*ROW('Water Data'!E113)))</f>
        <v/>
      </c>
      <c r="BX119" s="353" t="str">
        <f ca="1">+IF(OFFSET('Water Data'!$E$29,0,10*ROW('Water Data'!E113))="","",OFFSET('Water Data'!$E$29,0,10*ROW('Water Data'!E113)))</f>
        <v/>
      </c>
      <c r="BY119" s="353" t="str">
        <f ca="1">+IF(OFFSET('Water Data'!$F$27,0,10*ROW('Water Data'!F113))="","",OFFSET('Water Data'!$F$27,0,10*ROW('Water Data'!F113)))</f>
        <v/>
      </c>
      <c r="BZ119" s="353" t="str">
        <f ca="1">+IF(OFFSET('Water Data'!$F$28,0,10*ROW('Water Data'!F113))="","",OFFSET('Water Data'!$F$28,0,10*ROW('Water Data'!F113)))</f>
        <v/>
      </c>
      <c r="CA119" s="353" t="str">
        <f ca="1">+IF(OFFSET('Water Data'!$F$29,0,10*ROW('Water Data'!F113))="","",OFFSET('Water Data'!$F$29,0,10*ROW('Water Data'!F113)))</f>
        <v/>
      </c>
      <c r="CB119" s="353" t="str">
        <f ca="1">+IF(OFFSET('Water Data'!$G$27,0,10*ROW('Water Data'!G113))="","",OFFSET('Water Data'!$G$27,0,10*ROW('Water Data'!G113)))</f>
        <v/>
      </c>
      <c r="CC119" s="353" t="str">
        <f ca="1">+IF(OFFSET('Water Data'!$G$28,0,10*ROW('Water Data'!G113))="","",OFFSET('Water Data'!$G$28,0,10*ROW('Water Data'!G113)))</f>
        <v/>
      </c>
      <c r="CD119" s="353" t="str">
        <f ca="1">+IF(OFFSET('Water Data'!$G$29,0,10*ROW('Water Data'!G113))="","",OFFSET('Water Data'!$G$29,0,10*ROW('Water Data'!G113)))</f>
        <v/>
      </c>
      <c r="CE119" s="353" t="str">
        <f ca="1">+IF(OFFSET('Water Data'!$H$27,0,10*ROW('Water Data'!H113))="","",OFFSET('Water Data'!$H$27,0,10*ROW('Water Data'!H113)))</f>
        <v/>
      </c>
      <c r="CF119" s="353" t="str">
        <f ca="1">+IF(OFFSET('Water Data'!$H$28,0,10*ROW('Water Data'!H113))="","",OFFSET('Water Data'!$H$28,0,10*ROW('Water Data'!H113)))</f>
        <v/>
      </c>
      <c r="CG119" s="353" t="str">
        <f ca="1">+IF(OFFSET('Water Data'!$H$29,0,10*ROW('Water Data'!H113))="","",OFFSET('Water Data'!$H$29,0,10*ROW('Water Data'!H113)))</f>
        <v/>
      </c>
      <c r="CH119" s="353" t="str">
        <f ca="1">+IF(OFFSET('Water Data'!$I$27,0,10*ROW('Water Data'!I113))="","",OFFSET('Water Data'!$I$27,0,10*ROW('Water Data'!I113)))</f>
        <v/>
      </c>
      <c r="CI119" s="353" t="str">
        <f ca="1">+IF(OFFSET('Water Data'!$I$28,0,10*ROW('Water Data'!I113))="","",OFFSET('Water Data'!$I$28,0,10*ROW('Water Data'!I113)))</f>
        <v/>
      </c>
      <c r="CJ119" s="353" t="str">
        <f ca="1">+IF(OFFSET('Water Data'!$I$29,0,10*ROW('Water Data'!I113))="","",OFFSET('Water Data'!$I$29,0,10*ROW('Water Data'!I113)))</f>
        <v/>
      </c>
      <c r="CK119" s="353" t="str">
        <f ca="1">+IF(OFFSET('Sanitation Data'!$D$28,0,10*ROW('Sanitation Data'!D113))="","",OFFSET('Sanitation Data'!$D$28,0,10*ROW('Sanitation Data'!D113)))</f>
        <v/>
      </c>
      <c r="CL119" s="353" t="str">
        <f ca="1">+IF(OFFSET('Sanitation Data'!$D$29,0,10*ROW('Sanitation Data'!D113))="","",OFFSET('Sanitation Data'!$D$29,0,10*ROW('Sanitation Data'!D113)))</f>
        <v/>
      </c>
      <c r="CM119" s="353" t="str">
        <f ca="1">+IF(OFFSET('Sanitation Data'!$D$30,0,10*ROW('Sanitation Data'!D113))="","",OFFSET('Sanitation Data'!$D$30,0,10*ROW('Sanitation Data'!D113)))</f>
        <v/>
      </c>
      <c r="CN119" s="353" t="str">
        <f ca="1">+IF(OFFSET('Sanitation Data'!$D$31,0,10*ROW('Sanitation Data'!D113))="","",OFFSET('Sanitation Data'!$D$31,0,10*ROW('Sanitation Data'!D113)))</f>
        <v/>
      </c>
      <c r="CO119" s="353" t="str">
        <f ca="1">+IF(OFFSET('Sanitation Data'!$D$32,0,10*ROW('Sanitation Data'!D113))="","",OFFSET('Sanitation Data'!$D$32,0,10*ROW('Sanitation Data'!D113)))</f>
        <v/>
      </c>
      <c r="CP119" s="353" t="str">
        <f ca="1">+IF(OFFSET('Sanitation Data'!$E$28,0,10*ROW('Sanitation Data'!E113))="","",OFFSET('Sanitation Data'!$E$28,0,10*ROW('Sanitation Data'!E113)))</f>
        <v/>
      </c>
      <c r="CQ119" s="353" t="str">
        <f ca="1">+IF(OFFSET('Sanitation Data'!$E$29,0,10*ROW('Sanitation Data'!E113))="","",OFFSET('Sanitation Data'!$E$29,0,10*ROW('Sanitation Data'!E113)))</f>
        <v/>
      </c>
      <c r="CR119" s="353" t="str">
        <f ca="1">+IF(OFFSET('Sanitation Data'!$E$30,0,10*ROW('Sanitation Data'!E113))="","",OFFSET('Sanitation Data'!$E$30,0,10*ROW('Sanitation Data'!E113)))</f>
        <v/>
      </c>
      <c r="CS119" s="353" t="str">
        <f ca="1">+IF(OFFSET('Sanitation Data'!$E$31,0,10*ROW('Sanitation Data'!E113))="","",OFFSET('Sanitation Data'!$E$31,0,10*ROW('Sanitation Data'!E113)))</f>
        <v/>
      </c>
      <c r="CT119" s="353" t="str">
        <f ca="1">+IF(OFFSET('Sanitation Data'!$E$32,0,10*ROW('Sanitation Data'!E113))="","",OFFSET('Sanitation Data'!$E$32,0,10*ROW('Sanitation Data'!E113)))</f>
        <v/>
      </c>
      <c r="CU119" s="353" t="str">
        <f ca="1">+IF(OFFSET('Sanitation Data'!$F$28,0,10*ROW('Sanitation Data'!F113))="","",OFFSET('Sanitation Data'!$F$28,0,10*ROW('Sanitation Data'!F113)))</f>
        <v/>
      </c>
      <c r="CV119" s="353" t="str">
        <f ca="1">+IF(OFFSET('Sanitation Data'!$F$29,0,10*ROW('Sanitation Data'!F113))="","",OFFSET('Sanitation Data'!$F$29,0,10*ROW('Sanitation Data'!F113)))</f>
        <v/>
      </c>
      <c r="CW119" s="353" t="str">
        <f ca="1">+IF(OFFSET('Sanitation Data'!$F$30,0,10*ROW('Sanitation Data'!F113))="","",OFFSET('Sanitation Data'!$F$30,0,10*ROW('Sanitation Data'!F113)))</f>
        <v/>
      </c>
      <c r="CX119" s="353" t="str">
        <f ca="1">+IF(OFFSET('Sanitation Data'!$F$31,0,10*ROW('Sanitation Data'!F113))="","",OFFSET('Sanitation Data'!$F$31,0,10*ROW('Sanitation Data'!F113)))</f>
        <v/>
      </c>
      <c r="CY119" s="353" t="str">
        <f ca="1">+IF(OFFSET('Sanitation Data'!$F$32,0,10*ROW('Sanitation Data'!F113))="","",OFFSET('Sanitation Data'!$F$32,0,10*ROW('Sanitation Data'!F113)))</f>
        <v/>
      </c>
      <c r="CZ119" s="353" t="str">
        <f ca="1">+IF(OFFSET('Sanitation Data'!$G$28,0,10*ROW('Sanitation Data'!G113))="","",OFFSET('Sanitation Data'!$G$28,0,10*ROW('Sanitation Data'!G113)))</f>
        <v/>
      </c>
      <c r="DA119" s="353" t="str">
        <f ca="1">+IF(OFFSET('Sanitation Data'!$G$29,0,10*ROW('Sanitation Data'!G113))="","",OFFSET('Sanitation Data'!$G$29,0,10*ROW('Sanitation Data'!G113)))</f>
        <v/>
      </c>
      <c r="DB119" s="353" t="str">
        <f ca="1">+IF(OFFSET('Sanitation Data'!$G$30,0,10*ROW('Sanitation Data'!G113))="","",OFFSET('Sanitation Data'!$G$30,0,10*ROW('Sanitation Data'!G113)))</f>
        <v/>
      </c>
      <c r="DC119" s="353" t="str">
        <f ca="1">+IF(OFFSET('Sanitation Data'!$G$31,0,10*ROW('Sanitation Data'!G113))="","",OFFSET('Sanitation Data'!$G$31,0,10*ROW('Sanitation Data'!G113)))</f>
        <v/>
      </c>
      <c r="DD119" s="353" t="str">
        <f ca="1">+IF(OFFSET('Sanitation Data'!$G$32,0,10*ROW('Sanitation Data'!G113))="","",OFFSET('Sanitation Data'!$G$32,0,10*ROW('Sanitation Data'!G113)))</f>
        <v/>
      </c>
      <c r="DE119" s="353" t="str">
        <f ca="1">+IF(OFFSET('Sanitation Data'!$H$28,0,10*ROW('Sanitation Data'!H113))="","",OFFSET('Sanitation Data'!$H$28,0,10*ROW('Sanitation Data'!H113)))</f>
        <v/>
      </c>
      <c r="DF119" s="353" t="str">
        <f ca="1">+IF(OFFSET('Sanitation Data'!$H$29,0,10*ROW('Sanitation Data'!H113))="","",OFFSET('Sanitation Data'!$H$29,0,10*ROW('Sanitation Data'!H113)))</f>
        <v/>
      </c>
      <c r="DG119" s="353" t="str">
        <f ca="1">+IF(OFFSET('Sanitation Data'!$H$30,0,10*ROW('Sanitation Data'!H113))="","",OFFSET('Sanitation Data'!$H$30,0,10*ROW('Sanitation Data'!H113)))</f>
        <v/>
      </c>
      <c r="DH119" s="353" t="str">
        <f ca="1">+IF(OFFSET('Sanitation Data'!$H$31,0,10*ROW('Sanitation Data'!H113))="","",OFFSET('Sanitation Data'!$H$31,0,10*ROW('Sanitation Data'!H113)))</f>
        <v/>
      </c>
      <c r="DI119" s="353" t="str">
        <f ca="1">+IF(OFFSET('Sanitation Data'!$H$32,0,10*ROW('Sanitation Data'!H113))="","",OFFSET('Sanitation Data'!$H$32,0,10*ROW('Sanitation Data'!H113)))</f>
        <v/>
      </c>
      <c r="DJ119" s="353" t="str">
        <f ca="1">+IF(OFFSET('Sanitation Data'!$I$28,0,10*ROW('Sanitation Data'!I113))="","",OFFSET('Sanitation Data'!$I$28,0,10*ROW('Sanitation Data'!I113)))</f>
        <v/>
      </c>
      <c r="DK119" s="353" t="str">
        <f ca="1">+IF(OFFSET('Sanitation Data'!$I$29,0,10*ROW('Sanitation Data'!I113))="","",OFFSET('Sanitation Data'!$I$29,0,10*ROW('Sanitation Data'!I113)))</f>
        <v/>
      </c>
      <c r="DL119" s="353" t="str">
        <f ca="1">+IF(OFFSET('Sanitation Data'!$I$30,0,10*ROW('Sanitation Data'!I113))="","",OFFSET('Sanitation Data'!$I$30,0,10*ROW('Sanitation Data'!I113)))</f>
        <v/>
      </c>
      <c r="DM119" s="353" t="str">
        <f ca="1">+IF(OFFSET('Sanitation Data'!$I$31,0,10*ROW('Sanitation Data'!I113))="","",OFFSET('Sanitation Data'!$I$31,0,10*ROW('Sanitation Data'!I113)))</f>
        <v/>
      </c>
      <c r="DN119" s="353" t="str">
        <f ca="1">+IF(OFFSET('Sanitation Data'!$I$32,0,10*ROW('Sanitation Data'!I113))="","",OFFSET('Sanitation Data'!$I$32,0,10*ROW('Sanitation Data'!I113)))</f>
        <v/>
      </c>
      <c r="DO119" s="353" t="str">
        <f ca="1">+IF(OFFSET('Hygiene Data'!$D$11,0,10*ROW('Hygiene Data'!D113))="","",OFFSET('Hygiene Data'!$D$11,0,10*ROW('Hygiene Data'!D113)))</f>
        <v/>
      </c>
      <c r="DP119" s="353" t="str">
        <f ca="1">+IF(OFFSET('Hygiene Data'!$D$12,0,10*ROW('Hygiene Data'!D113))="","",OFFSET('Hygiene Data'!$D$12,0,10*ROW('Hygiene Data'!D113)))</f>
        <v/>
      </c>
      <c r="DQ119" s="353" t="str">
        <f ca="1">+IF(OFFSET('Hygiene Data'!$D$13,0,10*ROW('Hygiene Data'!D113))="","",OFFSET('Hygiene Data'!$D$13,0,10*ROW('Hygiene Data'!D113)))</f>
        <v/>
      </c>
      <c r="DR119" s="353" t="str">
        <f ca="1">+IF(OFFSET('Hygiene Data'!$E$11,0,10*ROW('Hygiene Data'!E113))="","",OFFSET('Hygiene Data'!$E$11,0,10*ROW('Hygiene Data'!E113)))</f>
        <v/>
      </c>
      <c r="DS119" s="353" t="str">
        <f ca="1">+IF(OFFSET('Hygiene Data'!$E$12,0,10*ROW('Hygiene Data'!E113))="","",OFFSET('Hygiene Data'!$E$12,0,10*ROW('Hygiene Data'!E113)))</f>
        <v/>
      </c>
      <c r="DT119" s="353" t="str">
        <f ca="1">+IF(OFFSET('Hygiene Data'!$E$13,0,10*ROW('Hygiene Data'!E113))="","",OFFSET('Hygiene Data'!$E$13,0,10*ROW('Hygiene Data'!E113)))</f>
        <v/>
      </c>
      <c r="DU119" s="353" t="str">
        <f ca="1">+IF(OFFSET('Hygiene Data'!$F$11,0,10*ROW('Hygiene Data'!F113))="","",OFFSET('Hygiene Data'!$F$11,0,10*ROW('Hygiene Data'!F113)))</f>
        <v/>
      </c>
      <c r="DV119" s="353" t="str">
        <f ca="1">+IF(OFFSET('Hygiene Data'!$F$12,0,10*ROW('Hygiene Data'!F113))="","",OFFSET('Hygiene Data'!$F$12,0,10*ROW('Hygiene Data'!F113)))</f>
        <v/>
      </c>
      <c r="DW119" s="353" t="str">
        <f ca="1">+IF(OFFSET('Hygiene Data'!$F$13,0,10*ROW('Hygiene Data'!F113))="","",OFFSET('Hygiene Data'!$F$13,0,10*ROW('Hygiene Data'!F113)))</f>
        <v/>
      </c>
      <c r="DX119" s="353" t="str">
        <f ca="1">+IF(OFFSET('Hygiene Data'!$G$11,0,10*ROW('Hygiene Data'!G113))="","",OFFSET('Hygiene Data'!$G$11,0,10*ROW('Hygiene Data'!G113)))</f>
        <v/>
      </c>
      <c r="DY119" s="353" t="str">
        <f ca="1">+IF(OFFSET('Hygiene Data'!$G$12,0,10*ROW('Hygiene Data'!G113))="","",OFFSET('Hygiene Data'!$G$12,0,10*ROW('Hygiene Data'!G113)))</f>
        <v/>
      </c>
      <c r="DZ119" s="353" t="str">
        <f ca="1">+IF(OFFSET('Hygiene Data'!$G$13,0,10*ROW('Hygiene Data'!G113))="","",OFFSET('Hygiene Data'!$G$13,0,10*ROW('Hygiene Data'!G113)))</f>
        <v/>
      </c>
      <c r="EA119" s="353" t="str">
        <f ca="1">+IF(OFFSET('Hygiene Data'!$H$11,0,10*ROW('Hygiene Data'!H113))="","",OFFSET('Hygiene Data'!$H$11,0,10*ROW('Hygiene Data'!H113)))</f>
        <v/>
      </c>
      <c r="EB119" s="353" t="str">
        <f ca="1">+IF(OFFSET('Hygiene Data'!$H$12,0,10*ROW('Hygiene Data'!H113))="","",OFFSET('Hygiene Data'!$H$12,0,10*ROW('Hygiene Data'!H113)))</f>
        <v/>
      </c>
      <c r="EC119" s="353" t="str">
        <f ca="1">+IF(OFFSET('Hygiene Data'!$H$13,0,10*ROW('Hygiene Data'!H113))="","",OFFSET('Hygiene Data'!$H$13,0,10*ROW('Hygiene Data'!H113)))</f>
        <v/>
      </c>
      <c r="ED119" s="353" t="str">
        <f ca="1">+IF(OFFSET('Hygiene Data'!$I$11,0,10*ROW('Hygiene Data'!I113))="","",OFFSET('Hygiene Data'!$I$11,0,10*ROW('Hygiene Data'!I113)))</f>
        <v/>
      </c>
      <c r="EE119" s="353" t="str">
        <f ca="1">+IF(OFFSET('Hygiene Data'!$I$12,0,10*ROW('Hygiene Data'!I113))="","",OFFSET('Hygiene Data'!$I$12,0,10*ROW('Hygiene Data'!I113)))</f>
        <v/>
      </c>
      <c r="EF119" s="353" t="str">
        <f ca="1">+IF(OFFSET('Hygiene Data'!$I$13,0,10*ROW('Hygiene Data'!I113))="","",OFFSET('Hygiene Data'!$I$13,0,10*ROW('Hygiene Data'!I113)))</f>
        <v/>
      </c>
    </row>
    <row r="120" spans="1:136" x14ac:dyDescent="0.25">
      <c r="A120" s="462" t="str">
        <f ca="1">+IF(OFFSET('Water Data'!$B$2,0,10*ROW('Water Data'!E114))="","",OFFSET('Water Data'!$B$2,0,10*ROW('Water Data'!E114)))</f>
        <v/>
      </c>
      <c r="B120" s="46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89" t="str">
        <f t="shared" ca="1" si="1"/>
        <v/>
      </c>
      <c r="D120" s="49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3" t="str">
        <f ca="1">+IF(OFFSET('Water Data'!$D$27,0,10*ROW('Water Data'!D114))="","",OFFSET('Water Data'!$D$27,0,10*ROW('Water Data'!D114)))</f>
        <v/>
      </c>
      <c r="BT120" s="353" t="str">
        <f ca="1">+IF(OFFSET('Water Data'!$D$28,0,10*ROW('Water Data'!D114))="","",OFFSET('Water Data'!$D$28,0,10*ROW('Water Data'!D114)))</f>
        <v/>
      </c>
      <c r="BU120" s="353" t="str">
        <f ca="1">+IF(OFFSET('Water Data'!$D$29,0,10*ROW('Water Data'!D114))="","",OFFSET('Water Data'!$D$29,0,10*ROW('Water Data'!D114)))</f>
        <v/>
      </c>
      <c r="BV120" s="353" t="str">
        <f ca="1">+IF(OFFSET('Water Data'!$E$27,0,10*ROW('Water Data'!E114))="","",OFFSET('Water Data'!$E$27,0,10*ROW('Water Data'!E114)))</f>
        <v/>
      </c>
      <c r="BW120" s="353" t="str">
        <f ca="1">+IF(OFFSET('Water Data'!$E$28,0,10*ROW('Water Data'!E114))="","",OFFSET('Water Data'!$E$28,0,10*ROW('Water Data'!E114)))</f>
        <v/>
      </c>
      <c r="BX120" s="353" t="str">
        <f ca="1">+IF(OFFSET('Water Data'!$E$29,0,10*ROW('Water Data'!E114))="","",OFFSET('Water Data'!$E$29,0,10*ROW('Water Data'!E114)))</f>
        <v/>
      </c>
      <c r="BY120" s="353" t="str">
        <f ca="1">+IF(OFFSET('Water Data'!$F$27,0,10*ROW('Water Data'!F114))="","",OFFSET('Water Data'!$F$27,0,10*ROW('Water Data'!F114)))</f>
        <v/>
      </c>
      <c r="BZ120" s="353" t="str">
        <f ca="1">+IF(OFFSET('Water Data'!$F$28,0,10*ROW('Water Data'!F114))="","",OFFSET('Water Data'!$F$28,0,10*ROW('Water Data'!F114)))</f>
        <v/>
      </c>
      <c r="CA120" s="353" t="str">
        <f ca="1">+IF(OFFSET('Water Data'!$F$29,0,10*ROW('Water Data'!F114))="","",OFFSET('Water Data'!$F$29,0,10*ROW('Water Data'!F114)))</f>
        <v/>
      </c>
      <c r="CB120" s="353" t="str">
        <f ca="1">+IF(OFFSET('Water Data'!$G$27,0,10*ROW('Water Data'!G114))="","",OFFSET('Water Data'!$G$27,0,10*ROW('Water Data'!G114)))</f>
        <v/>
      </c>
      <c r="CC120" s="353" t="str">
        <f ca="1">+IF(OFFSET('Water Data'!$G$28,0,10*ROW('Water Data'!G114))="","",OFFSET('Water Data'!$G$28,0,10*ROW('Water Data'!G114)))</f>
        <v/>
      </c>
      <c r="CD120" s="353" t="str">
        <f ca="1">+IF(OFFSET('Water Data'!$G$29,0,10*ROW('Water Data'!G114))="","",OFFSET('Water Data'!$G$29,0,10*ROW('Water Data'!G114)))</f>
        <v/>
      </c>
      <c r="CE120" s="353" t="str">
        <f ca="1">+IF(OFFSET('Water Data'!$H$27,0,10*ROW('Water Data'!H114))="","",OFFSET('Water Data'!$H$27,0,10*ROW('Water Data'!H114)))</f>
        <v/>
      </c>
      <c r="CF120" s="353" t="str">
        <f ca="1">+IF(OFFSET('Water Data'!$H$28,0,10*ROW('Water Data'!H114))="","",OFFSET('Water Data'!$H$28,0,10*ROW('Water Data'!H114)))</f>
        <v/>
      </c>
      <c r="CG120" s="353" t="str">
        <f ca="1">+IF(OFFSET('Water Data'!$H$29,0,10*ROW('Water Data'!H114))="","",OFFSET('Water Data'!$H$29,0,10*ROW('Water Data'!H114)))</f>
        <v/>
      </c>
      <c r="CH120" s="353" t="str">
        <f ca="1">+IF(OFFSET('Water Data'!$I$27,0,10*ROW('Water Data'!I114))="","",OFFSET('Water Data'!$I$27,0,10*ROW('Water Data'!I114)))</f>
        <v/>
      </c>
      <c r="CI120" s="353" t="str">
        <f ca="1">+IF(OFFSET('Water Data'!$I$28,0,10*ROW('Water Data'!I114))="","",OFFSET('Water Data'!$I$28,0,10*ROW('Water Data'!I114)))</f>
        <v/>
      </c>
      <c r="CJ120" s="353" t="str">
        <f ca="1">+IF(OFFSET('Water Data'!$I$29,0,10*ROW('Water Data'!I114))="","",OFFSET('Water Data'!$I$29,0,10*ROW('Water Data'!I114)))</f>
        <v/>
      </c>
      <c r="CK120" s="353" t="str">
        <f ca="1">+IF(OFFSET('Sanitation Data'!$D$28,0,10*ROW('Sanitation Data'!D114))="","",OFFSET('Sanitation Data'!$D$28,0,10*ROW('Sanitation Data'!D114)))</f>
        <v/>
      </c>
      <c r="CL120" s="353" t="str">
        <f ca="1">+IF(OFFSET('Sanitation Data'!$D$29,0,10*ROW('Sanitation Data'!D114))="","",OFFSET('Sanitation Data'!$D$29,0,10*ROW('Sanitation Data'!D114)))</f>
        <v/>
      </c>
      <c r="CM120" s="353" t="str">
        <f ca="1">+IF(OFFSET('Sanitation Data'!$D$30,0,10*ROW('Sanitation Data'!D114))="","",OFFSET('Sanitation Data'!$D$30,0,10*ROW('Sanitation Data'!D114)))</f>
        <v/>
      </c>
      <c r="CN120" s="353" t="str">
        <f ca="1">+IF(OFFSET('Sanitation Data'!$D$31,0,10*ROW('Sanitation Data'!D114))="","",OFFSET('Sanitation Data'!$D$31,0,10*ROW('Sanitation Data'!D114)))</f>
        <v/>
      </c>
      <c r="CO120" s="353" t="str">
        <f ca="1">+IF(OFFSET('Sanitation Data'!$D$32,0,10*ROW('Sanitation Data'!D114))="","",OFFSET('Sanitation Data'!$D$32,0,10*ROW('Sanitation Data'!D114)))</f>
        <v/>
      </c>
      <c r="CP120" s="353" t="str">
        <f ca="1">+IF(OFFSET('Sanitation Data'!$E$28,0,10*ROW('Sanitation Data'!E114))="","",OFFSET('Sanitation Data'!$E$28,0,10*ROW('Sanitation Data'!E114)))</f>
        <v/>
      </c>
      <c r="CQ120" s="353" t="str">
        <f ca="1">+IF(OFFSET('Sanitation Data'!$E$29,0,10*ROW('Sanitation Data'!E114))="","",OFFSET('Sanitation Data'!$E$29,0,10*ROW('Sanitation Data'!E114)))</f>
        <v/>
      </c>
      <c r="CR120" s="353" t="str">
        <f ca="1">+IF(OFFSET('Sanitation Data'!$E$30,0,10*ROW('Sanitation Data'!E114))="","",OFFSET('Sanitation Data'!$E$30,0,10*ROW('Sanitation Data'!E114)))</f>
        <v/>
      </c>
      <c r="CS120" s="353" t="str">
        <f ca="1">+IF(OFFSET('Sanitation Data'!$E$31,0,10*ROW('Sanitation Data'!E114))="","",OFFSET('Sanitation Data'!$E$31,0,10*ROW('Sanitation Data'!E114)))</f>
        <v/>
      </c>
      <c r="CT120" s="353" t="str">
        <f ca="1">+IF(OFFSET('Sanitation Data'!$E$32,0,10*ROW('Sanitation Data'!E114))="","",OFFSET('Sanitation Data'!$E$32,0,10*ROW('Sanitation Data'!E114)))</f>
        <v/>
      </c>
      <c r="CU120" s="353" t="str">
        <f ca="1">+IF(OFFSET('Sanitation Data'!$F$28,0,10*ROW('Sanitation Data'!F114))="","",OFFSET('Sanitation Data'!$F$28,0,10*ROW('Sanitation Data'!F114)))</f>
        <v/>
      </c>
      <c r="CV120" s="353" t="str">
        <f ca="1">+IF(OFFSET('Sanitation Data'!$F$29,0,10*ROW('Sanitation Data'!F114))="","",OFFSET('Sanitation Data'!$F$29,0,10*ROW('Sanitation Data'!F114)))</f>
        <v/>
      </c>
      <c r="CW120" s="353" t="str">
        <f ca="1">+IF(OFFSET('Sanitation Data'!$F$30,0,10*ROW('Sanitation Data'!F114))="","",OFFSET('Sanitation Data'!$F$30,0,10*ROW('Sanitation Data'!F114)))</f>
        <v/>
      </c>
      <c r="CX120" s="353" t="str">
        <f ca="1">+IF(OFFSET('Sanitation Data'!$F$31,0,10*ROW('Sanitation Data'!F114))="","",OFFSET('Sanitation Data'!$F$31,0,10*ROW('Sanitation Data'!F114)))</f>
        <v/>
      </c>
      <c r="CY120" s="353" t="str">
        <f ca="1">+IF(OFFSET('Sanitation Data'!$F$32,0,10*ROW('Sanitation Data'!F114))="","",OFFSET('Sanitation Data'!$F$32,0,10*ROW('Sanitation Data'!F114)))</f>
        <v/>
      </c>
      <c r="CZ120" s="353" t="str">
        <f ca="1">+IF(OFFSET('Sanitation Data'!$G$28,0,10*ROW('Sanitation Data'!G114))="","",OFFSET('Sanitation Data'!$G$28,0,10*ROW('Sanitation Data'!G114)))</f>
        <v/>
      </c>
      <c r="DA120" s="353" t="str">
        <f ca="1">+IF(OFFSET('Sanitation Data'!$G$29,0,10*ROW('Sanitation Data'!G114))="","",OFFSET('Sanitation Data'!$G$29,0,10*ROW('Sanitation Data'!G114)))</f>
        <v/>
      </c>
      <c r="DB120" s="353" t="str">
        <f ca="1">+IF(OFFSET('Sanitation Data'!$G$30,0,10*ROW('Sanitation Data'!G114))="","",OFFSET('Sanitation Data'!$G$30,0,10*ROW('Sanitation Data'!G114)))</f>
        <v/>
      </c>
      <c r="DC120" s="353" t="str">
        <f ca="1">+IF(OFFSET('Sanitation Data'!$G$31,0,10*ROW('Sanitation Data'!G114))="","",OFFSET('Sanitation Data'!$G$31,0,10*ROW('Sanitation Data'!G114)))</f>
        <v/>
      </c>
      <c r="DD120" s="353" t="str">
        <f ca="1">+IF(OFFSET('Sanitation Data'!$G$32,0,10*ROW('Sanitation Data'!G114))="","",OFFSET('Sanitation Data'!$G$32,0,10*ROW('Sanitation Data'!G114)))</f>
        <v/>
      </c>
      <c r="DE120" s="353" t="str">
        <f ca="1">+IF(OFFSET('Sanitation Data'!$H$28,0,10*ROW('Sanitation Data'!H114))="","",OFFSET('Sanitation Data'!$H$28,0,10*ROW('Sanitation Data'!H114)))</f>
        <v/>
      </c>
      <c r="DF120" s="353" t="str">
        <f ca="1">+IF(OFFSET('Sanitation Data'!$H$29,0,10*ROW('Sanitation Data'!H114))="","",OFFSET('Sanitation Data'!$H$29,0,10*ROW('Sanitation Data'!H114)))</f>
        <v/>
      </c>
      <c r="DG120" s="353" t="str">
        <f ca="1">+IF(OFFSET('Sanitation Data'!$H$30,0,10*ROW('Sanitation Data'!H114))="","",OFFSET('Sanitation Data'!$H$30,0,10*ROW('Sanitation Data'!H114)))</f>
        <v/>
      </c>
      <c r="DH120" s="353" t="str">
        <f ca="1">+IF(OFFSET('Sanitation Data'!$H$31,0,10*ROW('Sanitation Data'!H114))="","",OFFSET('Sanitation Data'!$H$31,0,10*ROW('Sanitation Data'!H114)))</f>
        <v/>
      </c>
      <c r="DI120" s="353" t="str">
        <f ca="1">+IF(OFFSET('Sanitation Data'!$H$32,0,10*ROW('Sanitation Data'!H114))="","",OFFSET('Sanitation Data'!$H$32,0,10*ROW('Sanitation Data'!H114)))</f>
        <v/>
      </c>
      <c r="DJ120" s="353" t="str">
        <f ca="1">+IF(OFFSET('Sanitation Data'!$I$28,0,10*ROW('Sanitation Data'!I114))="","",OFFSET('Sanitation Data'!$I$28,0,10*ROW('Sanitation Data'!I114)))</f>
        <v/>
      </c>
      <c r="DK120" s="353" t="str">
        <f ca="1">+IF(OFFSET('Sanitation Data'!$I$29,0,10*ROW('Sanitation Data'!I114))="","",OFFSET('Sanitation Data'!$I$29,0,10*ROW('Sanitation Data'!I114)))</f>
        <v/>
      </c>
      <c r="DL120" s="353" t="str">
        <f ca="1">+IF(OFFSET('Sanitation Data'!$I$30,0,10*ROW('Sanitation Data'!I114))="","",OFFSET('Sanitation Data'!$I$30,0,10*ROW('Sanitation Data'!I114)))</f>
        <v/>
      </c>
      <c r="DM120" s="353" t="str">
        <f ca="1">+IF(OFFSET('Sanitation Data'!$I$31,0,10*ROW('Sanitation Data'!I114))="","",OFFSET('Sanitation Data'!$I$31,0,10*ROW('Sanitation Data'!I114)))</f>
        <v/>
      </c>
      <c r="DN120" s="353" t="str">
        <f ca="1">+IF(OFFSET('Sanitation Data'!$I$32,0,10*ROW('Sanitation Data'!I114))="","",OFFSET('Sanitation Data'!$I$32,0,10*ROW('Sanitation Data'!I114)))</f>
        <v/>
      </c>
      <c r="DO120" s="353" t="str">
        <f ca="1">+IF(OFFSET('Hygiene Data'!$D$11,0,10*ROW('Hygiene Data'!D114))="","",OFFSET('Hygiene Data'!$D$11,0,10*ROW('Hygiene Data'!D114)))</f>
        <v/>
      </c>
      <c r="DP120" s="353" t="str">
        <f ca="1">+IF(OFFSET('Hygiene Data'!$D$12,0,10*ROW('Hygiene Data'!D114))="","",OFFSET('Hygiene Data'!$D$12,0,10*ROW('Hygiene Data'!D114)))</f>
        <v/>
      </c>
      <c r="DQ120" s="353" t="str">
        <f ca="1">+IF(OFFSET('Hygiene Data'!$D$13,0,10*ROW('Hygiene Data'!D114))="","",OFFSET('Hygiene Data'!$D$13,0,10*ROW('Hygiene Data'!D114)))</f>
        <v/>
      </c>
      <c r="DR120" s="353" t="str">
        <f ca="1">+IF(OFFSET('Hygiene Data'!$E$11,0,10*ROW('Hygiene Data'!E114))="","",OFFSET('Hygiene Data'!$E$11,0,10*ROW('Hygiene Data'!E114)))</f>
        <v/>
      </c>
      <c r="DS120" s="353" t="str">
        <f ca="1">+IF(OFFSET('Hygiene Data'!$E$12,0,10*ROW('Hygiene Data'!E114))="","",OFFSET('Hygiene Data'!$E$12,0,10*ROW('Hygiene Data'!E114)))</f>
        <v/>
      </c>
      <c r="DT120" s="353" t="str">
        <f ca="1">+IF(OFFSET('Hygiene Data'!$E$13,0,10*ROW('Hygiene Data'!E114))="","",OFFSET('Hygiene Data'!$E$13,0,10*ROW('Hygiene Data'!E114)))</f>
        <v/>
      </c>
      <c r="DU120" s="353" t="str">
        <f ca="1">+IF(OFFSET('Hygiene Data'!$F$11,0,10*ROW('Hygiene Data'!F114))="","",OFFSET('Hygiene Data'!$F$11,0,10*ROW('Hygiene Data'!F114)))</f>
        <v/>
      </c>
      <c r="DV120" s="353" t="str">
        <f ca="1">+IF(OFFSET('Hygiene Data'!$F$12,0,10*ROW('Hygiene Data'!F114))="","",OFFSET('Hygiene Data'!$F$12,0,10*ROW('Hygiene Data'!F114)))</f>
        <v/>
      </c>
      <c r="DW120" s="353" t="str">
        <f ca="1">+IF(OFFSET('Hygiene Data'!$F$13,0,10*ROW('Hygiene Data'!F114))="","",OFFSET('Hygiene Data'!$F$13,0,10*ROW('Hygiene Data'!F114)))</f>
        <v/>
      </c>
      <c r="DX120" s="353" t="str">
        <f ca="1">+IF(OFFSET('Hygiene Data'!$G$11,0,10*ROW('Hygiene Data'!G114))="","",OFFSET('Hygiene Data'!$G$11,0,10*ROW('Hygiene Data'!G114)))</f>
        <v/>
      </c>
      <c r="DY120" s="353" t="str">
        <f ca="1">+IF(OFFSET('Hygiene Data'!$G$12,0,10*ROW('Hygiene Data'!G114))="","",OFFSET('Hygiene Data'!$G$12,0,10*ROW('Hygiene Data'!G114)))</f>
        <v/>
      </c>
      <c r="DZ120" s="353" t="str">
        <f ca="1">+IF(OFFSET('Hygiene Data'!$G$13,0,10*ROW('Hygiene Data'!G114))="","",OFFSET('Hygiene Data'!$G$13,0,10*ROW('Hygiene Data'!G114)))</f>
        <v/>
      </c>
      <c r="EA120" s="353" t="str">
        <f ca="1">+IF(OFFSET('Hygiene Data'!$H$11,0,10*ROW('Hygiene Data'!H114))="","",OFFSET('Hygiene Data'!$H$11,0,10*ROW('Hygiene Data'!H114)))</f>
        <v/>
      </c>
      <c r="EB120" s="353" t="str">
        <f ca="1">+IF(OFFSET('Hygiene Data'!$H$12,0,10*ROW('Hygiene Data'!H114))="","",OFFSET('Hygiene Data'!$H$12,0,10*ROW('Hygiene Data'!H114)))</f>
        <v/>
      </c>
      <c r="EC120" s="353" t="str">
        <f ca="1">+IF(OFFSET('Hygiene Data'!$H$13,0,10*ROW('Hygiene Data'!H114))="","",OFFSET('Hygiene Data'!$H$13,0,10*ROW('Hygiene Data'!H114)))</f>
        <v/>
      </c>
      <c r="ED120" s="353" t="str">
        <f ca="1">+IF(OFFSET('Hygiene Data'!$I$11,0,10*ROW('Hygiene Data'!I114))="","",OFFSET('Hygiene Data'!$I$11,0,10*ROW('Hygiene Data'!I114)))</f>
        <v/>
      </c>
      <c r="EE120" s="353" t="str">
        <f ca="1">+IF(OFFSET('Hygiene Data'!$I$12,0,10*ROW('Hygiene Data'!I114))="","",OFFSET('Hygiene Data'!$I$12,0,10*ROW('Hygiene Data'!I114)))</f>
        <v/>
      </c>
      <c r="EF120" s="353" t="str">
        <f ca="1">+IF(OFFSET('Hygiene Data'!$I$13,0,10*ROW('Hygiene Data'!I114))="","",OFFSET('Hygiene Data'!$I$13,0,10*ROW('Hygiene Data'!I114)))</f>
        <v/>
      </c>
    </row>
    <row r="121" spans="1:136" x14ac:dyDescent="0.25">
      <c r="A121" s="462" t="str">
        <f ca="1">+IF(OFFSET('Water Data'!$B$2,0,10*ROW('Water Data'!E115))="","",OFFSET('Water Data'!$B$2,0,10*ROW('Water Data'!E115)))</f>
        <v/>
      </c>
      <c r="B121" s="46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89" t="str">
        <f t="shared" ca="1" si="1"/>
        <v/>
      </c>
      <c r="D121" s="49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3" t="str">
        <f ca="1">+IF(OFFSET('Water Data'!$D$27,0,10*ROW('Water Data'!D115))="","",OFFSET('Water Data'!$D$27,0,10*ROW('Water Data'!D115)))</f>
        <v/>
      </c>
      <c r="BT121" s="353" t="str">
        <f ca="1">+IF(OFFSET('Water Data'!$D$28,0,10*ROW('Water Data'!D115))="","",OFFSET('Water Data'!$D$28,0,10*ROW('Water Data'!D115)))</f>
        <v/>
      </c>
      <c r="BU121" s="353" t="str">
        <f ca="1">+IF(OFFSET('Water Data'!$D$29,0,10*ROW('Water Data'!D115))="","",OFFSET('Water Data'!$D$29,0,10*ROW('Water Data'!D115)))</f>
        <v/>
      </c>
      <c r="BV121" s="353" t="str">
        <f ca="1">+IF(OFFSET('Water Data'!$E$27,0,10*ROW('Water Data'!E115))="","",OFFSET('Water Data'!$E$27,0,10*ROW('Water Data'!E115)))</f>
        <v/>
      </c>
      <c r="BW121" s="353" t="str">
        <f ca="1">+IF(OFFSET('Water Data'!$E$28,0,10*ROW('Water Data'!E115))="","",OFFSET('Water Data'!$E$28,0,10*ROW('Water Data'!E115)))</f>
        <v/>
      </c>
      <c r="BX121" s="353" t="str">
        <f ca="1">+IF(OFFSET('Water Data'!$E$29,0,10*ROW('Water Data'!E115))="","",OFFSET('Water Data'!$E$29,0,10*ROW('Water Data'!E115)))</f>
        <v/>
      </c>
      <c r="BY121" s="353" t="str">
        <f ca="1">+IF(OFFSET('Water Data'!$F$27,0,10*ROW('Water Data'!F115))="","",OFFSET('Water Data'!$F$27,0,10*ROW('Water Data'!F115)))</f>
        <v/>
      </c>
      <c r="BZ121" s="353" t="str">
        <f ca="1">+IF(OFFSET('Water Data'!$F$28,0,10*ROW('Water Data'!F115))="","",OFFSET('Water Data'!$F$28,0,10*ROW('Water Data'!F115)))</f>
        <v/>
      </c>
      <c r="CA121" s="353" t="str">
        <f ca="1">+IF(OFFSET('Water Data'!$F$29,0,10*ROW('Water Data'!F115))="","",OFFSET('Water Data'!$F$29,0,10*ROW('Water Data'!F115)))</f>
        <v/>
      </c>
      <c r="CB121" s="353" t="str">
        <f ca="1">+IF(OFFSET('Water Data'!$G$27,0,10*ROW('Water Data'!G115))="","",OFFSET('Water Data'!$G$27,0,10*ROW('Water Data'!G115)))</f>
        <v/>
      </c>
      <c r="CC121" s="353" t="str">
        <f ca="1">+IF(OFFSET('Water Data'!$G$28,0,10*ROW('Water Data'!G115))="","",OFFSET('Water Data'!$G$28,0,10*ROW('Water Data'!G115)))</f>
        <v/>
      </c>
      <c r="CD121" s="353" t="str">
        <f ca="1">+IF(OFFSET('Water Data'!$G$29,0,10*ROW('Water Data'!G115))="","",OFFSET('Water Data'!$G$29,0,10*ROW('Water Data'!G115)))</f>
        <v/>
      </c>
      <c r="CE121" s="353" t="str">
        <f ca="1">+IF(OFFSET('Water Data'!$H$27,0,10*ROW('Water Data'!H115))="","",OFFSET('Water Data'!$H$27,0,10*ROW('Water Data'!H115)))</f>
        <v/>
      </c>
      <c r="CF121" s="353" t="str">
        <f ca="1">+IF(OFFSET('Water Data'!$H$28,0,10*ROW('Water Data'!H115))="","",OFFSET('Water Data'!$H$28,0,10*ROW('Water Data'!H115)))</f>
        <v/>
      </c>
      <c r="CG121" s="353" t="str">
        <f ca="1">+IF(OFFSET('Water Data'!$H$29,0,10*ROW('Water Data'!H115))="","",OFFSET('Water Data'!$H$29,0,10*ROW('Water Data'!H115)))</f>
        <v/>
      </c>
      <c r="CH121" s="353" t="str">
        <f ca="1">+IF(OFFSET('Water Data'!$I$27,0,10*ROW('Water Data'!I115))="","",OFFSET('Water Data'!$I$27,0,10*ROW('Water Data'!I115)))</f>
        <v/>
      </c>
      <c r="CI121" s="353" t="str">
        <f ca="1">+IF(OFFSET('Water Data'!$I$28,0,10*ROW('Water Data'!I115))="","",OFFSET('Water Data'!$I$28,0,10*ROW('Water Data'!I115)))</f>
        <v/>
      </c>
      <c r="CJ121" s="353" t="str">
        <f ca="1">+IF(OFFSET('Water Data'!$I$29,0,10*ROW('Water Data'!I115))="","",OFFSET('Water Data'!$I$29,0,10*ROW('Water Data'!I115)))</f>
        <v/>
      </c>
      <c r="CK121" s="353" t="str">
        <f ca="1">+IF(OFFSET('Sanitation Data'!$D$28,0,10*ROW('Sanitation Data'!D115))="","",OFFSET('Sanitation Data'!$D$28,0,10*ROW('Sanitation Data'!D115)))</f>
        <v/>
      </c>
      <c r="CL121" s="353" t="str">
        <f ca="1">+IF(OFFSET('Sanitation Data'!$D$29,0,10*ROW('Sanitation Data'!D115))="","",OFFSET('Sanitation Data'!$D$29,0,10*ROW('Sanitation Data'!D115)))</f>
        <v/>
      </c>
      <c r="CM121" s="353" t="str">
        <f ca="1">+IF(OFFSET('Sanitation Data'!$D$30,0,10*ROW('Sanitation Data'!D115))="","",OFFSET('Sanitation Data'!$D$30,0,10*ROW('Sanitation Data'!D115)))</f>
        <v/>
      </c>
      <c r="CN121" s="353" t="str">
        <f ca="1">+IF(OFFSET('Sanitation Data'!$D$31,0,10*ROW('Sanitation Data'!D115))="","",OFFSET('Sanitation Data'!$D$31,0,10*ROW('Sanitation Data'!D115)))</f>
        <v/>
      </c>
      <c r="CO121" s="353" t="str">
        <f ca="1">+IF(OFFSET('Sanitation Data'!$D$32,0,10*ROW('Sanitation Data'!D115))="","",OFFSET('Sanitation Data'!$D$32,0,10*ROW('Sanitation Data'!D115)))</f>
        <v/>
      </c>
      <c r="CP121" s="353" t="str">
        <f ca="1">+IF(OFFSET('Sanitation Data'!$E$28,0,10*ROW('Sanitation Data'!E115))="","",OFFSET('Sanitation Data'!$E$28,0,10*ROW('Sanitation Data'!E115)))</f>
        <v/>
      </c>
      <c r="CQ121" s="353" t="str">
        <f ca="1">+IF(OFFSET('Sanitation Data'!$E$29,0,10*ROW('Sanitation Data'!E115))="","",OFFSET('Sanitation Data'!$E$29,0,10*ROW('Sanitation Data'!E115)))</f>
        <v/>
      </c>
      <c r="CR121" s="353" t="str">
        <f ca="1">+IF(OFFSET('Sanitation Data'!$E$30,0,10*ROW('Sanitation Data'!E115))="","",OFFSET('Sanitation Data'!$E$30,0,10*ROW('Sanitation Data'!E115)))</f>
        <v/>
      </c>
      <c r="CS121" s="353" t="str">
        <f ca="1">+IF(OFFSET('Sanitation Data'!$E$31,0,10*ROW('Sanitation Data'!E115))="","",OFFSET('Sanitation Data'!$E$31,0,10*ROW('Sanitation Data'!E115)))</f>
        <v/>
      </c>
      <c r="CT121" s="353" t="str">
        <f ca="1">+IF(OFFSET('Sanitation Data'!$E$32,0,10*ROW('Sanitation Data'!E115))="","",OFFSET('Sanitation Data'!$E$32,0,10*ROW('Sanitation Data'!E115)))</f>
        <v/>
      </c>
      <c r="CU121" s="353" t="str">
        <f ca="1">+IF(OFFSET('Sanitation Data'!$F$28,0,10*ROW('Sanitation Data'!F115))="","",OFFSET('Sanitation Data'!$F$28,0,10*ROW('Sanitation Data'!F115)))</f>
        <v/>
      </c>
      <c r="CV121" s="353" t="str">
        <f ca="1">+IF(OFFSET('Sanitation Data'!$F$29,0,10*ROW('Sanitation Data'!F115))="","",OFFSET('Sanitation Data'!$F$29,0,10*ROW('Sanitation Data'!F115)))</f>
        <v/>
      </c>
      <c r="CW121" s="353" t="str">
        <f ca="1">+IF(OFFSET('Sanitation Data'!$F$30,0,10*ROW('Sanitation Data'!F115))="","",OFFSET('Sanitation Data'!$F$30,0,10*ROW('Sanitation Data'!F115)))</f>
        <v/>
      </c>
      <c r="CX121" s="353" t="str">
        <f ca="1">+IF(OFFSET('Sanitation Data'!$F$31,0,10*ROW('Sanitation Data'!F115))="","",OFFSET('Sanitation Data'!$F$31,0,10*ROW('Sanitation Data'!F115)))</f>
        <v/>
      </c>
      <c r="CY121" s="353" t="str">
        <f ca="1">+IF(OFFSET('Sanitation Data'!$F$32,0,10*ROW('Sanitation Data'!F115))="","",OFFSET('Sanitation Data'!$F$32,0,10*ROW('Sanitation Data'!F115)))</f>
        <v/>
      </c>
      <c r="CZ121" s="353" t="str">
        <f ca="1">+IF(OFFSET('Sanitation Data'!$G$28,0,10*ROW('Sanitation Data'!G115))="","",OFFSET('Sanitation Data'!$G$28,0,10*ROW('Sanitation Data'!G115)))</f>
        <v/>
      </c>
      <c r="DA121" s="353" t="str">
        <f ca="1">+IF(OFFSET('Sanitation Data'!$G$29,0,10*ROW('Sanitation Data'!G115))="","",OFFSET('Sanitation Data'!$G$29,0,10*ROW('Sanitation Data'!G115)))</f>
        <v/>
      </c>
      <c r="DB121" s="353" t="str">
        <f ca="1">+IF(OFFSET('Sanitation Data'!$G$30,0,10*ROW('Sanitation Data'!G115))="","",OFFSET('Sanitation Data'!$G$30,0,10*ROW('Sanitation Data'!G115)))</f>
        <v/>
      </c>
      <c r="DC121" s="353" t="str">
        <f ca="1">+IF(OFFSET('Sanitation Data'!$G$31,0,10*ROW('Sanitation Data'!G115))="","",OFFSET('Sanitation Data'!$G$31,0,10*ROW('Sanitation Data'!G115)))</f>
        <v/>
      </c>
      <c r="DD121" s="353" t="str">
        <f ca="1">+IF(OFFSET('Sanitation Data'!$G$32,0,10*ROW('Sanitation Data'!G115))="","",OFFSET('Sanitation Data'!$G$32,0,10*ROW('Sanitation Data'!G115)))</f>
        <v/>
      </c>
      <c r="DE121" s="353" t="str">
        <f ca="1">+IF(OFFSET('Sanitation Data'!$H$28,0,10*ROW('Sanitation Data'!H115))="","",OFFSET('Sanitation Data'!$H$28,0,10*ROW('Sanitation Data'!H115)))</f>
        <v/>
      </c>
      <c r="DF121" s="353" t="str">
        <f ca="1">+IF(OFFSET('Sanitation Data'!$H$29,0,10*ROW('Sanitation Data'!H115))="","",OFFSET('Sanitation Data'!$H$29,0,10*ROW('Sanitation Data'!H115)))</f>
        <v/>
      </c>
      <c r="DG121" s="353" t="str">
        <f ca="1">+IF(OFFSET('Sanitation Data'!$H$30,0,10*ROW('Sanitation Data'!H115))="","",OFFSET('Sanitation Data'!$H$30,0,10*ROW('Sanitation Data'!H115)))</f>
        <v/>
      </c>
      <c r="DH121" s="353" t="str">
        <f ca="1">+IF(OFFSET('Sanitation Data'!$H$31,0,10*ROW('Sanitation Data'!H115))="","",OFFSET('Sanitation Data'!$H$31,0,10*ROW('Sanitation Data'!H115)))</f>
        <v/>
      </c>
      <c r="DI121" s="353" t="str">
        <f ca="1">+IF(OFFSET('Sanitation Data'!$H$32,0,10*ROW('Sanitation Data'!H115))="","",OFFSET('Sanitation Data'!$H$32,0,10*ROW('Sanitation Data'!H115)))</f>
        <v/>
      </c>
      <c r="DJ121" s="353" t="str">
        <f ca="1">+IF(OFFSET('Sanitation Data'!$I$28,0,10*ROW('Sanitation Data'!I115))="","",OFFSET('Sanitation Data'!$I$28,0,10*ROW('Sanitation Data'!I115)))</f>
        <v/>
      </c>
      <c r="DK121" s="353" t="str">
        <f ca="1">+IF(OFFSET('Sanitation Data'!$I$29,0,10*ROW('Sanitation Data'!I115))="","",OFFSET('Sanitation Data'!$I$29,0,10*ROW('Sanitation Data'!I115)))</f>
        <v/>
      </c>
      <c r="DL121" s="353" t="str">
        <f ca="1">+IF(OFFSET('Sanitation Data'!$I$30,0,10*ROW('Sanitation Data'!I115))="","",OFFSET('Sanitation Data'!$I$30,0,10*ROW('Sanitation Data'!I115)))</f>
        <v/>
      </c>
      <c r="DM121" s="353" t="str">
        <f ca="1">+IF(OFFSET('Sanitation Data'!$I$31,0,10*ROW('Sanitation Data'!I115))="","",OFFSET('Sanitation Data'!$I$31,0,10*ROW('Sanitation Data'!I115)))</f>
        <v/>
      </c>
      <c r="DN121" s="353" t="str">
        <f ca="1">+IF(OFFSET('Sanitation Data'!$I$32,0,10*ROW('Sanitation Data'!I115))="","",OFFSET('Sanitation Data'!$I$32,0,10*ROW('Sanitation Data'!I115)))</f>
        <v/>
      </c>
      <c r="DO121" s="353" t="str">
        <f ca="1">+IF(OFFSET('Hygiene Data'!$D$11,0,10*ROW('Hygiene Data'!D115))="","",OFFSET('Hygiene Data'!$D$11,0,10*ROW('Hygiene Data'!D115)))</f>
        <v/>
      </c>
      <c r="DP121" s="353" t="str">
        <f ca="1">+IF(OFFSET('Hygiene Data'!$D$12,0,10*ROW('Hygiene Data'!D115))="","",OFFSET('Hygiene Data'!$D$12,0,10*ROW('Hygiene Data'!D115)))</f>
        <v/>
      </c>
      <c r="DQ121" s="353" t="str">
        <f ca="1">+IF(OFFSET('Hygiene Data'!$D$13,0,10*ROW('Hygiene Data'!D115))="","",OFFSET('Hygiene Data'!$D$13,0,10*ROW('Hygiene Data'!D115)))</f>
        <v/>
      </c>
      <c r="DR121" s="353" t="str">
        <f ca="1">+IF(OFFSET('Hygiene Data'!$E$11,0,10*ROW('Hygiene Data'!E115))="","",OFFSET('Hygiene Data'!$E$11,0,10*ROW('Hygiene Data'!E115)))</f>
        <v/>
      </c>
      <c r="DS121" s="353" t="str">
        <f ca="1">+IF(OFFSET('Hygiene Data'!$E$12,0,10*ROW('Hygiene Data'!E115))="","",OFFSET('Hygiene Data'!$E$12,0,10*ROW('Hygiene Data'!E115)))</f>
        <v/>
      </c>
      <c r="DT121" s="353" t="str">
        <f ca="1">+IF(OFFSET('Hygiene Data'!$E$13,0,10*ROW('Hygiene Data'!E115))="","",OFFSET('Hygiene Data'!$E$13,0,10*ROW('Hygiene Data'!E115)))</f>
        <v/>
      </c>
      <c r="DU121" s="353" t="str">
        <f ca="1">+IF(OFFSET('Hygiene Data'!$F$11,0,10*ROW('Hygiene Data'!F115))="","",OFFSET('Hygiene Data'!$F$11,0,10*ROW('Hygiene Data'!F115)))</f>
        <v/>
      </c>
      <c r="DV121" s="353" t="str">
        <f ca="1">+IF(OFFSET('Hygiene Data'!$F$12,0,10*ROW('Hygiene Data'!F115))="","",OFFSET('Hygiene Data'!$F$12,0,10*ROW('Hygiene Data'!F115)))</f>
        <v/>
      </c>
      <c r="DW121" s="353" t="str">
        <f ca="1">+IF(OFFSET('Hygiene Data'!$F$13,0,10*ROW('Hygiene Data'!F115))="","",OFFSET('Hygiene Data'!$F$13,0,10*ROW('Hygiene Data'!F115)))</f>
        <v/>
      </c>
      <c r="DX121" s="353" t="str">
        <f ca="1">+IF(OFFSET('Hygiene Data'!$G$11,0,10*ROW('Hygiene Data'!G115))="","",OFFSET('Hygiene Data'!$G$11,0,10*ROW('Hygiene Data'!G115)))</f>
        <v/>
      </c>
      <c r="DY121" s="353" t="str">
        <f ca="1">+IF(OFFSET('Hygiene Data'!$G$12,0,10*ROW('Hygiene Data'!G115))="","",OFFSET('Hygiene Data'!$G$12,0,10*ROW('Hygiene Data'!G115)))</f>
        <v/>
      </c>
      <c r="DZ121" s="353" t="str">
        <f ca="1">+IF(OFFSET('Hygiene Data'!$G$13,0,10*ROW('Hygiene Data'!G115))="","",OFFSET('Hygiene Data'!$G$13,0,10*ROW('Hygiene Data'!G115)))</f>
        <v/>
      </c>
      <c r="EA121" s="353" t="str">
        <f ca="1">+IF(OFFSET('Hygiene Data'!$H$11,0,10*ROW('Hygiene Data'!H115))="","",OFFSET('Hygiene Data'!$H$11,0,10*ROW('Hygiene Data'!H115)))</f>
        <v/>
      </c>
      <c r="EB121" s="353" t="str">
        <f ca="1">+IF(OFFSET('Hygiene Data'!$H$12,0,10*ROW('Hygiene Data'!H115))="","",OFFSET('Hygiene Data'!$H$12,0,10*ROW('Hygiene Data'!H115)))</f>
        <v/>
      </c>
      <c r="EC121" s="353" t="str">
        <f ca="1">+IF(OFFSET('Hygiene Data'!$H$13,0,10*ROW('Hygiene Data'!H115))="","",OFFSET('Hygiene Data'!$H$13,0,10*ROW('Hygiene Data'!H115)))</f>
        <v/>
      </c>
      <c r="ED121" s="353" t="str">
        <f ca="1">+IF(OFFSET('Hygiene Data'!$I$11,0,10*ROW('Hygiene Data'!I115))="","",OFFSET('Hygiene Data'!$I$11,0,10*ROW('Hygiene Data'!I115)))</f>
        <v/>
      </c>
      <c r="EE121" s="353" t="str">
        <f ca="1">+IF(OFFSET('Hygiene Data'!$I$12,0,10*ROW('Hygiene Data'!I115))="","",OFFSET('Hygiene Data'!$I$12,0,10*ROW('Hygiene Data'!I115)))</f>
        <v/>
      </c>
      <c r="EF121" s="353" t="str">
        <f ca="1">+IF(OFFSET('Hygiene Data'!$I$13,0,10*ROW('Hygiene Data'!I115))="","",OFFSET('Hygiene Data'!$I$13,0,10*ROW('Hygiene Data'!I115)))</f>
        <v/>
      </c>
    </row>
    <row r="122" spans="1:136" x14ac:dyDescent="0.25">
      <c r="A122" s="462" t="str">
        <f ca="1">+IF(OFFSET('Water Data'!$B$2,0,10*ROW('Water Data'!E116))="","",OFFSET('Water Data'!$B$2,0,10*ROW('Water Data'!E116)))</f>
        <v/>
      </c>
      <c r="B122" s="46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89" t="str">
        <f t="shared" ca="1" si="1"/>
        <v/>
      </c>
      <c r="D122" s="49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3" t="str">
        <f ca="1">+IF(OFFSET('Water Data'!$D$27,0,10*ROW('Water Data'!D116))="","",OFFSET('Water Data'!$D$27,0,10*ROW('Water Data'!D116)))</f>
        <v/>
      </c>
      <c r="BT122" s="353" t="str">
        <f ca="1">+IF(OFFSET('Water Data'!$D$28,0,10*ROW('Water Data'!D116))="","",OFFSET('Water Data'!$D$28,0,10*ROW('Water Data'!D116)))</f>
        <v/>
      </c>
      <c r="BU122" s="353" t="str">
        <f ca="1">+IF(OFFSET('Water Data'!$D$29,0,10*ROW('Water Data'!D116))="","",OFFSET('Water Data'!$D$29,0,10*ROW('Water Data'!D116)))</f>
        <v/>
      </c>
      <c r="BV122" s="353" t="str">
        <f ca="1">+IF(OFFSET('Water Data'!$E$27,0,10*ROW('Water Data'!E116))="","",OFFSET('Water Data'!$E$27,0,10*ROW('Water Data'!E116)))</f>
        <v/>
      </c>
      <c r="BW122" s="353" t="str">
        <f ca="1">+IF(OFFSET('Water Data'!$E$28,0,10*ROW('Water Data'!E116))="","",OFFSET('Water Data'!$E$28,0,10*ROW('Water Data'!E116)))</f>
        <v/>
      </c>
      <c r="BX122" s="353" t="str">
        <f ca="1">+IF(OFFSET('Water Data'!$E$29,0,10*ROW('Water Data'!E116))="","",OFFSET('Water Data'!$E$29,0,10*ROW('Water Data'!E116)))</f>
        <v/>
      </c>
      <c r="BY122" s="353" t="str">
        <f ca="1">+IF(OFFSET('Water Data'!$F$27,0,10*ROW('Water Data'!F116))="","",OFFSET('Water Data'!$F$27,0,10*ROW('Water Data'!F116)))</f>
        <v/>
      </c>
      <c r="BZ122" s="353" t="str">
        <f ca="1">+IF(OFFSET('Water Data'!$F$28,0,10*ROW('Water Data'!F116))="","",OFFSET('Water Data'!$F$28,0,10*ROW('Water Data'!F116)))</f>
        <v/>
      </c>
      <c r="CA122" s="353" t="str">
        <f ca="1">+IF(OFFSET('Water Data'!$F$29,0,10*ROW('Water Data'!F116))="","",OFFSET('Water Data'!$F$29,0,10*ROW('Water Data'!F116)))</f>
        <v/>
      </c>
      <c r="CB122" s="353" t="str">
        <f ca="1">+IF(OFFSET('Water Data'!$G$27,0,10*ROW('Water Data'!G116))="","",OFFSET('Water Data'!$G$27,0,10*ROW('Water Data'!G116)))</f>
        <v/>
      </c>
      <c r="CC122" s="353" t="str">
        <f ca="1">+IF(OFFSET('Water Data'!$G$28,0,10*ROW('Water Data'!G116))="","",OFFSET('Water Data'!$G$28,0,10*ROW('Water Data'!G116)))</f>
        <v/>
      </c>
      <c r="CD122" s="353" t="str">
        <f ca="1">+IF(OFFSET('Water Data'!$G$29,0,10*ROW('Water Data'!G116))="","",OFFSET('Water Data'!$G$29,0,10*ROW('Water Data'!G116)))</f>
        <v/>
      </c>
      <c r="CE122" s="353" t="str">
        <f ca="1">+IF(OFFSET('Water Data'!$H$27,0,10*ROW('Water Data'!H116))="","",OFFSET('Water Data'!$H$27,0,10*ROW('Water Data'!H116)))</f>
        <v/>
      </c>
      <c r="CF122" s="353" t="str">
        <f ca="1">+IF(OFFSET('Water Data'!$H$28,0,10*ROW('Water Data'!H116))="","",OFFSET('Water Data'!$H$28,0,10*ROW('Water Data'!H116)))</f>
        <v/>
      </c>
      <c r="CG122" s="353" t="str">
        <f ca="1">+IF(OFFSET('Water Data'!$H$29,0,10*ROW('Water Data'!H116))="","",OFFSET('Water Data'!$H$29,0,10*ROW('Water Data'!H116)))</f>
        <v/>
      </c>
      <c r="CH122" s="353" t="str">
        <f ca="1">+IF(OFFSET('Water Data'!$I$27,0,10*ROW('Water Data'!I116))="","",OFFSET('Water Data'!$I$27,0,10*ROW('Water Data'!I116)))</f>
        <v/>
      </c>
      <c r="CI122" s="353" t="str">
        <f ca="1">+IF(OFFSET('Water Data'!$I$28,0,10*ROW('Water Data'!I116))="","",OFFSET('Water Data'!$I$28,0,10*ROW('Water Data'!I116)))</f>
        <v/>
      </c>
      <c r="CJ122" s="353" t="str">
        <f ca="1">+IF(OFFSET('Water Data'!$I$29,0,10*ROW('Water Data'!I116))="","",OFFSET('Water Data'!$I$29,0,10*ROW('Water Data'!I116)))</f>
        <v/>
      </c>
      <c r="CK122" s="353" t="str">
        <f ca="1">+IF(OFFSET('Sanitation Data'!$D$28,0,10*ROW('Sanitation Data'!D116))="","",OFFSET('Sanitation Data'!$D$28,0,10*ROW('Sanitation Data'!D116)))</f>
        <v/>
      </c>
      <c r="CL122" s="353" t="str">
        <f ca="1">+IF(OFFSET('Sanitation Data'!$D$29,0,10*ROW('Sanitation Data'!D116))="","",OFFSET('Sanitation Data'!$D$29,0,10*ROW('Sanitation Data'!D116)))</f>
        <v/>
      </c>
      <c r="CM122" s="353" t="str">
        <f ca="1">+IF(OFFSET('Sanitation Data'!$D$30,0,10*ROW('Sanitation Data'!D116))="","",OFFSET('Sanitation Data'!$D$30,0,10*ROW('Sanitation Data'!D116)))</f>
        <v/>
      </c>
      <c r="CN122" s="353" t="str">
        <f ca="1">+IF(OFFSET('Sanitation Data'!$D$31,0,10*ROW('Sanitation Data'!D116))="","",OFFSET('Sanitation Data'!$D$31,0,10*ROW('Sanitation Data'!D116)))</f>
        <v/>
      </c>
      <c r="CO122" s="353" t="str">
        <f ca="1">+IF(OFFSET('Sanitation Data'!$D$32,0,10*ROW('Sanitation Data'!D116))="","",OFFSET('Sanitation Data'!$D$32,0,10*ROW('Sanitation Data'!D116)))</f>
        <v/>
      </c>
      <c r="CP122" s="353" t="str">
        <f ca="1">+IF(OFFSET('Sanitation Data'!$E$28,0,10*ROW('Sanitation Data'!E116))="","",OFFSET('Sanitation Data'!$E$28,0,10*ROW('Sanitation Data'!E116)))</f>
        <v/>
      </c>
      <c r="CQ122" s="353" t="str">
        <f ca="1">+IF(OFFSET('Sanitation Data'!$E$29,0,10*ROW('Sanitation Data'!E116))="","",OFFSET('Sanitation Data'!$E$29,0,10*ROW('Sanitation Data'!E116)))</f>
        <v/>
      </c>
      <c r="CR122" s="353" t="str">
        <f ca="1">+IF(OFFSET('Sanitation Data'!$E$30,0,10*ROW('Sanitation Data'!E116))="","",OFFSET('Sanitation Data'!$E$30,0,10*ROW('Sanitation Data'!E116)))</f>
        <v/>
      </c>
      <c r="CS122" s="353" t="str">
        <f ca="1">+IF(OFFSET('Sanitation Data'!$E$31,0,10*ROW('Sanitation Data'!E116))="","",OFFSET('Sanitation Data'!$E$31,0,10*ROW('Sanitation Data'!E116)))</f>
        <v/>
      </c>
      <c r="CT122" s="353" t="str">
        <f ca="1">+IF(OFFSET('Sanitation Data'!$E$32,0,10*ROW('Sanitation Data'!E116))="","",OFFSET('Sanitation Data'!$E$32,0,10*ROW('Sanitation Data'!E116)))</f>
        <v/>
      </c>
      <c r="CU122" s="353" t="str">
        <f ca="1">+IF(OFFSET('Sanitation Data'!$F$28,0,10*ROW('Sanitation Data'!F116))="","",OFFSET('Sanitation Data'!$F$28,0,10*ROW('Sanitation Data'!F116)))</f>
        <v/>
      </c>
      <c r="CV122" s="353" t="str">
        <f ca="1">+IF(OFFSET('Sanitation Data'!$F$29,0,10*ROW('Sanitation Data'!F116))="","",OFFSET('Sanitation Data'!$F$29,0,10*ROW('Sanitation Data'!F116)))</f>
        <v/>
      </c>
      <c r="CW122" s="353" t="str">
        <f ca="1">+IF(OFFSET('Sanitation Data'!$F$30,0,10*ROW('Sanitation Data'!F116))="","",OFFSET('Sanitation Data'!$F$30,0,10*ROW('Sanitation Data'!F116)))</f>
        <v/>
      </c>
      <c r="CX122" s="353" t="str">
        <f ca="1">+IF(OFFSET('Sanitation Data'!$F$31,0,10*ROW('Sanitation Data'!F116))="","",OFFSET('Sanitation Data'!$F$31,0,10*ROW('Sanitation Data'!F116)))</f>
        <v/>
      </c>
      <c r="CY122" s="353" t="str">
        <f ca="1">+IF(OFFSET('Sanitation Data'!$F$32,0,10*ROW('Sanitation Data'!F116))="","",OFFSET('Sanitation Data'!$F$32,0,10*ROW('Sanitation Data'!F116)))</f>
        <v/>
      </c>
      <c r="CZ122" s="353" t="str">
        <f ca="1">+IF(OFFSET('Sanitation Data'!$G$28,0,10*ROW('Sanitation Data'!G116))="","",OFFSET('Sanitation Data'!$G$28,0,10*ROW('Sanitation Data'!G116)))</f>
        <v/>
      </c>
      <c r="DA122" s="353" t="str">
        <f ca="1">+IF(OFFSET('Sanitation Data'!$G$29,0,10*ROW('Sanitation Data'!G116))="","",OFFSET('Sanitation Data'!$G$29,0,10*ROW('Sanitation Data'!G116)))</f>
        <v/>
      </c>
      <c r="DB122" s="353" t="str">
        <f ca="1">+IF(OFFSET('Sanitation Data'!$G$30,0,10*ROW('Sanitation Data'!G116))="","",OFFSET('Sanitation Data'!$G$30,0,10*ROW('Sanitation Data'!G116)))</f>
        <v/>
      </c>
      <c r="DC122" s="353" t="str">
        <f ca="1">+IF(OFFSET('Sanitation Data'!$G$31,0,10*ROW('Sanitation Data'!G116))="","",OFFSET('Sanitation Data'!$G$31,0,10*ROW('Sanitation Data'!G116)))</f>
        <v/>
      </c>
      <c r="DD122" s="353" t="str">
        <f ca="1">+IF(OFFSET('Sanitation Data'!$G$32,0,10*ROW('Sanitation Data'!G116))="","",OFFSET('Sanitation Data'!$G$32,0,10*ROW('Sanitation Data'!G116)))</f>
        <v/>
      </c>
      <c r="DE122" s="353" t="str">
        <f ca="1">+IF(OFFSET('Sanitation Data'!$H$28,0,10*ROW('Sanitation Data'!H116))="","",OFFSET('Sanitation Data'!$H$28,0,10*ROW('Sanitation Data'!H116)))</f>
        <v/>
      </c>
      <c r="DF122" s="353" t="str">
        <f ca="1">+IF(OFFSET('Sanitation Data'!$H$29,0,10*ROW('Sanitation Data'!H116))="","",OFFSET('Sanitation Data'!$H$29,0,10*ROW('Sanitation Data'!H116)))</f>
        <v/>
      </c>
      <c r="DG122" s="353" t="str">
        <f ca="1">+IF(OFFSET('Sanitation Data'!$H$30,0,10*ROW('Sanitation Data'!H116))="","",OFFSET('Sanitation Data'!$H$30,0,10*ROW('Sanitation Data'!H116)))</f>
        <v/>
      </c>
      <c r="DH122" s="353" t="str">
        <f ca="1">+IF(OFFSET('Sanitation Data'!$H$31,0,10*ROW('Sanitation Data'!H116))="","",OFFSET('Sanitation Data'!$H$31,0,10*ROW('Sanitation Data'!H116)))</f>
        <v/>
      </c>
      <c r="DI122" s="353" t="str">
        <f ca="1">+IF(OFFSET('Sanitation Data'!$H$32,0,10*ROW('Sanitation Data'!H116))="","",OFFSET('Sanitation Data'!$H$32,0,10*ROW('Sanitation Data'!H116)))</f>
        <v/>
      </c>
      <c r="DJ122" s="353" t="str">
        <f ca="1">+IF(OFFSET('Sanitation Data'!$I$28,0,10*ROW('Sanitation Data'!I116))="","",OFFSET('Sanitation Data'!$I$28,0,10*ROW('Sanitation Data'!I116)))</f>
        <v/>
      </c>
      <c r="DK122" s="353" t="str">
        <f ca="1">+IF(OFFSET('Sanitation Data'!$I$29,0,10*ROW('Sanitation Data'!I116))="","",OFFSET('Sanitation Data'!$I$29,0,10*ROW('Sanitation Data'!I116)))</f>
        <v/>
      </c>
      <c r="DL122" s="353" t="str">
        <f ca="1">+IF(OFFSET('Sanitation Data'!$I$30,0,10*ROW('Sanitation Data'!I116))="","",OFFSET('Sanitation Data'!$I$30,0,10*ROW('Sanitation Data'!I116)))</f>
        <v/>
      </c>
      <c r="DM122" s="353" t="str">
        <f ca="1">+IF(OFFSET('Sanitation Data'!$I$31,0,10*ROW('Sanitation Data'!I116))="","",OFFSET('Sanitation Data'!$I$31,0,10*ROW('Sanitation Data'!I116)))</f>
        <v/>
      </c>
      <c r="DN122" s="353" t="str">
        <f ca="1">+IF(OFFSET('Sanitation Data'!$I$32,0,10*ROW('Sanitation Data'!I116))="","",OFFSET('Sanitation Data'!$I$32,0,10*ROW('Sanitation Data'!I116)))</f>
        <v/>
      </c>
      <c r="DO122" s="353" t="str">
        <f ca="1">+IF(OFFSET('Hygiene Data'!$D$11,0,10*ROW('Hygiene Data'!D116))="","",OFFSET('Hygiene Data'!$D$11,0,10*ROW('Hygiene Data'!D116)))</f>
        <v/>
      </c>
      <c r="DP122" s="353" t="str">
        <f ca="1">+IF(OFFSET('Hygiene Data'!$D$12,0,10*ROW('Hygiene Data'!D116))="","",OFFSET('Hygiene Data'!$D$12,0,10*ROW('Hygiene Data'!D116)))</f>
        <v/>
      </c>
      <c r="DQ122" s="353" t="str">
        <f ca="1">+IF(OFFSET('Hygiene Data'!$D$13,0,10*ROW('Hygiene Data'!D116))="","",OFFSET('Hygiene Data'!$D$13,0,10*ROW('Hygiene Data'!D116)))</f>
        <v/>
      </c>
      <c r="DR122" s="353" t="str">
        <f ca="1">+IF(OFFSET('Hygiene Data'!$E$11,0,10*ROW('Hygiene Data'!E116))="","",OFFSET('Hygiene Data'!$E$11,0,10*ROW('Hygiene Data'!E116)))</f>
        <v/>
      </c>
      <c r="DS122" s="353" t="str">
        <f ca="1">+IF(OFFSET('Hygiene Data'!$E$12,0,10*ROW('Hygiene Data'!E116))="","",OFFSET('Hygiene Data'!$E$12,0,10*ROW('Hygiene Data'!E116)))</f>
        <v/>
      </c>
      <c r="DT122" s="353" t="str">
        <f ca="1">+IF(OFFSET('Hygiene Data'!$E$13,0,10*ROW('Hygiene Data'!E116))="","",OFFSET('Hygiene Data'!$E$13,0,10*ROW('Hygiene Data'!E116)))</f>
        <v/>
      </c>
      <c r="DU122" s="353" t="str">
        <f ca="1">+IF(OFFSET('Hygiene Data'!$F$11,0,10*ROW('Hygiene Data'!F116))="","",OFFSET('Hygiene Data'!$F$11,0,10*ROW('Hygiene Data'!F116)))</f>
        <v/>
      </c>
      <c r="DV122" s="353" t="str">
        <f ca="1">+IF(OFFSET('Hygiene Data'!$F$12,0,10*ROW('Hygiene Data'!F116))="","",OFFSET('Hygiene Data'!$F$12,0,10*ROW('Hygiene Data'!F116)))</f>
        <v/>
      </c>
      <c r="DW122" s="353" t="str">
        <f ca="1">+IF(OFFSET('Hygiene Data'!$F$13,0,10*ROW('Hygiene Data'!F116))="","",OFFSET('Hygiene Data'!$F$13,0,10*ROW('Hygiene Data'!F116)))</f>
        <v/>
      </c>
      <c r="DX122" s="353" t="str">
        <f ca="1">+IF(OFFSET('Hygiene Data'!$G$11,0,10*ROW('Hygiene Data'!G116))="","",OFFSET('Hygiene Data'!$G$11,0,10*ROW('Hygiene Data'!G116)))</f>
        <v/>
      </c>
      <c r="DY122" s="353" t="str">
        <f ca="1">+IF(OFFSET('Hygiene Data'!$G$12,0,10*ROW('Hygiene Data'!G116))="","",OFFSET('Hygiene Data'!$G$12,0,10*ROW('Hygiene Data'!G116)))</f>
        <v/>
      </c>
      <c r="DZ122" s="353" t="str">
        <f ca="1">+IF(OFFSET('Hygiene Data'!$G$13,0,10*ROW('Hygiene Data'!G116))="","",OFFSET('Hygiene Data'!$G$13,0,10*ROW('Hygiene Data'!G116)))</f>
        <v/>
      </c>
      <c r="EA122" s="353" t="str">
        <f ca="1">+IF(OFFSET('Hygiene Data'!$H$11,0,10*ROW('Hygiene Data'!H116))="","",OFFSET('Hygiene Data'!$H$11,0,10*ROW('Hygiene Data'!H116)))</f>
        <v/>
      </c>
      <c r="EB122" s="353" t="str">
        <f ca="1">+IF(OFFSET('Hygiene Data'!$H$12,0,10*ROW('Hygiene Data'!H116))="","",OFFSET('Hygiene Data'!$H$12,0,10*ROW('Hygiene Data'!H116)))</f>
        <v/>
      </c>
      <c r="EC122" s="353" t="str">
        <f ca="1">+IF(OFFSET('Hygiene Data'!$H$13,0,10*ROW('Hygiene Data'!H116))="","",OFFSET('Hygiene Data'!$H$13,0,10*ROW('Hygiene Data'!H116)))</f>
        <v/>
      </c>
      <c r="ED122" s="353" t="str">
        <f ca="1">+IF(OFFSET('Hygiene Data'!$I$11,0,10*ROW('Hygiene Data'!I116))="","",OFFSET('Hygiene Data'!$I$11,0,10*ROW('Hygiene Data'!I116)))</f>
        <v/>
      </c>
      <c r="EE122" s="353" t="str">
        <f ca="1">+IF(OFFSET('Hygiene Data'!$I$12,0,10*ROW('Hygiene Data'!I116))="","",OFFSET('Hygiene Data'!$I$12,0,10*ROW('Hygiene Data'!I116)))</f>
        <v/>
      </c>
      <c r="EF122" s="353" t="str">
        <f ca="1">+IF(OFFSET('Hygiene Data'!$I$13,0,10*ROW('Hygiene Data'!I116))="","",OFFSET('Hygiene Data'!$I$13,0,10*ROW('Hygiene Data'!I116)))</f>
        <v/>
      </c>
    </row>
    <row r="123" spans="1:136" x14ac:dyDescent="0.25">
      <c r="A123" s="462" t="str">
        <f ca="1">+IF(OFFSET('Water Data'!$B$2,0,10*ROW('Water Data'!E117))="","",OFFSET('Water Data'!$B$2,0,10*ROW('Water Data'!E117)))</f>
        <v/>
      </c>
      <c r="B123" s="46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89" t="str">
        <f t="shared" ca="1" si="1"/>
        <v/>
      </c>
      <c r="D123" s="49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3" t="str">
        <f ca="1">+IF(OFFSET('Water Data'!$D$27,0,10*ROW('Water Data'!D117))="","",OFFSET('Water Data'!$D$27,0,10*ROW('Water Data'!D117)))</f>
        <v/>
      </c>
      <c r="BT123" s="353" t="str">
        <f ca="1">+IF(OFFSET('Water Data'!$D$28,0,10*ROW('Water Data'!D117))="","",OFFSET('Water Data'!$D$28,0,10*ROW('Water Data'!D117)))</f>
        <v/>
      </c>
      <c r="BU123" s="353" t="str">
        <f ca="1">+IF(OFFSET('Water Data'!$D$29,0,10*ROW('Water Data'!D117))="","",OFFSET('Water Data'!$D$29,0,10*ROW('Water Data'!D117)))</f>
        <v/>
      </c>
      <c r="BV123" s="353" t="str">
        <f ca="1">+IF(OFFSET('Water Data'!$E$27,0,10*ROW('Water Data'!E117))="","",OFFSET('Water Data'!$E$27,0,10*ROW('Water Data'!E117)))</f>
        <v/>
      </c>
      <c r="BW123" s="353" t="str">
        <f ca="1">+IF(OFFSET('Water Data'!$E$28,0,10*ROW('Water Data'!E117))="","",OFFSET('Water Data'!$E$28,0,10*ROW('Water Data'!E117)))</f>
        <v/>
      </c>
      <c r="BX123" s="353" t="str">
        <f ca="1">+IF(OFFSET('Water Data'!$E$29,0,10*ROW('Water Data'!E117))="","",OFFSET('Water Data'!$E$29,0,10*ROW('Water Data'!E117)))</f>
        <v/>
      </c>
      <c r="BY123" s="353" t="str">
        <f ca="1">+IF(OFFSET('Water Data'!$F$27,0,10*ROW('Water Data'!F117))="","",OFFSET('Water Data'!$F$27,0,10*ROW('Water Data'!F117)))</f>
        <v/>
      </c>
      <c r="BZ123" s="353" t="str">
        <f ca="1">+IF(OFFSET('Water Data'!$F$28,0,10*ROW('Water Data'!F117))="","",OFFSET('Water Data'!$F$28,0,10*ROW('Water Data'!F117)))</f>
        <v/>
      </c>
      <c r="CA123" s="353" t="str">
        <f ca="1">+IF(OFFSET('Water Data'!$F$29,0,10*ROW('Water Data'!F117))="","",OFFSET('Water Data'!$F$29,0,10*ROW('Water Data'!F117)))</f>
        <v/>
      </c>
      <c r="CB123" s="353" t="str">
        <f ca="1">+IF(OFFSET('Water Data'!$G$27,0,10*ROW('Water Data'!G117))="","",OFFSET('Water Data'!$G$27,0,10*ROW('Water Data'!G117)))</f>
        <v/>
      </c>
      <c r="CC123" s="353" t="str">
        <f ca="1">+IF(OFFSET('Water Data'!$G$28,0,10*ROW('Water Data'!G117))="","",OFFSET('Water Data'!$G$28,0,10*ROW('Water Data'!G117)))</f>
        <v/>
      </c>
      <c r="CD123" s="353" t="str">
        <f ca="1">+IF(OFFSET('Water Data'!$G$29,0,10*ROW('Water Data'!G117))="","",OFFSET('Water Data'!$G$29,0,10*ROW('Water Data'!G117)))</f>
        <v/>
      </c>
      <c r="CE123" s="353" t="str">
        <f ca="1">+IF(OFFSET('Water Data'!$H$27,0,10*ROW('Water Data'!H117))="","",OFFSET('Water Data'!$H$27,0,10*ROW('Water Data'!H117)))</f>
        <v/>
      </c>
      <c r="CF123" s="353" t="str">
        <f ca="1">+IF(OFFSET('Water Data'!$H$28,0,10*ROW('Water Data'!H117))="","",OFFSET('Water Data'!$H$28,0,10*ROW('Water Data'!H117)))</f>
        <v/>
      </c>
      <c r="CG123" s="353" t="str">
        <f ca="1">+IF(OFFSET('Water Data'!$H$29,0,10*ROW('Water Data'!H117))="","",OFFSET('Water Data'!$H$29,0,10*ROW('Water Data'!H117)))</f>
        <v/>
      </c>
      <c r="CH123" s="353" t="str">
        <f ca="1">+IF(OFFSET('Water Data'!$I$27,0,10*ROW('Water Data'!I117))="","",OFFSET('Water Data'!$I$27,0,10*ROW('Water Data'!I117)))</f>
        <v/>
      </c>
      <c r="CI123" s="353" t="str">
        <f ca="1">+IF(OFFSET('Water Data'!$I$28,0,10*ROW('Water Data'!I117))="","",OFFSET('Water Data'!$I$28,0,10*ROW('Water Data'!I117)))</f>
        <v/>
      </c>
      <c r="CJ123" s="353" t="str">
        <f ca="1">+IF(OFFSET('Water Data'!$I$29,0,10*ROW('Water Data'!I117))="","",OFFSET('Water Data'!$I$29,0,10*ROW('Water Data'!I117)))</f>
        <v/>
      </c>
      <c r="CK123" s="353" t="str">
        <f ca="1">+IF(OFFSET('Sanitation Data'!$D$28,0,10*ROW('Sanitation Data'!D117))="","",OFFSET('Sanitation Data'!$D$28,0,10*ROW('Sanitation Data'!D117)))</f>
        <v/>
      </c>
      <c r="CL123" s="353" t="str">
        <f ca="1">+IF(OFFSET('Sanitation Data'!$D$29,0,10*ROW('Sanitation Data'!D117))="","",OFFSET('Sanitation Data'!$D$29,0,10*ROW('Sanitation Data'!D117)))</f>
        <v/>
      </c>
      <c r="CM123" s="353" t="str">
        <f ca="1">+IF(OFFSET('Sanitation Data'!$D$30,0,10*ROW('Sanitation Data'!D117))="","",OFFSET('Sanitation Data'!$D$30,0,10*ROW('Sanitation Data'!D117)))</f>
        <v/>
      </c>
      <c r="CN123" s="353" t="str">
        <f ca="1">+IF(OFFSET('Sanitation Data'!$D$31,0,10*ROW('Sanitation Data'!D117))="","",OFFSET('Sanitation Data'!$D$31,0,10*ROW('Sanitation Data'!D117)))</f>
        <v/>
      </c>
      <c r="CO123" s="353" t="str">
        <f ca="1">+IF(OFFSET('Sanitation Data'!$D$32,0,10*ROW('Sanitation Data'!D117))="","",OFFSET('Sanitation Data'!$D$32,0,10*ROW('Sanitation Data'!D117)))</f>
        <v/>
      </c>
      <c r="CP123" s="353" t="str">
        <f ca="1">+IF(OFFSET('Sanitation Data'!$E$28,0,10*ROW('Sanitation Data'!E117))="","",OFFSET('Sanitation Data'!$E$28,0,10*ROW('Sanitation Data'!E117)))</f>
        <v/>
      </c>
      <c r="CQ123" s="353" t="str">
        <f ca="1">+IF(OFFSET('Sanitation Data'!$E$29,0,10*ROW('Sanitation Data'!E117))="","",OFFSET('Sanitation Data'!$E$29,0,10*ROW('Sanitation Data'!E117)))</f>
        <v/>
      </c>
      <c r="CR123" s="353" t="str">
        <f ca="1">+IF(OFFSET('Sanitation Data'!$E$30,0,10*ROW('Sanitation Data'!E117))="","",OFFSET('Sanitation Data'!$E$30,0,10*ROW('Sanitation Data'!E117)))</f>
        <v/>
      </c>
      <c r="CS123" s="353" t="str">
        <f ca="1">+IF(OFFSET('Sanitation Data'!$E$31,0,10*ROW('Sanitation Data'!E117))="","",OFFSET('Sanitation Data'!$E$31,0,10*ROW('Sanitation Data'!E117)))</f>
        <v/>
      </c>
      <c r="CT123" s="353" t="str">
        <f ca="1">+IF(OFFSET('Sanitation Data'!$E$32,0,10*ROW('Sanitation Data'!E117))="","",OFFSET('Sanitation Data'!$E$32,0,10*ROW('Sanitation Data'!E117)))</f>
        <v/>
      </c>
      <c r="CU123" s="353" t="str">
        <f ca="1">+IF(OFFSET('Sanitation Data'!$F$28,0,10*ROW('Sanitation Data'!F117))="","",OFFSET('Sanitation Data'!$F$28,0,10*ROW('Sanitation Data'!F117)))</f>
        <v/>
      </c>
      <c r="CV123" s="353" t="str">
        <f ca="1">+IF(OFFSET('Sanitation Data'!$F$29,0,10*ROW('Sanitation Data'!F117))="","",OFFSET('Sanitation Data'!$F$29,0,10*ROW('Sanitation Data'!F117)))</f>
        <v/>
      </c>
      <c r="CW123" s="353" t="str">
        <f ca="1">+IF(OFFSET('Sanitation Data'!$F$30,0,10*ROW('Sanitation Data'!F117))="","",OFFSET('Sanitation Data'!$F$30,0,10*ROW('Sanitation Data'!F117)))</f>
        <v/>
      </c>
      <c r="CX123" s="353" t="str">
        <f ca="1">+IF(OFFSET('Sanitation Data'!$F$31,0,10*ROW('Sanitation Data'!F117))="","",OFFSET('Sanitation Data'!$F$31,0,10*ROW('Sanitation Data'!F117)))</f>
        <v/>
      </c>
      <c r="CY123" s="353" t="str">
        <f ca="1">+IF(OFFSET('Sanitation Data'!$F$32,0,10*ROW('Sanitation Data'!F117))="","",OFFSET('Sanitation Data'!$F$32,0,10*ROW('Sanitation Data'!F117)))</f>
        <v/>
      </c>
      <c r="CZ123" s="353" t="str">
        <f ca="1">+IF(OFFSET('Sanitation Data'!$G$28,0,10*ROW('Sanitation Data'!G117))="","",OFFSET('Sanitation Data'!$G$28,0,10*ROW('Sanitation Data'!G117)))</f>
        <v/>
      </c>
      <c r="DA123" s="353" t="str">
        <f ca="1">+IF(OFFSET('Sanitation Data'!$G$29,0,10*ROW('Sanitation Data'!G117))="","",OFFSET('Sanitation Data'!$G$29,0,10*ROW('Sanitation Data'!G117)))</f>
        <v/>
      </c>
      <c r="DB123" s="353" t="str">
        <f ca="1">+IF(OFFSET('Sanitation Data'!$G$30,0,10*ROW('Sanitation Data'!G117))="","",OFFSET('Sanitation Data'!$G$30,0,10*ROW('Sanitation Data'!G117)))</f>
        <v/>
      </c>
      <c r="DC123" s="353" t="str">
        <f ca="1">+IF(OFFSET('Sanitation Data'!$G$31,0,10*ROW('Sanitation Data'!G117))="","",OFFSET('Sanitation Data'!$G$31,0,10*ROW('Sanitation Data'!G117)))</f>
        <v/>
      </c>
      <c r="DD123" s="353" t="str">
        <f ca="1">+IF(OFFSET('Sanitation Data'!$G$32,0,10*ROW('Sanitation Data'!G117))="","",OFFSET('Sanitation Data'!$G$32,0,10*ROW('Sanitation Data'!G117)))</f>
        <v/>
      </c>
      <c r="DE123" s="353" t="str">
        <f ca="1">+IF(OFFSET('Sanitation Data'!$H$28,0,10*ROW('Sanitation Data'!H117))="","",OFFSET('Sanitation Data'!$H$28,0,10*ROW('Sanitation Data'!H117)))</f>
        <v/>
      </c>
      <c r="DF123" s="353" t="str">
        <f ca="1">+IF(OFFSET('Sanitation Data'!$H$29,0,10*ROW('Sanitation Data'!H117))="","",OFFSET('Sanitation Data'!$H$29,0,10*ROW('Sanitation Data'!H117)))</f>
        <v/>
      </c>
      <c r="DG123" s="353" t="str">
        <f ca="1">+IF(OFFSET('Sanitation Data'!$H$30,0,10*ROW('Sanitation Data'!H117))="","",OFFSET('Sanitation Data'!$H$30,0,10*ROW('Sanitation Data'!H117)))</f>
        <v/>
      </c>
      <c r="DH123" s="353" t="str">
        <f ca="1">+IF(OFFSET('Sanitation Data'!$H$31,0,10*ROW('Sanitation Data'!H117))="","",OFFSET('Sanitation Data'!$H$31,0,10*ROW('Sanitation Data'!H117)))</f>
        <v/>
      </c>
      <c r="DI123" s="353" t="str">
        <f ca="1">+IF(OFFSET('Sanitation Data'!$H$32,0,10*ROW('Sanitation Data'!H117))="","",OFFSET('Sanitation Data'!$H$32,0,10*ROW('Sanitation Data'!H117)))</f>
        <v/>
      </c>
      <c r="DJ123" s="353" t="str">
        <f ca="1">+IF(OFFSET('Sanitation Data'!$I$28,0,10*ROW('Sanitation Data'!I117))="","",OFFSET('Sanitation Data'!$I$28,0,10*ROW('Sanitation Data'!I117)))</f>
        <v/>
      </c>
      <c r="DK123" s="353" t="str">
        <f ca="1">+IF(OFFSET('Sanitation Data'!$I$29,0,10*ROW('Sanitation Data'!I117))="","",OFFSET('Sanitation Data'!$I$29,0,10*ROW('Sanitation Data'!I117)))</f>
        <v/>
      </c>
      <c r="DL123" s="353" t="str">
        <f ca="1">+IF(OFFSET('Sanitation Data'!$I$30,0,10*ROW('Sanitation Data'!I117))="","",OFFSET('Sanitation Data'!$I$30,0,10*ROW('Sanitation Data'!I117)))</f>
        <v/>
      </c>
      <c r="DM123" s="353" t="str">
        <f ca="1">+IF(OFFSET('Sanitation Data'!$I$31,0,10*ROW('Sanitation Data'!I117))="","",OFFSET('Sanitation Data'!$I$31,0,10*ROW('Sanitation Data'!I117)))</f>
        <v/>
      </c>
      <c r="DN123" s="353" t="str">
        <f ca="1">+IF(OFFSET('Sanitation Data'!$I$32,0,10*ROW('Sanitation Data'!I117))="","",OFFSET('Sanitation Data'!$I$32,0,10*ROW('Sanitation Data'!I117)))</f>
        <v/>
      </c>
      <c r="DO123" s="353" t="str">
        <f ca="1">+IF(OFFSET('Hygiene Data'!$D$11,0,10*ROW('Hygiene Data'!D117))="","",OFFSET('Hygiene Data'!$D$11,0,10*ROW('Hygiene Data'!D117)))</f>
        <v/>
      </c>
      <c r="DP123" s="353" t="str">
        <f ca="1">+IF(OFFSET('Hygiene Data'!$D$12,0,10*ROW('Hygiene Data'!D117))="","",OFFSET('Hygiene Data'!$D$12,0,10*ROW('Hygiene Data'!D117)))</f>
        <v/>
      </c>
      <c r="DQ123" s="353" t="str">
        <f ca="1">+IF(OFFSET('Hygiene Data'!$D$13,0,10*ROW('Hygiene Data'!D117))="","",OFFSET('Hygiene Data'!$D$13,0,10*ROW('Hygiene Data'!D117)))</f>
        <v/>
      </c>
      <c r="DR123" s="353" t="str">
        <f ca="1">+IF(OFFSET('Hygiene Data'!$E$11,0,10*ROW('Hygiene Data'!E117))="","",OFFSET('Hygiene Data'!$E$11,0,10*ROW('Hygiene Data'!E117)))</f>
        <v/>
      </c>
      <c r="DS123" s="353" t="str">
        <f ca="1">+IF(OFFSET('Hygiene Data'!$E$12,0,10*ROW('Hygiene Data'!E117))="","",OFFSET('Hygiene Data'!$E$12,0,10*ROW('Hygiene Data'!E117)))</f>
        <v/>
      </c>
      <c r="DT123" s="353" t="str">
        <f ca="1">+IF(OFFSET('Hygiene Data'!$E$13,0,10*ROW('Hygiene Data'!E117))="","",OFFSET('Hygiene Data'!$E$13,0,10*ROW('Hygiene Data'!E117)))</f>
        <v/>
      </c>
      <c r="DU123" s="353" t="str">
        <f ca="1">+IF(OFFSET('Hygiene Data'!$F$11,0,10*ROW('Hygiene Data'!F117))="","",OFFSET('Hygiene Data'!$F$11,0,10*ROW('Hygiene Data'!F117)))</f>
        <v/>
      </c>
      <c r="DV123" s="353" t="str">
        <f ca="1">+IF(OFFSET('Hygiene Data'!$F$12,0,10*ROW('Hygiene Data'!F117))="","",OFFSET('Hygiene Data'!$F$12,0,10*ROW('Hygiene Data'!F117)))</f>
        <v/>
      </c>
      <c r="DW123" s="353" t="str">
        <f ca="1">+IF(OFFSET('Hygiene Data'!$F$13,0,10*ROW('Hygiene Data'!F117))="","",OFFSET('Hygiene Data'!$F$13,0,10*ROW('Hygiene Data'!F117)))</f>
        <v/>
      </c>
      <c r="DX123" s="353" t="str">
        <f ca="1">+IF(OFFSET('Hygiene Data'!$G$11,0,10*ROW('Hygiene Data'!G117))="","",OFFSET('Hygiene Data'!$G$11,0,10*ROW('Hygiene Data'!G117)))</f>
        <v/>
      </c>
      <c r="DY123" s="353" t="str">
        <f ca="1">+IF(OFFSET('Hygiene Data'!$G$12,0,10*ROW('Hygiene Data'!G117))="","",OFFSET('Hygiene Data'!$G$12,0,10*ROW('Hygiene Data'!G117)))</f>
        <v/>
      </c>
      <c r="DZ123" s="353" t="str">
        <f ca="1">+IF(OFFSET('Hygiene Data'!$G$13,0,10*ROW('Hygiene Data'!G117))="","",OFFSET('Hygiene Data'!$G$13,0,10*ROW('Hygiene Data'!G117)))</f>
        <v/>
      </c>
      <c r="EA123" s="353" t="str">
        <f ca="1">+IF(OFFSET('Hygiene Data'!$H$11,0,10*ROW('Hygiene Data'!H117))="","",OFFSET('Hygiene Data'!$H$11,0,10*ROW('Hygiene Data'!H117)))</f>
        <v/>
      </c>
      <c r="EB123" s="353" t="str">
        <f ca="1">+IF(OFFSET('Hygiene Data'!$H$12,0,10*ROW('Hygiene Data'!H117))="","",OFFSET('Hygiene Data'!$H$12,0,10*ROW('Hygiene Data'!H117)))</f>
        <v/>
      </c>
      <c r="EC123" s="353" t="str">
        <f ca="1">+IF(OFFSET('Hygiene Data'!$H$13,0,10*ROW('Hygiene Data'!H117))="","",OFFSET('Hygiene Data'!$H$13,0,10*ROW('Hygiene Data'!H117)))</f>
        <v/>
      </c>
      <c r="ED123" s="353" t="str">
        <f ca="1">+IF(OFFSET('Hygiene Data'!$I$11,0,10*ROW('Hygiene Data'!I117))="","",OFFSET('Hygiene Data'!$I$11,0,10*ROW('Hygiene Data'!I117)))</f>
        <v/>
      </c>
      <c r="EE123" s="353" t="str">
        <f ca="1">+IF(OFFSET('Hygiene Data'!$I$12,0,10*ROW('Hygiene Data'!I117))="","",OFFSET('Hygiene Data'!$I$12,0,10*ROW('Hygiene Data'!I117)))</f>
        <v/>
      </c>
      <c r="EF123" s="353" t="str">
        <f ca="1">+IF(OFFSET('Hygiene Data'!$I$13,0,10*ROW('Hygiene Data'!I117))="","",OFFSET('Hygiene Data'!$I$13,0,10*ROW('Hygiene Data'!I117)))</f>
        <v/>
      </c>
    </row>
    <row r="124" spans="1:136" x14ac:dyDescent="0.25">
      <c r="A124" s="462" t="str">
        <f ca="1">+IF(OFFSET('Water Data'!$B$2,0,10*ROW('Water Data'!E118))="","",OFFSET('Water Data'!$B$2,0,10*ROW('Water Data'!E118)))</f>
        <v/>
      </c>
      <c r="B124" s="46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89" t="str">
        <f t="shared" ca="1" si="1"/>
        <v/>
      </c>
      <c r="D124" s="49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3" t="str">
        <f ca="1">+IF(OFFSET('Water Data'!$D$27,0,10*ROW('Water Data'!D118))="","",OFFSET('Water Data'!$D$27,0,10*ROW('Water Data'!D118)))</f>
        <v/>
      </c>
      <c r="BT124" s="353" t="str">
        <f ca="1">+IF(OFFSET('Water Data'!$D$28,0,10*ROW('Water Data'!D118))="","",OFFSET('Water Data'!$D$28,0,10*ROW('Water Data'!D118)))</f>
        <v/>
      </c>
      <c r="BU124" s="353" t="str">
        <f ca="1">+IF(OFFSET('Water Data'!$D$29,0,10*ROW('Water Data'!D118))="","",OFFSET('Water Data'!$D$29,0,10*ROW('Water Data'!D118)))</f>
        <v/>
      </c>
      <c r="BV124" s="353" t="str">
        <f ca="1">+IF(OFFSET('Water Data'!$E$27,0,10*ROW('Water Data'!E118))="","",OFFSET('Water Data'!$E$27,0,10*ROW('Water Data'!E118)))</f>
        <v/>
      </c>
      <c r="BW124" s="353" t="str">
        <f ca="1">+IF(OFFSET('Water Data'!$E$28,0,10*ROW('Water Data'!E118))="","",OFFSET('Water Data'!$E$28,0,10*ROW('Water Data'!E118)))</f>
        <v/>
      </c>
      <c r="BX124" s="353" t="str">
        <f ca="1">+IF(OFFSET('Water Data'!$E$29,0,10*ROW('Water Data'!E118))="","",OFFSET('Water Data'!$E$29,0,10*ROW('Water Data'!E118)))</f>
        <v/>
      </c>
      <c r="BY124" s="353" t="str">
        <f ca="1">+IF(OFFSET('Water Data'!$F$27,0,10*ROW('Water Data'!F118))="","",OFFSET('Water Data'!$F$27,0,10*ROW('Water Data'!F118)))</f>
        <v/>
      </c>
      <c r="BZ124" s="353" t="str">
        <f ca="1">+IF(OFFSET('Water Data'!$F$28,0,10*ROW('Water Data'!F118))="","",OFFSET('Water Data'!$F$28,0,10*ROW('Water Data'!F118)))</f>
        <v/>
      </c>
      <c r="CA124" s="353" t="str">
        <f ca="1">+IF(OFFSET('Water Data'!$F$29,0,10*ROW('Water Data'!F118))="","",OFFSET('Water Data'!$F$29,0,10*ROW('Water Data'!F118)))</f>
        <v/>
      </c>
      <c r="CB124" s="353" t="str">
        <f ca="1">+IF(OFFSET('Water Data'!$G$27,0,10*ROW('Water Data'!G118))="","",OFFSET('Water Data'!$G$27,0,10*ROW('Water Data'!G118)))</f>
        <v/>
      </c>
      <c r="CC124" s="353" t="str">
        <f ca="1">+IF(OFFSET('Water Data'!$G$28,0,10*ROW('Water Data'!G118))="","",OFFSET('Water Data'!$G$28,0,10*ROW('Water Data'!G118)))</f>
        <v/>
      </c>
      <c r="CD124" s="353" t="str">
        <f ca="1">+IF(OFFSET('Water Data'!$G$29,0,10*ROW('Water Data'!G118))="","",OFFSET('Water Data'!$G$29,0,10*ROW('Water Data'!G118)))</f>
        <v/>
      </c>
      <c r="CE124" s="353" t="str">
        <f ca="1">+IF(OFFSET('Water Data'!$H$27,0,10*ROW('Water Data'!H118))="","",OFFSET('Water Data'!$H$27,0,10*ROW('Water Data'!H118)))</f>
        <v/>
      </c>
      <c r="CF124" s="353" t="str">
        <f ca="1">+IF(OFFSET('Water Data'!$H$28,0,10*ROW('Water Data'!H118))="","",OFFSET('Water Data'!$H$28,0,10*ROW('Water Data'!H118)))</f>
        <v/>
      </c>
      <c r="CG124" s="353" t="str">
        <f ca="1">+IF(OFFSET('Water Data'!$H$29,0,10*ROW('Water Data'!H118))="","",OFFSET('Water Data'!$H$29,0,10*ROW('Water Data'!H118)))</f>
        <v/>
      </c>
      <c r="CH124" s="353" t="str">
        <f ca="1">+IF(OFFSET('Water Data'!$I$27,0,10*ROW('Water Data'!I118))="","",OFFSET('Water Data'!$I$27,0,10*ROW('Water Data'!I118)))</f>
        <v/>
      </c>
      <c r="CI124" s="353" t="str">
        <f ca="1">+IF(OFFSET('Water Data'!$I$28,0,10*ROW('Water Data'!I118))="","",OFFSET('Water Data'!$I$28,0,10*ROW('Water Data'!I118)))</f>
        <v/>
      </c>
      <c r="CJ124" s="353" t="str">
        <f ca="1">+IF(OFFSET('Water Data'!$I$29,0,10*ROW('Water Data'!I118))="","",OFFSET('Water Data'!$I$29,0,10*ROW('Water Data'!I118)))</f>
        <v/>
      </c>
      <c r="CK124" s="353" t="str">
        <f ca="1">+IF(OFFSET('Sanitation Data'!$D$28,0,10*ROW('Sanitation Data'!D118))="","",OFFSET('Sanitation Data'!$D$28,0,10*ROW('Sanitation Data'!D118)))</f>
        <v/>
      </c>
      <c r="CL124" s="353" t="str">
        <f ca="1">+IF(OFFSET('Sanitation Data'!$D$29,0,10*ROW('Sanitation Data'!D118))="","",OFFSET('Sanitation Data'!$D$29,0,10*ROW('Sanitation Data'!D118)))</f>
        <v/>
      </c>
      <c r="CM124" s="353" t="str">
        <f ca="1">+IF(OFFSET('Sanitation Data'!$D$30,0,10*ROW('Sanitation Data'!D118))="","",OFFSET('Sanitation Data'!$D$30,0,10*ROW('Sanitation Data'!D118)))</f>
        <v/>
      </c>
      <c r="CN124" s="353" t="str">
        <f ca="1">+IF(OFFSET('Sanitation Data'!$D$31,0,10*ROW('Sanitation Data'!D118))="","",OFFSET('Sanitation Data'!$D$31,0,10*ROW('Sanitation Data'!D118)))</f>
        <v/>
      </c>
      <c r="CO124" s="353" t="str">
        <f ca="1">+IF(OFFSET('Sanitation Data'!$D$32,0,10*ROW('Sanitation Data'!D118))="","",OFFSET('Sanitation Data'!$D$32,0,10*ROW('Sanitation Data'!D118)))</f>
        <v/>
      </c>
      <c r="CP124" s="353" t="str">
        <f ca="1">+IF(OFFSET('Sanitation Data'!$E$28,0,10*ROW('Sanitation Data'!E118))="","",OFFSET('Sanitation Data'!$E$28,0,10*ROW('Sanitation Data'!E118)))</f>
        <v/>
      </c>
      <c r="CQ124" s="353" t="str">
        <f ca="1">+IF(OFFSET('Sanitation Data'!$E$29,0,10*ROW('Sanitation Data'!E118))="","",OFFSET('Sanitation Data'!$E$29,0,10*ROW('Sanitation Data'!E118)))</f>
        <v/>
      </c>
      <c r="CR124" s="353" t="str">
        <f ca="1">+IF(OFFSET('Sanitation Data'!$E$30,0,10*ROW('Sanitation Data'!E118))="","",OFFSET('Sanitation Data'!$E$30,0,10*ROW('Sanitation Data'!E118)))</f>
        <v/>
      </c>
      <c r="CS124" s="353" t="str">
        <f ca="1">+IF(OFFSET('Sanitation Data'!$E$31,0,10*ROW('Sanitation Data'!E118))="","",OFFSET('Sanitation Data'!$E$31,0,10*ROW('Sanitation Data'!E118)))</f>
        <v/>
      </c>
      <c r="CT124" s="353" t="str">
        <f ca="1">+IF(OFFSET('Sanitation Data'!$E$32,0,10*ROW('Sanitation Data'!E118))="","",OFFSET('Sanitation Data'!$E$32,0,10*ROW('Sanitation Data'!E118)))</f>
        <v/>
      </c>
      <c r="CU124" s="353" t="str">
        <f ca="1">+IF(OFFSET('Sanitation Data'!$F$28,0,10*ROW('Sanitation Data'!F118))="","",OFFSET('Sanitation Data'!$F$28,0,10*ROW('Sanitation Data'!F118)))</f>
        <v/>
      </c>
      <c r="CV124" s="353" t="str">
        <f ca="1">+IF(OFFSET('Sanitation Data'!$F$29,0,10*ROW('Sanitation Data'!F118))="","",OFFSET('Sanitation Data'!$F$29,0,10*ROW('Sanitation Data'!F118)))</f>
        <v/>
      </c>
      <c r="CW124" s="353" t="str">
        <f ca="1">+IF(OFFSET('Sanitation Data'!$F$30,0,10*ROW('Sanitation Data'!F118))="","",OFFSET('Sanitation Data'!$F$30,0,10*ROW('Sanitation Data'!F118)))</f>
        <v/>
      </c>
      <c r="CX124" s="353" t="str">
        <f ca="1">+IF(OFFSET('Sanitation Data'!$F$31,0,10*ROW('Sanitation Data'!F118))="","",OFFSET('Sanitation Data'!$F$31,0,10*ROW('Sanitation Data'!F118)))</f>
        <v/>
      </c>
      <c r="CY124" s="353" t="str">
        <f ca="1">+IF(OFFSET('Sanitation Data'!$F$32,0,10*ROW('Sanitation Data'!F118))="","",OFFSET('Sanitation Data'!$F$32,0,10*ROW('Sanitation Data'!F118)))</f>
        <v/>
      </c>
      <c r="CZ124" s="353" t="str">
        <f ca="1">+IF(OFFSET('Sanitation Data'!$G$28,0,10*ROW('Sanitation Data'!G118))="","",OFFSET('Sanitation Data'!$G$28,0,10*ROW('Sanitation Data'!G118)))</f>
        <v/>
      </c>
      <c r="DA124" s="353" t="str">
        <f ca="1">+IF(OFFSET('Sanitation Data'!$G$29,0,10*ROW('Sanitation Data'!G118))="","",OFFSET('Sanitation Data'!$G$29,0,10*ROW('Sanitation Data'!G118)))</f>
        <v/>
      </c>
      <c r="DB124" s="353" t="str">
        <f ca="1">+IF(OFFSET('Sanitation Data'!$G$30,0,10*ROW('Sanitation Data'!G118))="","",OFFSET('Sanitation Data'!$G$30,0,10*ROW('Sanitation Data'!G118)))</f>
        <v/>
      </c>
      <c r="DC124" s="353" t="str">
        <f ca="1">+IF(OFFSET('Sanitation Data'!$G$31,0,10*ROW('Sanitation Data'!G118))="","",OFFSET('Sanitation Data'!$G$31,0,10*ROW('Sanitation Data'!G118)))</f>
        <v/>
      </c>
      <c r="DD124" s="353" t="str">
        <f ca="1">+IF(OFFSET('Sanitation Data'!$G$32,0,10*ROW('Sanitation Data'!G118))="","",OFFSET('Sanitation Data'!$G$32,0,10*ROW('Sanitation Data'!G118)))</f>
        <v/>
      </c>
      <c r="DE124" s="353" t="str">
        <f ca="1">+IF(OFFSET('Sanitation Data'!$H$28,0,10*ROW('Sanitation Data'!H118))="","",OFFSET('Sanitation Data'!$H$28,0,10*ROW('Sanitation Data'!H118)))</f>
        <v/>
      </c>
      <c r="DF124" s="353" t="str">
        <f ca="1">+IF(OFFSET('Sanitation Data'!$H$29,0,10*ROW('Sanitation Data'!H118))="","",OFFSET('Sanitation Data'!$H$29,0,10*ROW('Sanitation Data'!H118)))</f>
        <v/>
      </c>
      <c r="DG124" s="353" t="str">
        <f ca="1">+IF(OFFSET('Sanitation Data'!$H$30,0,10*ROW('Sanitation Data'!H118))="","",OFFSET('Sanitation Data'!$H$30,0,10*ROW('Sanitation Data'!H118)))</f>
        <v/>
      </c>
      <c r="DH124" s="353" t="str">
        <f ca="1">+IF(OFFSET('Sanitation Data'!$H$31,0,10*ROW('Sanitation Data'!H118))="","",OFFSET('Sanitation Data'!$H$31,0,10*ROW('Sanitation Data'!H118)))</f>
        <v/>
      </c>
      <c r="DI124" s="353" t="str">
        <f ca="1">+IF(OFFSET('Sanitation Data'!$H$32,0,10*ROW('Sanitation Data'!H118))="","",OFFSET('Sanitation Data'!$H$32,0,10*ROW('Sanitation Data'!H118)))</f>
        <v/>
      </c>
      <c r="DJ124" s="353" t="str">
        <f ca="1">+IF(OFFSET('Sanitation Data'!$I$28,0,10*ROW('Sanitation Data'!I118))="","",OFFSET('Sanitation Data'!$I$28,0,10*ROW('Sanitation Data'!I118)))</f>
        <v/>
      </c>
      <c r="DK124" s="353" t="str">
        <f ca="1">+IF(OFFSET('Sanitation Data'!$I$29,0,10*ROW('Sanitation Data'!I118))="","",OFFSET('Sanitation Data'!$I$29,0,10*ROW('Sanitation Data'!I118)))</f>
        <v/>
      </c>
      <c r="DL124" s="353" t="str">
        <f ca="1">+IF(OFFSET('Sanitation Data'!$I$30,0,10*ROW('Sanitation Data'!I118))="","",OFFSET('Sanitation Data'!$I$30,0,10*ROW('Sanitation Data'!I118)))</f>
        <v/>
      </c>
      <c r="DM124" s="353" t="str">
        <f ca="1">+IF(OFFSET('Sanitation Data'!$I$31,0,10*ROW('Sanitation Data'!I118))="","",OFFSET('Sanitation Data'!$I$31,0,10*ROW('Sanitation Data'!I118)))</f>
        <v/>
      </c>
      <c r="DN124" s="353" t="str">
        <f ca="1">+IF(OFFSET('Sanitation Data'!$I$32,0,10*ROW('Sanitation Data'!I118))="","",OFFSET('Sanitation Data'!$I$32,0,10*ROW('Sanitation Data'!I118)))</f>
        <v/>
      </c>
      <c r="DO124" s="353" t="str">
        <f ca="1">+IF(OFFSET('Hygiene Data'!$D$11,0,10*ROW('Hygiene Data'!D118))="","",OFFSET('Hygiene Data'!$D$11,0,10*ROW('Hygiene Data'!D118)))</f>
        <v/>
      </c>
      <c r="DP124" s="353" t="str">
        <f ca="1">+IF(OFFSET('Hygiene Data'!$D$12,0,10*ROW('Hygiene Data'!D118))="","",OFFSET('Hygiene Data'!$D$12,0,10*ROW('Hygiene Data'!D118)))</f>
        <v/>
      </c>
      <c r="DQ124" s="353" t="str">
        <f ca="1">+IF(OFFSET('Hygiene Data'!$D$13,0,10*ROW('Hygiene Data'!D118))="","",OFFSET('Hygiene Data'!$D$13,0,10*ROW('Hygiene Data'!D118)))</f>
        <v/>
      </c>
      <c r="DR124" s="353" t="str">
        <f ca="1">+IF(OFFSET('Hygiene Data'!$E$11,0,10*ROW('Hygiene Data'!E118))="","",OFFSET('Hygiene Data'!$E$11,0,10*ROW('Hygiene Data'!E118)))</f>
        <v/>
      </c>
      <c r="DS124" s="353" t="str">
        <f ca="1">+IF(OFFSET('Hygiene Data'!$E$12,0,10*ROW('Hygiene Data'!E118))="","",OFFSET('Hygiene Data'!$E$12,0,10*ROW('Hygiene Data'!E118)))</f>
        <v/>
      </c>
      <c r="DT124" s="353" t="str">
        <f ca="1">+IF(OFFSET('Hygiene Data'!$E$13,0,10*ROW('Hygiene Data'!E118))="","",OFFSET('Hygiene Data'!$E$13,0,10*ROW('Hygiene Data'!E118)))</f>
        <v/>
      </c>
      <c r="DU124" s="353" t="str">
        <f ca="1">+IF(OFFSET('Hygiene Data'!$F$11,0,10*ROW('Hygiene Data'!F118))="","",OFFSET('Hygiene Data'!$F$11,0,10*ROW('Hygiene Data'!F118)))</f>
        <v/>
      </c>
      <c r="DV124" s="353" t="str">
        <f ca="1">+IF(OFFSET('Hygiene Data'!$F$12,0,10*ROW('Hygiene Data'!F118))="","",OFFSET('Hygiene Data'!$F$12,0,10*ROW('Hygiene Data'!F118)))</f>
        <v/>
      </c>
      <c r="DW124" s="353" t="str">
        <f ca="1">+IF(OFFSET('Hygiene Data'!$F$13,0,10*ROW('Hygiene Data'!F118))="","",OFFSET('Hygiene Data'!$F$13,0,10*ROW('Hygiene Data'!F118)))</f>
        <v/>
      </c>
      <c r="DX124" s="353" t="str">
        <f ca="1">+IF(OFFSET('Hygiene Data'!$G$11,0,10*ROW('Hygiene Data'!G118))="","",OFFSET('Hygiene Data'!$G$11,0,10*ROW('Hygiene Data'!G118)))</f>
        <v/>
      </c>
      <c r="DY124" s="353" t="str">
        <f ca="1">+IF(OFFSET('Hygiene Data'!$G$12,0,10*ROW('Hygiene Data'!G118))="","",OFFSET('Hygiene Data'!$G$12,0,10*ROW('Hygiene Data'!G118)))</f>
        <v/>
      </c>
      <c r="DZ124" s="353" t="str">
        <f ca="1">+IF(OFFSET('Hygiene Data'!$G$13,0,10*ROW('Hygiene Data'!G118))="","",OFFSET('Hygiene Data'!$G$13,0,10*ROW('Hygiene Data'!G118)))</f>
        <v/>
      </c>
      <c r="EA124" s="353" t="str">
        <f ca="1">+IF(OFFSET('Hygiene Data'!$H$11,0,10*ROW('Hygiene Data'!H118))="","",OFFSET('Hygiene Data'!$H$11,0,10*ROW('Hygiene Data'!H118)))</f>
        <v/>
      </c>
      <c r="EB124" s="353" t="str">
        <f ca="1">+IF(OFFSET('Hygiene Data'!$H$12,0,10*ROW('Hygiene Data'!H118))="","",OFFSET('Hygiene Data'!$H$12,0,10*ROW('Hygiene Data'!H118)))</f>
        <v/>
      </c>
      <c r="EC124" s="353" t="str">
        <f ca="1">+IF(OFFSET('Hygiene Data'!$H$13,0,10*ROW('Hygiene Data'!H118))="","",OFFSET('Hygiene Data'!$H$13,0,10*ROW('Hygiene Data'!H118)))</f>
        <v/>
      </c>
      <c r="ED124" s="353" t="str">
        <f ca="1">+IF(OFFSET('Hygiene Data'!$I$11,0,10*ROW('Hygiene Data'!I118))="","",OFFSET('Hygiene Data'!$I$11,0,10*ROW('Hygiene Data'!I118)))</f>
        <v/>
      </c>
      <c r="EE124" s="353" t="str">
        <f ca="1">+IF(OFFSET('Hygiene Data'!$I$12,0,10*ROW('Hygiene Data'!I118))="","",OFFSET('Hygiene Data'!$I$12,0,10*ROW('Hygiene Data'!I118)))</f>
        <v/>
      </c>
      <c r="EF124" s="353" t="str">
        <f ca="1">+IF(OFFSET('Hygiene Data'!$I$13,0,10*ROW('Hygiene Data'!I118))="","",OFFSET('Hygiene Data'!$I$13,0,10*ROW('Hygiene Data'!I118)))</f>
        <v/>
      </c>
    </row>
    <row r="125" spans="1:136" x14ac:dyDescent="0.25">
      <c r="A125" s="462" t="str">
        <f ca="1">+IF(OFFSET('Water Data'!$B$2,0,10*ROW('Water Data'!E119))="","",OFFSET('Water Data'!$B$2,0,10*ROW('Water Data'!E119)))</f>
        <v/>
      </c>
      <c r="B125" s="46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89" t="str">
        <f t="shared" ca="1" si="1"/>
        <v/>
      </c>
      <c r="D125" s="49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3" t="str">
        <f ca="1">+IF(OFFSET('Water Data'!$D$27,0,10*ROW('Water Data'!D119))="","",OFFSET('Water Data'!$D$27,0,10*ROW('Water Data'!D119)))</f>
        <v/>
      </c>
      <c r="BT125" s="353" t="str">
        <f ca="1">+IF(OFFSET('Water Data'!$D$28,0,10*ROW('Water Data'!D119))="","",OFFSET('Water Data'!$D$28,0,10*ROW('Water Data'!D119)))</f>
        <v/>
      </c>
      <c r="BU125" s="353" t="str">
        <f ca="1">+IF(OFFSET('Water Data'!$D$29,0,10*ROW('Water Data'!D119))="","",OFFSET('Water Data'!$D$29,0,10*ROW('Water Data'!D119)))</f>
        <v/>
      </c>
      <c r="BV125" s="353" t="str">
        <f ca="1">+IF(OFFSET('Water Data'!$E$27,0,10*ROW('Water Data'!E119))="","",OFFSET('Water Data'!$E$27,0,10*ROW('Water Data'!E119)))</f>
        <v/>
      </c>
      <c r="BW125" s="353" t="str">
        <f ca="1">+IF(OFFSET('Water Data'!$E$28,0,10*ROW('Water Data'!E119))="","",OFFSET('Water Data'!$E$28,0,10*ROW('Water Data'!E119)))</f>
        <v/>
      </c>
      <c r="BX125" s="353" t="str">
        <f ca="1">+IF(OFFSET('Water Data'!$E$29,0,10*ROW('Water Data'!E119))="","",OFFSET('Water Data'!$E$29,0,10*ROW('Water Data'!E119)))</f>
        <v/>
      </c>
      <c r="BY125" s="353" t="str">
        <f ca="1">+IF(OFFSET('Water Data'!$F$27,0,10*ROW('Water Data'!F119))="","",OFFSET('Water Data'!$F$27,0,10*ROW('Water Data'!F119)))</f>
        <v/>
      </c>
      <c r="BZ125" s="353" t="str">
        <f ca="1">+IF(OFFSET('Water Data'!$F$28,0,10*ROW('Water Data'!F119))="","",OFFSET('Water Data'!$F$28,0,10*ROW('Water Data'!F119)))</f>
        <v/>
      </c>
      <c r="CA125" s="353" t="str">
        <f ca="1">+IF(OFFSET('Water Data'!$F$29,0,10*ROW('Water Data'!F119))="","",OFFSET('Water Data'!$F$29,0,10*ROW('Water Data'!F119)))</f>
        <v/>
      </c>
      <c r="CB125" s="353" t="str">
        <f ca="1">+IF(OFFSET('Water Data'!$G$27,0,10*ROW('Water Data'!G119))="","",OFFSET('Water Data'!$G$27,0,10*ROW('Water Data'!G119)))</f>
        <v/>
      </c>
      <c r="CC125" s="353" t="str">
        <f ca="1">+IF(OFFSET('Water Data'!$G$28,0,10*ROW('Water Data'!G119))="","",OFFSET('Water Data'!$G$28,0,10*ROW('Water Data'!G119)))</f>
        <v/>
      </c>
      <c r="CD125" s="353" t="str">
        <f ca="1">+IF(OFFSET('Water Data'!$G$29,0,10*ROW('Water Data'!G119))="","",OFFSET('Water Data'!$G$29,0,10*ROW('Water Data'!G119)))</f>
        <v/>
      </c>
      <c r="CE125" s="353" t="str">
        <f ca="1">+IF(OFFSET('Water Data'!$H$27,0,10*ROW('Water Data'!H119))="","",OFFSET('Water Data'!$H$27,0,10*ROW('Water Data'!H119)))</f>
        <v/>
      </c>
      <c r="CF125" s="353" t="str">
        <f ca="1">+IF(OFFSET('Water Data'!$H$28,0,10*ROW('Water Data'!H119))="","",OFFSET('Water Data'!$H$28,0,10*ROW('Water Data'!H119)))</f>
        <v/>
      </c>
      <c r="CG125" s="353" t="str">
        <f ca="1">+IF(OFFSET('Water Data'!$H$29,0,10*ROW('Water Data'!H119))="","",OFFSET('Water Data'!$H$29,0,10*ROW('Water Data'!H119)))</f>
        <v/>
      </c>
      <c r="CH125" s="353" t="str">
        <f ca="1">+IF(OFFSET('Water Data'!$I$27,0,10*ROW('Water Data'!I119))="","",OFFSET('Water Data'!$I$27,0,10*ROW('Water Data'!I119)))</f>
        <v/>
      </c>
      <c r="CI125" s="353" t="str">
        <f ca="1">+IF(OFFSET('Water Data'!$I$28,0,10*ROW('Water Data'!I119))="","",OFFSET('Water Data'!$I$28,0,10*ROW('Water Data'!I119)))</f>
        <v/>
      </c>
      <c r="CJ125" s="353" t="str">
        <f ca="1">+IF(OFFSET('Water Data'!$I$29,0,10*ROW('Water Data'!I119))="","",OFFSET('Water Data'!$I$29,0,10*ROW('Water Data'!I119)))</f>
        <v/>
      </c>
      <c r="CK125" s="353" t="str">
        <f ca="1">+IF(OFFSET('Sanitation Data'!$D$28,0,10*ROW('Sanitation Data'!D119))="","",OFFSET('Sanitation Data'!$D$28,0,10*ROW('Sanitation Data'!D119)))</f>
        <v/>
      </c>
      <c r="CL125" s="353" t="str">
        <f ca="1">+IF(OFFSET('Sanitation Data'!$D$29,0,10*ROW('Sanitation Data'!D119))="","",OFFSET('Sanitation Data'!$D$29,0,10*ROW('Sanitation Data'!D119)))</f>
        <v/>
      </c>
      <c r="CM125" s="353" t="str">
        <f ca="1">+IF(OFFSET('Sanitation Data'!$D$30,0,10*ROW('Sanitation Data'!D119))="","",OFFSET('Sanitation Data'!$D$30,0,10*ROW('Sanitation Data'!D119)))</f>
        <v/>
      </c>
      <c r="CN125" s="353" t="str">
        <f ca="1">+IF(OFFSET('Sanitation Data'!$D$31,0,10*ROW('Sanitation Data'!D119))="","",OFFSET('Sanitation Data'!$D$31,0,10*ROW('Sanitation Data'!D119)))</f>
        <v/>
      </c>
      <c r="CO125" s="353" t="str">
        <f ca="1">+IF(OFFSET('Sanitation Data'!$D$32,0,10*ROW('Sanitation Data'!D119))="","",OFFSET('Sanitation Data'!$D$32,0,10*ROW('Sanitation Data'!D119)))</f>
        <v/>
      </c>
      <c r="CP125" s="353" t="str">
        <f ca="1">+IF(OFFSET('Sanitation Data'!$E$28,0,10*ROW('Sanitation Data'!E119))="","",OFFSET('Sanitation Data'!$E$28,0,10*ROW('Sanitation Data'!E119)))</f>
        <v/>
      </c>
      <c r="CQ125" s="353" t="str">
        <f ca="1">+IF(OFFSET('Sanitation Data'!$E$29,0,10*ROW('Sanitation Data'!E119))="","",OFFSET('Sanitation Data'!$E$29,0,10*ROW('Sanitation Data'!E119)))</f>
        <v/>
      </c>
      <c r="CR125" s="353" t="str">
        <f ca="1">+IF(OFFSET('Sanitation Data'!$E$30,0,10*ROW('Sanitation Data'!E119))="","",OFFSET('Sanitation Data'!$E$30,0,10*ROW('Sanitation Data'!E119)))</f>
        <v/>
      </c>
      <c r="CS125" s="353" t="str">
        <f ca="1">+IF(OFFSET('Sanitation Data'!$E$31,0,10*ROW('Sanitation Data'!E119))="","",OFFSET('Sanitation Data'!$E$31,0,10*ROW('Sanitation Data'!E119)))</f>
        <v/>
      </c>
      <c r="CT125" s="353" t="str">
        <f ca="1">+IF(OFFSET('Sanitation Data'!$E$32,0,10*ROW('Sanitation Data'!E119))="","",OFFSET('Sanitation Data'!$E$32,0,10*ROW('Sanitation Data'!E119)))</f>
        <v/>
      </c>
      <c r="CU125" s="353" t="str">
        <f ca="1">+IF(OFFSET('Sanitation Data'!$F$28,0,10*ROW('Sanitation Data'!F119))="","",OFFSET('Sanitation Data'!$F$28,0,10*ROW('Sanitation Data'!F119)))</f>
        <v/>
      </c>
      <c r="CV125" s="353" t="str">
        <f ca="1">+IF(OFFSET('Sanitation Data'!$F$29,0,10*ROW('Sanitation Data'!F119))="","",OFFSET('Sanitation Data'!$F$29,0,10*ROW('Sanitation Data'!F119)))</f>
        <v/>
      </c>
      <c r="CW125" s="353" t="str">
        <f ca="1">+IF(OFFSET('Sanitation Data'!$F$30,0,10*ROW('Sanitation Data'!F119))="","",OFFSET('Sanitation Data'!$F$30,0,10*ROW('Sanitation Data'!F119)))</f>
        <v/>
      </c>
      <c r="CX125" s="353" t="str">
        <f ca="1">+IF(OFFSET('Sanitation Data'!$F$31,0,10*ROW('Sanitation Data'!F119))="","",OFFSET('Sanitation Data'!$F$31,0,10*ROW('Sanitation Data'!F119)))</f>
        <v/>
      </c>
      <c r="CY125" s="353" t="str">
        <f ca="1">+IF(OFFSET('Sanitation Data'!$F$32,0,10*ROW('Sanitation Data'!F119))="","",OFFSET('Sanitation Data'!$F$32,0,10*ROW('Sanitation Data'!F119)))</f>
        <v/>
      </c>
      <c r="CZ125" s="353" t="str">
        <f ca="1">+IF(OFFSET('Sanitation Data'!$G$28,0,10*ROW('Sanitation Data'!G119))="","",OFFSET('Sanitation Data'!$G$28,0,10*ROW('Sanitation Data'!G119)))</f>
        <v/>
      </c>
      <c r="DA125" s="353" t="str">
        <f ca="1">+IF(OFFSET('Sanitation Data'!$G$29,0,10*ROW('Sanitation Data'!G119))="","",OFFSET('Sanitation Data'!$G$29,0,10*ROW('Sanitation Data'!G119)))</f>
        <v/>
      </c>
      <c r="DB125" s="353" t="str">
        <f ca="1">+IF(OFFSET('Sanitation Data'!$G$30,0,10*ROW('Sanitation Data'!G119))="","",OFFSET('Sanitation Data'!$G$30,0,10*ROW('Sanitation Data'!G119)))</f>
        <v/>
      </c>
      <c r="DC125" s="353" t="str">
        <f ca="1">+IF(OFFSET('Sanitation Data'!$G$31,0,10*ROW('Sanitation Data'!G119))="","",OFFSET('Sanitation Data'!$G$31,0,10*ROW('Sanitation Data'!G119)))</f>
        <v/>
      </c>
      <c r="DD125" s="353" t="str">
        <f ca="1">+IF(OFFSET('Sanitation Data'!$G$32,0,10*ROW('Sanitation Data'!G119))="","",OFFSET('Sanitation Data'!$G$32,0,10*ROW('Sanitation Data'!G119)))</f>
        <v/>
      </c>
      <c r="DE125" s="353" t="str">
        <f ca="1">+IF(OFFSET('Sanitation Data'!$H$28,0,10*ROW('Sanitation Data'!H119))="","",OFFSET('Sanitation Data'!$H$28,0,10*ROW('Sanitation Data'!H119)))</f>
        <v/>
      </c>
      <c r="DF125" s="353" t="str">
        <f ca="1">+IF(OFFSET('Sanitation Data'!$H$29,0,10*ROW('Sanitation Data'!H119))="","",OFFSET('Sanitation Data'!$H$29,0,10*ROW('Sanitation Data'!H119)))</f>
        <v/>
      </c>
      <c r="DG125" s="353" t="str">
        <f ca="1">+IF(OFFSET('Sanitation Data'!$H$30,0,10*ROW('Sanitation Data'!H119))="","",OFFSET('Sanitation Data'!$H$30,0,10*ROW('Sanitation Data'!H119)))</f>
        <v/>
      </c>
      <c r="DH125" s="353" t="str">
        <f ca="1">+IF(OFFSET('Sanitation Data'!$H$31,0,10*ROW('Sanitation Data'!H119))="","",OFFSET('Sanitation Data'!$H$31,0,10*ROW('Sanitation Data'!H119)))</f>
        <v/>
      </c>
      <c r="DI125" s="353" t="str">
        <f ca="1">+IF(OFFSET('Sanitation Data'!$H$32,0,10*ROW('Sanitation Data'!H119))="","",OFFSET('Sanitation Data'!$H$32,0,10*ROW('Sanitation Data'!H119)))</f>
        <v/>
      </c>
      <c r="DJ125" s="353" t="str">
        <f ca="1">+IF(OFFSET('Sanitation Data'!$I$28,0,10*ROW('Sanitation Data'!I119))="","",OFFSET('Sanitation Data'!$I$28,0,10*ROW('Sanitation Data'!I119)))</f>
        <v/>
      </c>
      <c r="DK125" s="353" t="str">
        <f ca="1">+IF(OFFSET('Sanitation Data'!$I$29,0,10*ROW('Sanitation Data'!I119))="","",OFFSET('Sanitation Data'!$I$29,0,10*ROW('Sanitation Data'!I119)))</f>
        <v/>
      </c>
      <c r="DL125" s="353" t="str">
        <f ca="1">+IF(OFFSET('Sanitation Data'!$I$30,0,10*ROW('Sanitation Data'!I119))="","",OFFSET('Sanitation Data'!$I$30,0,10*ROW('Sanitation Data'!I119)))</f>
        <v/>
      </c>
      <c r="DM125" s="353" t="str">
        <f ca="1">+IF(OFFSET('Sanitation Data'!$I$31,0,10*ROW('Sanitation Data'!I119))="","",OFFSET('Sanitation Data'!$I$31,0,10*ROW('Sanitation Data'!I119)))</f>
        <v/>
      </c>
      <c r="DN125" s="353" t="str">
        <f ca="1">+IF(OFFSET('Sanitation Data'!$I$32,0,10*ROW('Sanitation Data'!I119))="","",OFFSET('Sanitation Data'!$I$32,0,10*ROW('Sanitation Data'!I119)))</f>
        <v/>
      </c>
      <c r="DO125" s="353" t="str">
        <f ca="1">+IF(OFFSET('Hygiene Data'!$D$11,0,10*ROW('Hygiene Data'!D119))="","",OFFSET('Hygiene Data'!$D$11,0,10*ROW('Hygiene Data'!D119)))</f>
        <v/>
      </c>
      <c r="DP125" s="353" t="str">
        <f ca="1">+IF(OFFSET('Hygiene Data'!$D$12,0,10*ROW('Hygiene Data'!D119))="","",OFFSET('Hygiene Data'!$D$12,0,10*ROW('Hygiene Data'!D119)))</f>
        <v/>
      </c>
      <c r="DQ125" s="353" t="str">
        <f ca="1">+IF(OFFSET('Hygiene Data'!$D$13,0,10*ROW('Hygiene Data'!D119))="","",OFFSET('Hygiene Data'!$D$13,0,10*ROW('Hygiene Data'!D119)))</f>
        <v/>
      </c>
      <c r="DR125" s="353" t="str">
        <f ca="1">+IF(OFFSET('Hygiene Data'!$E$11,0,10*ROW('Hygiene Data'!E119))="","",OFFSET('Hygiene Data'!$E$11,0,10*ROW('Hygiene Data'!E119)))</f>
        <v/>
      </c>
      <c r="DS125" s="353" t="str">
        <f ca="1">+IF(OFFSET('Hygiene Data'!$E$12,0,10*ROW('Hygiene Data'!E119))="","",OFFSET('Hygiene Data'!$E$12,0,10*ROW('Hygiene Data'!E119)))</f>
        <v/>
      </c>
      <c r="DT125" s="353" t="str">
        <f ca="1">+IF(OFFSET('Hygiene Data'!$E$13,0,10*ROW('Hygiene Data'!E119))="","",OFFSET('Hygiene Data'!$E$13,0,10*ROW('Hygiene Data'!E119)))</f>
        <v/>
      </c>
      <c r="DU125" s="353" t="str">
        <f ca="1">+IF(OFFSET('Hygiene Data'!$F$11,0,10*ROW('Hygiene Data'!F119))="","",OFFSET('Hygiene Data'!$F$11,0,10*ROW('Hygiene Data'!F119)))</f>
        <v/>
      </c>
      <c r="DV125" s="353" t="str">
        <f ca="1">+IF(OFFSET('Hygiene Data'!$F$12,0,10*ROW('Hygiene Data'!F119))="","",OFFSET('Hygiene Data'!$F$12,0,10*ROW('Hygiene Data'!F119)))</f>
        <v/>
      </c>
      <c r="DW125" s="353" t="str">
        <f ca="1">+IF(OFFSET('Hygiene Data'!$F$13,0,10*ROW('Hygiene Data'!F119))="","",OFFSET('Hygiene Data'!$F$13,0,10*ROW('Hygiene Data'!F119)))</f>
        <v/>
      </c>
      <c r="DX125" s="353" t="str">
        <f ca="1">+IF(OFFSET('Hygiene Data'!$G$11,0,10*ROW('Hygiene Data'!G119))="","",OFFSET('Hygiene Data'!$G$11,0,10*ROW('Hygiene Data'!G119)))</f>
        <v/>
      </c>
      <c r="DY125" s="353" t="str">
        <f ca="1">+IF(OFFSET('Hygiene Data'!$G$12,0,10*ROW('Hygiene Data'!G119))="","",OFFSET('Hygiene Data'!$G$12,0,10*ROW('Hygiene Data'!G119)))</f>
        <v/>
      </c>
      <c r="DZ125" s="353" t="str">
        <f ca="1">+IF(OFFSET('Hygiene Data'!$G$13,0,10*ROW('Hygiene Data'!G119))="","",OFFSET('Hygiene Data'!$G$13,0,10*ROW('Hygiene Data'!G119)))</f>
        <v/>
      </c>
      <c r="EA125" s="353" t="str">
        <f ca="1">+IF(OFFSET('Hygiene Data'!$H$11,0,10*ROW('Hygiene Data'!H119))="","",OFFSET('Hygiene Data'!$H$11,0,10*ROW('Hygiene Data'!H119)))</f>
        <v/>
      </c>
      <c r="EB125" s="353" t="str">
        <f ca="1">+IF(OFFSET('Hygiene Data'!$H$12,0,10*ROW('Hygiene Data'!H119))="","",OFFSET('Hygiene Data'!$H$12,0,10*ROW('Hygiene Data'!H119)))</f>
        <v/>
      </c>
      <c r="EC125" s="353" t="str">
        <f ca="1">+IF(OFFSET('Hygiene Data'!$H$13,0,10*ROW('Hygiene Data'!H119))="","",OFFSET('Hygiene Data'!$H$13,0,10*ROW('Hygiene Data'!H119)))</f>
        <v/>
      </c>
      <c r="ED125" s="353" t="str">
        <f ca="1">+IF(OFFSET('Hygiene Data'!$I$11,0,10*ROW('Hygiene Data'!I119))="","",OFFSET('Hygiene Data'!$I$11,0,10*ROW('Hygiene Data'!I119)))</f>
        <v/>
      </c>
      <c r="EE125" s="353" t="str">
        <f ca="1">+IF(OFFSET('Hygiene Data'!$I$12,0,10*ROW('Hygiene Data'!I119))="","",OFFSET('Hygiene Data'!$I$12,0,10*ROW('Hygiene Data'!I119)))</f>
        <v/>
      </c>
      <c r="EF125" s="353" t="str">
        <f ca="1">+IF(OFFSET('Hygiene Data'!$I$13,0,10*ROW('Hygiene Data'!I119))="","",OFFSET('Hygiene Data'!$I$13,0,10*ROW('Hygiene Data'!I119)))</f>
        <v/>
      </c>
    </row>
    <row r="126" spans="1:136" x14ac:dyDescent="0.25">
      <c r="A126" s="462" t="str">
        <f ca="1">+IF(OFFSET('Water Data'!$B$2,0,10*ROW('Water Data'!E120))="","",OFFSET('Water Data'!$B$2,0,10*ROW('Water Data'!E120)))</f>
        <v/>
      </c>
      <c r="B126" s="46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89" t="str">
        <f t="shared" ca="1" si="1"/>
        <v/>
      </c>
      <c r="D126" s="49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3" t="str">
        <f ca="1">+IF(OFFSET('Water Data'!$D$27,0,10*ROW('Water Data'!D120))="","",OFFSET('Water Data'!$D$27,0,10*ROW('Water Data'!D120)))</f>
        <v/>
      </c>
      <c r="BT126" s="353" t="str">
        <f ca="1">+IF(OFFSET('Water Data'!$D$28,0,10*ROW('Water Data'!D120))="","",OFFSET('Water Data'!$D$28,0,10*ROW('Water Data'!D120)))</f>
        <v/>
      </c>
      <c r="BU126" s="353" t="str">
        <f ca="1">+IF(OFFSET('Water Data'!$D$29,0,10*ROW('Water Data'!D120))="","",OFFSET('Water Data'!$D$29,0,10*ROW('Water Data'!D120)))</f>
        <v/>
      </c>
      <c r="BV126" s="353" t="str">
        <f ca="1">+IF(OFFSET('Water Data'!$E$27,0,10*ROW('Water Data'!E120))="","",OFFSET('Water Data'!$E$27,0,10*ROW('Water Data'!E120)))</f>
        <v/>
      </c>
      <c r="BW126" s="353" t="str">
        <f ca="1">+IF(OFFSET('Water Data'!$E$28,0,10*ROW('Water Data'!E120))="","",OFFSET('Water Data'!$E$28,0,10*ROW('Water Data'!E120)))</f>
        <v/>
      </c>
      <c r="BX126" s="353" t="str">
        <f ca="1">+IF(OFFSET('Water Data'!$E$29,0,10*ROW('Water Data'!E120))="","",OFFSET('Water Data'!$E$29,0,10*ROW('Water Data'!E120)))</f>
        <v/>
      </c>
      <c r="BY126" s="353" t="str">
        <f ca="1">+IF(OFFSET('Water Data'!$F$27,0,10*ROW('Water Data'!F120))="","",OFFSET('Water Data'!$F$27,0,10*ROW('Water Data'!F120)))</f>
        <v/>
      </c>
      <c r="BZ126" s="353" t="str">
        <f ca="1">+IF(OFFSET('Water Data'!$F$28,0,10*ROW('Water Data'!F120))="","",OFFSET('Water Data'!$F$28,0,10*ROW('Water Data'!F120)))</f>
        <v/>
      </c>
      <c r="CA126" s="353" t="str">
        <f ca="1">+IF(OFFSET('Water Data'!$F$29,0,10*ROW('Water Data'!F120))="","",OFFSET('Water Data'!$F$29,0,10*ROW('Water Data'!F120)))</f>
        <v/>
      </c>
      <c r="CB126" s="353" t="str">
        <f ca="1">+IF(OFFSET('Water Data'!$G$27,0,10*ROW('Water Data'!G120))="","",OFFSET('Water Data'!$G$27,0,10*ROW('Water Data'!G120)))</f>
        <v/>
      </c>
      <c r="CC126" s="353" t="str">
        <f ca="1">+IF(OFFSET('Water Data'!$G$28,0,10*ROW('Water Data'!G120))="","",OFFSET('Water Data'!$G$28,0,10*ROW('Water Data'!G120)))</f>
        <v/>
      </c>
      <c r="CD126" s="353" t="str">
        <f ca="1">+IF(OFFSET('Water Data'!$G$29,0,10*ROW('Water Data'!G120))="","",OFFSET('Water Data'!$G$29,0,10*ROW('Water Data'!G120)))</f>
        <v/>
      </c>
      <c r="CE126" s="353" t="str">
        <f ca="1">+IF(OFFSET('Water Data'!$H$27,0,10*ROW('Water Data'!H120))="","",OFFSET('Water Data'!$H$27,0,10*ROW('Water Data'!H120)))</f>
        <v/>
      </c>
      <c r="CF126" s="353" t="str">
        <f ca="1">+IF(OFFSET('Water Data'!$H$28,0,10*ROW('Water Data'!H120))="","",OFFSET('Water Data'!$H$28,0,10*ROW('Water Data'!H120)))</f>
        <v/>
      </c>
      <c r="CG126" s="353" t="str">
        <f ca="1">+IF(OFFSET('Water Data'!$H$29,0,10*ROW('Water Data'!H120))="","",OFFSET('Water Data'!$H$29,0,10*ROW('Water Data'!H120)))</f>
        <v/>
      </c>
      <c r="CH126" s="353" t="str">
        <f ca="1">+IF(OFFSET('Water Data'!$I$27,0,10*ROW('Water Data'!I120))="","",OFFSET('Water Data'!$I$27,0,10*ROW('Water Data'!I120)))</f>
        <v/>
      </c>
      <c r="CI126" s="353" t="str">
        <f ca="1">+IF(OFFSET('Water Data'!$I$28,0,10*ROW('Water Data'!I120))="","",OFFSET('Water Data'!$I$28,0,10*ROW('Water Data'!I120)))</f>
        <v/>
      </c>
      <c r="CJ126" s="353" t="str">
        <f ca="1">+IF(OFFSET('Water Data'!$I$29,0,10*ROW('Water Data'!I120))="","",OFFSET('Water Data'!$I$29,0,10*ROW('Water Data'!I120)))</f>
        <v/>
      </c>
      <c r="CK126" s="353" t="str">
        <f ca="1">+IF(OFFSET('Sanitation Data'!$D$28,0,10*ROW('Sanitation Data'!D120))="","",OFFSET('Sanitation Data'!$D$28,0,10*ROW('Sanitation Data'!D120)))</f>
        <v/>
      </c>
      <c r="CL126" s="353" t="str">
        <f ca="1">+IF(OFFSET('Sanitation Data'!$D$29,0,10*ROW('Sanitation Data'!D120))="","",OFFSET('Sanitation Data'!$D$29,0,10*ROW('Sanitation Data'!D120)))</f>
        <v/>
      </c>
      <c r="CM126" s="353" t="str">
        <f ca="1">+IF(OFFSET('Sanitation Data'!$D$30,0,10*ROW('Sanitation Data'!D120))="","",OFFSET('Sanitation Data'!$D$30,0,10*ROW('Sanitation Data'!D120)))</f>
        <v/>
      </c>
      <c r="CN126" s="353" t="str">
        <f ca="1">+IF(OFFSET('Sanitation Data'!$D$31,0,10*ROW('Sanitation Data'!D120))="","",OFFSET('Sanitation Data'!$D$31,0,10*ROW('Sanitation Data'!D120)))</f>
        <v/>
      </c>
      <c r="CO126" s="353" t="str">
        <f ca="1">+IF(OFFSET('Sanitation Data'!$D$32,0,10*ROW('Sanitation Data'!D120))="","",OFFSET('Sanitation Data'!$D$32,0,10*ROW('Sanitation Data'!D120)))</f>
        <v/>
      </c>
      <c r="CP126" s="353" t="str">
        <f ca="1">+IF(OFFSET('Sanitation Data'!$E$28,0,10*ROW('Sanitation Data'!E120))="","",OFFSET('Sanitation Data'!$E$28,0,10*ROW('Sanitation Data'!E120)))</f>
        <v/>
      </c>
      <c r="CQ126" s="353" t="str">
        <f ca="1">+IF(OFFSET('Sanitation Data'!$E$29,0,10*ROW('Sanitation Data'!E120))="","",OFFSET('Sanitation Data'!$E$29,0,10*ROW('Sanitation Data'!E120)))</f>
        <v/>
      </c>
      <c r="CR126" s="353" t="str">
        <f ca="1">+IF(OFFSET('Sanitation Data'!$E$30,0,10*ROW('Sanitation Data'!E120))="","",OFFSET('Sanitation Data'!$E$30,0,10*ROW('Sanitation Data'!E120)))</f>
        <v/>
      </c>
      <c r="CS126" s="353" t="str">
        <f ca="1">+IF(OFFSET('Sanitation Data'!$E$31,0,10*ROW('Sanitation Data'!E120))="","",OFFSET('Sanitation Data'!$E$31,0,10*ROW('Sanitation Data'!E120)))</f>
        <v/>
      </c>
      <c r="CT126" s="353" t="str">
        <f ca="1">+IF(OFFSET('Sanitation Data'!$E$32,0,10*ROW('Sanitation Data'!E120))="","",OFFSET('Sanitation Data'!$E$32,0,10*ROW('Sanitation Data'!E120)))</f>
        <v/>
      </c>
      <c r="CU126" s="353" t="str">
        <f ca="1">+IF(OFFSET('Sanitation Data'!$F$28,0,10*ROW('Sanitation Data'!F120))="","",OFFSET('Sanitation Data'!$F$28,0,10*ROW('Sanitation Data'!F120)))</f>
        <v/>
      </c>
      <c r="CV126" s="353" t="str">
        <f ca="1">+IF(OFFSET('Sanitation Data'!$F$29,0,10*ROW('Sanitation Data'!F120))="","",OFFSET('Sanitation Data'!$F$29,0,10*ROW('Sanitation Data'!F120)))</f>
        <v/>
      </c>
      <c r="CW126" s="353" t="str">
        <f ca="1">+IF(OFFSET('Sanitation Data'!$F$30,0,10*ROW('Sanitation Data'!F120))="","",OFFSET('Sanitation Data'!$F$30,0,10*ROW('Sanitation Data'!F120)))</f>
        <v/>
      </c>
      <c r="CX126" s="353" t="str">
        <f ca="1">+IF(OFFSET('Sanitation Data'!$F$31,0,10*ROW('Sanitation Data'!F120))="","",OFFSET('Sanitation Data'!$F$31,0,10*ROW('Sanitation Data'!F120)))</f>
        <v/>
      </c>
      <c r="CY126" s="353" t="str">
        <f ca="1">+IF(OFFSET('Sanitation Data'!$F$32,0,10*ROW('Sanitation Data'!F120))="","",OFFSET('Sanitation Data'!$F$32,0,10*ROW('Sanitation Data'!F120)))</f>
        <v/>
      </c>
      <c r="CZ126" s="353" t="str">
        <f ca="1">+IF(OFFSET('Sanitation Data'!$G$28,0,10*ROW('Sanitation Data'!G120))="","",OFFSET('Sanitation Data'!$G$28,0,10*ROW('Sanitation Data'!G120)))</f>
        <v/>
      </c>
      <c r="DA126" s="353" t="str">
        <f ca="1">+IF(OFFSET('Sanitation Data'!$G$29,0,10*ROW('Sanitation Data'!G120))="","",OFFSET('Sanitation Data'!$G$29,0,10*ROW('Sanitation Data'!G120)))</f>
        <v/>
      </c>
      <c r="DB126" s="353" t="str">
        <f ca="1">+IF(OFFSET('Sanitation Data'!$G$30,0,10*ROW('Sanitation Data'!G120))="","",OFFSET('Sanitation Data'!$G$30,0,10*ROW('Sanitation Data'!G120)))</f>
        <v/>
      </c>
      <c r="DC126" s="353" t="str">
        <f ca="1">+IF(OFFSET('Sanitation Data'!$G$31,0,10*ROW('Sanitation Data'!G120))="","",OFFSET('Sanitation Data'!$G$31,0,10*ROW('Sanitation Data'!G120)))</f>
        <v/>
      </c>
      <c r="DD126" s="353" t="str">
        <f ca="1">+IF(OFFSET('Sanitation Data'!$G$32,0,10*ROW('Sanitation Data'!G120))="","",OFFSET('Sanitation Data'!$G$32,0,10*ROW('Sanitation Data'!G120)))</f>
        <v/>
      </c>
      <c r="DE126" s="353" t="str">
        <f ca="1">+IF(OFFSET('Sanitation Data'!$H$28,0,10*ROW('Sanitation Data'!H120))="","",OFFSET('Sanitation Data'!$H$28,0,10*ROW('Sanitation Data'!H120)))</f>
        <v/>
      </c>
      <c r="DF126" s="353" t="str">
        <f ca="1">+IF(OFFSET('Sanitation Data'!$H$29,0,10*ROW('Sanitation Data'!H120))="","",OFFSET('Sanitation Data'!$H$29,0,10*ROW('Sanitation Data'!H120)))</f>
        <v/>
      </c>
      <c r="DG126" s="353" t="str">
        <f ca="1">+IF(OFFSET('Sanitation Data'!$H$30,0,10*ROW('Sanitation Data'!H120))="","",OFFSET('Sanitation Data'!$H$30,0,10*ROW('Sanitation Data'!H120)))</f>
        <v/>
      </c>
      <c r="DH126" s="353" t="str">
        <f ca="1">+IF(OFFSET('Sanitation Data'!$H$31,0,10*ROW('Sanitation Data'!H120))="","",OFFSET('Sanitation Data'!$H$31,0,10*ROW('Sanitation Data'!H120)))</f>
        <v/>
      </c>
      <c r="DI126" s="353" t="str">
        <f ca="1">+IF(OFFSET('Sanitation Data'!$H$32,0,10*ROW('Sanitation Data'!H120))="","",OFFSET('Sanitation Data'!$H$32,0,10*ROW('Sanitation Data'!H120)))</f>
        <v/>
      </c>
      <c r="DJ126" s="353" t="str">
        <f ca="1">+IF(OFFSET('Sanitation Data'!$I$28,0,10*ROW('Sanitation Data'!I120))="","",OFFSET('Sanitation Data'!$I$28,0,10*ROW('Sanitation Data'!I120)))</f>
        <v/>
      </c>
      <c r="DK126" s="353" t="str">
        <f ca="1">+IF(OFFSET('Sanitation Data'!$I$29,0,10*ROW('Sanitation Data'!I120))="","",OFFSET('Sanitation Data'!$I$29,0,10*ROW('Sanitation Data'!I120)))</f>
        <v/>
      </c>
      <c r="DL126" s="353" t="str">
        <f ca="1">+IF(OFFSET('Sanitation Data'!$I$30,0,10*ROW('Sanitation Data'!I120))="","",OFFSET('Sanitation Data'!$I$30,0,10*ROW('Sanitation Data'!I120)))</f>
        <v/>
      </c>
      <c r="DM126" s="353" t="str">
        <f ca="1">+IF(OFFSET('Sanitation Data'!$I$31,0,10*ROW('Sanitation Data'!I120))="","",OFFSET('Sanitation Data'!$I$31,0,10*ROW('Sanitation Data'!I120)))</f>
        <v/>
      </c>
      <c r="DN126" s="353" t="str">
        <f ca="1">+IF(OFFSET('Sanitation Data'!$I$32,0,10*ROW('Sanitation Data'!I120))="","",OFFSET('Sanitation Data'!$I$32,0,10*ROW('Sanitation Data'!I120)))</f>
        <v/>
      </c>
      <c r="DO126" s="353" t="str">
        <f ca="1">+IF(OFFSET('Hygiene Data'!$D$11,0,10*ROW('Hygiene Data'!D120))="","",OFFSET('Hygiene Data'!$D$11,0,10*ROW('Hygiene Data'!D120)))</f>
        <v/>
      </c>
      <c r="DP126" s="353" t="str">
        <f ca="1">+IF(OFFSET('Hygiene Data'!$D$12,0,10*ROW('Hygiene Data'!D120))="","",OFFSET('Hygiene Data'!$D$12,0,10*ROW('Hygiene Data'!D120)))</f>
        <v/>
      </c>
      <c r="DQ126" s="353" t="str">
        <f ca="1">+IF(OFFSET('Hygiene Data'!$D$13,0,10*ROW('Hygiene Data'!D120))="","",OFFSET('Hygiene Data'!$D$13,0,10*ROW('Hygiene Data'!D120)))</f>
        <v/>
      </c>
      <c r="DR126" s="353" t="str">
        <f ca="1">+IF(OFFSET('Hygiene Data'!$E$11,0,10*ROW('Hygiene Data'!E120))="","",OFFSET('Hygiene Data'!$E$11,0,10*ROW('Hygiene Data'!E120)))</f>
        <v/>
      </c>
      <c r="DS126" s="353" t="str">
        <f ca="1">+IF(OFFSET('Hygiene Data'!$E$12,0,10*ROW('Hygiene Data'!E120))="","",OFFSET('Hygiene Data'!$E$12,0,10*ROW('Hygiene Data'!E120)))</f>
        <v/>
      </c>
      <c r="DT126" s="353" t="str">
        <f ca="1">+IF(OFFSET('Hygiene Data'!$E$13,0,10*ROW('Hygiene Data'!E120))="","",OFFSET('Hygiene Data'!$E$13,0,10*ROW('Hygiene Data'!E120)))</f>
        <v/>
      </c>
      <c r="DU126" s="353" t="str">
        <f ca="1">+IF(OFFSET('Hygiene Data'!$F$11,0,10*ROW('Hygiene Data'!F120))="","",OFFSET('Hygiene Data'!$F$11,0,10*ROW('Hygiene Data'!F120)))</f>
        <v/>
      </c>
      <c r="DV126" s="353" t="str">
        <f ca="1">+IF(OFFSET('Hygiene Data'!$F$12,0,10*ROW('Hygiene Data'!F120))="","",OFFSET('Hygiene Data'!$F$12,0,10*ROW('Hygiene Data'!F120)))</f>
        <v/>
      </c>
      <c r="DW126" s="353" t="str">
        <f ca="1">+IF(OFFSET('Hygiene Data'!$F$13,0,10*ROW('Hygiene Data'!F120))="","",OFFSET('Hygiene Data'!$F$13,0,10*ROW('Hygiene Data'!F120)))</f>
        <v/>
      </c>
      <c r="DX126" s="353" t="str">
        <f ca="1">+IF(OFFSET('Hygiene Data'!$G$11,0,10*ROW('Hygiene Data'!G120))="","",OFFSET('Hygiene Data'!$G$11,0,10*ROW('Hygiene Data'!G120)))</f>
        <v/>
      </c>
      <c r="DY126" s="353" t="str">
        <f ca="1">+IF(OFFSET('Hygiene Data'!$G$12,0,10*ROW('Hygiene Data'!G120))="","",OFFSET('Hygiene Data'!$G$12,0,10*ROW('Hygiene Data'!G120)))</f>
        <v/>
      </c>
      <c r="DZ126" s="353" t="str">
        <f ca="1">+IF(OFFSET('Hygiene Data'!$G$13,0,10*ROW('Hygiene Data'!G120))="","",OFFSET('Hygiene Data'!$G$13,0,10*ROW('Hygiene Data'!G120)))</f>
        <v/>
      </c>
      <c r="EA126" s="353" t="str">
        <f ca="1">+IF(OFFSET('Hygiene Data'!$H$11,0,10*ROW('Hygiene Data'!H120))="","",OFFSET('Hygiene Data'!$H$11,0,10*ROW('Hygiene Data'!H120)))</f>
        <v/>
      </c>
      <c r="EB126" s="353" t="str">
        <f ca="1">+IF(OFFSET('Hygiene Data'!$H$12,0,10*ROW('Hygiene Data'!H120))="","",OFFSET('Hygiene Data'!$H$12,0,10*ROW('Hygiene Data'!H120)))</f>
        <v/>
      </c>
      <c r="EC126" s="353" t="str">
        <f ca="1">+IF(OFFSET('Hygiene Data'!$H$13,0,10*ROW('Hygiene Data'!H120))="","",OFFSET('Hygiene Data'!$H$13,0,10*ROW('Hygiene Data'!H120)))</f>
        <v/>
      </c>
      <c r="ED126" s="353" t="str">
        <f ca="1">+IF(OFFSET('Hygiene Data'!$I$11,0,10*ROW('Hygiene Data'!I120))="","",OFFSET('Hygiene Data'!$I$11,0,10*ROW('Hygiene Data'!I120)))</f>
        <v/>
      </c>
      <c r="EE126" s="353" t="str">
        <f ca="1">+IF(OFFSET('Hygiene Data'!$I$12,0,10*ROW('Hygiene Data'!I120))="","",OFFSET('Hygiene Data'!$I$12,0,10*ROW('Hygiene Data'!I120)))</f>
        <v/>
      </c>
      <c r="EF126" s="353" t="str">
        <f ca="1">+IF(OFFSET('Hygiene Data'!$I$13,0,10*ROW('Hygiene Data'!I120))="","",OFFSET('Hygiene Data'!$I$13,0,10*ROW('Hygiene Data'!I120)))</f>
        <v/>
      </c>
    </row>
    <row r="127" spans="1:136" x14ac:dyDescent="0.25">
      <c r="A127" s="462" t="str">
        <f ca="1">+IF(OFFSET('Water Data'!$B$2,0,10*ROW('Water Data'!E121))="","",OFFSET('Water Data'!$B$2,0,10*ROW('Water Data'!E121)))</f>
        <v/>
      </c>
      <c r="B127" s="46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89" t="str">
        <f t="shared" ca="1" si="1"/>
        <v/>
      </c>
      <c r="D127" s="49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3" t="str">
        <f ca="1">+IF(OFFSET('Water Data'!$D$27,0,10*ROW('Water Data'!D121))="","",OFFSET('Water Data'!$D$27,0,10*ROW('Water Data'!D121)))</f>
        <v/>
      </c>
      <c r="BT127" s="353" t="str">
        <f ca="1">+IF(OFFSET('Water Data'!$D$28,0,10*ROW('Water Data'!D121))="","",OFFSET('Water Data'!$D$28,0,10*ROW('Water Data'!D121)))</f>
        <v/>
      </c>
      <c r="BU127" s="353" t="str">
        <f ca="1">+IF(OFFSET('Water Data'!$D$29,0,10*ROW('Water Data'!D121))="","",OFFSET('Water Data'!$D$29,0,10*ROW('Water Data'!D121)))</f>
        <v/>
      </c>
      <c r="BV127" s="353" t="str">
        <f ca="1">+IF(OFFSET('Water Data'!$E$27,0,10*ROW('Water Data'!E121))="","",OFFSET('Water Data'!$E$27,0,10*ROW('Water Data'!E121)))</f>
        <v/>
      </c>
      <c r="BW127" s="353" t="str">
        <f ca="1">+IF(OFFSET('Water Data'!$E$28,0,10*ROW('Water Data'!E121))="","",OFFSET('Water Data'!$E$28,0,10*ROW('Water Data'!E121)))</f>
        <v/>
      </c>
      <c r="BX127" s="353" t="str">
        <f ca="1">+IF(OFFSET('Water Data'!$E$29,0,10*ROW('Water Data'!E121))="","",OFFSET('Water Data'!$E$29,0,10*ROW('Water Data'!E121)))</f>
        <v/>
      </c>
      <c r="BY127" s="353" t="str">
        <f ca="1">+IF(OFFSET('Water Data'!$F$27,0,10*ROW('Water Data'!F121))="","",OFFSET('Water Data'!$F$27,0,10*ROW('Water Data'!F121)))</f>
        <v/>
      </c>
      <c r="BZ127" s="353" t="str">
        <f ca="1">+IF(OFFSET('Water Data'!$F$28,0,10*ROW('Water Data'!F121))="","",OFFSET('Water Data'!$F$28,0,10*ROW('Water Data'!F121)))</f>
        <v/>
      </c>
      <c r="CA127" s="353" t="str">
        <f ca="1">+IF(OFFSET('Water Data'!$F$29,0,10*ROW('Water Data'!F121))="","",OFFSET('Water Data'!$F$29,0,10*ROW('Water Data'!F121)))</f>
        <v/>
      </c>
      <c r="CB127" s="353" t="str">
        <f ca="1">+IF(OFFSET('Water Data'!$G$27,0,10*ROW('Water Data'!G121))="","",OFFSET('Water Data'!$G$27,0,10*ROW('Water Data'!G121)))</f>
        <v/>
      </c>
      <c r="CC127" s="353" t="str">
        <f ca="1">+IF(OFFSET('Water Data'!$G$28,0,10*ROW('Water Data'!G121))="","",OFFSET('Water Data'!$G$28,0,10*ROW('Water Data'!G121)))</f>
        <v/>
      </c>
      <c r="CD127" s="353" t="str">
        <f ca="1">+IF(OFFSET('Water Data'!$G$29,0,10*ROW('Water Data'!G121))="","",OFFSET('Water Data'!$G$29,0,10*ROW('Water Data'!G121)))</f>
        <v/>
      </c>
      <c r="CE127" s="353" t="str">
        <f ca="1">+IF(OFFSET('Water Data'!$H$27,0,10*ROW('Water Data'!H121))="","",OFFSET('Water Data'!$H$27,0,10*ROW('Water Data'!H121)))</f>
        <v/>
      </c>
      <c r="CF127" s="353" t="str">
        <f ca="1">+IF(OFFSET('Water Data'!$H$28,0,10*ROW('Water Data'!H121))="","",OFFSET('Water Data'!$H$28,0,10*ROW('Water Data'!H121)))</f>
        <v/>
      </c>
      <c r="CG127" s="353" t="str">
        <f ca="1">+IF(OFFSET('Water Data'!$H$29,0,10*ROW('Water Data'!H121))="","",OFFSET('Water Data'!$H$29,0,10*ROW('Water Data'!H121)))</f>
        <v/>
      </c>
      <c r="CH127" s="353" t="str">
        <f ca="1">+IF(OFFSET('Water Data'!$I$27,0,10*ROW('Water Data'!I121))="","",OFFSET('Water Data'!$I$27,0,10*ROW('Water Data'!I121)))</f>
        <v/>
      </c>
      <c r="CI127" s="353" t="str">
        <f ca="1">+IF(OFFSET('Water Data'!$I$28,0,10*ROW('Water Data'!I121))="","",OFFSET('Water Data'!$I$28,0,10*ROW('Water Data'!I121)))</f>
        <v/>
      </c>
      <c r="CJ127" s="353" t="str">
        <f ca="1">+IF(OFFSET('Water Data'!$I$29,0,10*ROW('Water Data'!I121))="","",OFFSET('Water Data'!$I$29,0,10*ROW('Water Data'!I121)))</f>
        <v/>
      </c>
      <c r="CK127" s="353" t="str">
        <f ca="1">+IF(OFFSET('Sanitation Data'!$D$28,0,10*ROW('Sanitation Data'!D121))="","",OFFSET('Sanitation Data'!$D$28,0,10*ROW('Sanitation Data'!D121)))</f>
        <v/>
      </c>
      <c r="CL127" s="353" t="str">
        <f ca="1">+IF(OFFSET('Sanitation Data'!$D$29,0,10*ROW('Sanitation Data'!D121))="","",OFFSET('Sanitation Data'!$D$29,0,10*ROW('Sanitation Data'!D121)))</f>
        <v/>
      </c>
      <c r="CM127" s="353" t="str">
        <f ca="1">+IF(OFFSET('Sanitation Data'!$D$30,0,10*ROW('Sanitation Data'!D121))="","",OFFSET('Sanitation Data'!$D$30,0,10*ROW('Sanitation Data'!D121)))</f>
        <v/>
      </c>
      <c r="CN127" s="353" t="str">
        <f ca="1">+IF(OFFSET('Sanitation Data'!$D$31,0,10*ROW('Sanitation Data'!D121))="","",OFFSET('Sanitation Data'!$D$31,0,10*ROW('Sanitation Data'!D121)))</f>
        <v/>
      </c>
      <c r="CO127" s="353" t="str">
        <f ca="1">+IF(OFFSET('Sanitation Data'!$D$32,0,10*ROW('Sanitation Data'!D121))="","",OFFSET('Sanitation Data'!$D$32,0,10*ROW('Sanitation Data'!D121)))</f>
        <v/>
      </c>
      <c r="CP127" s="353" t="str">
        <f ca="1">+IF(OFFSET('Sanitation Data'!$E$28,0,10*ROW('Sanitation Data'!E121))="","",OFFSET('Sanitation Data'!$E$28,0,10*ROW('Sanitation Data'!E121)))</f>
        <v/>
      </c>
      <c r="CQ127" s="353" t="str">
        <f ca="1">+IF(OFFSET('Sanitation Data'!$E$29,0,10*ROW('Sanitation Data'!E121))="","",OFFSET('Sanitation Data'!$E$29,0,10*ROW('Sanitation Data'!E121)))</f>
        <v/>
      </c>
      <c r="CR127" s="353" t="str">
        <f ca="1">+IF(OFFSET('Sanitation Data'!$E$30,0,10*ROW('Sanitation Data'!E121))="","",OFFSET('Sanitation Data'!$E$30,0,10*ROW('Sanitation Data'!E121)))</f>
        <v/>
      </c>
      <c r="CS127" s="353" t="str">
        <f ca="1">+IF(OFFSET('Sanitation Data'!$E$31,0,10*ROW('Sanitation Data'!E121))="","",OFFSET('Sanitation Data'!$E$31,0,10*ROW('Sanitation Data'!E121)))</f>
        <v/>
      </c>
      <c r="CT127" s="353" t="str">
        <f ca="1">+IF(OFFSET('Sanitation Data'!$E$32,0,10*ROW('Sanitation Data'!E121))="","",OFFSET('Sanitation Data'!$E$32,0,10*ROW('Sanitation Data'!E121)))</f>
        <v/>
      </c>
      <c r="CU127" s="353" t="str">
        <f ca="1">+IF(OFFSET('Sanitation Data'!$F$28,0,10*ROW('Sanitation Data'!F121))="","",OFFSET('Sanitation Data'!$F$28,0,10*ROW('Sanitation Data'!F121)))</f>
        <v/>
      </c>
      <c r="CV127" s="353" t="str">
        <f ca="1">+IF(OFFSET('Sanitation Data'!$F$29,0,10*ROW('Sanitation Data'!F121))="","",OFFSET('Sanitation Data'!$F$29,0,10*ROW('Sanitation Data'!F121)))</f>
        <v/>
      </c>
      <c r="CW127" s="353" t="str">
        <f ca="1">+IF(OFFSET('Sanitation Data'!$F$30,0,10*ROW('Sanitation Data'!F121))="","",OFFSET('Sanitation Data'!$F$30,0,10*ROW('Sanitation Data'!F121)))</f>
        <v/>
      </c>
      <c r="CX127" s="353" t="str">
        <f ca="1">+IF(OFFSET('Sanitation Data'!$F$31,0,10*ROW('Sanitation Data'!F121))="","",OFFSET('Sanitation Data'!$F$31,0,10*ROW('Sanitation Data'!F121)))</f>
        <v/>
      </c>
      <c r="CY127" s="353" t="str">
        <f ca="1">+IF(OFFSET('Sanitation Data'!$F$32,0,10*ROW('Sanitation Data'!F121))="","",OFFSET('Sanitation Data'!$F$32,0,10*ROW('Sanitation Data'!F121)))</f>
        <v/>
      </c>
      <c r="CZ127" s="353" t="str">
        <f ca="1">+IF(OFFSET('Sanitation Data'!$G$28,0,10*ROW('Sanitation Data'!G121))="","",OFFSET('Sanitation Data'!$G$28,0,10*ROW('Sanitation Data'!G121)))</f>
        <v/>
      </c>
      <c r="DA127" s="353" t="str">
        <f ca="1">+IF(OFFSET('Sanitation Data'!$G$29,0,10*ROW('Sanitation Data'!G121))="","",OFFSET('Sanitation Data'!$G$29,0,10*ROW('Sanitation Data'!G121)))</f>
        <v/>
      </c>
      <c r="DB127" s="353" t="str">
        <f ca="1">+IF(OFFSET('Sanitation Data'!$G$30,0,10*ROW('Sanitation Data'!G121))="","",OFFSET('Sanitation Data'!$G$30,0,10*ROW('Sanitation Data'!G121)))</f>
        <v/>
      </c>
      <c r="DC127" s="353" t="str">
        <f ca="1">+IF(OFFSET('Sanitation Data'!$G$31,0,10*ROW('Sanitation Data'!G121))="","",OFFSET('Sanitation Data'!$G$31,0,10*ROW('Sanitation Data'!G121)))</f>
        <v/>
      </c>
      <c r="DD127" s="353" t="str">
        <f ca="1">+IF(OFFSET('Sanitation Data'!$G$32,0,10*ROW('Sanitation Data'!G121))="","",OFFSET('Sanitation Data'!$G$32,0,10*ROW('Sanitation Data'!G121)))</f>
        <v/>
      </c>
      <c r="DE127" s="353" t="str">
        <f ca="1">+IF(OFFSET('Sanitation Data'!$H$28,0,10*ROW('Sanitation Data'!H121))="","",OFFSET('Sanitation Data'!$H$28,0,10*ROW('Sanitation Data'!H121)))</f>
        <v/>
      </c>
      <c r="DF127" s="353" t="str">
        <f ca="1">+IF(OFFSET('Sanitation Data'!$H$29,0,10*ROW('Sanitation Data'!H121))="","",OFFSET('Sanitation Data'!$H$29,0,10*ROW('Sanitation Data'!H121)))</f>
        <v/>
      </c>
      <c r="DG127" s="353" t="str">
        <f ca="1">+IF(OFFSET('Sanitation Data'!$H$30,0,10*ROW('Sanitation Data'!H121))="","",OFFSET('Sanitation Data'!$H$30,0,10*ROW('Sanitation Data'!H121)))</f>
        <v/>
      </c>
      <c r="DH127" s="353" t="str">
        <f ca="1">+IF(OFFSET('Sanitation Data'!$H$31,0,10*ROW('Sanitation Data'!H121))="","",OFFSET('Sanitation Data'!$H$31,0,10*ROW('Sanitation Data'!H121)))</f>
        <v/>
      </c>
      <c r="DI127" s="353" t="str">
        <f ca="1">+IF(OFFSET('Sanitation Data'!$H$32,0,10*ROW('Sanitation Data'!H121))="","",OFFSET('Sanitation Data'!$H$32,0,10*ROW('Sanitation Data'!H121)))</f>
        <v/>
      </c>
      <c r="DJ127" s="353" t="str">
        <f ca="1">+IF(OFFSET('Sanitation Data'!$I$28,0,10*ROW('Sanitation Data'!I121))="","",OFFSET('Sanitation Data'!$I$28,0,10*ROW('Sanitation Data'!I121)))</f>
        <v/>
      </c>
      <c r="DK127" s="353" t="str">
        <f ca="1">+IF(OFFSET('Sanitation Data'!$I$29,0,10*ROW('Sanitation Data'!I121))="","",OFFSET('Sanitation Data'!$I$29,0,10*ROW('Sanitation Data'!I121)))</f>
        <v/>
      </c>
      <c r="DL127" s="353" t="str">
        <f ca="1">+IF(OFFSET('Sanitation Data'!$I$30,0,10*ROW('Sanitation Data'!I121))="","",OFFSET('Sanitation Data'!$I$30,0,10*ROW('Sanitation Data'!I121)))</f>
        <v/>
      </c>
      <c r="DM127" s="353" t="str">
        <f ca="1">+IF(OFFSET('Sanitation Data'!$I$31,0,10*ROW('Sanitation Data'!I121))="","",OFFSET('Sanitation Data'!$I$31,0,10*ROW('Sanitation Data'!I121)))</f>
        <v/>
      </c>
      <c r="DN127" s="353" t="str">
        <f ca="1">+IF(OFFSET('Sanitation Data'!$I$32,0,10*ROW('Sanitation Data'!I121))="","",OFFSET('Sanitation Data'!$I$32,0,10*ROW('Sanitation Data'!I121)))</f>
        <v/>
      </c>
      <c r="DO127" s="353" t="str">
        <f ca="1">+IF(OFFSET('Hygiene Data'!$D$11,0,10*ROW('Hygiene Data'!D121))="","",OFFSET('Hygiene Data'!$D$11,0,10*ROW('Hygiene Data'!D121)))</f>
        <v/>
      </c>
      <c r="DP127" s="353" t="str">
        <f ca="1">+IF(OFFSET('Hygiene Data'!$D$12,0,10*ROW('Hygiene Data'!D121))="","",OFFSET('Hygiene Data'!$D$12,0,10*ROW('Hygiene Data'!D121)))</f>
        <v/>
      </c>
      <c r="DQ127" s="353" t="str">
        <f ca="1">+IF(OFFSET('Hygiene Data'!$D$13,0,10*ROW('Hygiene Data'!D121))="","",OFFSET('Hygiene Data'!$D$13,0,10*ROW('Hygiene Data'!D121)))</f>
        <v/>
      </c>
      <c r="DR127" s="353" t="str">
        <f ca="1">+IF(OFFSET('Hygiene Data'!$E$11,0,10*ROW('Hygiene Data'!E121))="","",OFFSET('Hygiene Data'!$E$11,0,10*ROW('Hygiene Data'!E121)))</f>
        <v/>
      </c>
      <c r="DS127" s="353" t="str">
        <f ca="1">+IF(OFFSET('Hygiene Data'!$E$12,0,10*ROW('Hygiene Data'!E121))="","",OFFSET('Hygiene Data'!$E$12,0,10*ROW('Hygiene Data'!E121)))</f>
        <v/>
      </c>
      <c r="DT127" s="353" t="str">
        <f ca="1">+IF(OFFSET('Hygiene Data'!$E$13,0,10*ROW('Hygiene Data'!E121))="","",OFFSET('Hygiene Data'!$E$13,0,10*ROW('Hygiene Data'!E121)))</f>
        <v/>
      </c>
      <c r="DU127" s="353" t="str">
        <f ca="1">+IF(OFFSET('Hygiene Data'!$F$11,0,10*ROW('Hygiene Data'!F121))="","",OFFSET('Hygiene Data'!$F$11,0,10*ROW('Hygiene Data'!F121)))</f>
        <v/>
      </c>
      <c r="DV127" s="353" t="str">
        <f ca="1">+IF(OFFSET('Hygiene Data'!$F$12,0,10*ROW('Hygiene Data'!F121))="","",OFFSET('Hygiene Data'!$F$12,0,10*ROW('Hygiene Data'!F121)))</f>
        <v/>
      </c>
      <c r="DW127" s="353" t="str">
        <f ca="1">+IF(OFFSET('Hygiene Data'!$F$13,0,10*ROW('Hygiene Data'!F121))="","",OFFSET('Hygiene Data'!$F$13,0,10*ROW('Hygiene Data'!F121)))</f>
        <v/>
      </c>
      <c r="DX127" s="353" t="str">
        <f ca="1">+IF(OFFSET('Hygiene Data'!$G$11,0,10*ROW('Hygiene Data'!G121))="","",OFFSET('Hygiene Data'!$G$11,0,10*ROW('Hygiene Data'!G121)))</f>
        <v/>
      </c>
      <c r="DY127" s="353" t="str">
        <f ca="1">+IF(OFFSET('Hygiene Data'!$G$12,0,10*ROW('Hygiene Data'!G121))="","",OFFSET('Hygiene Data'!$G$12,0,10*ROW('Hygiene Data'!G121)))</f>
        <v/>
      </c>
      <c r="DZ127" s="353" t="str">
        <f ca="1">+IF(OFFSET('Hygiene Data'!$G$13,0,10*ROW('Hygiene Data'!G121))="","",OFFSET('Hygiene Data'!$G$13,0,10*ROW('Hygiene Data'!G121)))</f>
        <v/>
      </c>
      <c r="EA127" s="353" t="str">
        <f ca="1">+IF(OFFSET('Hygiene Data'!$H$11,0,10*ROW('Hygiene Data'!H121))="","",OFFSET('Hygiene Data'!$H$11,0,10*ROW('Hygiene Data'!H121)))</f>
        <v/>
      </c>
      <c r="EB127" s="353" t="str">
        <f ca="1">+IF(OFFSET('Hygiene Data'!$H$12,0,10*ROW('Hygiene Data'!H121))="","",OFFSET('Hygiene Data'!$H$12,0,10*ROW('Hygiene Data'!H121)))</f>
        <v/>
      </c>
      <c r="EC127" s="353" t="str">
        <f ca="1">+IF(OFFSET('Hygiene Data'!$H$13,0,10*ROW('Hygiene Data'!H121))="","",OFFSET('Hygiene Data'!$H$13,0,10*ROW('Hygiene Data'!H121)))</f>
        <v/>
      </c>
      <c r="ED127" s="353" t="str">
        <f ca="1">+IF(OFFSET('Hygiene Data'!$I$11,0,10*ROW('Hygiene Data'!I121))="","",OFFSET('Hygiene Data'!$I$11,0,10*ROW('Hygiene Data'!I121)))</f>
        <v/>
      </c>
      <c r="EE127" s="353" t="str">
        <f ca="1">+IF(OFFSET('Hygiene Data'!$I$12,0,10*ROW('Hygiene Data'!I121))="","",OFFSET('Hygiene Data'!$I$12,0,10*ROW('Hygiene Data'!I121)))</f>
        <v/>
      </c>
      <c r="EF127" s="353" t="str">
        <f ca="1">+IF(OFFSET('Hygiene Data'!$I$13,0,10*ROW('Hygiene Data'!I121))="","",OFFSET('Hygiene Data'!$I$13,0,10*ROW('Hygiene Data'!I121)))</f>
        <v/>
      </c>
    </row>
    <row r="128" spans="1:136" x14ac:dyDescent="0.25">
      <c r="A128" s="462" t="str">
        <f ca="1">+IF(OFFSET('Water Data'!$B$2,0,10*ROW('Water Data'!E122))="","",OFFSET('Water Data'!$B$2,0,10*ROW('Water Data'!E122)))</f>
        <v/>
      </c>
      <c r="B128" s="46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89" t="str">
        <f t="shared" ca="1" si="1"/>
        <v/>
      </c>
      <c r="D128" s="49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3" t="str">
        <f ca="1">+IF(OFFSET('Water Data'!$D$27,0,10*ROW('Water Data'!D122))="","",OFFSET('Water Data'!$D$27,0,10*ROW('Water Data'!D122)))</f>
        <v/>
      </c>
      <c r="BT128" s="353" t="str">
        <f ca="1">+IF(OFFSET('Water Data'!$D$28,0,10*ROW('Water Data'!D122))="","",OFFSET('Water Data'!$D$28,0,10*ROW('Water Data'!D122)))</f>
        <v/>
      </c>
      <c r="BU128" s="353" t="str">
        <f ca="1">+IF(OFFSET('Water Data'!$D$29,0,10*ROW('Water Data'!D122))="","",OFFSET('Water Data'!$D$29,0,10*ROW('Water Data'!D122)))</f>
        <v/>
      </c>
      <c r="BV128" s="353" t="str">
        <f ca="1">+IF(OFFSET('Water Data'!$E$27,0,10*ROW('Water Data'!E122))="","",OFFSET('Water Data'!$E$27,0,10*ROW('Water Data'!E122)))</f>
        <v/>
      </c>
      <c r="BW128" s="353" t="str">
        <f ca="1">+IF(OFFSET('Water Data'!$E$28,0,10*ROW('Water Data'!E122))="","",OFFSET('Water Data'!$E$28,0,10*ROW('Water Data'!E122)))</f>
        <v/>
      </c>
      <c r="BX128" s="353" t="str">
        <f ca="1">+IF(OFFSET('Water Data'!$E$29,0,10*ROW('Water Data'!E122))="","",OFFSET('Water Data'!$E$29,0,10*ROW('Water Data'!E122)))</f>
        <v/>
      </c>
      <c r="BY128" s="353" t="str">
        <f ca="1">+IF(OFFSET('Water Data'!$F$27,0,10*ROW('Water Data'!F122))="","",OFFSET('Water Data'!$F$27,0,10*ROW('Water Data'!F122)))</f>
        <v/>
      </c>
      <c r="BZ128" s="353" t="str">
        <f ca="1">+IF(OFFSET('Water Data'!$F$28,0,10*ROW('Water Data'!F122))="","",OFFSET('Water Data'!$F$28,0,10*ROW('Water Data'!F122)))</f>
        <v/>
      </c>
      <c r="CA128" s="353" t="str">
        <f ca="1">+IF(OFFSET('Water Data'!$F$29,0,10*ROW('Water Data'!F122))="","",OFFSET('Water Data'!$F$29,0,10*ROW('Water Data'!F122)))</f>
        <v/>
      </c>
      <c r="CB128" s="353" t="str">
        <f ca="1">+IF(OFFSET('Water Data'!$G$27,0,10*ROW('Water Data'!G122))="","",OFFSET('Water Data'!$G$27,0,10*ROW('Water Data'!G122)))</f>
        <v/>
      </c>
      <c r="CC128" s="353" t="str">
        <f ca="1">+IF(OFFSET('Water Data'!$G$28,0,10*ROW('Water Data'!G122))="","",OFFSET('Water Data'!$G$28,0,10*ROW('Water Data'!G122)))</f>
        <v/>
      </c>
      <c r="CD128" s="353" t="str">
        <f ca="1">+IF(OFFSET('Water Data'!$G$29,0,10*ROW('Water Data'!G122))="","",OFFSET('Water Data'!$G$29,0,10*ROW('Water Data'!G122)))</f>
        <v/>
      </c>
      <c r="CE128" s="353" t="str">
        <f ca="1">+IF(OFFSET('Water Data'!$H$27,0,10*ROW('Water Data'!H122))="","",OFFSET('Water Data'!$H$27,0,10*ROW('Water Data'!H122)))</f>
        <v/>
      </c>
      <c r="CF128" s="353" t="str">
        <f ca="1">+IF(OFFSET('Water Data'!$H$28,0,10*ROW('Water Data'!H122))="","",OFFSET('Water Data'!$H$28,0,10*ROW('Water Data'!H122)))</f>
        <v/>
      </c>
      <c r="CG128" s="353" t="str">
        <f ca="1">+IF(OFFSET('Water Data'!$H$29,0,10*ROW('Water Data'!H122))="","",OFFSET('Water Data'!$H$29,0,10*ROW('Water Data'!H122)))</f>
        <v/>
      </c>
      <c r="CH128" s="353" t="str">
        <f ca="1">+IF(OFFSET('Water Data'!$I$27,0,10*ROW('Water Data'!I122))="","",OFFSET('Water Data'!$I$27,0,10*ROW('Water Data'!I122)))</f>
        <v/>
      </c>
      <c r="CI128" s="353" t="str">
        <f ca="1">+IF(OFFSET('Water Data'!$I$28,0,10*ROW('Water Data'!I122))="","",OFFSET('Water Data'!$I$28,0,10*ROW('Water Data'!I122)))</f>
        <v/>
      </c>
      <c r="CJ128" s="353" t="str">
        <f ca="1">+IF(OFFSET('Water Data'!$I$29,0,10*ROW('Water Data'!I122))="","",OFFSET('Water Data'!$I$29,0,10*ROW('Water Data'!I122)))</f>
        <v/>
      </c>
      <c r="CK128" s="353" t="str">
        <f ca="1">+IF(OFFSET('Sanitation Data'!$D$28,0,10*ROW('Sanitation Data'!D122))="","",OFFSET('Sanitation Data'!$D$28,0,10*ROW('Sanitation Data'!D122)))</f>
        <v/>
      </c>
      <c r="CL128" s="353" t="str">
        <f ca="1">+IF(OFFSET('Sanitation Data'!$D$29,0,10*ROW('Sanitation Data'!D122))="","",OFFSET('Sanitation Data'!$D$29,0,10*ROW('Sanitation Data'!D122)))</f>
        <v/>
      </c>
      <c r="CM128" s="353" t="str">
        <f ca="1">+IF(OFFSET('Sanitation Data'!$D$30,0,10*ROW('Sanitation Data'!D122))="","",OFFSET('Sanitation Data'!$D$30,0,10*ROW('Sanitation Data'!D122)))</f>
        <v/>
      </c>
      <c r="CN128" s="353" t="str">
        <f ca="1">+IF(OFFSET('Sanitation Data'!$D$31,0,10*ROW('Sanitation Data'!D122))="","",OFFSET('Sanitation Data'!$D$31,0,10*ROW('Sanitation Data'!D122)))</f>
        <v/>
      </c>
      <c r="CO128" s="353" t="str">
        <f ca="1">+IF(OFFSET('Sanitation Data'!$D$32,0,10*ROW('Sanitation Data'!D122))="","",OFFSET('Sanitation Data'!$D$32,0,10*ROW('Sanitation Data'!D122)))</f>
        <v/>
      </c>
      <c r="CP128" s="353" t="str">
        <f ca="1">+IF(OFFSET('Sanitation Data'!$E$28,0,10*ROW('Sanitation Data'!E122))="","",OFFSET('Sanitation Data'!$E$28,0,10*ROW('Sanitation Data'!E122)))</f>
        <v/>
      </c>
      <c r="CQ128" s="353" t="str">
        <f ca="1">+IF(OFFSET('Sanitation Data'!$E$29,0,10*ROW('Sanitation Data'!E122))="","",OFFSET('Sanitation Data'!$E$29,0,10*ROW('Sanitation Data'!E122)))</f>
        <v/>
      </c>
      <c r="CR128" s="353" t="str">
        <f ca="1">+IF(OFFSET('Sanitation Data'!$E$30,0,10*ROW('Sanitation Data'!E122))="","",OFFSET('Sanitation Data'!$E$30,0,10*ROW('Sanitation Data'!E122)))</f>
        <v/>
      </c>
      <c r="CS128" s="353" t="str">
        <f ca="1">+IF(OFFSET('Sanitation Data'!$E$31,0,10*ROW('Sanitation Data'!E122))="","",OFFSET('Sanitation Data'!$E$31,0,10*ROW('Sanitation Data'!E122)))</f>
        <v/>
      </c>
      <c r="CT128" s="353" t="str">
        <f ca="1">+IF(OFFSET('Sanitation Data'!$E$32,0,10*ROW('Sanitation Data'!E122))="","",OFFSET('Sanitation Data'!$E$32,0,10*ROW('Sanitation Data'!E122)))</f>
        <v/>
      </c>
      <c r="CU128" s="353" t="str">
        <f ca="1">+IF(OFFSET('Sanitation Data'!$F$28,0,10*ROW('Sanitation Data'!F122))="","",OFFSET('Sanitation Data'!$F$28,0,10*ROW('Sanitation Data'!F122)))</f>
        <v/>
      </c>
      <c r="CV128" s="353" t="str">
        <f ca="1">+IF(OFFSET('Sanitation Data'!$F$29,0,10*ROW('Sanitation Data'!F122))="","",OFFSET('Sanitation Data'!$F$29,0,10*ROW('Sanitation Data'!F122)))</f>
        <v/>
      </c>
      <c r="CW128" s="353" t="str">
        <f ca="1">+IF(OFFSET('Sanitation Data'!$F$30,0,10*ROW('Sanitation Data'!F122))="","",OFFSET('Sanitation Data'!$F$30,0,10*ROW('Sanitation Data'!F122)))</f>
        <v/>
      </c>
      <c r="CX128" s="353" t="str">
        <f ca="1">+IF(OFFSET('Sanitation Data'!$F$31,0,10*ROW('Sanitation Data'!F122))="","",OFFSET('Sanitation Data'!$F$31,0,10*ROW('Sanitation Data'!F122)))</f>
        <v/>
      </c>
      <c r="CY128" s="353" t="str">
        <f ca="1">+IF(OFFSET('Sanitation Data'!$F$32,0,10*ROW('Sanitation Data'!F122))="","",OFFSET('Sanitation Data'!$F$32,0,10*ROW('Sanitation Data'!F122)))</f>
        <v/>
      </c>
      <c r="CZ128" s="353" t="str">
        <f ca="1">+IF(OFFSET('Sanitation Data'!$G$28,0,10*ROW('Sanitation Data'!G122))="","",OFFSET('Sanitation Data'!$G$28,0,10*ROW('Sanitation Data'!G122)))</f>
        <v/>
      </c>
      <c r="DA128" s="353" t="str">
        <f ca="1">+IF(OFFSET('Sanitation Data'!$G$29,0,10*ROW('Sanitation Data'!G122))="","",OFFSET('Sanitation Data'!$G$29,0,10*ROW('Sanitation Data'!G122)))</f>
        <v/>
      </c>
      <c r="DB128" s="353" t="str">
        <f ca="1">+IF(OFFSET('Sanitation Data'!$G$30,0,10*ROW('Sanitation Data'!G122))="","",OFFSET('Sanitation Data'!$G$30,0,10*ROW('Sanitation Data'!G122)))</f>
        <v/>
      </c>
      <c r="DC128" s="353" t="str">
        <f ca="1">+IF(OFFSET('Sanitation Data'!$G$31,0,10*ROW('Sanitation Data'!G122))="","",OFFSET('Sanitation Data'!$G$31,0,10*ROW('Sanitation Data'!G122)))</f>
        <v/>
      </c>
      <c r="DD128" s="353" t="str">
        <f ca="1">+IF(OFFSET('Sanitation Data'!$G$32,0,10*ROW('Sanitation Data'!G122))="","",OFFSET('Sanitation Data'!$G$32,0,10*ROW('Sanitation Data'!G122)))</f>
        <v/>
      </c>
      <c r="DE128" s="353" t="str">
        <f ca="1">+IF(OFFSET('Sanitation Data'!$H$28,0,10*ROW('Sanitation Data'!H122))="","",OFFSET('Sanitation Data'!$H$28,0,10*ROW('Sanitation Data'!H122)))</f>
        <v/>
      </c>
      <c r="DF128" s="353" t="str">
        <f ca="1">+IF(OFFSET('Sanitation Data'!$H$29,0,10*ROW('Sanitation Data'!H122))="","",OFFSET('Sanitation Data'!$H$29,0,10*ROW('Sanitation Data'!H122)))</f>
        <v/>
      </c>
      <c r="DG128" s="353" t="str">
        <f ca="1">+IF(OFFSET('Sanitation Data'!$H$30,0,10*ROW('Sanitation Data'!H122))="","",OFFSET('Sanitation Data'!$H$30,0,10*ROW('Sanitation Data'!H122)))</f>
        <v/>
      </c>
      <c r="DH128" s="353" t="str">
        <f ca="1">+IF(OFFSET('Sanitation Data'!$H$31,0,10*ROW('Sanitation Data'!H122))="","",OFFSET('Sanitation Data'!$H$31,0,10*ROW('Sanitation Data'!H122)))</f>
        <v/>
      </c>
      <c r="DI128" s="353" t="str">
        <f ca="1">+IF(OFFSET('Sanitation Data'!$H$32,0,10*ROW('Sanitation Data'!H122))="","",OFFSET('Sanitation Data'!$H$32,0,10*ROW('Sanitation Data'!H122)))</f>
        <v/>
      </c>
      <c r="DJ128" s="353" t="str">
        <f ca="1">+IF(OFFSET('Sanitation Data'!$I$28,0,10*ROW('Sanitation Data'!I122))="","",OFFSET('Sanitation Data'!$I$28,0,10*ROW('Sanitation Data'!I122)))</f>
        <v/>
      </c>
      <c r="DK128" s="353" t="str">
        <f ca="1">+IF(OFFSET('Sanitation Data'!$I$29,0,10*ROW('Sanitation Data'!I122))="","",OFFSET('Sanitation Data'!$I$29,0,10*ROW('Sanitation Data'!I122)))</f>
        <v/>
      </c>
      <c r="DL128" s="353" t="str">
        <f ca="1">+IF(OFFSET('Sanitation Data'!$I$30,0,10*ROW('Sanitation Data'!I122))="","",OFFSET('Sanitation Data'!$I$30,0,10*ROW('Sanitation Data'!I122)))</f>
        <v/>
      </c>
      <c r="DM128" s="353" t="str">
        <f ca="1">+IF(OFFSET('Sanitation Data'!$I$31,0,10*ROW('Sanitation Data'!I122))="","",OFFSET('Sanitation Data'!$I$31,0,10*ROW('Sanitation Data'!I122)))</f>
        <v/>
      </c>
      <c r="DN128" s="353" t="str">
        <f ca="1">+IF(OFFSET('Sanitation Data'!$I$32,0,10*ROW('Sanitation Data'!I122))="","",OFFSET('Sanitation Data'!$I$32,0,10*ROW('Sanitation Data'!I122)))</f>
        <v/>
      </c>
      <c r="DO128" s="353" t="str">
        <f ca="1">+IF(OFFSET('Hygiene Data'!$D$11,0,10*ROW('Hygiene Data'!D122))="","",OFFSET('Hygiene Data'!$D$11,0,10*ROW('Hygiene Data'!D122)))</f>
        <v/>
      </c>
      <c r="DP128" s="353" t="str">
        <f ca="1">+IF(OFFSET('Hygiene Data'!$D$12,0,10*ROW('Hygiene Data'!D122))="","",OFFSET('Hygiene Data'!$D$12,0,10*ROW('Hygiene Data'!D122)))</f>
        <v/>
      </c>
      <c r="DQ128" s="353" t="str">
        <f ca="1">+IF(OFFSET('Hygiene Data'!$D$13,0,10*ROW('Hygiene Data'!D122))="","",OFFSET('Hygiene Data'!$D$13,0,10*ROW('Hygiene Data'!D122)))</f>
        <v/>
      </c>
      <c r="DR128" s="353" t="str">
        <f ca="1">+IF(OFFSET('Hygiene Data'!$E$11,0,10*ROW('Hygiene Data'!E122))="","",OFFSET('Hygiene Data'!$E$11,0,10*ROW('Hygiene Data'!E122)))</f>
        <v/>
      </c>
      <c r="DS128" s="353" t="str">
        <f ca="1">+IF(OFFSET('Hygiene Data'!$E$12,0,10*ROW('Hygiene Data'!E122))="","",OFFSET('Hygiene Data'!$E$12,0,10*ROW('Hygiene Data'!E122)))</f>
        <v/>
      </c>
      <c r="DT128" s="353" t="str">
        <f ca="1">+IF(OFFSET('Hygiene Data'!$E$13,0,10*ROW('Hygiene Data'!E122))="","",OFFSET('Hygiene Data'!$E$13,0,10*ROW('Hygiene Data'!E122)))</f>
        <v/>
      </c>
      <c r="DU128" s="353" t="str">
        <f ca="1">+IF(OFFSET('Hygiene Data'!$F$11,0,10*ROW('Hygiene Data'!F122))="","",OFFSET('Hygiene Data'!$F$11,0,10*ROW('Hygiene Data'!F122)))</f>
        <v/>
      </c>
      <c r="DV128" s="353" t="str">
        <f ca="1">+IF(OFFSET('Hygiene Data'!$F$12,0,10*ROW('Hygiene Data'!F122))="","",OFFSET('Hygiene Data'!$F$12,0,10*ROW('Hygiene Data'!F122)))</f>
        <v/>
      </c>
      <c r="DW128" s="353" t="str">
        <f ca="1">+IF(OFFSET('Hygiene Data'!$F$13,0,10*ROW('Hygiene Data'!F122))="","",OFFSET('Hygiene Data'!$F$13,0,10*ROW('Hygiene Data'!F122)))</f>
        <v/>
      </c>
      <c r="DX128" s="353" t="str">
        <f ca="1">+IF(OFFSET('Hygiene Data'!$G$11,0,10*ROW('Hygiene Data'!G122))="","",OFFSET('Hygiene Data'!$G$11,0,10*ROW('Hygiene Data'!G122)))</f>
        <v/>
      </c>
      <c r="DY128" s="353" t="str">
        <f ca="1">+IF(OFFSET('Hygiene Data'!$G$12,0,10*ROW('Hygiene Data'!G122))="","",OFFSET('Hygiene Data'!$G$12,0,10*ROW('Hygiene Data'!G122)))</f>
        <v/>
      </c>
      <c r="DZ128" s="353" t="str">
        <f ca="1">+IF(OFFSET('Hygiene Data'!$G$13,0,10*ROW('Hygiene Data'!G122))="","",OFFSET('Hygiene Data'!$G$13,0,10*ROW('Hygiene Data'!G122)))</f>
        <v/>
      </c>
      <c r="EA128" s="353" t="str">
        <f ca="1">+IF(OFFSET('Hygiene Data'!$H$11,0,10*ROW('Hygiene Data'!H122))="","",OFFSET('Hygiene Data'!$H$11,0,10*ROW('Hygiene Data'!H122)))</f>
        <v/>
      </c>
      <c r="EB128" s="353" t="str">
        <f ca="1">+IF(OFFSET('Hygiene Data'!$H$12,0,10*ROW('Hygiene Data'!H122))="","",OFFSET('Hygiene Data'!$H$12,0,10*ROW('Hygiene Data'!H122)))</f>
        <v/>
      </c>
      <c r="EC128" s="353" t="str">
        <f ca="1">+IF(OFFSET('Hygiene Data'!$H$13,0,10*ROW('Hygiene Data'!H122))="","",OFFSET('Hygiene Data'!$H$13,0,10*ROW('Hygiene Data'!H122)))</f>
        <v/>
      </c>
      <c r="ED128" s="353" t="str">
        <f ca="1">+IF(OFFSET('Hygiene Data'!$I$11,0,10*ROW('Hygiene Data'!I122))="","",OFFSET('Hygiene Data'!$I$11,0,10*ROW('Hygiene Data'!I122)))</f>
        <v/>
      </c>
      <c r="EE128" s="353" t="str">
        <f ca="1">+IF(OFFSET('Hygiene Data'!$I$12,0,10*ROW('Hygiene Data'!I122))="","",OFFSET('Hygiene Data'!$I$12,0,10*ROW('Hygiene Data'!I122)))</f>
        <v/>
      </c>
      <c r="EF128" s="353" t="str">
        <f ca="1">+IF(OFFSET('Hygiene Data'!$I$13,0,10*ROW('Hygiene Data'!I122))="","",OFFSET('Hygiene Data'!$I$13,0,10*ROW('Hygiene Data'!I122)))</f>
        <v/>
      </c>
    </row>
    <row r="129" spans="1:136" x14ac:dyDescent="0.25">
      <c r="A129" s="462" t="str">
        <f ca="1">+IF(OFFSET('Water Data'!$B$2,0,10*ROW('Water Data'!E123))="","",OFFSET('Water Data'!$B$2,0,10*ROW('Water Data'!E123)))</f>
        <v/>
      </c>
      <c r="B129" s="46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89" t="str">
        <f t="shared" ca="1" si="1"/>
        <v/>
      </c>
      <c r="D129" s="49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3" t="str">
        <f ca="1">+IF(OFFSET('Water Data'!$D$27,0,10*ROW('Water Data'!D123))="","",OFFSET('Water Data'!$D$27,0,10*ROW('Water Data'!D123)))</f>
        <v/>
      </c>
      <c r="BT129" s="353" t="str">
        <f ca="1">+IF(OFFSET('Water Data'!$D$28,0,10*ROW('Water Data'!D123))="","",OFFSET('Water Data'!$D$28,0,10*ROW('Water Data'!D123)))</f>
        <v/>
      </c>
      <c r="BU129" s="353" t="str">
        <f ca="1">+IF(OFFSET('Water Data'!$D$29,0,10*ROW('Water Data'!D123))="","",OFFSET('Water Data'!$D$29,0,10*ROW('Water Data'!D123)))</f>
        <v/>
      </c>
      <c r="BV129" s="353" t="str">
        <f ca="1">+IF(OFFSET('Water Data'!$E$27,0,10*ROW('Water Data'!E123))="","",OFFSET('Water Data'!$E$27,0,10*ROW('Water Data'!E123)))</f>
        <v/>
      </c>
      <c r="BW129" s="353" t="str">
        <f ca="1">+IF(OFFSET('Water Data'!$E$28,0,10*ROW('Water Data'!E123))="","",OFFSET('Water Data'!$E$28,0,10*ROW('Water Data'!E123)))</f>
        <v/>
      </c>
      <c r="BX129" s="353" t="str">
        <f ca="1">+IF(OFFSET('Water Data'!$E$29,0,10*ROW('Water Data'!E123))="","",OFFSET('Water Data'!$E$29,0,10*ROW('Water Data'!E123)))</f>
        <v/>
      </c>
      <c r="BY129" s="353" t="str">
        <f ca="1">+IF(OFFSET('Water Data'!$F$27,0,10*ROW('Water Data'!F123))="","",OFFSET('Water Data'!$F$27,0,10*ROW('Water Data'!F123)))</f>
        <v/>
      </c>
      <c r="BZ129" s="353" t="str">
        <f ca="1">+IF(OFFSET('Water Data'!$F$28,0,10*ROW('Water Data'!F123))="","",OFFSET('Water Data'!$F$28,0,10*ROW('Water Data'!F123)))</f>
        <v/>
      </c>
      <c r="CA129" s="353" t="str">
        <f ca="1">+IF(OFFSET('Water Data'!$F$29,0,10*ROW('Water Data'!F123))="","",OFFSET('Water Data'!$F$29,0,10*ROW('Water Data'!F123)))</f>
        <v/>
      </c>
      <c r="CB129" s="353" t="str">
        <f ca="1">+IF(OFFSET('Water Data'!$G$27,0,10*ROW('Water Data'!G123))="","",OFFSET('Water Data'!$G$27,0,10*ROW('Water Data'!G123)))</f>
        <v/>
      </c>
      <c r="CC129" s="353" t="str">
        <f ca="1">+IF(OFFSET('Water Data'!$G$28,0,10*ROW('Water Data'!G123))="","",OFFSET('Water Data'!$G$28,0,10*ROW('Water Data'!G123)))</f>
        <v/>
      </c>
      <c r="CD129" s="353" t="str">
        <f ca="1">+IF(OFFSET('Water Data'!$G$29,0,10*ROW('Water Data'!G123))="","",OFFSET('Water Data'!$G$29,0,10*ROW('Water Data'!G123)))</f>
        <v/>
      </c>
      <c r="CE129" s="353" t="str">
        <f ca="1">+IF(OFFSET('Water Data'!$H$27,0,10*ROW('Water Data'!H123))="","",OFFSET('Water Data'!$H$27,0,10*ROW('Water Data'!H123)))</f>
        <v/>
      </c>
      <c r="CF129" s="353" t="str">
        <f ca="1">+IF(OFFSET('Water Data'!$H$28,0,10*ROW('Water Data'!H123))="","",OFFSET('Water Data'!$H$28,0,10*ROW('Water Data'!H123)))</f>
        <v/>
      </c>
      <c r="CG129" s="353" t="str">
        <f ca="1">+IF(OFFSET('Water Data'!$H$29,0,10*ROW('Water Data'!H123))="","",OFFSET('Water Data'!$H$29,0,10*ROW('Water Data'!H123)))</f>
        <v/>
      </c>
      <c r="CH129" s="353" t="str">
        <f ca="1">+IF(OFFSET('Water Data'!$I$27,0,10*ROW('Water Data'!I123))="","",OFFSET('Water Data'!$I$27,0,10*ROW('Water Data'!I123)))</f>
        <v/>
      </c>
      <c r="CI129" s="353" t="str">
        <f ca="1">+IF(OFFSET('Water Data'!$I$28,0,10*ROW('Water Data'!I123))="","",OFFSET('Water Data'!$I$28,0,10*ROW('Water Data'!I123)))</f>
        <v/>
      </c>
      <c r="CJ129" s="353" t="str">
        <f ca="1">+IF(OFFSET('Water Data'!$I$29,0,10*ROW('Water Data'!I123))="","",OFFSET('Water Data'!$I$29,0,10*ROW('Water Data'!I123)))</f>
        <v/>
      </c>
      <c r="CK129" s="353" t="str">
        <f ca="1">+IF(OFFSET('Sanitation Data'!$D$28,0,10*ROW('Sanitation Data'!D123))="","",OFFSET('Sanitation Data'!$D$28,0,10*ROW('Sanitation Data'!D123)))</f>
        <v/>
      </c>
      <c r="CL129" s="353" t="str">
        <f ca="1">+IF(OFFSET('Sanitation Data'!$D$29,0,10*ROW('Sanitation Data'!D123))="","",OFFSET('Sanitation Data'!$D$29,0,10*ROW('Sanitation Data'!D123)))</f>
        <v/>
      </c>
      <c r="CM129" s="353" t="str">
        <f ca="1">+IF(OFFSET('Sanitation Data'!$D$30,0,10*ROW('Sanitation Data'!D123))="","",OFFSET('Sanitation Data'!$D$30,0,10*ROW('Sanitation Data'!D123)))</f>
        <v/>
      </c>
      <c r="CN129" s="353" t="str">
        <f ca="1">+IF(OFFSET('Sanitation Data'!$D$31,0,10*ROW('Sanitation Data'!D123))="","",OFFSET('Sanitation Data'!$D$31,0,10*ROW('Sanitation Data'!D123)))</f>
        <v/>
      </c>
      <c r="CO129" s="353" t="str">
        <f ca="1">+IF(OFFSET('Sanitation Data'!$D$32,0,10*ROW('Sanitation Data'!D123))="","",OFFSET('Sanitation Data'!$D$32,0,10*ROW('Sanitation Data'!D123)))</f>
        <v/>
      </c>
      <c r="CP129" s="353" t="str">
        <f ca="1">+IF(OFFSET('Sanitation Data'!$E$28,0,10*ROW('Sanitation Data'!E123))="","",OFFSET('Sanitation Data'!$E$28,0,10*ROW('Sanitation Data'!E123)))</f>
        <v/>
      </c>
      <c r="CQ129" s="353" t="str">
        <f ca="1">+IF(OFFSET('Sanitation Data'!$E$29,0,10*ROW('Sanitation Data'!E123))="","",OFFSET('Sanitation Data'!$E$29,0,10*ROW('Sanitation Data'!E123)))</f>
        <v/>
      </c>
      <c r="CR129" s="353" t="str">
        <f ca="1">+IF(OFFSET('Sanitation Data'!$E$30,0,10*ROW('Sanitation Data'!E123))="","",OFFSET('Sanitation Data'!$E$30,0,10*ROW('Sanitation Data'!E123)))</f>
        <v/>
      </c>
      <c r="CS129" s="353" t="str">
        <f ca="1">+IF(OFFSET('Sanitation Data'!$E$31,0,10*ROW('Sanitation Data'!E123))="","",OFFSET('Sanitation Data'!$E$31,0,10*ROW('Sanitation Data'!E123)))</f>
        <v/>
      </c>
      <c r="CT129" s="353" t="str">
        <f ca="1">+IF(OFFSET('Sanitation Data'!$E$32,0,10*ROW('Sanitation Data'!E123))="","",OFFSET('Sanitation Data'!$E$32,0,10*ROW('Sanitation Data'!E123)))</f>
        <v/>
      </c>
      <c r="CU129" s="353" t="str">
        <f ca="1">+IF(OFFSET('Sanitation Data'!$F$28,0,10*ROW('Sanitation Data'!F123))="","",OFFSET('Sanitation Data'!$F$28,0,10*ROW('Sanitation Data'!F123)))</f>
        <v/>
      </c>
      <c r="CV129" s="353" t="str">
        <f ca="1">+IF(OFFSET('Sanitation Data'!$F$29,0,10*ROW('Sanitation Data'!F123))="","",OFFSET('Sanitation Data'!$F$29,0,10*ROW('Sanitation Data'!F123)))</f>
        <v/>
      </c>
      <c r="CW129" s="353" t="str">
        <f ca="1">+IF(OFFSET('Sanitation Data'!$F$30,0,10*ROW('Sanitation Data'!F123))="","",OFFSET('Sanitation Data'!$F$30,0,10*ROW('Sanitation Data'!F123)))</f>
        <v/>
      </c>
      <c r="CX129" s="353" t="str">
        <f ca="1">+IF(OFFSET('Sanitation Data'!$F$31,0,10*ROW('Sanitation Data'!F123))="","",OFFSET('Sanitation Data'!$F$31,0,10*ROW('Sanitation Data'!F123)))</f>
        <v/>
      </c>
      <c r="CY129" s="353" t="str">
        <f ca="1">+IF(OFFSET('Sanitation Data'!$F$32,0,10*ROW('Sanitation Data'!F123))="","",OFFSET('Sanitation Data'!$F$32,0,10*ROW('Sanitation Data'!F123)))</f>
        <v/>
      </c>
      <c r="CZ129" s="353" t="str">
        <f ca="1">+IF(OFFSET('Sanitation Data'!$G$28,0,10*ROW('Sanitation Data'!G123))="","",OFFSET('Sanitation Data'!$G$28,0,10*ROW('Sanitation Data'!G123)))</f>
        <v/>
      </c>
      <c r="DA129" s="353" t="str">
        <f ca="1">+IF(OFFSET('Sanitation Data'!$G$29,0,10*ROW('Sanitation Data'!G123))="","",OFFSET('Sanitation Data'!$G$29,0,10*ROW('Sanitation Data'!G123)))</f>
        <v/>
      </c>
      <c r="DB129" s="353" t="str">
        <f ca="1">+IF(OFFSET('Sanitation Data'!$G$30,0,10*ROW('Sanitation Data'!G123))="","",OFFSET('Sanitation Data'!$G$30,0,10*ROW('Sanitation Data'!G123)))</f>
        <v/>
      </c>
      <c r="DC129" s="353" t="str">
        <f ca="1">+IF(OFFSET('Sanitation Data'!$G$31,0,10*ROW('Sanitation Data'!G123))="","",OFFSET('Sanitation Data'!$G$31,0,10*ROW('Sanitation Data'!G123)))</f>
        <v/>
      </c>
      <c r="DD129" s="353" t="str">
        <f ca="1">+IF(OFFSET('Sanitation Data'!$G$32,0,10*ROW('Sanitation Data'!G123))="","",OFFSET('Sanitation Data'!$G$32,0,10*ROW('Sanitation Data'!G123)))</f>
        <v/>
      </c>
      <c r="DE129" s="353" t="str">
        <f ca="1">+IF(OFFSET('Sanitation Data'!$H$28,0,10*ROW('Sanitation Data'!H123))="","",OFFSET('Sanitation Data'!$H$28,0,10*ROW('Sanitation Data'!H123)))</f>
        <v/>
      </c>
      <c r="DF129" s="353" t="str">
        <f ca="1">+IF(OFFSET('Sanitation Data'!$H$29,0,10*ROW('Sanitation Data'!H123))="","",OFFSET('Sanitation Data'!$H$29,0,10*ROW('Sanitation Data'!H123)))</f>
        <v/>
      </c>
      <c r="DG129" s="353" t="str">
        <f ca="1">+IF(OFFSET('Sanitation Data'!$H$30,0,10*ROW('Sanitation Data'!H123))="","",OFFSET('Sanitation Data'!$H$30,0,10*ROW('Sanitation Data'!H123)))</f>
        <v/>
      </c>
      <c r="DH129" s="353" t="str">
        <f ca="1">+IF(OFFSET('Sanitation Data'!$H$31,0,10*ROW('Sanitation Data'!H123))="","",OFFSET('Sanitation Data'!$H$31,0,10*ROW('Sanitation Data'!H123)))</f>
        <v/>
      </c>
      <c r="DI129" s="353" t="str">
        <f ca="1">+IF(OFFSET('Sanitation Data'!$H$32,0,10*ROW('Sanitation Data'!H123))="","",OFFSET('Sanitation Data'!$H$32,0,10*ROW('Sanitation Data'!H123)))</f>
        <v/>
      </c>
      <c r="DJ129" s="353" t="str">
        <f ca="1">+IF(OFFSET('Sanitation Data'!$I$28,0,10*ROW('Sanitation Data'!I123))="","",OFFSET('Sanitation Data'!$I$28,0,10*ROW('Sanitation Data'!I123)))</f>
        <v/>
      </c>
      <c r="DK129" s="353" t="str">
        <f ca="1">+IF(OFFSET('Sanitation Data'!$I$29,0,10*ROW('Sanitation Data'!I123))="","",OFFSET('Sanitation Data'!$I$29,0,10*ROW('Sanitation Data'!I123)))</f>
        <v/>
      </c>
      <c r="DL129" s="353" t="str">
        <f ca="1">+IF(OFFSET('Sanitation Data'!$I$30,0,10*ROW('Sanitation Data'!I123))="","",OFFSET('Sanitation Data'!$I$30,0,10*ROW('Sanitation Data'!I123)))</f>
        <v/>
      </c>
      <c r="DM129" s="353" t="str">
        <f ca="1">+IF(OFFSET('Sanitation Data'!$I$31,0,10*ROW('Sanitation Data'!I123))="","",OFFSET('Sanitation Data'!$I$31,0,10*ROW('Sanitation Data'!I123)))</f>
        <v/>
      </c>
      <c r="DN129" s="353" t="str">
        <f ca="1">+IF(OFFSET('Sanitation Data'!$I$32,0,10*ROW('Sanitation Data'!I123))="","",OFFSET('Sanitation Data'!$I$32,0,10*ROW('Sanitation Data'!I123)))</f>
        <v/>
      </c>
      <c r="DO129" s="353" t="str">
        <f ca="1">+IF(OFFSET('Hygiene Data'!$D$11,0,10*ROW('Hygiene Data'!D123))="","",OFFSET('Hygiene Data'!$D$11,0,10*ROW('Hygiene Data'!D123)))</f>
        <v/>
      </c>
      <c r="DP129" s="353" t="str">
        <f ca="1">+IF(OFFSET('Hygiene Data'!$D$12,0,10*ROW('Hygiene Data'!D123))="","",OFFSET('Hygiene Data'!$D$12,0,10*ROW('Hygiene Data'!D123)))</f>
        <v/>
      </c>
      <c r="DQ129" s="353" t="str">
        <f ca="1">+IF(OFFSET('Hygiene Data'!$D$13,0,10*ROW('Hygiene Data'!D123))="","",OFFSET('Hygiene Data'!$D$13,0,10*ROW('Hygiene Data'!D123)))</f>
        <v/>
      </c>
      <c r="DR129" s="353" t="str">
        <f ca="1">+IF(OFFSET('Hygiene Data'!$E$11,0,10*ROW('Hygiene Data'!E123))="","",OFFSET('Hygiene Data'!$E$11,0,10*ROW('Hygiene Data'!E123)))</f>
        <v/>
      </c>
      <c r="DS129" s="353" t="str">
        <f ca="1">+IF(OFFSET('Hygiene Data'!$E$12,0,10*ROW('Hygiene Data'!E123))="","",OFFSET('Hygiene Data'!$E$12,0,10*ROW('Hygiene Data'!E123)))</f>
        <v/>
      </c>
      <c r="DT129" s="353" t="str">
        <f ca="1">+IF(OFFSET('Hygiene Data'!$E$13,0,10*ROW('Hygiene Data'!E123))="","",OFFSET('Hygiene Data'!$E$13,0,10*ROW('Hygiene Data'!E123)))</f>
        <v/>
      </c>
      <c r="DU129" s="353" t="str">
        <f ca="1">+IF(OFFSET('Hygiene Data'!$F$11,0,10*ROW('Hygiene Data'!F123))="","",OFFSET('Hygiene Data'!$F$11,0,10*ROW('Hygiene Data'!F123)))</f>
        <v/>
      </c>
      <c r="DV129" s="353" t="str">
        <f ca="1">+IF(OFFSET('Hygiene Data'!$F$12,0,10*ROW('Hygiene Data'!F123))="","",OFFSET('Hygiene Data'!$F$12,0,10*ROW('Hygiene Data'!F123)))</f>
        <v/>
      </c>
      <c r="DW129" s="353" t="str">
        <f ca="1">+IF(OFFSET('Hygiene Data'!$F$13,0,10*ROW('Hygiene Data'!F123))="","",OFFSET('Hygiene Data'!$F$13,0,10*ROW('Hygiene Data'!F123)))</f>
        <v/>
      </c>
      <c r="DX129" s="353" t="str">
        <f ca="1">+IF(OFFSET('Hygiene Data'!$G$11,0,10*ROW('Hygiene Data'!G123))="","",OFFSET('Hygiene Data'!$G$11,0,10*ROW('Hygiene Data'!G123)))</f>
        <v/>
      </c>
      <c r="DY129" s="353" t="str">
        <f ca="1">+IF(OFFSET('Hygiene Data'!$G$12,0,10*ROW('Hygiene Data'!G123))="","",OFFSET('Hygiene Data'!$G$12,0,10*ROW('Hygiene Data'!G123)))</f>
        <v/>
      </c>
      <c r="DZ129" s="353" t="str">
        <f ca="1">+IF(OFFSET('Hygiene Data'!$G$13,0,10*ROW('Hygiene Data'!G123))="","",OFFSET('Hygiene Data'!$G$13,0,10*ROW('Hygiene Data'!G123)))</f>
        <v/>
      </c>
      <c r="EA129" s="353" t="str">
        <f ca="1">+IF(OFFSET('Hygiene Data'!$H$11,0,10*ROW('Hygiene Data'!H123))="","",OFFSET('Hygiene Data'!$H$11,0,10*ROW('Hygiene Data'!H123)))</f>
        <v/>
      </c>
      <c r="EB129" s="353" t="str">
        <f ca="1">+IF(OFFSET('Hygiene Data'!$H$12,0,10*ROW('Hygiene Data'!H123))="","",OFFSET('Hygiene Data'!$H$12,0,10*ROW('Hygiene Data'!H123)))</f>
        <v/>
      </c>
      <c r="EC129" s="353" t="str">
        <f ca="1">+IF(OFFSET('Hygiene Data'!$H$13,0,10*ROW('Hygiene Data'!H123))="","",OFFSET('Hygiene Data'!$H$13,0,10*ROW('Hygiene Data'!H123)))</f>
        <v/>
      </c>
      <c r="ED129" s="353" t="str">
        <f ca="1">+IF(OFFSET('Hygiene Data'!$I$11,0,10*ROW('Hygiene Data'!I123))="","",OFFSET('Hygiene Data'!$I$11,0,10*ROW('Hygiene Data'!I123)))</f>
        <v/>
      </c>
      <c r="EE129" s="353" t="str">
        <f ca="1">+IF(OFFSET('Hygiene Data'!$I$12,0,10*ROW('Hygiene Data'!I123))="","",OFFSET('Hygiene Data'!$I$12,0,10*ROW('Hygiene Data'!I123)))</f>
        <v/>
      </c>
      <c r="EF129" s="353" t="str">
        <f ca="1">+IF(OFFSET('Hygiene Data'!$I$13,0,10*ROW('Hygiene Data'!I123))="","",OFFSET('Hygiene Data'!$I$13,0,10*ROW('Hygiene Data'!I123)))</f>
        <v/>
      </c>
    </row>
    <row r="130" spans="1:136" x14ac:dyDescent="0.25">
      <c r="A130" s="462" t="str">
        <f ca="1">+IF(OFFSET('Water Data'!$B$2,0,10*ROW('Water Data'!E124))="","",OFFSET('Water Data'!$B$2,0,10*ROW('Water Data'!E124)))</f>
        <v/>
      </c>
      <c r="B130" s="46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89" t="str">
        <f t="shared" ca="1" si="1"/>
        <v/>
      </c>
      <c r="D130" s="49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3" t="str">
        <f ca="1">+IF(OFFSET('Water Data'!$D$27,0,10*ROW('Water Data'!D124))="","",OFFSET('Water Data'!$D$27,0,10*ROW('Water Data'!D124)))</f>
        <v/>
      </c>
      <c r="BT130" s="353" t="str">
        <f ca="1">+IF(OFFSET('Water Data'!$D$28,0,10*ROW('Water Data'!D124))="","",OFFSET('Water Data'!$D$28,0,10*ROW('Water Data'!D124)))</f>
        <v/>
      </c>
      <c r="BU130" s="353" t="str">
        <f ca="1">+IF(OFFSET('Water Data'!$D$29,0,10*ROW('Water Data'!D124))="","",OFFSET('Water Data'!$D$29,0,10*ROW('Water Data'!D124)))</f>
        <v/>
      </c>
      <c r="BV130" s="353" t="str">
        <f ca="1">+IF(OFFSET('Water Data'!$E$27,0,10*ROW('Water Data'!E124))="","",OFFSET('Water Data'!$E$27,0,10*ROW('Water Data'!E124)))</f>
        <v/>
      </c>
      <c r="BW130" s="353" t="str">
        <f ca="1">+IF(OFFSET('Water Data'!$E$28,0,10*ROW('Water Data'!E124))="","",OFFSET('Water Data'!$E$28,0,10*ROW('Water Data'!E124)))</f>
        <v/>
      </c>
      <c r="BX130" s="353" t="str">
        <f ca="1">+IF(OFFSET('Water Data'!$E$29,0,10*ROW('Water Data'!E124))="","",OFFSET('Water Data'!$E$29,0,10*ROW('Water Data'!E124)))</f>
        <v/>
      </c>
      <c r="BY130" s="353" t="str">
        <f ca="1">+IF(OFFSET('Water Data'!$F$27,0,10*ROW('Water Data'!F124))="","",OFFSET('Water Data'!$F$27,0,10*ROW('Water Data'!F124)))</f>
        <v/>
      </c>
      <c r="BZ130" s="353" t="str">
        <f ca="1">+IF(OFFSET('Water Data'!$F$28,0,10*ROW('Water Data'!F124))="","",OFFSET('Water Data'!$F$28,0,10*ROW('Water Data'!F124)))</f>
        <v/>
      </c>
      <c r="CA130" s="353" t="str">
        <f ca="1">+IF(OFFSET('Water Data'!$F$29,0,10*ROW('Water Data'!F124))="","",OFFSET('Water Data'!$F$29,0,10*ROW('Water Data'!F124)))</f>
        <v/>
      </c>
      <c r="CB130" s="353" t="str">
        <f ca="1">+IF(OFFSET('Water Data'!$G$27,0,10*ROW('Water Data'!G124))="","",OFFSET('Water Data'!$G$27,0,10*ROW('Water Data'!G124)))</f>
        <v/>
      </c>
      <c r="CC130" s="353" t="str">
        <f ca="1">+IF(OFFSET('Water Data'!$G$28,0,10*ROW('Water Data'!G124))="","",OFFSET('Water Data'!$G$28,0,10*ROW('Water Data'!G124)))</f>
        <v/>
      </c>
      <c r="CD130" s="353" t="str">
        <f ca="1">+IF(OFFSET('Water Data'!$G$29,0,10*ROW('Water Data'!G124))="","",OFFSET('Water Data'!$G$29,0,10*ROW('Water Data'!G124)))</f>
        <v/>
      </c>
      <c r="CE130" s="353" t="str">
        <f ca="1">+IF(OFFSET('Water Data'!$H$27,0,10*ROW('Water Data'!H124))="","",OFFSET('Water Data'!$H$27,0,10*ROW('Water Data'!H124)))</f>
        <v/>
      </c>
      <c r="CF130" s="353" t="str">
        <f ca="1">+IF(OFFSET('Water Data'!$H$28,0,10*ROW('Water Data'!H124))="","",OFFSET('Water Data'!$H$28,0,10*ROW('Water Data'!H124)))</f>
        <v/>
      </c>
      <c r="CG130" s="353" t="str">
        <f ca="1">+IF(OFFSET('Water Data'!$H$29,0,10*ROW('Water Data'!H124))="","",OFFSET('Water Data'!$H$29,0,10*ROW('Water Data'!H124)))</f>
        <v/>
      </c>
      <c r="CH130" s="353" t="str">
        <f ca="1">+IF(OFFSET('Water Data'!$I$27,0,10*ROW('Water Data'!I124))="","",OFFSET('Water Data'!$I$27,0,10*ROW('Water Data'!I124)))</f>
        <v/>
      </c>
      <c r="CI130" s="353" t="str">
        <f ca="1">+IF(OFFSET('Water Data'!$I$28,0,10*ROW('Water Data'!I124))="","",OFFSET('Water Data'!$I$28,0,10*ROW('Water Data'!I124)))</f>
        <v/>
      </c>
      <c r="CJ130" s="353" t="str">
        <f ca="1">+IF(OFFSET('Water Data'!$I$29,0,10*ROW('Water Data'!I124))="","",OFFSET('Water Data'!$I$29,0,10*ROW('Water Data'!I124)))</f>
        <v/>
      </c>
      <c r="CK130" s="353" t="str">
        <f ca="1">+IF(OFFSET('Sanitation Data'!$D$28,0,10*ROW('Sanitation Data'!D124))="","",OFFSET('Sanitation Data'!$D$28,0,10*ROW('Sanitation Data'!D124)))</f>
        <v/>
      </c>
      <c r="CL130" s="353" t="str">
        <f ca="1">+IF(OFFSET('Sanitation Data'!$D$29,0,10*ROW('Sanitation Data'!D124))="","",OFFSET('Sanitation Data'!$D$29,0,10*ROW('Sanitation Data'!D124)))</f>
        <v/>
      </c>
      <c r="CM130" s="353" t="str">
        <f ca="1">+IF(OFFSET('Sanitation Data'!$D$30,0,10*ROW('Sanitation Data'!D124))="","",OFFSET('Sanitation Data'!$D$30,0,10*ROW('Sanitation Data'!D124)))</f>
        <v/>
      </c>
      <c r="CN130" s="353" t="str">
        <f ca="1">+IF(OFFSET('Sanitation Data'!$D$31,0,10*ROW('Sanitation Data'!D124))="","",OFFSET('Sanitation Data'!$D$31,0,10*ROW('Sanitation Data'!D124)))</f>
        <v/>
      </c>
      <c r="CO130" s="353" t="str">
        <f ca="1">+IF(OFFSET('Sanitation Data'!$D$32,0,10*ROW('Sanitation Data'!D124))="","",OFFSET('Sanitation Data'!$D$32,0,10*ROW('Sanitation Data'!D124)))</f>
        <v/>
      </c>
      <c r="CP130" s="353" t="str">
        <f ca="1">+IF(OFFSET('Sanitation Data'!$E$28,0,10*ROW('Sanitation Data'!E124))="","",OFFSET('Sanitation Data'!$E$28,0,10*ROW('Sanitation Data'!E124)))</f>
        <v/>
      </c>
      <c r="CQ130" s="353" t="str">
        <f ca="1">+IF(OFFSET('Sanitation Data'!$E$29,0,10*ROW('Sanitation Data'!E124))="","",OFFSET('Sanitation Data'!$E$29,0,10*ROW('Sanitation Data'!E124)))</f>
        <v/>
      </c>
      <c r="CR130" s="353" t="str">
        <f ca="1">+IF(OFFSET('Sanitation Data'!$E$30,0,10*ROW('Sanitation Data'!E124))="","",OFFSET('Sanitation Data'!$E$30,0,10*ROW('Sanitation Data'!E124)))</f>
        <v/>
      </c>
      <c r="CS130" s="353" t="str">
        <f ca="1">+IF(OFFSET('Sanitation Data'!$E$31,0,10*ROW('Sanitation Data'!E124))="","",OFFSET('Sanitation Data'!$E$31,0,10*ROW('Sanitation Data'!E124)))</f>
        <v/>
      </c>
      <c r="CT130" s="353" t="str">
        <f ca="1">+IF(OFFSET('Sanitation Data'!$E$32,0,10*ROW('Sanitation Data'!E124))="","",OFFSET('Sanitation Data'!$E$32,0,10*ROW('Sanitation Data'!E124)))</f>
        <v/>
      </c>
      <c r="CU130" s="353" t="str">
        <f ca="1">+IF(OFFSET('Sanitation Data'!$F$28,0,10*ROW('Sanitation Data'!F124))="","",OFFSET('Sanitation Data'!$F$28,0,10*ROW('Sanitation Data'!F124)))</f>
        <v/>
      </c>
      <c r="CV130" s="353" t="str">
        <f ca="1">+IF(OFFSET('Sanitation Data'!$F$29,0,10*ROW('Sanitation Data'!F124))="","",OFFSET('Sanitation Data'!$F$29,0,10*ROW('Sanitation Data'!F124)))</f>
        <v/>
      </c>
      <c r="CW130" s="353" t="str">
        <f ca="1">+IF(OFFSET('Sanitation Data'!$F$30,0,10*ROW('Sanitation Data'!F124))="","",OFFSET('Sanitation Data'!$F$30,0,10*ROW('Sanitation Data'!F124)))</f>
        <v/>
      </c>
      <c r="CX130" s="353" t="str">
        <f ca="1">+IF(OFFSET('Sanitation Data'!$F$31,0,10*ROW('Sanitation Data'!F124))="","",OFFSET('Sanitation Data'!$F$31,0,10*ROW('Sanitation Data'!F124)))</f>
        <v/>
      </c>
      <c r="CY130" s="353" t="str">
        <f ca="1">+IF(OFFSET('Sanitation Data'!$F$32,0,10*ROW('Sanitation Data'!F124))="","",OFFSET('Sanitation Data'!$F$32,0,10*ROW('Sanitation Data'!F124)))</f>
        <v/>
      </c>
      <c r="CZ130" s="353" t="str">
        <f ca="1">+IF(OFFSET('Sanitation Data'!$G$28,0,10*ROW('Sanitation Data'!G124))="","",OFFSET('Sanitation Data'!$G$28,0,10*ROW('Sanitation Data'!G124)))</f>
        <v/>
      </c>
      <c r="DA130" s="353" t="str">
        <f ca="1">+IF(OFFSET('Sanitation Data'!$G$29,0,10*ROW('Sanitation Data'!G124))="","",OFFSET('Sanitation Data'!$G$29,0,10*ROW('Sanitation Data'!G124)))</f>
        <v/>
      </c>
      <c r="DB130" s="353" t="str">
        <f ca="1">+IF(OFFSET('Sanitation Data'!$G$30,0,10*ROW('Sanitation Data'!G124))="","",OFFSET('Sanitation Data'!$G$30,0,10*ROW('Sanitation Data'!G124)))</f>
        <v/>
      </c>
      <c r="DC130" s="353" t="str">
        <f ca="1">+IF(OFFSET('Sanitation Data'!$G$31,0,10*ROW('Sanitation Data'!G124))="","",OFFSET('Sanitation Data'!$G$31,0,10*ROW('Sanitation Data'!G124)))</f>
        <v/>
      </c>
      <c r="DD130" s="353" t="str">
        <f ca="1">+IF(OFFSET('Sanitation Data'!$G$32,0,10*ROW('Sanitation Data'!G124))="","",OFFSET('Sanitation Data'!$G$32,0,10*ROW('Sanitation Data'!G124)))</f>
        <v/>
      </c>
      <c r="DE130" s="353" t="str">
        <f ca="1">+IF(OFFSET('Sanitation Data'!$H$28,0,10*ROW('Sanitation Data'!H124))="","",OFFSET('Sanitation Data'!$H$28,0,10*ROW('Sanitation Data'!H124)))</f>
        <v/>
      </c>
      <c r="DF130" s="353" t="str">
        <f ca="1">+IF(OFFSET('Sanitation Data'!$H$29,0,10*ROW('Sanitation Data'!H124))="","",OFFSET('Sanitation Data'!$H$29,0,10*ROW('Sanitation Data'!H124)))</f>
        <v/>
      </c>
      <c r="DG130" s="353" t="str">
        <f ca="1">+IF(OFFSET('Sanitation Data'!$H$30,0,10*ROW('Sanitation Data'!H124))="","",OFFSET('Sanitation Data'!$H$30,0,10*ROW('Sanitation Data'!H124)))</f>
        <v/>
      </c>
      <c r="DH130" s="353" t="str">
        <f ca="1">+IF(OFFSET('Sanitation Data'!$H$31,0,10*ROW('Sanitation Data'!H124))="","",OFFSET('Sanitation Data'!$H$31,0,10*ROW('Sanitation Data'!H124)))</f>
        <v/>
      </c>
      <c r="DI130" s="353" t="str">
        <f ca="1">+IF(OFFSET('Sanitation Data'!$H$32,0,10*ROW('Sanitation Data'!H124))="","",OFFSET('Sanitation Data'!$H$32,0,10*ROW('Sanitation Data'!H124)))</f>
        <v/>
      </c>
      <c r="DJ130" s="353" t="str">
        <f ca="1">+IF(OFFSET('Sanitation Data'!$I$28,0,10*ROW('Sanitation Data'!I124))="","",OFFSET('Sanitation Data'!$I$28,0,10*ROW('Sanitation Data'!I124)))</f>
        <v/>
      </c>
      <c r="DK130" s="353" t="str">
        <f ca="1">+IF(OFFSET('Sanitation Data'!$I$29,0,10*ROW('Sanitation Data'!I124))="","",OFFSET('Sanitation Data'!$I$29,0,10*ROW('Sanitation Data'!I124)))</f>
        <v/>
      </c>
      <c r="DL130" s="353" t="str">
        <f ca="1">+IF(OFFSET('Sanitation Data'!$I$30,0,10*ROW('Sanitation Data'!I124))="","",OFFSET('Sanitation Data'!$I$30,0,10*ROW('Sanitation Data'!I124)))</f>
        <v/>
      </c>
      <c r="DM130" s="353" t="str">
        <f ca="1">+IF(OFFSET('Sanitation Data'!$I$31,0,10*ROW('Sanitation Data'!I124))="","",OFFSET('Sanitation Data'!$I$31,0,10*ROW('Sanitation Data'!I124)))</f>
        <v/>
      </c>
      <c r="DN130" s="353" t="str">
        <f ca="1">+IF(OFFSET('Sanitation Data'!$I$32,0,10*ROW('Sanitation Data'!I124))="","",OFFSET('Sanitation Data'!$I$32,0,10*ROW('Sanitation Data'!I124)))</f>
        <v/>
      </c>
      <c r="DO130" s="353" t="str">
        <f ca="1">+IF(OFFSET('Hygiene Data'!$D$11,0,10*ROW('Hygiene Data'!D124))="","",OFFSET('Hygiene Data'!$D$11,0,10*ROW('Hygiene Data'!D124)))</f>
        <v/>
      </c>
      <c r="DP130" s="353" t="str">
        <f ca="1">+IF(OFFSET('Hygiene Data'!$D$12,0,10*ROW('Hygiene Data'!D124))="","",OFFSET('Hygiene Data'!$D$12,0,10*ROW('Hygiene Data'!D124)))</f>
        <v/>
      </c>
      <c r="DQ130" s="353" t="str">
        <f ca="1">+IF(OFFSET('Hygiene Data'!$D$13,0,10*ROW('Hygiene Data'!D124))="","",OFFSET('Hygiene Data'!$D$13,0,10*ROW('Hygiene Data'!D124)))</f>
        <v/>
      </c>
      <c r="DR130" s="353" t="str">
        <f ca="1">+IF(OFFSET('Hygiene Data'!$E$11,0,10*ROW('Hygiene Data'!E124))="","",OFFSET('Hygiene Data'!$E$11,0,10*ROW('Hygiene Data'!E124)))</f>
        <v/>
      </c>
      <c r="DS130" s="353" t="str">
        <f ca="1">+IF(OFFSET('Hygiene Data'!$E$12,0,10*ROW('Hygiene Data'!E124))="","",OFFSET('Hygiene Data'!$E$12,0,10*ROW('Hygiene Data'!E124)))</f>
        <v/>
      </c>
      <c r="DT130" s="353" t="str">
        <f ca="1">+IF(OFFSET('Hygiene Data'!$E$13,0,10*ROW('Hygiene Data'!E124))="","",OFFSET('Hygiene Data'!$E$13,0,10*ROW('Hygiene Data'!E124)))</f>
        <v/>
      </c>
      <c r="DU130" s="353" t="str">
        <f ca="1">+IF(OFFSET('Hygiene Data'!$F$11,0,10*ROW('Hygiene Data'!F124))="","",OFFSET('Hygiene Data'!$F$11,0,10*ROW('Hygiene Data'!F124)))</f>
        <v/>
      </c>
      <c r="DV130" s="353" t="str">
        <f ca="1">+IF(OFFSET('Hygiene Data'!$F$12,0,10*ROW('Hygiene Data'!F124))="","",OFFSET('Hygiene Data'!$F$12,0,10*ROW('Hygiene Data'!F124)))</f>
        <v/>
      </c>
      <c r="DW130" s="353" t="str">
        <f ca="1">+IF(OFFSET('Hygiene Data'!$F$13,0,10*ROW('Hygiene Data'!F124))="","",OFFSET('Hygiene Data'!$F$13,0,10*ROW('Hygiene Data'!F124)))</f>
        <v/>
      </c>
      <c r="DX130" s="353" t="str">
        <f ca="1">+IF(OFFSET('Hygiene Data'!$G$11,0,10*ROW('Hygiene Data'!G124))="","",OFFSET('Hygiene Data'!$G$11,0,10*ROW('Hygiene Data'!G124)))</f>
        <v/>
      </c>
      <c r="DY130" s="353" t="str">
        <f ca="1">+IF(OFFSET('Hygiene Data'!$G$12,0,10*ROW('Hygiene Data'!G124))="","",OFFSET('Hygiene Data'!$G$12,0,10*ROW('Hygiene Data'!G124)))</f>
        <v/>
      </c>
      <c r="DZ130" s="353" t="str">
        <f ca="1">+IF(OFFSET('Hygiene Data'!$G$13,0,10*ROW('Hygiene Data'!G124))="","",OFFSET('Hygiene Data'!$G$13,0,10*ROW('Hygiene Data'!G124)))</f>
        <v/>
      </c>
      <c r="EA130" s="353" t="str">
        <f ca="1">+IF(OFFSET('Hygiene Data'!$H$11,0,10*ROW('Hygiene Data'!H124))="","",OFFSET('Hygiene Data'!$H$11,0,10*ROW('Hygiene Data'!H124)))</f>
        <v/>
      </c>
      <c r="EB130" s="353" t="str">
        <f ca="1">+IF(OFFSET('Hygiene Data'!$H$12,0,10*ROW('Hygiene Data'!H124))="","",OFFSET('Hygiene Data'!$H$12,0,10*ROW('Hygiene Data'!H124)))</f>
        <v/>
      </c>
      <c r="EC130" s="353" t="str">
        <f ca="1">+IF(OFFSET('Hygiene Data'!$H$13,0,10*ROW('Hygiene Data'!H124))="","",OFFSET('Hygiene Data'!$H$13,0,10*ROW('Hygiene Data'!H124)))</f>
        <v/>
      </c>
      <c r="ED130" s="353" t="str">
        <f ca="1">+IF(OFFSET('Hygiene Data'!$I$11,0,10*ROW('Hygiene Data'!I124))="","",OFFSET('Hygiene Data'!$I$11,0,10*ROW('Hygiene Data'!I124)))</f>
        <v/>
      </c>
      <c r="EE130" s="353" t="str">
        <f ca="1">+IF(OFFSET('Hygiene Data'!$I$12,0,10*ROW('Hygiene Data'!I124))="","",OFFSET('Hygiene Data'!$I$12,0,10*ROW('Hygiene Data'!I124)))</f>
        <v/>
      </c>
      <c r="EF130" s="353" t="str">
        <f ca="1">+IF(OFFSET('Hygiene Data'!$I$13,0,10*ROW('Hygiene Data'!I124))="","",OFFSET('Hygiene Data'!$I$13,0,10*ROW('Hygiene Data'!I124)))</f>
        <v/>
      </c>
    </row>
    <row r="131" spans="1:136" x14ac:dyDescent="0.25">
      <c r="A131" s="462" t="str">
        <f ca="1">+IF(OFFSET('Water Data'!$B$2,0,10*ROW('Water Data'!E125))="","",OFFSET('Water Data'!$B$2,0,10*ROW('Water Data'!E125)))</f>
        <v/>
      </c>
      <c r="B131" s="46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89" t="str">
        <f t="shared" ca="1" si="1"/>
        <v/>
      </c>
      <c r="D131" s="49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3" t="str">
        <f ca="1">+IF(OFFSET('Water Data'!$D$27,0,10*ROW('Water Data'!D125))="","",OFFSET('Water Data'!$D$27,0,10*ROW('Water Data'!D125)))</f>
        <v/>
      </c>
      <c r="BT131" s="353" t="str">
        <f ca="1">+IF(OFFSET('Water Data'!$D$28,0,10*ROW('Water Data'!D125))="","",OFFSET('Water Data'!$D$28,0,10*ROW('Water Data'!D125)))</f>
        <v/>
      </c>
      <c r="BU131" s="353" t="str">
        <f ca="1">+IF(OFFSET('Water Data'!$D$29,0,10*ROW('Water Data'!D125))="","",OFFSET('Water Data'!$D$29,0,10*ROW('Water Data'!D125)))</f>
        <v/>
      </c>
      <c r="BV131" s="353" t="str">
        <f ca="1">+IF(OFFSET('Water Data'!$E$27,0,10*ROW('Water Data'!E125))="","",OFFSET('Water Data'!$E$27,0,10*ROW('Water Data'!E125)))</f>
        <v/>
      </c>
      <c r="BW131" s="353" t="str">
        <f ca="1">+IF(OFFSET('Water Data'!$E$28,0,10*ROW('Water Data'!E125))="","",OFFSET('Water Data'!$E$28,0,10*ROW('Water Data'!E125)))</f>
        <v/>
      </c>
      <c r="BX131" s="353" t="str">
        <f ca="1">+IF(OFFSET('Water Data'!$E$29,0,10*ROW('Water Data'!E125))="","",OFFSET('Water Data'!$E$29,0,10*ROW('Water Data'!E125)))</f>
        <v/>
      </c>
      <c r="BY131" s="353" t="str">
        <f ca="1">+IF(OFFSET('Water Data'!$F$27,0,10*ROW('Water Data'!F125))="","",OFFSET('Water Data'!$F$27,0,10*ROW('Water Data'!F125)))</f>
        <v/>
      </c>
      <c r="BZ131" s="353" t="str">
        <f ca="1">+IF(OFFSET('Water Data'!$F$28,0,10*ROW('Water Data'!F125))="","",OFFSET('Water Data'!$F$28,0,10*ROW('Water Data'!F125)))</f>
        <v/>
      </c>
      <c r="CA131" s="353" t="str">
        <f ca="1">+IF(OFFSET('Water Data'!$F$29,0,10*ROW('Water Data'!F125))="","",OFFSET('Water Data'!$F$29,0,10*ROW('Water Data'!F125)))</f>
        <v/>
      </c>
      <c r="CB131" s="353" t="str">
        <f ca="1">+IF(OFFSET('Water Data'!$G$27,0,10*ROW('Water Data'!G125))="","",OFFSET('Water Data'!$G$27,0,10*ROW('Water Data'!G125)))</f>
        <v/>
      </c>
      <c r="CC131" s="353" t="str">
        <f ca="1">+IF(OFFSET('Water Data'!$G$28,0,10*ROW('Water Data'!G125))="","",OFFSET('Water Data'!$G$28,0,10*ROW('Water Data'!G125)))</f>
        <v/>
      </c>
      <c r="CD131" s="353" t="str">
        <f ca="1">+IF(OFFSET('Water Data'!$G$29,0,10*ROW('Water Data'!G125))="","",OFFSET('Water Data'!$G$29,0,10*ROW('Water Data'!G125)))</f>
        <v/>
      </c>
      <c r="CE131" s="353" t="str">
        <f ca="1">+IF(OFFSET('Water Data'!$H$27,0,10*ROW('Water Data'!H125))="","",OFFSET('Water Data'!$H$27,0,10*ROW('Water Data'!H125)))</f>
        <v/>
      </c>
      <c r="CF131" s="353" t="str">
        <f ca="1">+IF(OFFSET('Water Data'!$H$28,0,10*ROW('Water Data'!H125))="","",OFFSET('Water Data'!$H$28,0,10*ROW('Water Data'!H125)))</f>
        <v/>
      </c>
      <c r="CG131" s="353" t="str">
        <f ca="1">+IF(OFFSET('Water Data'!$H$29,0,10*ROW('Water Data'!H125))="","",OFFSET('Water Data'!$H$29,0,10*ROW('Water Data'!H125)))</f>
        <v/>
      </c>
      <c r="CH131" s="353" t="str">
        <f ca="1">+IF(OFFSET('Water Data'!$I$27,0,10*ROW('Water Data'!I125))="","",OFFSET('Water Data'!$I$27,0,10*ROW('Water Data'!I125)))</f>
        <v/>
      </c>
      <c r="CI131" s="353" t="str">
        <f ca="1">+IF(OFFSET('Water Data'!$I$28,0,10*ROW('Water Data'!I125))="","",OFFSET('Water Data'!$I$28,0,10*ROW('Water Data'!I125)))</f>
        <v/>
      </c>
      <c r="CJ131" s="353" t="str">
        <f ca="1">+IF(OFFSET('Water Data'!$I$29,0,10*ROW('Water Data'!I125))="","",OFFSET('Water Data'!$I$29,0,10*ROW('Water Data'!I125)))</f>
        <v/>
      </c>
      <c r="CK131" s="353" t="str">
        <f ca="1">+IF(OFFSET('Sanitation Data'!$D$28,0,10*ROW('Sanitation Data'!D125))="","",OFFSET('Sanitation Data'!$D$28,0,10*ROW('Sanitation Data'!D125)))</f>
        <v/>
      </c>
      <c r="CL131" s="353" t="str">
        <f ca="1">+IF(OFFSET('Sanitation Data'!$D$29,0,10*ROW('Sanitation Data'!D125))="","",OFFSET('Sanitation Data'!$D$29,0,10*ROW('Sanitation Data'!D125)))</f>
        <v/>
      </c>
      <c r="CM131" s="353" t="str">
        <f ca="1">+IF(OFFSET('Sanitation Data'!$D$30,0,10*ROW('Sanitation Data'!D125))="","",OFFSET('Sanitation Data'!$D$30,0,10*ROW('Sanitation Data'!D125)))</f>
        <v/>
      </c>
      <c r="CN131" s="353" t="str">
        <f ca="1">+IF(OFFSET('Sanitation Data'!$D$31,0,10*ROW('Sanitation Data'!D125))="","",OFFSET('Sanitation Data'!$D$31,0,10*ROW('Sanitation Data'!D125)))</f>
        <v/>
      </c>
      <c r="CO131" s="353" t="str">
        <f ca="1">+IF(OFFSET('Sanitation Data'!$D$32,0,10*ROW('Sanitation Data'!D125))="","",OFFSET('Sanitation Data'!$D$32,0,10*ROW('Sanitation Data'!D125)))</f>
        <v/>
      </c>
      <c r="CP131" s="353" t="str">
        <f ca="1">+IF(OFFSET('Sanitation Data'!$E$28,0,10*ROW('Sanitation Data'!E125))="","",OFFSET('Sanitation Data'!$E$28,0,10*ROW('Sanitation Data'!E125)))</f>
        <v/>
      </c>
      <c r="CQ131" s="353" t="str">
        <f ca="1">+IF(OFFSET('Sanitation Data'!$E$29,0,10*ROW('Sanitation Data'!E125))="","",OFFSET('Sanitation Data'!$E$29,0,10*ROW('Sanitation Data'!E125)))</f>
        <v/>
      </c>
      <c r="CR131" s="353" t="str">
        <f ca="1">+IF(OFFSET('Sanitation Data'!$E$30,0,10*ROW('Sanitation Data'!E125))="","",OFFSET('Sanitation Data'!$E$30,0,10*ROW('Sanitation Data'!E125)))</f>
        <v/>
      </c>
      <c r="CS131" s="353" t="str">
        <f ca="1">+IF(OFFSET('Sanitation Data'!$E$31,0,10*ROW('Sanitation Data'!E125))="","",OFFSET('Sanitation Data'!$E$31,0,10*ROW('Sanitation Data'!E125)))</f>
        <v/>
      </c>
      <c r="CT131" s="353" t="str">
        <f ca="1">+IF(OFFSET('Sanitation Data'!$E$32,0,10*ROW('Sanitation Data'!E125))="","",OFFSET('Sanitation Data'!$E$32,0,10*ROW('Sanitation Data'!E125)))</f>
        <v/>
      </c>
      <c r="CU131" s="353" t="str">
        <f ca="1">+IF(OFFSET('Sanitation Data'!$F$28,0,10*ROW('Sanitation Data'!F125))="","",OFFSET('Sanitation Data'!$F$28,0,10*ROW('Sanitation Data'!F125)))</f>
        <v/>
      </c>
      <c r="CV131" s="353" t="str">
        <f ca="1">+IF(OFFSET('Sanitation Data'!$F$29,0,10*ROW('Sanitation Data'!F125))="","",OFFSET('Sanitation Data'!$F$29,0,10*ROW('Sanitation Data'!F125)))</f>
        <v/>
      </c>
      <c r="CW131" s="353" t="str">
        <f ca="1">+IF(OFFSET('Sanitation Data'!$F$30,0,10*ROW('Sanitation Data'!F125))="","",OFFSET('Sanitation Data'!$F$30,0,10*ROW('Sanitation Data'!F125)))</f>
        <v/>
      </c>
      <c r="CX131" s="353" t="str">
        <f ca="1">+IF(OFFSET('Sanitation Data'!$F$31,0,10*ROW('Sanitation Data'!F125))="","",OFFSET('Sanitation Data'!$F$31,0,10*ROW('Sanitation Data'!F125)))</f>
        <v/>
      </c>
      <c r="CY131" s="353" t="str">
        <f ca="1">+IF(OFFSET('Sanitation Data'!$F$32,0,10*ROW('Sanitation Data'!F125))="","",OFFSET('Sanitation Data'!$F$32,0,10*ROW('Sanitation Data'!F125)))</f>
        <v/>
      </c>
      <c r="CZ131" s="353" t="str">
        <f ca="1">+IF(OFFSET('Sanitation Data'!$G$28,0,10*ROW('Sanitation Data'!G125))="","",OFFSET('Sanitation Data'!$G$28,0,10*ROW('Sanitation Data'!G125)))</f>
        <v/>
      </c>
      <c r="DA131" s="353" t="str">
        <f ca="1">+IF(OFFSET('Sanitation Data'!$G$29,0,10*ROW('Sanitation Data'!G125))="","",OFFSET('Sanitation Data'!$G$29,0,10*ROW('Sanitation Data'!G125)))</f>
        <v/>
      </c>
      <c r="DB131" s="353" t="str">
        <f ca="1">+IF(OFFSET('Sanitation Data'!$G$30,0,10*ROW('Sanitation Data'!G125))="","",OFFSET('Sanitation Data'!$G$30,0,10*ROW('Sanitation Data'!G125)))</f>
        <v/>
      </c>
      <c r="DC131" s="353" t="str">
        <f ca="1">+IF(OFFSET('Sanitation Data'!$G$31,0,10*ROW('Sanitation Data'!G125))="","",OFFSET('Sanitation Data'!$G$31,0,10*ROW('Sanitation Data'!G125)))</f>
        <v/>
      </c>
      <c r="DD131" s="353" t="str">
        <f ca="1">+IF(OFFSET('Sanitation Data'!$G$32,0,10*ROW('Sanitation Data'!G125))="","",OFFSET('Sanitation Data'!$G$32,0,10*ROW('Sanitation Data'!G125)))</f>
        <v/>
      </c>
      <c r="DE131" s="353" t="str">
        <f ca="1">+IF(OFFSET('Sanitation Data'!$H$28,0,10*ROW('Sanitation Data'!H125))="","",OFFSET('Sanitation Data'!$H$28,0,10*ROW('Sanitation Data'!H125)))</f>
        <v/>
      </c>
      <c r="DF131" s="353" t="str">
        <f ca="1">+IF(OFFSET('Sanitation Data'!$H$29,0,10*ROW('Sanitation Data'!H125))="","",OFFSET('Sanitation Data'!$H$29,0,10*ROW('Sanitation Data'!H125)))</f>
        <v/>
      </c>
      <c r="DG131" s="353" t="str">
        <f ca="1">+IF(OFFSET('Sanitation Data'!$H$30,0,10*ROW('Sanitation Data'!H125))="","",OFFSET('Sanitation Data'!$H$30,0,10*ROW('Sanitation Data'!H125)))</f>
        <v/>
      </c>
      <c r="DH131" s="353" t="str">
        <f ca="1">+IF(OFFSET('Sanitation Data'!$H$31,0,10*ROW('Sanitation Data'!H125))="","",OFFSET('Sanitation Data'!$H$31,0,10*ROW('Sanitation Data'!H125)))</f>
        <v/>
      </c>
      <c r="DI131" s="353" t="str">
        <f ca="1">+IF(OFFSET('Sanitation Data'!$H$32,0,10*ROW('Sanitation Data'!H125))="","",OFFSET('Sanitation Data'!$H$32,0,10*ROW('Sanitation Data'!H125)))</f>
        <v/>
      </c>
      <c r="DJ131" s="353" t="str">
        <f ca="1">+IF(OFFSET('Sanitation Data'!$I$28,0,10*ROW('Sanitation Data'!I125))="","",OFFSET('Sanitation Data'!$I$28,0,10*ROW('Sanitation Data'!I125)))</f>
        <v/>
      </c>
      <c r="DK131" s="353" t="str">
        <f ca="1">+IF(OFFSET('Sanitation Data'!$I$29,0,10*ROW('Sanitation Data'!I125))="","",OFFSET('Sanitation Data'!$I$29,0,10*ROW('Sanitation Data'!I125)))</f>
        <v/>
      </c>
      <c r="DL131" s="353" t="str">
        <f ca="1">+IF(OFFSET('Sanitation Data'!$I$30,0,10*ROW('Sanitation Data'!I125))="","",OFFSET('Sanitation Data'!$I$30,0,10*ROW('Sanitation Data'!I125)))</f>
        <v/>
      </c>
      <c r="DM131" s="353" t="str">
        <f ca="1">+IF(OFFSET('Sanitation Data'!$I$31,0,10*ROW('Sanitation Data'!I125))="","",OFFSET('Sanitation Data'!$I$31,0,10*ROW('Sanitation Data'!I125)))</f>
        <v/>
      </c>
      <c r="DN131" s="353" t="str">
        <f ca="1">+IF(OFFSET('Sanitation Data'!$I$32,0,10*ROW('Sanitation Data'!I125))="","",OFFSET('Sanitation Data'!$I$32,0,10*ROW('Sanitation Data'!I125)))</f>
        <v/>
      </c>
      <c r="DO131" s="353" t="str">
        <f ca="1">+IF(OFFSET('Hygiene Data'!$D$11,0,10*ROW('Hygiene Data'!D125))="","",OFFSET('Hygiene Data'!$D$11,0,10*ROW('Hygiene Data'!D125)))</f>
        <v/>
      </c>
      <c r="DP131" s="353" t="str">
        <f ca="1">+IF(OFFSET('Hygiene Data'!$D$12,0,10*ROW('Hygiene Data'!D125))="","",OFFSET('Hygiene Data'!$D$12,0,10*ROW('Hygiene Data'!D125)))</f>
        <v/>
      </c>
      <c r="DQ131" s="353" t="str">
        <f ca="1">+IF(OFFSET('Hygiene Data'!$D$13,0,10*ROW('Hygiene Data'!D125))="","",OFFSET('Hygiene Data'!$D$13,0,10*ROW('Hygiene Data'!D125)))</f>
        <v/>
      </c>
      <c r="DR131" s="353" t="str">
        <f ca="1">+IF(OFFSET('Hygiene Data'!$E$11,0,10*ROW('Hygiene Data'!E125))="","",OFFSET('Hygiene Data'!$E$11,0,10*ROW('Hygiene Data'!E125)))</f>
        <v/>
      </c>
      <c r="DS131" s="353" t="str">
        <f ca="1">+IF(OFFSET('Hygiene Data'!$E$12,0,10*ROW('Hygiene Data'!E125))="","",OFFSET('Hygiene Data'!$E$12,0,10*ROW('Hygiene Data'!E125)))</f>
        <v/>
      </c>
      <c r="DT131" s="353" t="str">
        <f ca="1">+IF(OFFSET('Hygiene Data'!$E$13,0,10*ROW('Hygiene Data'!E125))="","",OFFSET('Hygiene Data'!$E$13,0,10*ROW('Hygiene Data'!E125)))</f>
        <v/>
      </c>
      <c r="DU131" s="353" t="str">
        <f ca="1">+IF(OFFSET('Hygiene Data'!$F$11,0,10*ROW('Hygiene Data'!F125))="","",OFFSET('Hygiene Data'!$F$11,0,10*ROW('Hygiene Data'!F125)))</f>
        <v/>
      </c>
      <c r="DV131" s="353" t="str">
        <f ca="1">+IF(OFFSET('Hygiene Data'!$F$12,0,10*ROW('Hygiene Data'!F125))="","",OFFSET('Hygiene Data'!$F$12,0,10*ROW('Hygiene Data'!F125)))</f>
        <v/>
      </c>
      <c r="DW131" s="353" t="str">
        <f ca="1">+IF(OFFSET('Hygiene Data'!$F$13,0,10*ROW('Hygiene Data'!F125))="","",OFFSET('Hygiene Data'!$F$13,0,10*ROW('Hygiene Data'!F125)))</f>
        <v/>
      </c>
      <c r="DX131" s="353" t="str">
        <f ca="1">+IF(OFFSET('Hygiene Data'!$G$11,0,10*ROW('Hygiene Data'!G125))="","",OFFSET('Hygiene Data'!$G$11,0,10*ROW('Hygiene Data'!G125)))</f>
        <v/>
      </c>
      <c r="DY131" s="353" t="str">
        <f ca="1">+IF(OFFSET('Hygiene Data'!$G$12,0,10*ROW('Hygiene Data'!G125))="","",OFFSET('Hygiene Data'!$G$12,0,10*ROW('Hygiene Data'!G125)))</f>
        <v/>
      </c>
      <c r="DZ131" s="353" t="str">
        <f ca="1">+IF(OFFSET('Hygiene Data'!$G$13,0,10*ROW('Hygiene Data'!G125))="","",OFFSET('Hygiene Data'!$G$13,0,10*ROW('Hygiene Data'!G125)))</f>
        <v/>
      </c>
      <c r="EA131" s="353" t="str">
        <f ca="1">+IF(OFFSET('Hygiene Data'!$H$11,0,10*ROW('Hygiene Data'!H125))="","",OFFSET('Hygiene Data'!$H$11,0,10*ROW('Hygiene Data'!H125)))</f>
        <v/>
      </c>
      <c r="EB131" s="353" t="str">
        <f ca="1">+IF(OFFSET('Hygiene Data'!$H$12,0,10*ROW('Hygiene Data'!H125))="","",OFFSET('Hygiene Data'!$H$12,0,10*ROW('Hygiene Data'!H125)))</f>
        <v/>
      </c>
      <c r="EC131" s="353" t="str">
        <f ca="1">+IF(OFFSET('Hygiene Data'!$H$13,0,10*ROW('Hygiene Data'!H125))="","",OFFSET('Hygiene Data'!$H$13,0,10*ROW('Hygiene Data'!H125)))</f>
        <v/>
      </c>
      <c r="ED131" s="353" t="str">
        <f ca="1">+IF(OFFSET('Hygiene Data'!$I$11,0,10*ROW('Hygiene Data'!I125))="","",OFFSET('Hygiene Data'!$I$11,0,10*ROW('Hygiene Data'!I125)))</f>
        <v/>
      </c>
      <c r="EE131" s="353" t="str">
        <f ca="1">+IF(OFFSET('Hygiene Data'!$I$12,0,10*ROW('Hygiene Data'!I125))="","",OFFSET('Hygiene Data'!$I$12,0,10*ROW('Hygiene Data'!I125)))</f>
        <v/>
      </c>
      <c r="EF131" s="353" t="str">
        <f ca="1">+IF(OFFSET('Hygiene Data'!$I$13,0,10*ROW('Hygiene Data'!I125))="","",OFFSET('Hygiene Data'!$I$13,0,10*ROW('Hygiene Data'!I125)))</f>
        <v/>
      </c>
    </row>
    <row r="132" spans="1:136" x14ac:dyDescent="0.25">
      <c r="A132" s="462" t="str">
        <f ca="1">+IF(OFFSET('Water Data'!$B$2,0,10*ROW('Water Data'!E126))="","",OFFSET('Water Data'!$B$2,0,10*ROW('Water Data'!E126)))</f>
        <v/>
      </c>
      <c r="B132" s="46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89" t="str">
        <f t="shared" ca="1" si="1"/>
        <v/>
      </c>
      <c r="D132" s="49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3" t="str">
        <f ca="1">+IF(OFFSET('Water Data'!$D$27,0,10*ROW('Water Data'!D126))="","",OFFSET('Water Data'!$D$27,0,10*ROW('Water Data'!D126)))</f>
        <v/>
      </c>
      <c r="BT132" s="353" t="str">
        <f ca="1">+IF(OFFSET('Water Data'!$D$28,0,10*ROW('Water Data'!D126))="","",OFFSET('Water Data'!$D$28,0,10*ROW('Water Data'!D126)))</f>
        <v/>
      </c>
      <c r="BU132" s="353" t="str">
        <f ca="1">+IF(OFFSET('Water Data'!$D$29,0,10*ROW('Water Data'!D126))="","",OFFSET('Water Data'!$D$29,0,10*ROW('Water Data'!D126)))</f>
        <v/>
      </c>
      <c r="BV132" s="353" t="str">
        <f ca="1">+IF(OFFSET('Water Data'!$E$27,0,10*ROW('Water Data'!E126))="","",OFFSET('Water Data'!$E$27,0,10*ROW('Water Data'!E126)))</f>
        <v/>
      </c>
      <c r="BW132" s="353" t="str">
        <f ca="1">+IF(OFFSET('Water Data'!$E$28,0,10*ROW('Water Data'!E126))="","",OFFSET('Water Data'!$E$28,0,10*ROW('Water Data'!E126)))</f>
        <v/>
      </c>
      <c r="BX132" s="353" t="str">
        <f ca="1">+IF(OFFSET('Water Data'!$E$29,0,10*ROW('Water Data'!E126))="","",OFFSET('Water Data'!$E$29,0,10*ROW('Water Data'!E126)))</f>
        <v/>
      </c>
      <c r="BY132" s="353" t="str">
        <f ca="1">+IF(OFFSET('Water Data'!$F$27,0,10*ROW('Water Data'!F126))="","",OFFSET('Water Data'!$F$27,0,10*ROW('Water Data'!F126)))</f>
        <v/>
      </c>
      <c r="BZ132" s="353" t="str">
        <f ca="1">+IF(OFFSET('Water Data'!$F$28,0,10*ROW('Water Data'!F126))="","",OFFSET('Water Data'!$F$28,0,10*ROW('Water Data'!F126)))</f>
        <v/>
      </c>
      <c r="CA132" s="353" t="str">
        <f ca="1">+IF(OFFSET('Water Data'!$F$29,0,10*ROW('Water Data'!F126))="","",OFFSET('Water Data'!$F$29,0,10*ROW('Water Data'!F126)))</f>
        <v/>
      </c>
      <c r="CB132" s="353" t="str">
        <f ca="1">+IF(OFFSET('Water Data'!$G$27,0,10*ROW('Water Data'!G126))="","",OFFSET('Water Data'!$G$27,0,10*ROW('Water Data'!G126)))</f>
        <v/>
      </c>
      <c r="CC132" s="353" t="str">
        <f ca="1">+IF(OFFSET('Water Data'!$G$28,0,10*ROW('Water Data'!G126))="","",OFFSET('Water Data'!$G$28,0,10*ROW('Water Data'!G126)))</f>
        <v/>
      </c>
      <c r="CD132" s="353" t="str">
        <f ca="1">+IF(OFFSET('Water Data'!$G$29,0,10*ROW('Water Data'!G126))="","",OFFSET('Water Data'!$G$29,0,10*ROW('Water Data'!G126)))</f>
        <v/>
      </c>
      <c r="CE132" s="353" t="str">
        <f ca="1">+IF(OFFSET('Water Data'!$H$27,0,10*ROW('Water Data'!H126))="","",OFFSET('Water Data'!$H$27,0,10*ROW('Water Data'!H126)))</f>
        <v/>
      </c>
      <c r="CF132" s="353" t="str">
        <f ca="1">+IF(OFFSET('Water Data'!$H$28,0,10*ROW('Water Data'!H126))="","",OFFSET('Water Data'!$H$28,0,10*ROW('Water Data'!H126)))</f>
        <v/>
      </c>
      <c r="CG132" s="353" t="str">
        <f ca="1">+IF(OFFSET('Water Data'!$H$29,0,10*ROW('Water Data'!H126))="","",OFFSET('Water Data'!$H$29,0,10*ROW('Water Data'!H126)))</f>
        <v/>
      </c>
      <c r="CH132" s="353" t="str">
        <f ca="1">+IF(OFFSET('Water Data'!$I$27,0,10*ROW('Water Data'!I126))="","",OFFSET('Water Data'!$I$27,0,10*ROW('Water Data'!I126)))</f>
        <v/>
      </c>
      <c r="CI132" s="353" t="str">
        <f ca="1">+IF(OFFSET('Water Data'!$I$28,0,10*ROW('Water Data'!I126))="","",OFFSET('Water Data'!$I$28,0,10*ROW('Water Data'!I126)))</f>
        <v/>
      </c>
      <c r="CJ132" s="353" t="str">
        <f ca="1">+IF(OFFSET('Water Data'!$I$29,0,10*ROW('Water Data'!I126))="","",OFFSET('Water Data'!$I$29,0,10*ROW('Water Data'!I126)))</f>
        <v/>
      </c>
      <c r="CK132" s="353" t="str">
        <f ca="1">+IF(OFFSET('Sanitation Data'!$D$28,0,10*ROW('Sanitation Data'!D126))="","",OFFSET('Sanitation Data'!$D$28,0,10*ROW('Sanitation Data'!D126)))</f>
        <v/>
      </c>
      <c r="CL132" s="353" t="str">
        <f ca="1">+IF(OFFSET('Sanitation Data'!$D$29,0,10*ROW('Sanitation Data'!D126))="","",OFFSET('Sanitation Data'!$D$29,0,10*ROW('Sanitation Data'!D126)))</f>
        <v/>
      </c>
      <c r="CM132" s="353" t="str">
        <f ca="1">+IF(OFFSET('Sanitation Data'!$D$30,0,10*ROW('Sanitation Data'!D126))="","",OFFSET('Sanitation Data'!$D$30,0,10*ROW('Sanitation Data'!D126)))</f>
        <v/>
      </c>
      <c r="CN132" s="353" t="str">
        <f ca="1">+IF(OFFSET('Sanitation Data'!$D$31,0,10*ROW('Sanitation Data'!D126))="","",OFFSET('Sanitation Data'!$D$31,0,10*ROW('Sanitation Data'!D126)))</f>
        <v/>
      </c>
      <c r="CO132" s="353" t="str">
        <f ca="1">+IF(OFFSET('Sanitation Data'!$D$32,0,10*ROW('Sanitation Data'!D126))="","",OFFSET('Sanitation Data'!$D$32,0,10*ROW('Sanitation Data'!D126)))</f>
        <v/>
      </c>
      <c r="CP132" s="353" t="str">
        <f ca="1">+IF(OFFSET('Sanitation Data'!$E$28,0,10*ROW('Sanitation Data'!E126))="","",OFFSET('Sanitation Data'!$E$28,0,10*ROW('Sanitation Data'!E126)))</f>
        <v/>
      </c>
      <c r="CQ132" s="353" t="str">
        <f ca="1">+IF(OFFSET('Sanitation Data'!$E$29,0,10*ROW('Sanitation Data'!E126))="","",OFFSET('Sanitation Data'!$E$29,0,10*ROW('Sanitation Data'!E126)))</f>
        <v/>
      </c>
      <c r="CR132" s="353" t="str">
        <f ca="1">+IF(OFFSET('Sanitation Data'!$E$30,0,10*ROW('Sanitation Data'!E126))="","",OFFSET('Sanitation Data'!$E$30,0,10*ROW('Sanitation Data'!E126)))</f>
        <v/>
      </c>
      <c r="CS132" s="353" t="str">
        <f ca="1">+IF(OFFSET('Sanitation Data'!$E$31,0,10*ROW('Sanitation Data'!E126))="","",OFFSET('Sanitation Data'!$E$31,0,10*ROW('Sanitation Data'!E126)))</f>
        <v/>
      </c>
      <c r="CT132" s="353" t="str">
        <f ca="1">+IF(OFFSET('Sanitation Data'!$E$32,0,10*ROW('Sanitation Data'!E126))="","",OFFSET('Sanitation Data'!$E$32,0,10*ROW('Sanitation Data'!E126)))</f>
        <v/>
      </c>
      <c r="CU132" s="353" t="str">
        <f ca="1">+IF(OFFSET('Sanitation Data'!$F$28,0,10*ROW('Sanitation Data'!F126))="","",OFFSET('Sanitation Data'!$F$28,0,10*ROW('Sanitation Data'!F126)))</f>
        <v/>
      </c>
      <c r="CV132" s="353" t="str">
        <f ca="1">+IF(OFFSET('Sanitation Data'!$F$29,0,10*ROW('Sanitation Data'!F126))="","",OFFSET('Sanitation Data'!$F$29,0,10*ROW('Sanitation Data'!F126)))</f>
        <v/>
      </c>
      <c r="CW132" s="353" t="str">
        <f ca="1">+IF(OFFSET('Sanitation Data'!$F$30,0,10*ROW('Sanitation Data'!F126))="","",OFFSET('Sanitation Data'!$F$30,0,10*ROW('Sanitation Data'!F126)))</f>
        <v/>
      </c>
      <c r="CX132" s="353" t="str">
        <f ca="1">+IF(OFFSET('Sanitation Data'!$F$31,0,10*ROW('Sanitation Data'!F126))="","",OFFSET('Sanitation Data'!$F$31,0,10*ROW('Sanitation Data'!F126)))</f>
        <v/>
      </c>
      <c r="CY132" s="353" t="str">
        <f ca="1">+IF(OFFSET('Sanitation Data'!$F$32,0,10*ROW('Sanitation Data'!F126))="","",OFFSET('Sanitation Data'!$F$32,0,10*ROW('Sanitation Data'!F126)))</f>
        <v/>
      </c>
      <c r="CZ132" s="353" t="str">
        <f ca="1">+IF(OFFSET('Sanitation Data'!$G$28,0,10*ROW('Sanitation Data'!G126))="","",OFFSET('Sanitation Data'!$G$28,0,10*ROW('Sanitation Data'!G126)))</f>
        <v/>
      </c>
      <c r="DA132" s="353" t="str">
        <f ca="1">+IF(OFFSET('Sanitation Data'!$G$29,0,10*ROW('Sanitation Data'!G126))="","",OFFSET('Sanitation Data'!$G$29,0,10*ROW('Sanitation Data'!G126)))</f>
        <v/>
      </c>
      <c r="DB132" s="353" t="str">
        <f ca="1">+IF(OFFSET('Sanitation Data'!$G$30,0,10*ROW('Sanitation Data'!G126))="","",OFFSET('Sanitation Data'!$G$30,0,10*ROW('Sanitation Data'!G126)))</f>
        <v/>
      </c>
      <c r="DC132" s="353" t="str">
        <f ca="1">+IF(OFFSET('Sanitation Data'!$G$31,0,10*ROW('Sanitation Data'!G126))="","",OFFSET('Sanitation Data'!$G$31,0,10*ROW('Sanitation Data'!G126)))</f>
        <v/>
      </c>
      <c r="DD132" s="353" t="str">
        <f ca="1">+IF(OFFSET('Sanitation Data'!$G$32,0,10*ROW('Sanitation Data'!G126))="","",OFFSET('Sanitation Data'!$G$32,0,10*ROW('Sanitation Data'!G126)))</f>
        <v/>
      </c>
      <c r="DE132" s="353" t="str">
        <f ca="1">+IF(OFFSET('Sanitation Data'!$H$28,0,10*ROW('Sanitation Data'!H126))="","",OFFSET('Sanitation Data'!$H$28,0,10*ROW('Sanitation Data'!H126)))</f>
        <v/>
      </c>
      <c r="DF132" s="353" t="str">
        <f ca="1">+IF(OFFSET('Sanitation Data'!$H$29,0,10*ROW('Sanitation Data'!H126))="","",OFFSET('Sanitation Data'!$H$29,0,10*ROW('Sanitation Data'!H126)))</f>
        <v/>
      </c>
      <c r="DG132" s="353" t="str">
        <f ca="1">+IF(OFFSET('Sanitation Data'!$H$30,0,10*ROW('Sanitation Data'!H126))="","",OFFSET('Sanitation Data'!$H$30,0,10*ROW('Sanitation Data'!H126)))</f>
        <v/>
      </c>
      <c r="DH132" s="353" t="str">
        <f ca="1">+IF(OFFSET('Sanitation Data'!$H$31,0,10*ROW('Sanitation Data'!H126))="","",OFFSET('Sanitation Data'!$H$31,0,10*ROW('Sanitation Data'!H126)))</f>
        <v/>
      </c>
      <c r="DI132" s="353" t="str">
        <f ca="1">+IF(OFFSET('Sanitation Data'!$H$32,0,10*ROW('Sanitation Data'!H126))="","",OFFSET('Sanitation Data'!$H$32,0,10*ROW('Sanitation Data'!H126)))</f>
        <v/>
      </c>
      <c r="DJ132" s="353" t="str">
        <f ca="1">+IF(OFFSET('Sanitation Data'!$I$28,0,10*ROW('Sanitation Data'!I126))="","",OFFSET('Sanitation Data'!$I$28,0,10*ROW('Sanitation Data'!I126)))</f>
        <v/>
      </c>
      <c r="DK132" s="353" t="str">
        <f ca="1">+IF(OFFSET('Sanitation Data'!$I$29,0,10*ROW('Sanitation Data'!I126))="","",OFFSET('Sanitation Data'!$I$29,0,10*ROW('Sanitation Data'!I126)))</f>
        <v/>
      </c>
      <c r="DL132" s="353" t="str">
        <f ca="1">+IF(OFFSET('Sanitation Data'!$I$30,0,10*ROW('Sanitation Data'!I126))="","",OFFSET('Sanitation Data'!$I$30,0,10*ROW('Sanitation Data'!I126)))</f>
        <v/>
      </c>
      <c r="DM132" s="353" t="str">
        <f ca="1">+IF(OFFSET('Sanitation Data'!$I$31,0,10*ROW('Sanitation Data'!I126))="","",OFFSET('Sanitation Data'!$I$31,0,10*ROW('Sanitation Data'!I126)))</f>
        <v/>
      </c>
      <c r="DN132" s="353" t="str">
        <f ca="1">+IF(OFFSET('Sanitation Data'!$I$32,0,10*ROW('Sanitation Data'!I126))="","",OFFSET('Sanitation Data'!$I$32,0,10*ROW('Sanitation Data'!I126)))</f>
        <v/>
      </c>
      <c r="DO132" s="353" t="str">
        <f ca="1">+IF(OFFSET('Hygiene Data'!$D$11,0,10*ROW('Hygiene Data'!D126))="","",OFFSET('Hygiene Data'!$D$11,0,10*ROW('Hygiene Data'!D126)))</f>
        <v/>
      </c>
      <c r="DP132" s="353" t="str">
        <f ca="1">+IF(OFFSET('Hygiene Data'!$D$12,0,10*ROW('Hygiene Data'!D126))="","",OFFSET('Hygiene Data'!$D$12,0,10*ROW('Hygiene Data'!D126)))</f>
        <v/>
      </c>
      <c r="DQ132" s="353" t="str">
        <f ca="1">+IF(OFFSET('Hygiene Data'!$D$13,0,10*ROW('Hygiene Data'!D126))="","",OFFSET('Hygiene Data'!$D$13,0,10*ROW('Hygiene Data'!D126)))</f>
        <v/>
      </c>
      <c r="DR132" s="353" t="str">
        <f ca="1">+IF(OFFSET('Hygiene Data'!$E$11,0,10*ROW('Hygiene Data'!E126))="","",OFFSET('Hygiene Data'!$E$11,0,10*ROW('Hygiene Data'!E126)))</f>
        <v/>
      </c>
      <c r="DS132" s="353" t="str">
        <f ca="1">+IF(OFFSET('Hygiene Data'!$E$12,0,10*ROW('Hygiene Data'!E126))="","",OFFSET('Hygiene Data'!$E$12,0,10*ROW('Hygiene Data'!E126)))</f>
        <v/>
      </c>
      <c r="DT132" s="353" t="str">
        <f ca="1">+IF(OFFSET('Hygiene Data'!$E$13,0,10*ROW('Hygiene Data'!E126))="","",OFFSET('Hygiene Data'!$E$13,0,10*ROW('Hygiene Data'!E126)))</f>
        <v/>
      </c>
      <c r="DU132" s="353" t="str">
        <f ca="1">+IF(OFFSET('Hygiene Data'!$F$11,0,10*ROW('Hygiene Data'!F126))="","",OFFSET('Hygiene Data'!$F$11,0,10*ROW('Hygiene Data'!F126)))</f>
        <v/>
      </c>
      <c r="DV132" s="353" t="str">
        <f ca="1">+IF(OFFSET('Hygiene Data'!$F$12,0,10*ROW('Hygiene Data'!F126))="","",OFFSET('Hygiene Data'!$F$12,0,10*ROW('Hygiene Data'!F126)))</f>
        <v/>
      </c>
      <c r="DW132" s="353" t="str">
        <f ca="1">+IF(OFFSET('Hygiene Data'!$F$13,0,10*ROW('Hygiene Data'!F126))="","",OFFSET('Hygiene Data'!$F$13,0,10*ROW('Hygiene Data'!F126)))</f>
        <v/>
      </c>
      <c r="DX132" s="353" t="str">
        <f ca="1">+IF(OFFSET('Hygiene Data'!$G$11,0,10*ROW('Hygiene Data'!G126))="","",OFFSET('Hygiene Data'!$G$11,0,10*ROW('Hygiene Data'!G126)))</f>
        <v/>
      </c>
      <c r="DY132" s="353" t="str">
        <f ca="1">+IF(OFFSET('Hygiene Data'!$G$12,0,10*ROW('Hygiene Data'!G126))="","",OFFSET('Hygiene Data'!$G$12,0,10*ROW('Hygiene Data'!G126)))</f>
        <v/>
      </c>
      <c r="DZ132" s="353" t="str">
        <f ca="1">+IF(OFFSET('Hygiene Data'!$G$13,0,10*ROW('Hygiene Data'!G126))="","",OFFSET('Hygiene Data'!$G$13,0,10*ROW('Hygiene Data'!G126)))</f>
        <v/>
      </c>
      <c r="EA132" s="353" t="str">
        <f ca="1">+IF(OFFSET('Hygiene Data'!$H$11,0,10*ROW('Hygiene Data'!H126))="","",OFFSET('Hygiene Data'!$H$11,0,10*ROW('Hygiene Data'!H126)))</f>
        <v/>
      </c>
      <c r="EB132" s="353" t="str">
        <f ca="1">+IF(OFFSET('Hygiene Data'!$H$12,0,10*ROW('Hygiene Data'!H126))="","",OFFSET('Hygiene Data'!$H$12,0,10*ROW('Hygiene Data'!H126)))</f>
        <v/>
      </c>
      <c r="EC132" s="353" t="str">
        <f ca="1">+IF(OFFSET('Hygiene Data'!$H$13,0,10*ROW('Hygiene Data'!H126))="","",OFFSET('Hygiene Data'!$H$13,0,10*ROW('Hygiene Data'!H126)))</f>
        <v/>
      </c>
      <c r="ED132" s="353" t="str">
        <f ca="1">+IF(OFFSET('Hygiene Data'!$I$11,0,10*ROW('Hygiene Data'!I126))="","",OFFSET('Hygiene Data'!$I$11,0,10*ROW('Hygiene Data'!I126)))</f>
        <v/>
      </c>
      <c r="EE132" s="353" t="str">
        <f ca="1">+IF(OFFSET('Hygiene Data'!$I$12,0,10*ROW('Hygiene Data'!I126))="","",OFFSET('Hygiene Data'!$I$12,0,10*ROW('Hygiene Data'!I126)))</f>
        <v/>
      </c>
      <c r="EF132" s="353" t="str">
        <f ca="1">+IF(OFFSET('Hygiene Data'!$I$13,0,10*ROW('Hygiene Data'!I126))="","",OFFSET('Hygiene Data'!$I$13,0,10*ROW('Hygiene Data'!I126)))</f>
        <v/>
      </c>
    </row>
    <row r="133" spans="1:136" x14ac:dyDescent="0.25">
      <c r="A133" s="462" t="str">
        <f ca="1">+IF(OFFSET('Water Data'!$B$2,0,10*ROW('Water Data'!E127))="","",OFFSET('Water Data'!$B$2,0,10*ROW('Water Data'!E127)))</f>
        <v/>
      </c>
      <c r="B133" s="46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89" t="str">
        <f t="shared" ca="1" si="1"/>
        <v/>
      </c>
      <c r="D133" s="49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3" t="str">
        <f ca="1">+IF(OFFSET('Water Data'!$D$27,0,10*ROW('Water Data'!D127))="","",OFFSET('Water Data'!$D$27,0,10*ROW('Water Data'!D127)))</f>
        <v/>
      </c>
      <c r="BT133" s="353" t="str">
        <f ca="1">+IF(OFFSET('Water Data'!$D$28,0,10*ROW('Water Data'!D127))="","",OFFSET('Water Data'!$D$28,0,10*ROW('Water Data'!D127)))</f>
        <v/>
      </c>
      <c r="BU133" s="353" t="str">
        <f ca="1">+IF(OFFSET('Water Data'!$D$29,0,10*ROW('Water Data'!D127))="","",OFFSET('Water Data'!$D$29,0,10*ROW('Water Data'!D127)))</f>
        <v/>
      </c>
      <c r="BV133" s="353" t="str">
        <f ca="1">+IF(OFFSET('Water Data'!$E$27,0,10*ROW('Water Data'!E127))="","",OFFSET('Water Data'!$E$27,0,10*ROW('Water Data'!E127)))</f>
        <v/>
      </c>
      <c r="BW133" s="353" t="str">
        <f ca="1">+IF(OFFSET('Water Data'!$E$28,0,10*ROW('Water Data'!E127))="","",OFFSET('Water Data'!$E$28,0,10*ROW('Water Data'!E127)))</f>
        <v/>
      </c>
      <c r="BX133" s="353" t="str">
        <f ca="1">+IF(OFFSET('Water Data'!$E$29,0,10*ROW('Water Data'!E127))="","",OFFSET('Water Data'!$E$29,0,10*ROW('Water Data'!E127)))</f>
        <v/>
      </c>
      <c r="BY133" s="353" t="str">
        <f ca="1">+IF(OFFSET('Water Data'!$F$27,0,10*ROW('Water Data'!F127))="","",OFFSET('Water Data'!$F$27,0,10*ROW('Water Data'!F127)))</f>
        <v/>
      </c>
      <c r="BZ133" s="353" t="str">
        <f ca="1">+IF(OFFSET('Water Data'!$F$28,0,10*ROW('Water Data'!F127))="","",OFFSET('Water Data'!$F$28,0,10*ROW('Water Data'!F127)))</f>
        <v/>
      </c>
      <c r="CA133" s="353" t="str">
        <f ca="1">+IF(OFFSET('Water Data'!$F$29,0,10*ROW('Water Data'!F127))="","",OFFSET('Water Data'!$F$29,0,10*ROW('Water Data'!F127)))</f>
        <v/>
      </c>
      <c r="CB133" s="353" t="str">
        <f ca="1">+IF(OFFSET('Water Data'!$G$27,0,10*ROW('Water Data'!G127))="","",OFFSET('Water Data'!$G$27,0,10*ROW('Water Data'!G127)))</f>
        <v/>
      </c>
      <c r="CC133" s="353" t="str">
        <f ca="1">+IF(OFFSET('Water Data'!$G$28,0,10*ROW('Water Data'!G127))="","",OFFSET('Water Data'!$G$28,0,10*ROW('Water Data'!G127)))</f>
        <v/>
      </c>
      <c r="CD133" s="353" t="str">
        <f ca="1">+IF(OFFSET('Water Data'!$G$29,0,10*ROW('Water Data'!G127))="","",OFFSET('Water Data'!$G$29,0,10*ROW('Water Data'!G127)))</f>
        <v/>
      </c>
      <c r="CE133" s="353" t="str">
        <f ca="1">+IF(OFFSET('Water Data'!$H$27,0,10*ROW('Water Data'!H127))="","",OFFSET('Water Data'!$H$27,0,10*ROW('Water Data'!H127)))</f>
        <v/>
      </c>
      <c r="CF133" s="353" t="str">
        <f ca="1">+IF(OFFSET('Water Data'!$H$28,0,10*ROW('Water Data'!H127))="","",OFFSET('Water Data'!$H$28,0,10*ROW('Water Data'!H127)))</f>
        <v/>
      </c>
      <c r="CG133" s="353" t="str">
        <f ca="1">+IF(OFFSET('Water Data'!$H$29,0,10*ROW('Water Data'!H127))="","",OFFSET('Water Data'!$H$29,0,10*ROW('Water Data'!H127)))</f>
        <v/>
      </c>
      <c r="CH133" s="353" t="str">
        <f ca="1">+IF(OFFSET('Water Data'!$I$27,0,10*ROW('Water Data'!I127))="","",OFFSET('Water Data'!$I$27,0,10*ROW('Water Data'!I127)))</f>
        <v/>
      </c>
      <c r="CI133" s="353" t="str">
        <f ca="1">+IF(OFFSET('Water Data'!$I$28,0,10*ROW('Water Data'!I127))="","",OFFSET('Water Data'!$I$28,0,10*ROW('Water Data'!I127)))</f>
        <v/>
      </c>
      <c r="CJ133" s="353" t="str">
        <f ca="1">+IF(OFFSET('Water Data'!$I$29,0,10*ROW('Water Data'!I127))="","",OFFSET('Water Data'!$I$29,0,10*ROW('Water Data'!I127)))</f>
        <v/>
      </c>
      <c r="CK133" s="353" t="str">
        <f ca="1">+IF(OFFSET('Sanitation Data'!$D$28,0,10*ROW('Sanitation Data'!D127))="","",OFFSET('Sanitation Data'!$D$28,0,10*ROW('Sanitation Data'!D127)))</f>
        <v/>
      </c>
      <c r="CL133" s="353" t="str">
        <f ca="1">+IF(OFFSET('Sanitation Data'!$D$29,0,10*ROW('Sanitation Data'!D127))="","",OFFSET('Sanitation Data'!$D$29,0,10*ROW('Sanitation Data'!D127)))</f>
        <v/>
      </c>
      <c r="CM133" s="353" t="str">
        <f ca="1">+IF(OFFSET('Sanitation Data'!$D$30,0,10*ROW('Sanitation Data'!D127))="","",OFFSET('Sanitation Data'!$D$30,0,10*ROW('Sanitation Data'!D127)))</f>
        <v/>
      </c>
      <c r="CN133" s="353" t="str">
        <f ca="1">+IF(OFFSET('Sanitation Data'!$D$31,0,10*ROW('Sanitation Data'!D127))="","",OFFSET('Sanitation Data'!$D$31,0,10*ROW('Sanitation Data'!D127)))</f>
        <v/>
      </c>
      <c r="CO133" s="353" t="str">
        <f ca="1">+IF(OFFSET('Sanitation Data'!$D$32,0,10*ROW('Sanitation Data'!D127))="","",OFFSET('Sanitation Data'!$D$32,0,10*ROW('Sanitation Data'!D127)))</f>
        <v/>
      </c>
      <c r="CP133" s="353" t="str">
        <f ca="1">+IF(OFFSET('Sanitation Data'!$E$28,0,10*ROW('Sanitation Data'!E127))="","",OFFSET('Sanitation Data'!$E$28,0,10*ROW('Sanitation Data'!E127)))</f>
        <v/>
      </c>
      <c r="CQ133" s="353" t="str">
        <f ca="1">+IF(OFFSET('Sanitation Data'!$E$29,0,10*ROW('Sanitation Data'!E127))="","",OFFSET('Sanitation Data'!$E$29,0,10*ROW('Sanitation Data'!E127)))</f>
        <v/>
      </c>
      <c r="CR133" s="353" t="str">
        <f ca="1">+IF(OFFSET('Sanitation Data'!$E$30,0,10*ROW('Sanitation Data'!E127))="","",OFFSET('Sanitation Data'!$E$30,0,10*ROW('Sanitation Data'!E127)))</f>
        <v/>
      </c>
      <c r="CS133" s="353" t="str">
        <f ca="1">+IF(OFFSET('Sanitation Data'!$E$31,0,10*ROW('Sanitation Data'!E127))="","",OFFSET('Sanitation Data'!$E$31,0,10*ROW('Sanitation Data'!E127)))</f>
        <v/>
      </c>
      <c r="CT133" s="353" t="str">
        <f ca="1">+IF(OFFSET('Sanitation Data'!$E$32,0,10*ROW('Sanitation Data'!E127))="","",OFFSET('Sanitation Data'!$E$32,0,10*ROW('Sanitation Data'!E127)))</f>
        <v/>
      </c>
      <c r="CU133" s="353" t="str">
        <f ca="1">+IF(OFFSET('Sanitation Data'!$F$28,0,10*ROW('Sanitation Data'!F127))="","",OFFSET('Sanitation Data'!$F$28,0,10*ROW('Sanitation Data'!F127)))</f>
        <v/>
      </c>
      <c r="CV133" s="353" t="str">
        <f ca="1">+IF(OFFSET('Sanitation Data'!$F$29,0,10*ROW('Sanitation Data'!F127))="","",OFFSET('Sanitation Data'!$F$29,0,10*ROW('Sanitation Data'!F127)))</f>
        <v/>
      </c>
      <c r="CW133" s="353" t="str">
        <f ca="1">+IF(OFFSET('Sanitation Data'!$F$30,0,10*ROW('Sanitation Data'!F127))="","",OFFSET('Sanitation Data'!$F$30,0,10*ROW('Sanitation Data'!F127)))</f>
        <v/>
      </c>
      <c r="CX133" s="353" t="str">
        <f ca="1">+IF(OFFSET('Sanitation Data'!$F$31,0,10*ROW('Sanitation Data'!F127))="","",OFFSET('Sanitation Data'!$F$31,0,10*ROW('Sanitation Data'!F127)))</f>
        <v/>
      </c>
      <c r="CY133" s="353" t="str">
        <f ca="1">+IF(OFFSET('Sanitation Data'!$F$32,0,10*ROW('Sanitation Data'!F127))="","",OFFSET('Sanitation Data'!$F$32,0,10*ROW('Sanitation Data'!F127)))</f>
        <v/>
      </c>
      <c r="CZ133" s="353" t="str">
        <f ca="1">+IF(OFFSET('Sanitation Data'!$G$28,0,10*ROW('Sanitation Data'!G127))="","",OFFSET('Sanitation Data'!$G$28,0,10*ROW('Sanitation Data'!G127)))</f>
        <v/>
      </c>
      <c r="DA133" s="353" t="str">
        <f ca="1">+IF(OFFSET('Sanitation Data'!$G$29,0,10*ROW('Sanitation Data'!G127))="","",OFFSET('Sanitation Data'!$G$29,0,10*ROW('Sanitation Data'!G127)))</f>
        <v/>
      </c>
      <c r="DB133" s="353" t="str">
        <f ca="1">+IF(OFFSET('Sanitation Data'!$G$30,0,10*ROW('Sanitation Data'!G127))="","",OFFSET('Sanitation Data'!$G$30,0,10*ROW('Sanitation Data'!G127)))</f>
        <v/>
      </c>
      <c r="DC133" s="353" t="str">
        <f ca="1">+IF(OFFSET('Sanitation Data'!$G$31,0,10*ROW('Sanitation Data'!G127))="","",OFFSET('Sanitation Data'!$G$31,0,10*ROW('Sanitation Data'!G127)))</f>
        <v/>
      </c>
      <c r="DD133" s="353" t="str">
        <f ca="1">+IF(OFFSET('Sanitation Data'!$G$32,0,10*ROW('Sanitation Data'!G127))="","",OFFSET('Sanitation Data'!$G$32,0,10*ROW('Sanitation Data'!G127)))</f>
        <v/>
      </c>
      <c r="DE133" s="353" t="str">
        <f ca="1">+IF(OFFSET('Sanitation Data'!$H$28,0,10*ROW('Sanitation Data'!H127))="","",OFFSET('Sanitation Data'!$H$28,0,10*ROW('Sanitation Data'!H127)))</f>
        <v/>
      </c>
      <c r="DF133" s="353" t="str">
        <f ca="1">+IF(OFFSET('Sanitation Data'!$H$29,0,10*ROW('Sanitation Data'!H127))="","",OFFSET('Sanitation Data'!$H$29,0,10*ROW('Sanitation Data'!H127)))</f>
        <v/>
      </c>
      <c r="DG133" s="353" t="str">
        <f ca="1">+IF(OFFSET('Sanitation Data'!$H$30,0,10*ROW('Sanitation Data'!H127))="","",OFFSET('Sanitation Data'!$H$30,0,10*ROW('Sanitation Data'!H127)))</f>
        <v/>
      </c>
      <c r="DH133" s="353" t="str">
        <f ca="1">+IF(OFFSET('Sanitation Data'!$H$31,0,10*ROW('Sanitation Data'!H127))="","",OFFSET('Sanitation Data'!$H$31,0,10*ROW('Sanitation Data'!H127)))</f>
        <v/>
      </c>
      <c r="DI133" s="353" t="str">
        <f ca="1">+IF(OFFSET('Sanitation Data'!$H$32,0,10*ROW('Sanitation Data'!H127))="","",OFFSET('Sanitation Data'!$H$32,0,10*ROW('Sanitation Data'!H127)))</f>
        <v/>
      </c>
      <c r="DJ133" s="353" t="str">
        <f ca="1">+IF(OFFSET('Sanitation Data'!$I$28,0,10*ROW('Sanitation Data'!I127))="","",OFFSET('Sanitation Data'!$I$28,0,10*ROW('Sanitation Data'!I127)))</f>
        <v/>
      </c>
      <c r="DK133" s="353" t="str">
        <f ca="1">+IF(OFFSET('Sanitation Data'!$I$29,0,10*ROW('Sanitation Data'!I127))="","",OFFSET('Sanitation Data'!$I$29,0,10*ROW('Sanitation Data'!I127)))</f>
        <v/>
      </c>
      <c r="DL133" s="353" t="str">
        <f ca="1">+IF(OFFSET('Sanitation Data'!$I$30,0,10*ROW('Sanitation Data'!I127))="","",OFFSET('Sanitation Data'!$I$30,0,10*ROW('Sanitation Data'!I127)))</f>
        <v/>
      </c>
      <c r="DM133" s="353" t="str">
        <f ca="1">+IF(OFFSET('Sanitation Data'!$I$31,0,10*ROW('Sanitation Data'!I127))="","",OFFSET('Sanitation Data'!$I$31,0,10*ROW('Sanitation Data'!I127)))</f>
        <v/>
      </c>
      <c r="DN133" s="353" t="str">
        <f ca="1">+IF(OFFSET('Sanitation Data'!$I$32,0,10*ROW('Sanitation Data'!I127))="","",OFFSET('Sanitation Data'!$I$32,0,10*ROW('Sanitation Data'!I127)))</f>
        <v/>
      </c>
      <c r="DO133" s="353" t="str">
        <f ca="1">+IF(OFFSET('Hygiene Data'!$D$11,0,10*ROW('Hygiene Data'!D127))="","",OFFSET('Hygiene Data'!$D$11,0,10*ROW('Hygiene Data'!D127)))</f>
        <v/>
      </c>
      <c r="DP133" s="353" t="str">
        <f ca="1">+IF(OFFSET('Hygiene Data'!$D$12,0,10*ROW('Hygiene Data'!D127))="","",OFFSET('Hygiene Data'!$D$12,0,10*ROW('Hygiene Data'!D127)))</f>
        <v/>
      </c>
      <c r="DQ133" s="353" t="str">
        <f ca="1">+IF(OFFSET('Hygiene Data'!$D$13,0,10*ROW('Hygiene Data'!D127))="","",OFFSET('Hygiene Data'!$D$13,0,10*ROW('Hygiene Data'!D127)))</f>
        <v/>
      </c>
      <c r="DR133" s="353" t="str">
        <f ca="1">+IF(OFFSET('Hygiene Data'!$E$11,0,10*ROW('Hygiene Data'!E127))="","",OFFSET('Hygiene Data'!$E$11,0,10*ROW('Hygiene Data'!E127)))</f>
        <v/>
      </c>
      <c r="DS133" s="353" t="str">
        <f ca="1">+IF(OFFSET('Hygiene Data'!$E$12,0,10*ROW('Hygiene Data'!E127))="","",OFFSET('Hygiene Data'!$E$12,0,10*ROW('Hygiene Data'!E127)))</f>
        <v/>
      </c>
      <c r="DT133" s="353" t="str">
        <f ca="1">+IF(OFFSET('Hygiene Data'!$E$13,0,10*ROW('Hygiene Data'!E127))="","",OFFSET('Hygiene Data'!$E$13,0,10*ROW('Hygiene Data'!E127)))</f>
        <v/>
      </c>
      <c r="DU133" s="353" t="str">
        <f ca="1">+IF(OFFSET('Hygiene Data'!$F$11,0,10*ROW('Hygiene Data'!F127))="","",OFFSET('Hygiene Data'!$F$11,0,10*ROW('Hygiene Data'!F127)))</f>
        <v/>
      </c>
      <c r="DV133" s="353" t="str">
        <f ca="1">+IF(OFFSET('Hygiene Data'!$F$12,0,10*ROW('Hygiene Data'!F127))="","",OFFSET('Hygiene Data'!$F$12,0,10*ROW('Hygiene Data'!F127)))</f>
        <v/>
      </c>
      <c r="DW133" s="353" t="str">
        <f ca="1">+IF(OFFSET('Hygiene Data'!$F$13,0,10*ROW('Hygiene Data'!F127))="","",OFFSET('Hygiene Data'!$F$13,0,10*ROW('Hygiene Data'!F127)))</f>
        <v/>
      </c>
      <c r="DX133" s="353" t="str">
        <f ca="1">+IF(OFFSET('Hygiene Data'!$G$11,0,10*ROW('Hygiene Data'!G127))="","",OFFSET('Hygiene Data'!$G$11,0,10*ROW('Hygiene Data'!G127)))</f>
        <v/>
      </c>
      <c r="DY133" s="353" t="str">
        <f ca="1">+IF(OFFSET('Hygiene Data'!$G$12,0,10*ROW('Hygiene Data'!G127))="","",OFFSET('Hygiene Data'!$G$12,0,10*ROW('Hygiene Data'!G127)))</f>
        <v/>
      </c>
      <c r="DZ133" s="353" t="str">
        <f ca="1">+IF(OFFSET('Hygiene Data'!$G$13,0,10*ROW('Hygiene Data'!G127))="","",OFFSET('Hygiene Data'!$G$13,0,10*ROW('Hygiene Data'!G127)))</f>
        <v/>
      </c>
      <c r="EA133" s="353" t="str">
        <f ca="1">+IF(OFFSET('Hygiene Data'!$H$11,0,10*ROW('Hygiene Data'!H127))="","",OFFSET('Hygiene Data'!$H$11,0,10*ROW('Hygiene Data'!H127)))</f>
        <v/>
      </c>
      <c r="EB133" s="353" t="str">
        <f ca="1">+IF(OFFSET('Hygiene Data'!$H$12,0,10*ROW('Hygiene Data'!H127))="","",OFFSET('Hygiene Data'!$H$12,0,10*ROW('Hygiene Data'!H127)))</f>
        <v/>
      </c>
      <c r="EC133" s="353" t="str">
        <f ca="1">+IF(OFFSET('Hygiene Data'!$H$13,0,10*ROW('Hygiene Data'!H127))="","",OFFSET('Hygiene Data'!$H$13,0,10*ROW('Hygiene Data'!H127)))</f>
        <v/>
      </c>
      <c r="ED133" s="353" t="str">
        <f ca="1">+IF(OFFSET('Hygiene Data'!$I$11,0,10*ROW('Hygiene Data'!I127))="","",OFFSET('Hygiene Data'!$I$11,0,10*ROW('Hygiene Data'!I127)))</f>
        <v/>
      </c>
      <c r="EE133" s="353" t="str">
        <f ca="1">+IF(OFFSET('Hygiene Data'!$I$12,0,10*ROW('Hygiene Data'!I127))="","",OFFSET('Hygiene Data'!$I$12,0,10*ROW('Hygiene Data'!I127)))</f>
        <v/>
      </c>
      <c r="EF133" s="353" t="str">
        <f ca="1">+IF(OFFSET('Hygiene Data'!$I$13,0,10*ROW('Hygiene Data'!I127))="","",OFFSET('Hygiene Data'!$I$13,0,10*ROW('Hygiene Data'!I127)))</f>
        <v/>
      </c>
    </row>
    <row r="134" spans="1:136" x14ac:dyDescent="0.25">
      <c r="A134" s="462" t="str">
        <f ca="1">+IF(OFFSET('Water Data'!$B$2,0,10*ROW('Water Data'!E128))="","",OFFSET('Water Data'!$B$2,0,10*ROW('Water Data'!E128)))</f>
        <v/>
      </c>
      <c r="B134" s="46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89" t="str">
        <f t="shared" ca="1" si="1"/>
        <v/>
      </c>
      <c r="D134" s="49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3" t="str">
        <f ca="1">+IF(OFFSET('Water Data'!$D$27,0,10*ROW('Water Data'!D128))="","",OFFSET('Water Data'!$D$27,0,10*ROW('Water Data'!D128)))</f>
        <v/>
      </c>
      <c r="BT134" s="353" t="str">
        <f ca="1">+IF(OFFSET('Water Data'!$D$28,0,10*ROW('Water Data'!D128))="","",OFFSET('Water Data'!$D$28,0,10*ROW('Water Data'!D128)))</f>
        <v/>
      </c>
      <c r="BU134" s="353" t="str">
        <f ca="1">+IF(OFFSET('Water Data'!$D$29,0,10*ROW('Water Data'!D128))="","",OFFSET('Water Data'!$D$29,0,10*ROW('Water Data'!D128)))</f>
        <v/>
      </c>
      <c r="BV134" s="353" t="str">
        <f ca="1">+IF(OFFSET('Water Data'!$E$27,0,10*ROW('Water Data'!E128))="","",OFFSET('Water Data'!$E$27,0,10*ROW('Water Data'!E128)))</f>
        <v/>
      </c>
      <c r="BW134" s="353" t="str">
        <f ca="1">+IF(OFFSET('Water Data'!$E$28,0,10*ROW('Water Data'!E128))="","",OFFSET('Water Data'!$E$28,0,10*ROW('Water Data'!E128)))</f>
        <v/>
      </c>
      <c r="BX134" s="353" t="str">
        <f ca="1">+IF(OFFSET('Water Data'!$E$29,0,10*ROW('Water Data'!E128))="","",OFFSET('Water Data'!$E$29,0,10*ROW('Water Data'!E128)))</f>
        <v/>
      </c>
      <c r="BY134" s="353" t="str">
        <f ca="1">+IF(OFFSET('Water Data'!$F$27,0,10*ROW('Water Data'!F128))="","",OFFSET('Water Data'!$F$27,0,10*ROW('Water Data'!F128)))</f>
        <v/>
      </c>
      <c r="BZ134" s="353" t="str">
        <f ca="1">+IF(OFFSET('Water Data'!$F$28,0,10*ROW('Water Data'!F128))="","",OFFSET('Water Data'!$F$28,0,10*ROW('Water Data'!F128)))</f>
        <v/>
      </c>
      <c r="CA134" s="353" t="str">
        <f ca="1">+IF(OFFSET('Water Data'!$F$29,0,10*ROW('Water Data'!F128))="","",OFFSET('Water Data'!$F$29,0,10*ROW('Water Data'!F128)))</f>
        <v/>
      </c>
      <c r="CB134" s="353" t="str">
        <f ca="1">+IF(OFFSET('Water Data'!$G$27,0,10*ROW('Water Data'!G128))="","",OFFSET('Water Data'!$G$27,0,10*ROW('Water Data'!G128)))</f>
        <v/>
      </c>
      <c r="CC134" s="353" t="str">
        <f ca="1">+IF(OFFSET('Water Data'!$G$28,0,10*ROW('Water Data'!G128))="","",OFFSET('Water Data'!$G$28,0,10*ROW('Water Data'!G128)))</f>
        <v/>
      </c>
      <c r="CD134" s="353" t="str">
        <f ca="1">+IF(OFFSET('Water Data'!$G$29,0,10*ROW('Water Data'!G128))="","",OFFSET('Water Data'!$G$29,0,10*ROW('Water Data'!G128)))</f>
        <v/>
      </c>
      <c r="CE134" s="353" t="str">
        <f ca="1">+IF(OFFSET('Water Data'!$H$27,0,10*ROW('Water Data'!H128))="","",OFFSET('Water Data'!$H$27,0,10*ROW('Water Data'!H128)))</f>
        <v/>
      </c>
      <c r="CF134" s="353" t="str">
        <f ca="1">+IF(OFFSET('Water Data'!$H$28,0,10*ROW('Water Data'!H128))="","",OFFSET('Water Data'!$H$28,0,10*ROW('Water Data'!H128)))</f>
        <v/>
      </c>
      <c r="CG134" s="353" t="str">
        <f ca="1">+IF(OFFSET('Water Data'!$H$29,0,10*ROW('Water Data'!H128))="","",OFFSET('Water Data'!$H$29,0,10*ROW('Water Data'!H128)))</f>
        <v/>
      </c>
      <c r="CH134" s="353" t="str">
        <f ca="1">+IF(OFFSET('Water Data'!$I$27,0,10*ROW('Water Data'!I128))="","",OFFSET('Water Data'!$I$27,0,10*ROW('Water Data'!I128)))</f>
        <v/>
      </c>
      <c r="CI134" s="353" t="str">
        <f ca="1">+IF(OFFSET('Water Data'!$I$28,0,10*ROW('Water Data'!I128))="","",OFFSET('Water Data'!$I$28,0,10*ROW('Water Data'!I128)))</f>
        <v/>
      </c>
      <c r="CJ134" s="353" t="str">
        <f ca="1">+IF(OFFSET('Water Data'!$I$29,0,10*ROW('Water Data'!I128))="","",OFFSET('Water Data'!$I$29,0,10*ROW('Water Data'!I128)))</f>
        <v/>
      </c>
      <c r="CK134" s="353" t="str">
        <f ca="1">+IF(OFFSET('Sanitation Data'!$D$28,0,10*ROW('Sanitation Data'!D128))="","",OFFSET('Sanitation Data'!$D$28,0,10*ROW('Sanitation Data'!D128)))</f>
        <v/>
      </c>
      <c r="CL134" s="353" t="str">
        <f ca="1">+IF(OFFSET('Sanitation Data'!$D$29,0,10*ROW('Sanitation Data'!D128))="","",OFFSET('Sanitation Data'!$D$29,0,10*ROW('Sanitation Data'!D128)))</f>
        <v/>
      </c>
      <c r="CM134" s="353" t="str">
        <f ca="1">+IF(OFFSET('Sanitation Data'!$D$30,0,10*ROW('Sanitation Data'!D128))="","",OFFSET('Sanitation Data'!$D$30,0,10*ROW('Sanitation Data'!D128)))</f>
        <v/>
      </c>
      <c r="CN134" s="353" t="str">
        <f ca="1">+IF(OFFSET('Sanitation Data'!$D$31,0,10*ROW('Sanitation Data'!D128))="","",OFFSET('Sanitation Data'!$D$31,0,10*ROW('Sanitation Data'!D128)))</f>
        <v/>
      </c>
      <c r="CO134" s="353" t="str">
        <f ca="1">+IF(OFFSET('Sanitation Data'!$D$32,0,10*ROW('Sanitation Data'!D128))="","",OFFSET('Sanitation Data'!$D$32,0,10*ROW('Sanitation Data'!D128)))</f>
        <v/>
      </c>
      <c r="CP134" s="353" t="str">
        <f ca="1">+IF(OFFSET('Sanitation Data'!$E$28,0,10*ROW('Sanitation Data'!E128))="","",OFFSET('Sanitation Data'!$E$28,0,10*ROW('Sanitation Data'!E128)))</f>
        <v/>
      </c>
      <c r="CQ134" s="353" t="str">
        <f ca="1">+IF(OFFSET('Sanitation Data'!$E$29,0,10*ROW('Sanitation Data'!E128))="","",OFFSET('Sanitation Data'!$E$29,0,10*ROW('Sanitation Data'!E128)))</f>
        <v/>
      </c>
      <c r="CR134" s="353" t="str">
        <f ca="1">+IF(OFFSET('Sanitation Data'!$E$30,0,10*ROW('Sanitation Data'!E128))="","",OFFSET('Sanitation Data'!$E$30,0,10*ROW('Sanitation Data'!E128)))</f>
        <v/>
      </c>
      <c r="CS134" s="353" t="str">
        <f ca="1">+IF(OFFSET('Sanitation Data'!$E$31,0,10*ROW('Sanitation Data'!E128))="","",OFFSET('Sanitation Data'!$E$31,0,10*ROW('Sanitation Data'!E128)))</f>
        <v/>
      </c>
      <c r="CT134" s="353" t="str">
        <f ca="1">+IF(OFFSET('Sanitation Data'!$E$32,0,10*ROW('Sanitation Data'!E128))="","",OFFSET('Sanitation Data'!$E$32,0,10*ROW('Sanitation Data'!E128)))</f>
        <v/>
      </c>
      <c r="CU134" s="353" t="str">
        <f ca="1">+IF(OFFSET('Sanitation Data'!$F$28,0,10*ROW('Sanitation Data'!F128))="","",OFFSET('Sanitation Data'!$F$28,0,10*ROW('Sanitation Data'!F128)))</f>
        <v/>
      </c>
      <c r="CV134" s="353" t="str">
        <f ca="1">+IF(OFFSET('Sanitation Data'!$F$29,0,10*ROW('Sanitation Data'!F128))="","",OFFSET('Sanitation Data'!$F$29,0,10*ROW('Sanitation Data'!F128)))</f>
        <v/>
      </c>
      <c r="CW134" s="353" t="str">
        <f ca="1">+IF(OFFSET('Sanitation Data'!$F$30,0,10*ROW('Sanitation Data'!F128))="","",OFFSET('Sanitation Data'!$F$30,0,10*ROW('Sanitation Data'!F128)))</f>
        <v/>
      </c>
      <c r="CX134" s="353" t="str">
        <f ca="1">+IF(OFFSET('Sanitation Data'!$F$31,0,10*ROW('Sanitation Data'!F128))="","",OFFSET('Sanitation Data'!$F$31,0,10*ROW('Sanitation Data'!F128)))</f>
        <v/>
      </c>
      <c r="CY134" s="353" t="str">
        <f ca="1">+IF(OFFSET('Sanitation Data'!$F$32,0,10*ROW('Sanitation Data'!F128))="","",OFFSET('Sanitation Data'!$F$32,0,10*ROW('Sanitation Data'!F128)))</f>
        <v/>
      </c>
      <c r="CZ134" s="353" t="str">
        <f ca="1">+IF(OFFSET('Sanitation Data'!$G$28,0,10*ROW('Sanitation Data'!G128))="","",OFFSET('Sanitation Data'!$G$28,0,10*ROW('Sanitation Data'!G128)))</f>
        <v/>
      </c>
      <c r="DA134" s="353" t="str">
        <f ca="1">+IF(OFFSET('Sanitation Data'!$G$29,0,10*ROW('Sanitation Data'!G128))="","",OFFSET('Sanitation Data'!$G$29,0,10*ROW('Sanitation Data'!G128)))</f>
        <v/>
      </c>
      <c r="DB134" s="353" t="str">
        <f ca="1">+IF(OFFSET('Sanitation Data'!$G$30,0,10*ROW('Sanitation Data'!G128))="","",OFFSET('Sanitation Data'!$G$30,0,10*ROW('Sanitation Data'!G128)))</f>
        <v/>
      </c>
      <c r="DC134" s="353" t="str">
        <f ca="1">+IF(OFFSET('Sanitation Data'!$G$31,0,10*ROW('Sanitation Data'!G128))="","",OFFSET('Sanitation Data'!$G$31,0,10*ROW('Sanitation Data'!G128)))</f>
        <v/>
      </c>
      <c r="DD134" s="353" t="str">
        <f ca="1">+IF(OFFSET('Sanitation Data'!$G$32,0,10*ROW('Sanitation Data'!G128))="","",OFFSET('Sanitation Data'!$G$32,0,10*ROW('Sanitation Data'!G128)))</f>
        <v/>
      </c>
      <c r="DE134" s="353" t="str">
        <f ca="1">+IF(OFFSET('Sanitation Data'!$H$28,0,10*ROW('Sanitation Data'!H128))="","",OFFSET('Sanitation Data'!$H$28,0,10*ROW('Sanitation Data'!H128)))</f>
        <v/>
      </c>
      <c r="DF134" s="353" t="str">
        <f ca="1">+IF(OFFSET('Sanitation Data'!$H$29,0,10*ROW('Sanitation Data'!H128))="","",OFFSET('Sanitation Data'!$H$29,0,10*ROW('Sanitation Data'!H128)))</f>
        <v/>
      </c>
      <c r="DG134" s="353" t="str">
        <f ca="1">+IF(OFFSET('Sanitation Data'!$H$30,0,10*ROW('Sanitation Data'!H128))="","",OFFSET('Sanitation Data'!$H$30,0,10*ROW('Sanitation Data'!H128)))</f>
        <v/>
      </c>
      <c r="DH134" s="353" t="str">
        <f ca="1">+IF(OFFSET('Sanitation Data'!$H$31,0,10*ROW('Sanitation Data'!H128))="","",OFFSET('Sanitation Data'!$H$31,0,10*ROW('Sanitation Data'!H128)))</f>
        <v/>
      </c>
      <c r="DI134" s="353" t="str">
        <f ca="1">+IF(OFFSET('Sanitation Data'!$H$32,0,10*ROW('Sanitation Data'!H128))="","",OFFSET('Sanitation Data'!$H$32,0,10*ROW('Sanitation Data'!H128)))</f>
        <v/>
      </c>
      <c r="DJ134" s="353" t="str">
        <f ca="1">+IF(OFFSET('Sanitation Data'!$I$28,0,10*ROW('Sanitation Data'!I128))="","",OFFSET('Sanitation Data'!$I$28,0,10*ROW('Sanitation Data'!I128)))</f>
        <v/>
      </c>
      <c r="DK134" s="353" t="str">
        <f ca="1">+IF(OFFSET('Sanitation Data'!$I$29,0,10*ROW('Sanitation Data'!I128))="","",OFFSET('Sanitation Data'!$I$29,0,10*ROW('Sanitation Data'!I128)))</f>
        <v/>
      </c>
      <c r="DL134" s="353" t="str">
        <f ca="1">+IF(OFFSET('Sanitation Data'!$I$30,0,10*ROW('Sanitation Data'!I128))="","",OFFSET('Sanitation Data'!$I$30,0,10*ROW('Sanitation Data'!I128)))</f>
        <v/>
      </c>
      <c r="DM134" s="353" t="str">
        <f ca="1">+IF(OFFSET('Sanitation Data'!$I$31,0,10*ROW('Sanitation Data'!I128))="","",OFFSET('Sanitation Data'!$I$31,0,10*ROW('Sanitation Data'!I128)))</f>
        <v/>
      </c>
      <c r="DN134" s="353" t="str">
        <f ca="1">+IF(OFFSET('Sanitation Data'!$I$32,0,10*ROW('Sanitation Data'!I128))="","",OFFSET('Sanitation Data'!$I$32,0,10*ROW('Sanitation Data'!I128)))</f>
        <v/>
      </c>
      <c r="DO134" s="353" t="str">
        <f ca="1">+IF(OFFSET('Hygiene Data'!$D$11,0,10*ROW('Hygiene Data'!D128))="","",OFFSET('Hygiene Data'!$D$11,0,10*ROW('Hygiene Data'!D128)))</f>
        <v/>
      </c>
      <c r="DP134" s="353" t="str">
        <f ca="1">+IF(OFFSET('Hygiene Data'!$D$12,0,10*ROW('Hygiene Data'!D128))="","",OFFSET('Hygiene Data'!$D$12,0,10*ROW('Hygiene Data'!D128)))</f>
        <v/>
      </c>
      <c r="DQ134" s="353" t="str">
        <f ca="1">+IF(OFFSET('Hygiene Data'!$D$13,0,10*ROW('Hygiene Data'!D128))="","",OFFSET('Hygiene Data'!$D$13,0,10*ROW('Hygiene Data'!D128)))</f>
        <v/>
      </c>
      <c r="DR134" s="353" t="str">
        <f ca="1">+IF(OFFSET('Hygiene Data'!$E$11,0,10*ROW('Hygiene Data'!E128))="","",OFFSET('Hygiene Data'!$E$11,0,10*ROW('Hygiene Data'!E128)))</f>
        <v/>
      </c>
      <c r="DS134" s="353" t="str">
        <f ca="1">+IF(OFFSET('Hygiene Data'!$E$12,0,10*ROW('Hygiene Data'!E128))="","",OFFSET('Hygiene Data'!$E$12,0,10*ROW('Hygiene Data'!E128)))</f>
        <v/>
      </c>
      <c r="DT134" s="353" t="str">
        <f ca="1">+IF(OFFSET('Hygiene Data'!$E$13,0,10*ROW('Hygiene Data'!E128))="","",OFFSET('Hygiene Data'!$E$13,0,10*ROW('Hygiene Data'!E128)))</f>
        <v/>
      </c>
      <c r="DU134" s="353" t="str">
        <f ca="1">+IF(OFFSET('Hygiene Data'!$F$11,0,10*ROW('Hygiene Data'!F128))="","",OFFSET('Hygiene Data'!$F$11,0,10*ROW('Hygiene Data'!F128)))</f>
        <v/>
      </c>
      <c r="DV134" s="353" t="str">
        <f ca="1">+IF(OFFSET('Hygiene Data'!$F$12,0,10*ROW('Hygiene Data'!F128))="","",OFFSET('Hygiene Data'!$F$12,0,10*ROW('Hygiene Data'!F128)))</f>
        <v/>
      </c>
      <c r="DW134" s="353" t="str">
        <f ca="1">+IF(OFFSET('Hygiene Data'!$F$13,0,10*ROW('Hygiene Data'!F128))="","",OFFSET('Hygiene Data'!$F$13,0,10*ROW('Hygiene Data'!F128)))</f>
        <v/>
      </c>
      <c r="DX134" s="353" t="str">
        <f ca="1">+IF(OFFSET('Hygiene Data'!$G$11,0,10*ROW('Hygiene Data'!G128))="","",OFFSET('Hygiene Data'!$G$11,0,10*ROW('Hygiene Data'!G128)))</f>
        <v/>
      </c>
      <c r="DY134" s="353" t="str">
        <f ca="1">+IF(OFFSET('Hygiene Data'!$G$12,0,10*ROW('Hygiene Data'!G128))="","",OFFSET('Hygiene Data'!$G$12,0,10*ROW('Hygiene Data'!G128)))</f>
        <v/>
      </c>
      <c r="DZ134" s="353" t="str">
        <f ca="1">+IF(OFFSET('Hygiene Data'!$G$13,0,10*ROW('Hygiene Data'!G128))="","",OFFSET('Hygiene Data'!$G$13,0,10*ROW('Hygiene Data'!G128)))</f>
        <v/>
      </c>
      <c r="EA134" s="353" t="str">
        <f ca="1">+IF(OFFSET('Hygiene Data'!$H$11,0,10*ROW('Hygiene Data'!H128))="","",OFFSET('Hygiene Data'!$H$11,0,10*ROW('Hygiene Data'!H128)))</f>
        <v/>
      </c>
      <c r="EB134" s="353" t="str">
        <f ca="1">+IF(OFFSET('Hygiene Data'!$H$12,0,10*ROW('Hygiene Data'!H128))="","",OFFSET('Hygiene Data'!$H$12,0,10*ROW('Hygiene Data'!H128)))</f>
        <v/>
      </c>
      <c r="EC134" s="353" t="str">
        <f ca="1">+IF(OFFSET('Hygiene Data'!$H$13,0,10*ROW('Hygiene Data'!H128))="","",OFFSET('Hygiene Data'!$H$13,0,10*ROW('Hygiene Data'!H128)))</f>
        <v/>
      </c>
      <c r="ED134" s="353" t="str">
        <f ca="1">+IF(OFFSET('Hygiene Data'!$I$11,0,10*ROW('Hygiene Data'!I128))="","",OFFSET('Hygiene Data'!$I$11,0,10*ROW('Hygiene Data'!I128)))</f>
        <v/>
      </c>
      <c r="EE134" s="353" t="str">
        <f ca="1">+IF(OFFSET('Hygiene Data'!$I$12,0,10*ROW('Hygiene Data'!I128))="","",OFFSET('Hygiene Data'!$I$12,0,10*ROW('Hygiene Data'!I128)))</f>
        <v/>
      </c>
      <c r="EF134" s="353" t="str">
        <f ca="1">+IF(OFFSET('Hygiene Data'!$I$13,0,10*ROW('Hygiene Data'!I128))="","",OFFSET('Hygiene Data'!$I$13,0,10*ROW('Hygiene Data'!I128)))</f>
        <v/>
      </c>
    </row>
    <row r="135" spans="1:136" x14ac:dyDescent="0.25">
      <c r="A135" s="462" t="str">
        <f ca="1">+IF(OFFSET('Water Data'!$B$2,0,10*ROW('Water Data'!E129))="","",OFFSET('Water Data'!$B$2,0,10*ROW('Water Data'!E129)))</f>
        <v/>
      </c>
      <c r="B135" s="46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89" t="str">
        <f t="shared" ref="C135:C198" ca="1" si="2">+IF(ISNUMBER(VALUE(MID(A135,5,4))), VALUE(MID(A135, 5,4)),"")</f>
        <v/>
      </c>
      <c r="D135" s="49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3" t="str">
        <f ca="1">+IF(OFFSET('Water Data'!$D$27,0,10*ROW('Water Data'!D129))="","",OFFSET('Water Data'!$D$27,0,10*ROW('Water Data'!D129)))</f>
        <v/>
      </c>
      <c r="BT135" s="353" t="str">
        <f ca="1">+IF(OFFSET('Water Data'!$D$28,0,10*ROW('Water Data'!D129))="","",OFFSET('Water Data'!$D$28,0,10*ROW('Water Data'!D129)))</f>
        <v/>
      </c>
      <c r="BU135" s="353" t="str">
        <f ca="1">+IF(OFFSET('Water Data'!$D$29,0,10*ROW('Water Data'!D129))="","",OFFSET('Water Data'!$D$29,0,10*ROW('Water Data'!D129)))</f>
        <v/>
      </c>
      <c r="BV135" s="353" t="str">
        <f ca="1">+IF(OFFSET('Water Data'!$E$27,0,10*ROW('Water Data'!E129))="","",OFFSET('Water Data'!$E$27,0,10*ROW('Water Data'!E129)))</f>
        <v/>
      </c>
      <c r="BW135" s="353" t="str">
        <f ca="1">+IF(OFFSET('Water Data'!$E$28,0,10*ROW('Water Data'!E129))="","",OFFSET('Water Data'!$E$28,0,10*ROW('Water Data'!E129)))</f>
        <v/>
      </c>
      <c r="BX135" s="353" t="str">
        <f ca="1">+IF(OFFSET('Water Data'!$E$29,0,10*ROW('Water Data'!E129))="","",OFFSET('Water Data'!$E$29,0,10*ROW('Water Data'!E129)))</f>
        <v/>
      </c>
      <c r="BY135" s="353" t="str">
        <f ca="1">+IF(OFFSET('Water Data'!$F$27,0,10*ROW('Water Data'!F129))="","",OFFSET('Water Data'!$F$27,0,10*ROW('Water Data'!F129)))</f>
        <v/>
      </c>
      <c r="BZ135" s="353" t="str">
        <f ca="1">+IF(OFFSET('Water Data'!$F$28,0,10*ROW('Water Data'!F129))="","",OFFSET('Water Data'!$F$28,0,10*ROW('Water Data'!F129)))</f>
        <v/>
      </c>
      <c r="CA135" s="353" t="str">
        <f ca="1">+IF(OFFSET('Water Data'!$F$29,0,10*ROW('Water Data'!F129))="","",OFFSET('Water Data'!$F$29,0,10*ROW('Water Data'!F129)))</f>
        <v/>
      </c>
      <c r="CB135" s="353" t="str">
        <f ca="1">+IF(OFFSET('Water Data'!$G$27,0,10*ROW('Water Data'!G129))="","",OFFSET('Water Data'!$G$27,0,10*ROW('Water Data'!G129)))</f>
        <v/>
      </c>
      <c r="CC135" s="353" t="str">
        <f ca="1">+IF(OFFSET('Water Data'!$G$28,0,10*ROW('Water Data'!G129))="","",OFFSET('Water Data'!$G$28,0,10*ROW('Water Data'!G129)))</f>
        <v/>
      </c>
      <c r="CD135" s="353" t="str">
        <f ca="1">+IF(OFFSET('Water Data'!$G$29,0,10*ROW('Water Data'!G129))="","",OFFSET('Water Data'!$G$29,0,10*ROW('Water Data'!G129)))</f>
        <v/>
      </c>
      <c r="CE135" s="353" t="str">
        <f ca="1">+IF(OFFSET('Water Data'!$H$27,0,10*ROW('Water Data'!H129))="","",OFFSET('Water Data'!$H$27,0,10*ROW('Water Data'!H129)))</f>
        <v/>
      </c>
      <c r="CF135" s="353" t="str">
        <f ca="1">+IF(OFFSET('Water Data'!$H$28,0,10*ROW('Water Data'!H129))="","",OFFSET('Water Data'!$H$28,0,10*ROW('Water Data'!H129)))</f>
        <v/>
      </c>
      <c r="CG135" s="353" t="str">
        <f ca="1">+IF(OFFSET('Water Data'!$H$29,0,10*ROW('Water Data'!H129))="","",OFFSET('Water Data'!$H$29,0,10*ROW('Water Data'!H129)))</f>
        <v/>
      </c>
      <c r="CH135" s="353" t="str">
        <f ca="1">+IF(OFFSET('Water Data'!$I$27,0,10*ROW('Water Data'!I129))="","",OFFSET('Water Data'!$I$27,0,10*ROW('Water Data'!I129)))</f>
        <v/>
      </c>
      <c r="CI135" s="353" t="str">
        <f ca="1">+IF(OFFSET('Water Data'!$I$28,0,10*ROW('Water Data'!I129))="","",OFFSET('Water Data'!$I$28,0,10*ROW('Water Data'!I129)))</f>
        <v/>
      </c>
      <c r="CJ135" s="353" t="str">
        <f ca="1">+IF(OFFSET('Water Data'!$I$29,0,10*ROW('Water Data'!I129))="","",OFFSET('Water Data'!$I$29,0,10*ROW('Water Data'!I129)))</f>
        <v/>
      </c>
      <c r="CK135" s="353" t="str">
        <f ca="1">+IF(OFFSET('Sanitation Data'!$D$28,0,10*ROW('Sanitation Data'!D129))="","",OFFSET('Sanitation Data'!$D$28,0,10*ROW('Sanitation Data'!D129)))</f>
        <v/>
      </c>
      <c r="CL135" s="353" t="str">
        <f ca="1">+IF(OFFSET('Sanitation Data'!$D$29,0,10*ROW('Sanitation Data'!D129))="","",OFFSET('Sanitation Data'!$D$29,0,10*ROW('Sanitation Data'!D129)))</f>
        <v/>
      </c>
      <c r="CM135" s="353" t="str">
        <f ca="1">+IF(OFFSET('Sanitation Data'!$D$30,0,10*ROW('Sanitation Data'!D129))="","",OFFSET('Sanitation Data'!$D$30,0,10*ROW('Sanitation Data'!D129)))</f>
        <v/>
      </c>
      <c r="CN135" s="353" t="str">
        <f ca="1">+IF(OFFSET('Sanitation Data'!$D$31,0,10*ROW('Sanitation Data'!D129))="","",OFFSET('Sanitation Data'!$D$31,0,10*ROW('Sanitation Data'!D129)))</f>
        <v/>
      </c>
      <c r="CO135" s="353" t="str">
        <f ca="1">+IF(OFFSET('Sanitation Data'!$D$32,0,10*ROW('Sanitation Data'!D129))="","",OFFSET('Sanitation Data'!$D$32,0,10*ROW('Sanitation Data'!D129)))</f>
        <v/>
      </c>
      <c r="CP135" s="353" t="str">
        <f ca="1">+IF(OFFSET('Sanitation Data'!$E$28,0,10*ROW('Sanitation Data'!E129))="","",OFFSET('Sanitation Data'!$E$28,0,10*ROW('Sanitation Data'!E129)))</f>
        <v/>
      </c>
      <c r="CQ135" s="353" t="str">
        <f ca="1">+IF(OFFSET('Sanitation Data'!$E$29,0,10*ROW('Sanitation Data'!E129))="","",OFFSET('Sanitation Data'!$E$29,0,10*ROW('Sanitation Data'!E129)))</f>
        <v/>
      </c>
      <c r="CR135" s="353" t="str">
        <f ca="1">+IF(OFFSET('Sanitation Data'!$E$30,0,10*ROW('Sanitation Data'!E129))="","",OFFSET('Sanitation Data'!$E$30,0,10*ROW('Sanitation Data'!E129)))</f>
        <v/>
      </c>
      <c r="CS135" s="353" t="str">
        <f ca="1">+IF(OFFSET('Sanitation Data'!$E$31,0,10*ROW('Sanitation Data'!E129))="","",OFFSET('Sanitation Data'!$E$31,0,10*ROW('Sanitation Data'!E129)))</f>
        <v/>
      </c>
      <c r="CT135" s="353" t="str">
        <f ca="1">+IF(OFFSET('Sanitation Data'!$E$32,0,10*ROW('Sanitation Data'!E129))="","",OFFSET('Sanitation Data'!$E$32,0,10*ROW('Sanitation Data'!E129)))</f>
        <v/>
      </c>
      <c r="CU135" s="353" t="str">
        <f ca="1">+IF(OFFSET('Sanitation Data'!$F$28,0,10*ROW('Sanitation Data'!F129))="","",OFFSET('Sanitation Data'!$F$28,0,10*ROW('Sanitation Data'!F129)))</f>
        <v/>
      </c>
      <c r="CV135" s="353" t="str">
        <f ca="1">+IF(OFFSET('Sanitation Data'!$F$29,0,10*ROW('Sanitation Data'!F129))="","",OFFSET('Sanitation Data'!$F$29,0,10*ROW('Sanitation Data'!F129)))</f>
        <v/>
      </c>
      <c r="CW135" s="353" t="str">
        <f ca="1">+IF(OFFSET('Sanitation Data'!$F$30,0,10*ROW('Sanitation Data'!F129))="","",OFFSET('Sanitation Data'!$F$30,0,10*ROW('Sanitation Data'!F129)))</f>
        <v/>
      </c>
      <c r="CX135" s="353" t="str">
        <f ca="1">+IF(OFFSET('Sanitation Data'!$F$31,0,10*ROW('Sanitation Data'!F129))="","",OFFSET('Sanitation Data'!$F$31,0,10*ROW('Sanitation Data'!F129)))</f>
        <v/>
      </c>
      <c r="CY135" s="353" t="str">
        <f ca="1">+IF(OFFSET('Sanitation Data'!$F$32,0,10*ROW('Sanitation Data'!F129))="","",OFFSET('Sanitation Data'!$F$32,0,10*ROW('Sanitation Data'!F129)))</f>
        <v/>
      </c>
      <c r="CZ135" s="353" t="str">
        <f ca="1">+IF(OFFSET('Sanitation Data'!$G$28,0,10*ROW('Sanitation Data'!G129))="","",OFFSET('Sanitation Data'!$G$28,0,10*ROW('Sanitation Data'!G129)))</f>
        <v/>
      </c>
      <c r="DA135" s="353" t="str">
        <f ca="1">+IF(OFFSET('Sanitation Data'!$G$29,0,10*ROW('Sanitation Data'!G129))="","",OFFSET('Sanitation Data'!$G$29,0,10*ROW('Sanitation Data'!G129)))</f>
        <v/>
      </c>
      <c r="DB135" s="353" t="str">
        <f ca="1">+IF(OFFSET('Sanitation Data'!$G$30,0,10*ROW('Sanitation Data'!G129))="","",OFFSET('Sanitation Data'!$G$30,0,10*ROW('Sanitation Data'!G129)))</f>
        <v/>
      </c>
      <c r="DC135" s="353" t="str">
        <f ca="1">+IF(OFFSET('Sanitation Data'!$G$31,0,10*ROW('Sanitation Data'!G129))="","",OFFSET('Sanitation Data'!$G$31,0,10*ROW('Sanitation Data'!G129)))</f>
        <v/>
      </c>
      <c r="DD135" s="353" t="str">
        <f ca="1">+IF(OFFSET('Sanitation Data'!$G$32,0,10*ROW('Sanitation Data'!G129))="","",OFFSET('Sanitation Data'!$G$32,0,10*ROW('Sanitation Data'!G129)))</f>
        <v/>
      </c>
      <c r="DE135" s="353" t="str">
        <f ca="1">+IF(OFFSET('Sanitation Data'!$H$28,0,10*ROW('Sanitation Data'!H129))="","",OFFSET('Sanitation Data'!$H$28,0,10*ROW('Sanitation Data'!H129)))</f>
        <v/>
      </c>
      <c r="DF135" s="353" t="str">
        <f ca="1">+IF(OFFSET('Sanitation Data'!$H$29,0,10*ROW('Sanitation Data'!H129))="","",OFFSET('Sanitation Data'!$H$29,0,10*ROW('Sanitation Data'!H129)))</f>
        <v/>
      </c>
      <c r="DG135" s="353" t="str">
        <f ca="1">+IF(OFFSET('Sanitation Data'!$H$30,0,10*ROW('Sanitation Data'!H129))="","",OFFSET('Sanitation Data'!$H$30,0,10*ROW('Sanitation Data'!H129)))</f>
        <v/>
      </c>
      <c r="DH135" s="353" t="str">
        <f ca="1">+IF(OFFSET('Sanitation Data'!$H$31,0,10*ROW('Sanitation Data'!H129))="","",OFFSET('Sanitation Data'!$H$31,0,10*ROW('Sanitation Data'!H129)))</f>
        <v/>
      </c>
      <c r="DI135" s="353" t="str">
        <f ca="1">+IF(OFFSET('Sanitation Data'!$H$32,0,10*ROW('Sanitation Data'!H129))="","",OFFSET('Sanitation Data'!$H$32,0,10*ROW('Sanitation Data'!H129)))</f>
        <v/>
      </c>
      <c r="DJ135" s="353" t="str">
        <f ca="1">+IF(OFFSET('Sanitation Data'!$I$28,0,10*ROW('Sanitation Data'!I129))="","",OFFSET('Sanitation Data'!$I$28,0,10*ROW('Sanitation Data'!I129)))</f>
        <v/>
      </c>
      <c r="DK135" s="353" t="str">
        <f ca="1">+IF(OFFSET('Sanitation Data'!$I$29,0,10*ROW('Sanitation Data'!I129))="","",OFFSET('Sanitation Data'!$I$29,0,10*ROW('Sanitation Data'!I129)))</f>
        <v/>
      </c>
      <c r="DL135" s="353" t="str">
        <f ca="1">+IF(OFFSET('Sanitation Data'!$I$30,0,10*ROW('Sanitation Data'!I129))="","",OFFSET('Sanitation Data'!$I$30,0,10*ROW('Sanitation Data'!I129)))</f>
        <v/>
      </c>
      <c r="DM135" s="353" t="str">
        <f ca="1">+IF(OFFSET('Sanitation Data'!$I$31,0,10*ROW('Sanitation Data'!I129))="","",OFFSET('Sanitation Data'!$I$31,0,10*ROW('Sanitation Data'!I129)))</f>
        <v/>
      </c>
      <c r="DN135" s="353" t="str">
        <f ca="1">+IF(OFFSET('Sanitation Data'!$I$32,0,10*ROW('Sanitation Data'!I129))="","",OFFSET('Sanitation Data'!$I$32,0,10*ROW('Sanitation Data'!I129)))</f>
        <v/>
      </c>
      <c r="DO135" s="353" t="str">
        <f ca="1">+IF(OFFSET('Hygiene Data'!$D$11,0,10*ROW('Hygiene Data'!D129))="","",OFFSET('Hygiene Data'!$D$11,0,10*ROW('Hygiene Data'!D129)))</f>
        <v/>
      </c>
      <c r="DP135" s="353" t="str">
        <f ca="1">+IF(OFFSET('Hygiene Data'!$D$12,0,10*ROW('Hygiene Data'!D129))="","",OFFSET('Hygiene Data'!$D$12,0,10*ROW('Hygiene Data'!D129)))</f>
        <v/>
      </c>
      <c r="DQ135" s="353" t="str">
        <f ca="1">+IF(OFFSET('Hygiene Data'!$D$13,0,10*ROW('Hygiene Data'!D129))="","",OFFSET('Hygiene Data'!$D$13,0,10*ROW('Hygiene Data'!D129)))</f>
        <v/>
      </c>
      <c r="DR135" s="353" t="str">
        <f ca="1">+IF(OFFSET('Hygiene Data'!$E$11,0,10*ROW('Hygiene Data'!E129))="","",OFFSET('Hygiene Data'!$E$11,0,10*ROW('Hygiene Data'!E129)))</f>
        <v/>
      </c>
      <c r="DS135" s="353" t="str">
        <f ca="1">+IF(OFFSET('Hygiene Data'!$E$12,0,10*ROW('Hygiene Data'!E129))="","",OFFSET('Hygiene Data'!$E$12,0,10*ROW('Hygiene Data'!E129)))</f>
        <v/>
      </c>
      <c r="DT135" s="353" t="str">
        <f ca="1">+IF(OFFSET('Hygiene Data'!$E$13,0,10*ROW('Hygiene Data'!E129))="","",OFFSET('Hygiene Data'!$E$13,0,10*ROW('Hygiene Data'!E129)))</f>
        <v/>
      </c>
      <c r="DU135" s="353" t="str">
        <f ca="1">+IF(OFFSET('Hygiene Data'!$F$11,0,10*ROW('Hygiene Data'!F129))="","",OFFSET('Hygiene Data'!$F$11,0,10*ROW('Hygiene Data'!F129)))</f>
        <v/>
      </c>
      <c r="DV135" s="353" t="str">
        <f ca="1">+IF(OFFSET('Hygiene Data'!$F$12,0,10*ROW('Hygiene Data'!F129))="","",OFFSET('Hygiene Data'!$F$12,0,10*ROW('Hygiene Data'!F129)))</f>
        <v/>
      </c>
      <c r="DW135" s="353" t="str">
        <f ca="1">+IF(OFFSET('Hygiene Data'!$F$13,0,10*ROW('Hygiene Data'!F129))="","",OFFSET('Hygiene Data'!$F$13,0,10*ROW('Hygiene Data'!F129)))</f>
        <v/>
      </c>
      <c r="DX135" s="353" t="str">
        <f ca="1">+IF(OFFSET('Hygiene Data'!$G$11,0,10*ROW('Hygiene Data'!G129))="","",OFFSET('Hygiene Data'!$G$11,0,10*ROW('Hygiene Data'!G129)))</f>
        <v/>
      </c>
      <c r="DY135" s="353" t="str">
        <f ca="1">+IF(OFFSET('Hygiene Data'!$G$12,0,10*ROW('Hygiene Data'!G129))="","",OFFSET('Hygiene Data'!$G$12,0,10*ROW('Hygiene Data'!G129)))</f>
        <v/>
      </c>
      <c r="DZ135" s="353" t="str">
        <f ca="1">+IF(OFFSET('Hygiene Data'!$G$13,0,10*ROW('Hygiene Data'!G129))="","",OFFSET('Hygiene Data'!$G$13,0,10*ROW('Hygiene Data'!G129)))</f>
        <v/>
      </c>
      <c r="EA135" s="353" t="str">
        <f ca="1">+IF(OFFSET('Hygiene Data'!$H$11,0,10*ROW('Hygiene Data'!H129))="","",OFFSET('Hygiene Data'!$H$11,0,10*ROW('Hygiene Data'!H129)))</f>
        <v/>
      </c>
      <c r="EB135" s="353" t="str">
        <f ca="1">+IF(OFFSET('Hygiene Data'!$H$12,0,10*ROW('Hygiene Data'!H129))="","",OFFSET('Hygiene Data'!$H$12,0,10*ROW('Hygiene Data'!H129)))</f>
        <v/>
      </c>
      <c r="EC135" s="353" t="str">
        <f ca="1">+IF(OFFSET('Hygiene Data'!$H$13,0,10*ROW('Hygiene Data'!H129))="","",OFFSET('Hygiene Data'!$H$13,0,10*ROW('Hygiene Data'!H129)))</f>
        <v/>
      </c>
      <c r="ED135" s="353" t="str">
        <f ca="1">+IF(OFFSET('Hygiene Data'!$I$11,0,10*ROW('Hygiene Data'!I129))="","",OFFSET('Hygiene Data'!$I$11,0,10*ROW('Hygiene Data'!I129)))</f>
        <v/>
      </c>
      <c r="EE135" s="353" t="str">
        <f ca="1">+IF(OFFSET('Hygiene Data'!$I$12,0,10*ROW('Hygiene Data'!I129))="","",OFFSET('Hygiene Data'!$I$12,0,10*ROW('Hygiene Data'!I129)))</f>
        <v/>
      </c>
      <c r="EF135" s="353" t="str">
        <f ca="1">+IF(OFFSET('Hygiene Data'!$I$13,0,10*ROW('Hygiene Data'!I129))="","",OFFSET('Hygiene Data'!$I$13,0,10*ROW('Hygiene Data'!I129)))</f>
        <v/>
      </c>
    </row>
    <row r="136" spans="1:136" x14ac:dyDescent="0.25">
      <c r="A136" s="462" t="str">
        <f ca="1">+IF(OFFSET('Water Data'!$B$2,0,10*ROW('Water Data'!E130))="","",OFFSET('Water Data'!$B$2,0,10*ROW('Water Data'!E130)))</f>
        <v/>
      </c>
      <c r="B136" s="46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89" t="str">
        <f t="shared" ca="1" si="2"/>
        <v/>
      </c>
      <c r="D136" s="49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3" t="str">
        <f ca="1">+IF(OFFSET('Water Data'!$D$27,0,10*ROW('Water Data'!D130))="","",OFFSET('Water Data'!$D$27,0,10*ROW('Water Data'!D130)))</f>
        <v/>
      </c>
      <c r="BT136" s="353" t="str">
        <f ca="1">+IF(OFFSET('Water Data'!$D$28,0,10*ROW('Water Data'!D130))="","",OFFSET('Water Data'!$D$28,0,10*ROW('Water Data'!D130)))</f>
        <v/>
      </c>
      <c r="BU136" s="353" t="str">
        <f ca="1">+IF(OFFSET('Water Data'!$D$29,0,10*ROW('Water Data'!D130))="","",OFFSET('Water Data'!$D$29,0,10*ROW('Water Data'!D130)))</f>
        <v/>
      </c>
      <c r="BV136" s="353" t="str">
        <f ca="1">+IF(OFFSET('Water Data'!$E$27,0,10*ROW('Water Data'!E130))="","",OFFSET('Water Data'!$E$27,0,10*ROW('Water Data'!E130)))</f>
        <v/>
      </c>
      <c r="BW136" s="353" t="str">
        <f ca="1">+IF(OFFSET('Water Data'!$E$28,0,10*ROW('Water Data'!E130))="","",OFFSET('Water Data'!$E$28,0,10*ROW('Water Data'!E130)))</f>
        <v/>
      </c>
      <c r="BX136" s="353" t="str">
        <f ca="1">+IF(OFFSET('Water Data'!$E$29,0,10*ROW('Water Data'!E130))="","",OFFSET('Water Data'!$E$29,0,10*ROW('Water Data'!E130)))</f>
        <v/>
      </c>
      <c r="BY136" s="353" t="str">
        <f ca="1">+IF(OFFSET('Water Data'!$F$27,0,10*ROW('Water Data'!F130))="","",OFFSET('Water Data'!$F$27,0,10*ROW('Water Data'!F130)))</f>
        <v/>
      </c>
      <c r="BZ136" s="353" t="str">
        <f ca="1">+IF(OFFSET('Water Data'!$F$28,0,10*ROW('Water Data'!F130))="","",OFFSET('Water Data'!$F$28,0,10*ROW('Water Data'!F130)))</f>
        <v/>
      </c>
      <c r="CA136" s="353" t="str">
        <f ca="1">+IF(OFFSET('Water Data'!$F$29,0,10*ROW('Water Data'!F130))="","",OFFSET('Water Data'!$F$29,0,10*ROW('Water Data'!F130)))</f>
        <v/>
      </c>
      <c r="CB136" s="353" t="str">
        <f ca="1">+IF(OFFSET('Water Data'!$G$27,0,10*ROW('Water Data'!G130))="","",OFFSET('Water Data'!$G$27,0,10*ROW('Water Data'!G130)))</f>
        <v/>
      </c>
      <c r="CC136" s="353" t="str">
        <f ca="1">+IF(OFFSET('Water Data'!$G$28,0,10*ROW('Water Data'!G130))="","",OFFSET('Water Data'!$G$28,0,10*ROW('Water Data'!G130)))</f>
        <v/>
      </c>
      <c r="CD136" s="353" t="str">
        <f ca="1">+IF(OFFSET('Water Data'!$G$29,0,10*ROW('Water Data'!G130))="","",OFFSET('Water Data'!$G$29,0,10*ROW('Water Data'!G130)))</f>
        <v/>
      </c>
      <c r="CE136" s="353" t="str">
        <f ca="1">+IF(OFFSET('Water Data'!$H$27,0,10*ROW('Water Data'!H130))="","",OFFSET('Water Data'!$H$27,0,10*ROW('Water Data'!H130)))</f>
        <v/>
      </c>
      <c r="CF136" s="353" t="str">
        <f ca="1">+IF(OFFSET('Water Data'!$H$28,0,10*ROW('Water Data'!H130))="","",OFFSET('Water Data'!$H$28,0,10*ROW('Water Data'!H130)))</f>
        <v/>
      </c>
      <c r="CG136" s="353" t="str">
        <f ca="1">+IF(OFFSET('Water Data'!$H$29,0,10*ROW('Water Data'!H130))="","",OFFSET('Water Data'!$H$29,0,10*ROW('Water Data'!H130)))</f>
        <v/>
      </c>
      <c r="CH136" s="353" t="str">
        <f ca="1">+IF(OFFSET('Water Data'!$I$27,0,10*ROW('Water Data'!I130))="","",OFFSET('Water Data'!$I$27,0,10*ROW('Water Data'!I130)))</f>
        <v/>
      </c>
      <c r="CI136" s="353" t="str">
        <f ca="1">+IF(OFFSET('Water Data'!$I$28,0,10*ROW('Water Data'!I130))="","",OFFSET('Water Data'!$I$28,0,10*ROW('Water Data'!I130)))</f>
        <v/>
      </c>
      <c r="CJ136" s="353" t="str">
        <f ca="1">+IF(OFFSET('Water Data'!$I$29,0,10*ROW('Water Data'!I130))="","",OFFSET('Water Data'!$I$29,0,10*ROW('Water Data'!I130)))</f>
        <v/>
      </c>
      <c r="CK136" s="353" t="str">
        <f ca="1">+IF(OFFSET('Sanitation Data'!$D$28,0,10*ROW('Sanitation Data'!D130))="","",OFFSET('Sanitation Data'!$D$28,0,10*ROW('Sanitation Data'!D130)))</f>
        <v/>
      </c>
      <c r="CL136" s="353" t="str">
        <f ca="1">+IF(OFFSET('Sanitation Data'!$D$29,0,10*ROW('Sanitation Data'!D130))="","",OFFSET('Sanitation Data'!$D$29,0,10*ROW('Sanitation Data'!D130)))</f>
        <v/>
      </c>
      <c r="CM136" s="353" t="str">
        <f ca="1">+IF(OFFSET('Sanitation Data'!$D$30,0,10*ROW('Sanitation Data'!D130))="","",OFFSET('Sanitation Data'!$D$30,0,10*ROW('Sanitation Data'!D130)))</f>
        <v/>
      </c>
      <c r="CN136" s="353" t="str">
        <f ca="1">+IF(OFFSET('Sanitation Data'!$D$31,0,10*ROW('Sanitation Data'!D130))="","",OFFSET('Sanitation Data'!$D$31,0,10*ROW('Sanitation Data'!D130)))</f>
        <v/>
      </c>
      <c r="CO136" s="353" t="str">
        <f ca="1">+IF(OFFSET('Sanitation Data'!$D$32,0,10*ROW('Sanitation Data'!D130))="","",OFFSET('Sanitation Data'!$D$32,0,10*ROW('Sanitation Data'!D130)))</f>
        <v/>
      </c>
      <c r="CP136" s="353" t="str">
        <f ca="1">+IF(OFFSET('Sanitation Data'!$E$28,0,10*ROW('Sanitation Data'!E130))="","",OFFSET('Sanitation Data'!$E$28,0,10*ROW('Sanitation Data'!E130)))</f>
        <v/>
      </c>
      <c r="CQ136" s="353" t="str">
        <f ca="1">+IF(OFFSET('Sanitation Data'!$E$29,0,10*ROW('Sanitation Data'!E130))="","",OFFSET('Sanitation Data'!$E$29,0,10*ROW('Sanitation Data'!E130)))</f>
        <v/>
      </c>
      <c r="CR136" s="353" t="str">
        <f ca="1">+IF(OFFSET('Sanitation Data'!$E$30,0,10*ROW('Sanitation Data'!E130))="","",OFFSET('Sanitation Data'!$E$30,0,10*ROW('Sanitation Data'!E130)))</f>
        <v/>
      </c>
      <c r="CS136" s="353" t="str">
        <f ca="1">+IF(OFFSET('Sanitation Data'!$E$31,0,10*ROW('Sanitation Data'!E130))="","",OFFSET('Sanitation Data'!$E$31,0,10*ROW('Sanitation Data'!E130)))</f>
        <v/>
      </c>
      <c r="CT136" s="353" t="str">
        <f ca="1">+IF(OFFSET('Sanitation Data'!$E$32,0,10*ROW('Sanitation Data'!E130))="","",OFFSET('Sanitation Data'!$E$32,0,10*ROW('Sanitation Data'!E130)))</f>
        <v/>
      </c>
      <c r="CU136" s="353" t="str">
        <f ca="1">+IF(OFFSET('Sanitation Data'!$F$28,0,10*ROW('Sanitation Data'!F130))="","",OFFSET('Sanitation Data'!$F$28,0,10*ROW('Sanitation Data'!F130)))</f>
        <v/>
      </c>
      <c r="CV136" s="353" t="str">
        <f ca="1">+IF(OFFSET('Sanitation Data'!$F$29,0,10*ROW('Sanitation Data'!F130))="","",OFFSET('Sanitation Data'!$F$29,0,10*ROW('Sanitation Data'!F130)))</f>
        <v/>
      </c>
      <c r="CW136" s="353" t="str">
        <f ca="1">+IF(OFFSET('Sanitation Data'!$F$30,0,10*ROW('Sanitation Data'!F130))="","",OFFSET('Sanitation Data'!$F$30,0,10*ROW('Sanitation Data'!F130)))</f>
        <v/>
      </c>
      <c r="CX136" s="353" t="str">
        <f ca="1">+IF(OFFSET('Sanitation Data'!$F$31,0,10*ROW('Sanitation Data'!F130))="","",OFFSET('Sanitation Data'!$F$31,0,10*ROW('Sanitation Data'!F130)))</f>
        <v/>
      </c>
      <c r="CY136" s="353" t="str">
        <f ca="1">+IF(OFFSET('Sanitation Data'!$F$32,0,10*ROW('Sanitation Data'!F130))="","",OFFSET('Sanitation Data'!$F$32,0,10*ROW('Sanitation Data'!F130)))</f>
        <v/>
      </c>
      <c r="CZ136" s="353" t="str">
        <f ca="1">+IF(OFFSET('Sanitation Data'!$G$28,0,10*ROW('Sanitation Data'!G130))="","",OFFSET('Sanitation Data'!$G$28,0,10*ROW('Sanitation Data'!G130)))</f>
        <v/>
      </c>
      <c r="DA136" s="353" t="str">
        <f ca="1">+IF(OFFSET('Sanitation Data'!$G$29,0,10*ROW('Sanitation Data'!G130))="","",OFFSET('Sanitation Data'!$G$29,0,10*ROW('Sanitation Data'!G130)))</f>
        <v/>
      </c>
      <c r="DB136" s="353" t="str">
        <f ca="1">+IF(OFFSET('Sanitation Data'!$G$30,0,10*ROW('Sanitation Data'!G130))="","",OFFSET('Sanitation Data'!$G$30,0,10*ROW('Sanitation Data'!G130)))</f>
        <v/>
      </c>
      <c r="DC136" s="353" t="str">
        <f ca="1">+IF(OFFSET('Sanitation Data'!$G$31,0,10*ROW('Sanitation Data'!G130))="","",OFFSET('Sanitation Data'!$G$31,0,10*ROW('Sanitation Data'!G130)))</f>
        <v/>
      </c>
      <c r="DD136" s="353" t="str">
        <f ca="1">+IF(OFFSET('Sanitation Data'!$G$32,0,10*ROW('Sanitation Data'!G130))="","",OFFSET('Sanitation Data'!$G$32,0,10*ROW('Sanitation Data'!G130)))</f>
        <v/>
      </c>
      <c r="DE136" s="353" t="str">
        <f ca="1">+IF(OFFSET('Sanitation Data'!$H$28,0,10*ROW('Sanitation Data'!H130))="","",OFFSET('Sanitation Data'!$H$28,0,10*ROW('Sanitation Data'!H130)))</f>
        <v/>
      </c>
      <c r="DF136" s="353" t="str">
        <f ca="1">+IF(OFFSET('Sanitation Data'!$H$29,0,10*ROW('Sanitation Data'!H130))="","",OFFSET('Sanitation Data'!$H$29,0,10*ROW('Sanitation Data'!H130)))</f>
        <v/>
      </c>
      <c r="DG136" s="353" t="str">
        <f ca="1">+IF(OFFSET('Sanitation Data'!$H$30,0,10*ROW('Sanitation Data'!H130))="","",OFFSET('Sanitation Data'!$H$30,0,10*ROW('Sanitation Data'!H130)))</f>
        <v/>
      </c>
      <c r="DH136" s="353" t="str">
        <f ca="1">+IF(OFFSET('Sanitation Data'!$H$31,0,10*ROW('Sanitation Data'!H130))="","",OFFSET('Sanitation Data'!$H$31,0,10*ROW('Sanitation Data'!H130)))</f>
        <v/>
      </c>
      <c r="DI136" s="353" t="str">
        <f ca="1">+IF(OFFSET('Sanitation Data'!$H$32,0,10*ROW('Sanitation Data'!H130))="","",OFFSET('Sanitation Data'!$H$32,0,10*ROW('Sanitation Data'!H130)))</f>
        <v/>
      </c>
      <c r="DJ136" s="353" t="str">
        <f ca="1">+IF(OFFSET('Sanitation Data'!$I$28,0,10*ROW('Sanitation Data'!I130))="","",OFFSET('Sanitation Data'!$I$28,0,10*ROW('Sanitation Data'!I130)))</f>
        <v/>
      </c>
      <c r="DK136" s="353" t="str">
        <f ca="1">+IF(OFFSET('Sanitation Data'!$I$29,0,10*ROW('Sanitation Data'!I130))="","",OFFSET('Sanitation Data'!$I$29,0,10*ROW('Sanitation Data'!I130)))</f>
        <v/>
      </c>
      <c r="DL136" s="353" t="str">
        <f ca="1">+IF(OFFSET('Sanitation Data'!$I$30,0,10*ROW('Sanitation Data'!I130))="","",OFFSET('Sanitation Data'!$I$30,0,10*ROW('Sanitation Data'!I130)))</f>
        <v/>
      </c>
      <c r="DM136" s="353" t="str">
        <f ca="1">+IF(OFFSET('Sanitation Data'!$I$31,0,10*ROW('Sanitation Data'!I130))="","",OFFSET('Sanitation Data'!$I$31,0,10*ROW('Sanitation Data'!I130)))</f>
        <v/>
      </c>
      <c r="DN136" s="353" t="str">
        <f ca="1">+IF(OFFSET('Sanitation Data'!$I$32,0,10*ROW('Sanitation Data'!I130))="","",OFFSET('Sanitation Data'!$I$32,0,10*ROW('Sanitation Data'!I130)))</f>
        <v/>
      </c>
      <c r="DO136" s="353" t="str">
        <f ca="1">+IF(OFFSET('Hygiene Data'!$D$11,0,10*ROW('Hygiene Data'!D130))="","",OFFSET('Hygiene Data'!$D$11,0,10*ROW('Hygiene Data'!D130)))</f>
        <v/>
      </c>
      <c r="DP136" s="353" t="str">
        <f ca="1">+IF(OFFSET('Hygiene Data'!$D$12,0,10*ROW('Hygiene Data'!D130))="","",OFFSET('Hygiene Data'!$D$12,0,10*ROW('Hygiene Data'!D130)))</f>
        <v/>
      </c>
      <c r="DQ136" s="353" t="str">
        <f ca="1">+IF(OFFSET('Hygiene Data'!$D$13,0,10*ROW('Hygiene Data'!D130))="","",OFFSET('Hygiene Data'!$D$13,0,10*ROW('Hygiene Data'!D130)))</f>
        <v/>
      </c>
      <c r="DR136" s="353" t="str">
        <f ca="1">+IF(OFFSET('Hygiene Data'!$E$11,0,10*ROW('Hygiene Data'!E130))="","",OFFSET('Hygiene Data'!$E$11,0,10*ROW('Hygiene Data'!E130)))</f>
        <v/>
      </c>
      <c r="DS136" s="353" t="str">
        <f ca="1">+IF(OFFSET('Hygiene Data'!$E$12,0,10*ROW('Hygiene Data'!E130))="","",OFFSET('Hygiene Data'!$E$12,0,10*ROW('Hygiene Data'!E130)))</f>
        <v/>
      </c>
      <c r="DT136" s="353" t="str">
        <f ca="1">+IF(OFFSET('Hygiene Data'!$E$13,0,10*ROW('Hygiene Data'!E130))="","",OFFSET('Hygiene Data'!$E$13,0,10*ROW('Hygiene Data'!E130)))</f>
        <v/>
      </c>
      <c r="DU136" s="353" t="str">
        <f ca="1">+IF(OFFSET('Hygiene Data'!$F$11,0,10*ROW('Hygiene Data'!F130))="","",OFFSET('Hygiene Data'!$F$11,0,10*ROW('Hygiene Data'!F130)))</f>
        <v/>
      </c>
      <c r="DV136" s="353" t="str">
        <f ca="1">+IF(OFFSET('Hygiene Data'!$F$12,0,10*ROW('Hygiene Data'!F130))="","",OFFSET('Hygiene Data'!$F$12,0,10*ROW('Hygiene Data'!F130)))</f>
        <v/>
      </c>
      <c r="DW136" s="353" t="str">
        <f ca="1">+IF(OFFSET('Hygiene Data'!$F$13,0,10*ROW('Hygiene Data'!F130))="","",OFFSET('Hygiene Data'!$F$13,0,10*ROW('Hygiene Data'!F130)))</f>
        <v/>
      </c>
      <c r="DX136" s="353" t="str">
        <f ca="1">+IF(OFFSET('Hygiene Data'!$G$11,0,10*ROW('Hygiene Data'!G130))="","",OFFSET('Hygiene Data'!$G$11,0,10*ROW('Hygiene Data'!G130)))</f>
        <v/>
      </c>
      <c r="DY136" s="353" t="str">
        <f ca="1">+IF(OFFSET('Hygiene Data'!$G$12,0,10*ROW('Hygiene Data'!G130))="","",OFFSET('Hygiene Data'!$G$12,0,10*ROW('Hygiene Data'!G130)))</f>
        <v/>
      </c>
      <c r="DZ136" s="353" t="str">
        <f ca="1">+IF(OFFSET('Hygiene Data'!$G$13,0,10*ROW('Hygiene Data'!G130))="","",OFFSET('Hygiene Data'!$G$13,0,10*ROW('Hygiene Data'!G130)))</f>
        <v/>
      </c>
      <c r="EA136" s="353" t="str">
        <f ca="1">+IF(OFFSET('Hygiene Data'!$H$11,0,10*ROW('Hygiene Data'!H130))="","",OFFSET('Hygiene Data'!$H$11,0,10*ROW('Hygiene Data'!H130)))</f>
        <v/>
      </c>
      <c r="EB136" s="353" t="str">
        <f ca="1">+IF(OFFSET('Hygiene Data'!$H$12,0,10*ROW('Hygiene Data'!H130))="","",OFFSET('Hygiene Data'!$H$12,0,10*ROW('Hygiene Data'!H130)))</f>
        <v/>
      </c>
      <c r="EC136" s="353" t="str">
        <f ca="1">+IF(OFFSET('Hygiene Data'!$H$13,0,10*ROW('Hygiene Data'!H130))="","",OFFSET('Hygiene Data'!$H$13,0,10*ROW('Hygiene Data'!H130)))</f>
        <v/>
      </c>
      <c r="ED136" s="353" t="str">
        <f ca="1">+IF(OFFSET('Hygiene Data'!$I$11,0,10*ROW('Hygiene Data'!I130))="","",OFFSET('Hygiene Data'!$I$11,0,10*ROW('Hygiene Data'!I130)))</f>
        <v/>
      </c>
      <c r="EE136" s="353" t="str">
        <f ca="1">+IF(OFFSET('Hygiene Data'!$I$12,0,10*ROW('Hygiene Data'!I130))="","",OFFSET('Hygiene Data'!$I$12,0,10*ROW('Hygiene Data'!I130)))</f>
        <v/>
      </c>
      <c r="EF136" s="353" t="str">
        <f ca="1">+IF(OFFSET('Hygiene Data'!$I$13,0,10*ROW('Hygiene Data'!I130))="","",OFFSET('Hygiene Data'!$I$13,0,10*ROW('Hygiene Data'!I130)))</f>
        <v/>
      </c>
    </row>
    <row r="137" spans="1:136" x14ac:dyDescent="0.25">
      <c r="A137" s="462" t="str">
        <f ca="1">+IF(OFFSET('Water Data'!$B$2,0,10*ROW('Water Data'!E131))="","",OFFSET('Water Data'!$B$2,0,10*ROW('Water Data'!E131)))</f>
        <v/>
      </c>
      <c r="B137" s="46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89" t="str">
        <f t="shared" ca="1" si="2"/>
        <v/>
      </c>
      <c r="D137" s="49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3" t="str">
        <f ca="1">+IF(OFFSET('Water Data'!$D$27,0,10*ROW('Water Data'!D131))="","",OFFSET('Water Data'!$D$27,0,10*ROW('Water Data'!D131)))</f>
        <v/>
      </c>
      <c r="BT137" s="353" t="str">
        <f ca="1">+IF(OFFSET('Water Data'!$D$28,0,10*ROW('Water Data'!D131))="","",OFFSET('Water Data'!$D$28,0,10*ROW('Water Data'!D131)))</f>
        <v/>
      </c>
      <c r="BU137" s="353" t="str">
        <f ca="1">+IF(OFFSET('Water Data'!$D$29,0,10*ROW('Water Data'!D131))="","",OFFSET('Water Data'!$D$29,0,10*ROW('Water Data'!D131)))</f>
        <v/>
      </c>
      <c r="BV137" s="353" t="str">
        <f ca="1">+IF(OFFSET('Water Data'!$E$27,0,10*ROW('Water Data'!E131))="","",OFFSET('Water Data'!$E$27,0,10*ROW('Water Data'!E131)))</f>
        <v/>
      </c>
      <c r="BW137" s="353" t="str">
        <f ca="1">+IF(OFFSET('Water Data'!$E$28,0,10*ROW('Water Data'!E131))="","",OFFSET('Water Data'!$E$28,0,10*ROW('Water Data'!E131)))</f>
        <v/>
      </c>
      <c r="BX137" s="353" t="str">
        <f ca="1">+IF(OFFSET('Water Data'!$E$29,0,10*ROW('Water Data'!E131))="","",OFFSET('Water Data'!$E$29,0,10*ROW('Water Data'!E131)))</f>
        <v/>
      </c>
      <c r="BY137" s="353" t="str">
        <f ca="1">+IF(OFFSET('Water Data'!$F$27,0,10*ROW('Water Data'!F131))="","",OFFSET('Water Data'!$F$27,0,10*ROW('Water Data'!F131)))</f>
        <v/>
      </c>
      <c r="BZ137" s="353" t="str">
        <f ca="1">+IF(OFFSET('Water Data'!$F$28,0,10*ROW('Water Data'!F131))="","",OFFSET('Water Data'!$F$28,0,10*ROW('Water Data'!F131)))</f>
        <v/>
      </c>
      <c r="CA137" s="353" t="str">
        <f ca="1">+IF(OFFSET('Water Data'!$F$29,0,10*ROW('Water Data'!F131))="","",OFFSET('Water Data'!$F$29,0,10*ROW('Water Data'!F131)))</f>
        <v/>
      </c>
      <c r="CB137" s="353" t="str">
        <f ca="1">+IF(OFFSET('Water Data'!$G$27,0,10*ROW('Water Data'!G131))="","",OFFSET('Water Data'!$G$27,0,10*ROW('Water Data'!G131)))</f>
        <v/>
      </c>
      <c r="CC137" s="353" t="str">
        <f ca="1">+IF(OFFSET('Water Data'!$G$28,0,10*ROW('Water Data'!G131))="","",OFFSET('Water Data'!$G$28,0,10*ROW('Water Data'!G131)))</f>
        <v/>
      </c>
      <c r="CD137" s="353" t="str">
        <f ca="1">+IF(OFFSET('Water Data'!$G$29,0,10*ROW('Water Data'!G131))="","",OFFSET('Water Data'!$G$29,0,10*ROW('Water Data'!G131)))</f>
        <v/>
      </c>
      <c r="CE137" s="353" t="str">
        <f ca="1">+IF(OFFSET('Water Data'!$H$27,0,10*ROW('Water Data'!H131))="","",OFFSET('Water Data'!$H$27,0,10*ROW('Water Data'!H131)))</f>
        <v/>
      </c>
      <c r="CF137" s="353" t="str">
        <f ca="1">+IF(OFFSET('Water Data'!$H$28,0,10*ROW('Water Data'!H131))="","",OFFSET('Water Data'!$H$28,0,10*ROW('Water Data'!H131)))</f>
        <v/>
      </c>
      <c r="CG137" s="353" t="str">
        <f ca="1">+IF(OFFSET('Water Data'!$H$29,0,10*ROW('Water Data'!H131))="","",OFFSET('Water Data'!$H$29,0,10*ROW('Water Data'!H131)))</f>
        <v/>
      </c>
      <c r="CH137" s="353" t="str">
        <f ca="1">+IF(OFFSET('Water Data'!$I$27,0,10*ROW('Water Data'!I131))="","",OFFSET('Water Data'!$I$27,0,10*ROW('Water Data'!I131)))</f>
        <v/>
      </c>
      <c r="CI137" s="353" t="str">
        <f ca="1">+IF(OFFSET('Water Data'!$I$28,0,10*ROW('Water Data'!I131))="","",OFFSET('Water Data'!$I$28,0,10*ROW('Water Data'!I131)))</f>
        <v/>
      </c>
      <c r="CJ137" s="353" t="str">
        <f ca="1">+IF(OFFSET('Water Data'!$I$29,0,10*ROW('Water Data'!I131))="","",OFFSET('Water Data'!$I$29,0,10*ROW('Water Data'!I131)))</f>
        <v/>
      </c>
      <c r="CK137" s="353" t="str">
        <f ca="1">+IF(OFFSET('Sanitation Data'!$D$28,0,10*ROW('Sanitation Data'!D131))="","",OFFSET('Sanitation Data'!$D$28,0,10*ROW('Sanitation Data'!D131)))</f>
        <v/>
      </c>
      <c r="CL137" s="353" t="str">
        <f ca="1">+IF(OFFSET('Sanitation Data'!$D$29,0,10*ROW('Sanitation Data'!D131))="","",OFFSET('Sanitation Data'!$D$29,0,10*ROW('Sanitation Data'!D131)))</f>
        <v/>
      </c>
      <c r="CM137" s="353" t="str">
        <f ca="1">+IF(OFFSET('Sanitation Data'!$D$30,0,10*ROW('Sanitation Data'!D131))="","",OFFSET('Sanitation Data'!$D$30,0,10*ROW('Sanitation Data'!D131)))</f>
        <v/>
      </c>
      <c r="CN137" s="353" t="str">
        <f ca="1">+IF(OFFSET('Sanitation Data'!$D$31,0,10*ROW('Sanitation Data'!D131))="","",OFFSET('Sanitation Data'!$D$31,0,10*ROW('Sanitation Data'!D131)))</f>
        <v/>
      </c>
      <c r="CO137" s="353" t="str">
        <f ca="1">+IF(OFFSET('Sanitation Data'!$D$32,0,10*ROW('Sanitation Data'!D131))="","",OFFSET('Sanitation Data'!$D$32,0,10*ROW('Sanitation Data'!D131)))</f>
        <v/>
      </c>
      <c r="CP137" s="353" t="str">
        <f ca="1">+IF(OFFSET('Sanitation Data'!$E$28,0,10*ROW('Sanitation Data'!E131))="","",OFFSET('Sanitation Data'!$E$28,0,10*ROW('Sanitation Data'!E131)))</f>
        <v/>
      </c>
      <c r="CQ137" s="353" t="str">
        <f ca="1">+IF(OFFSET('Sanitation Data'!$E$29,0,10*ROW('Sanitation Data'!E131))="","",OFFSET('Sanitation Data'!$E$29,0,10*ROW('Sanitation Data'!E131)))</f>
        <v/>
      </c>
      <c r="CR137" s="353" t="str">
        <f ca="1">+IF(OFFSET('Sanitation Data'!$E$30,0,10*ROW('Sanitation Data'!E131))="","",OFFSET('Sanitation Data'!$E$30,0,10*ROW('Sanitation Data'!E131)))</f>
        <v/>
      </c>
      <c r="CS137" s="353" t="str">
        <f ca="1">+IF(OFFSET('Sanitation Data'!$E$31,0,10*ROW('Sanitation Data'!E131))="","",OFFSET('Sanitation Data'!$E$31,0,10*ROW('Sanitation Data'!E131)))</f>
        <v/>
      </c>
      <c r="CT137" s="353" t="str">
        <f ca="1">+IF(OFFSET('Sanitation Data'!$E$32,0,10*ROW('Sanitation Data'!E131))="","",OFFSET('Sanitation Data'!$E$32,0,10*ROW('Sanitation Data'!E131)))</f>
        <v/>
      </c>
      <c r="CU137" s="353" t="str">
        <f ca="1">+IF(OFFSET('Sanitation Data'!$F$28,0,10*ROW('Sanitation Data'!F131))="","",OFFSET('Sanitation Data'!$F$28,0,10*ROW('Sanitation Data'!F131)))</f>
        <v/>
      </c>
      <c r="CV137" s="353" t="str">
        <f ca="1">+IF(OFFSET('Sanitation Data'!$F$29,0,10*ROW('Sanitation Data'!F131))="","",OFFSET('Sanitation Data'!$F$29,0,10*ROW('Sanitation Data'!F131)))</f>
        <v/>
      </c>
      <c r="CW137" s="353" t="str">
        <f ca="1">+IF(OFFSET('Sanitation Data'!$F$30,0,10*ROW('Sanitation Data'!F131))="","",OFFSET('Sanitation Data'!$F$30,0,10*ROW('Sanitation Data'!F131)))</f>
        <v/>
      </c>
      <c r="CX137" s="353" t="str">
        <f ca="1">+IF(OFFSET('Sanitation Data'!$F$31,0,10*ROW('Sanitation Data'!F131))="","",OFFSET('Sanitation Data'!$F$31,0,10*ROW('Sanitation Data'!F131)))</f>
        <v/>
      </c>
      <c r="CY137" s="353" t="str">
        <f ca="1">+IF(OFFSET('Sanitation Data'!$F$32,0,10*ROW('Sanitation Data'!F131))="","",OFFSET('Sanitation Data'!$F$32,0,10*ROW('Sanitation Data'!F131)))</f>
        <v/>
      </c>
      <c r="CZ137" s="353" t="str">
        <f ca="1">+IF(OFFSET('Sanitation Data'!$G$28,0,10*ROW('Sanitation Data'!G131))="","",OFFSET('Sanitation Data'!$G$28,0,10*ROW('Sanitation Data'!G131)))</f>
        <v/>
      </c>
      <c r="DA137" s="353" t="str">
        <f ca="1">+IF(OFFSET('Sanitation Data'!$G$29,0,10*ROW('Sanitation Data'!G131))="","",OFFSET('Sanitation Data'!$G$29,0,10*ROW('Sanitation Data'!G131)))</f>
        <v/>
      </c>
      <c r="DB137" s="353" t="str">
        <f ca="1">+IF(OFFSET('Sanitation Data'!$G$30,0,10*ROW('Sanitation Data'!G131))="","",OFFSET('Sanitation Data'!$G$30,0,10*ROW('Sanitation Data'!G131)))</f>
        <v/>
      </c>
      <c r="DC137" s="353" t="str">
        <f ca="1">+IF(OFFSET('Sanitation Data'!$G$31,0,10*ROW('Sanitation Data'!G131))="","",OFFSET('Sanitation Data'!$G$31,0,10*ROW('Sanitation Data'!G131)))</f>
        <v/>
      </c>
      <c r="DD137" s="353" t="str">
        <f ca="1">+IF(OFFSET('Sanitation Data'!$G$32,0,10*ROW('Sanitation Data'!G131))="","",OFFSET('Sanitation Data'!$G$32,0,10*ROW('Sanitation Data'!G131)))</f>
        <v/>
      </c>
      <c r="DE137" s="353" t="str">
        <f ca="1">+IF(OFFSET('Sanitation Data'!$H$28,0,10*ROW('Sanitation Data'!H131))="","",OFFSET('Sanitation Data'!$H$28,0,10*ROW('Sanitation Data'!H131)))</f>
        <v/>
      </c>
      <c r="DF137" s="353" t="str">
        <f ca="1">+IF(OFFSET('Sanitation Data'!$H$29,0,10*ROW('Sanitation Data'!H131))="","",OFFSET('Sanitation Data'!$H$29,0,10*ROW('Sanitation Data'!H131)))</f>
        <v/>
      </c>
      <c r="DG137" s="353" t="str">
        <f ca="1">+IF(OFFSET('Sanitation Data'!$H$30,0,10*ROW('Sanitation Data'!H131))="","",OFFSET('Sanitation Data'!$H$30,0,10*ROW('Sanitation Data'!H131)))</f>
        <v/>
      </c>
      <c r="DH137" s="353" t="str">
        <f ca="1">+IF(OFFSET('Sanitation Data'!$H$31,0,10*ROW('Sanitation Data'!H131))="","",OFFSET('Sanitation Data'!$H$31,0,10*ROW('Sanitation Data'!H131)))</f>
        <v/>
      </c>
      <c r="DI137" s="353" t="str">
        <f ca="1">+IF(OFFSET('Sanitation Data'!$H$32,0,10*ROW('Sanitation Data'!H131))="","",OFFSET('Sanitation Data'!$H$32,0,10*ROW('Sanitation Data'!H131)))</f>
        <v/>
      </c>
      <c r="DJ137" s="353" t="str">
        <f ca="1">+IF(OFFSET('Sanitation Data'!$I$28,0,10*ROW('Sanitation Data'!I131))="","",OFFSET('Sanitation Data'!$I$28,0,10*ROW('Sanitation Data'!I131)))</f>
        <v/>
      </c>
      <c r="DK137" s="353" t="str">
        <f ca="1">+IF(OFFSET('Sanitation Data'!$I$29,0,10*ROW('Sanitation Data'!I131))="","",OFFSET('Sanitation Data'!$I$29,0,10*ROW('Sanitation Data'!I131)))</f>
        <v/>
      </c>
      <c r="DL137" s="353" t="str">
        <f ca="1">+IF(OFFSET('Sanitation Data'!$I$30,0,10*ROW('Sanitation Data'!I131))="","",OFFSET('Sanitation Data'!$I$30,0,10*ROW('Sanitation Data'!I131)))</f>
        <v/>
      </c>
      <c r="DM137" s="353" t="str">
        <f ca="1">+IF(OFFSET('Sanitation Data'!$I$31,0,10*ROW('Sanitation Data'!I131))="","",OFFSET('Sanitation Data'!$I$31,0,10*ROW('Sanitation Data'!I131)))</f>
        <v/>
      </c>
      <c r="DN137" s="353" t="str">
        <f ca="1">+IF(OFFSET('Sanitation Data'!$I$32,0,10*ROW('Sanitation Data'!I131))="","",OFFSET('Sanitation Data'!$I$32,0,10*ROW('Sanitation Data'!I131)))</f>
        <v/>
      </c>
      <c r="DO137" s="353" t="str">
        <f ca="1">+IF(OFFSET('Hygiene Data'!$D$11,0,10*ROW('Hygiene Data'!D131))="","",OFFSET('Hygiene Data'!$D$11,0,10*ROW('Hygiene Data'!D131)))</f>
        <v/>
      </c>
      <c r="DP137" s="353" t="str">
        <f ca="1">+IF(OFFSET('Hygiene Data'!$D$12,0,10*ROW('Hygiene Data'!D131))="","",OFFSET('Hygiene Data'!$D$12,0,10*ROW('Hygiene Data'!D131)))</f>
        <v/>
      </c>
      <c r="DQ137" s="353" t="str">
        <f ca="1">+IF(OFFSET('Hygiene Data'!$D$13,0,10*ROW('Hygiene Data'!D131))="","",OFFSET('Hygiene Data'!$D$13,0,10*ROW('Hygiene Data'!D131)))</f>
        <v/>
      </c>
      <c r="DR137" s="353" t="str">
        <f ca="1">+IF(OFFSET('Hygiene Data'!$E$11,0,10*ROW('Hygiene Data'!E131))="","",OFFSET('Hygiene Data'!$E$11,0,10*ROW('Hygiene Data'!E131)))</f>
        <v/>
      </c>
      <c r="DS137" s="353" t="str">
        <f ca="1">+IF(OFFSET('Hygiene Data'!$E$12,0,10*ROW('Hygiene Data'!E131))="","",OFFSET('Hygiene Data'!$E$12,0,10*ROW('Hygiene Data'!E131)))</f>
        <v/>
      </c>
      <c r="DT137" s="353" t="str">
        <f ca="1">+IF(OFFSET('Hygiene Data'!$E$13,0,10*ROW('Hygiene Data'!E131))="","",OFFSET('Hygiene Data'!$E$13,0,10*ROW('Hygiene Data'!E131)))</f>
        <v/>
      </c>
      <c r="DU137" s="353" t="str">
        <f ca="1">+IF(OFFSET('Hygiene Data'!$F$11,0,10*ROW('Hygiene Data'!F131))="","",OFFSET('Hygiene Data'!$F$11,0,10*ROW('Hygiene Data'!F131)))</f>
        <v/>
      </c>
      <c r="DV137" s="353" t="str">
        <f ca="1">+IF(OFFSET('Hygiene Data'!$F$12,0,10*ROW('Hygiene Data'!F131))="","",OFFSET('Hygiene Data'!$F$12,0,10*ROW('Hygiene Data'!F131)))</f>
        <v/>
      </c>
      <c r="DW137" s="353" t="str">
        <f ca="1">+IF(OFFSET('Hygiene Data'!$F$13,0,10*ROW('Hygiene Data'!F131))="","",OFFSET('Hygiene Data'!$F$13,0,10*ROW('Hygiene Data'!F131)))</f>
        <v/>
      </c>
      <c r="DX137" s="353" t="str">
        <f ca="1">+IF(OFFSET('Hygiene Data'!$G$11,0,10*ROW('Hygiene Data'!G131))="","",OFFSET('Hygiene Data'!$G$11,0,10*ROW('Hygiene Data'!G131)))</f>
        <v/>
      </c>
      <c r="DY137" s="353" t="str">
        <f ca="1">+IF(OFFSET('Hygiene Data'!$G$12,0,10*ROW('Hygiene Data'!G131))="","",OFFSET('Hygiene Data'!$G$12,0,10*ROW('Hygiene Data'!G131)))</f>
        <v/>
      </c>
      <c r="DZ137" s="353" t="str">
        <f ca="1">+IF(OFFSET('Hygiene Data'!$G$13,0,10*ROW('Hygiene Data'!G131))="","",OFFSET('Hygiene Data'!$G$13,0,10*ROW('Hygiene Data'!G131)))</f>
        <v/>
      </c>
      <c r="EA137" s="353" t="str">
        <f ca="1">+IF(OFFSET('Hygiene Data'!$H$11,0,10*ROW('Hygiene Data'!H131))="","",OFFSET('Hygiene Data'!$H$11,0,10*ROW('Hygiene Data'!H131)))</f>
        <v/>
      </c>
      <c r="EB137" s="353" t="str">
        <f ca="1">+IF(OFFSET('Hygiene Data'!$H$12,0,10*ROW('Hygiene Data'!H131))="","",OFFSET('Hygiene Data'!$H$12,0,10*ROW('Hygiene Data'!H131)))</f>
        <v/>
      </c>
      <c r="EC137" s="353" t="str">
        <f ca="1">+IF(OFFSET('Hygiene Data'!$H$13,0,10*ROW('Hygiene Data'!H131))="","",OFFSET('Hygiene Data'!$H$13,0,10*ROW('Hygiene Data'!H131)))</f>
        <v/>
      </c>
      <c r="ED137" s="353" t="str">
        <f ca="1">+IF(OFFSET('Hygiene Data'!$I$11,0,10*ROW('Hygiene Data'!I131))="","",OFFSET('Hygiene Data'!$I$11,0,10*ROW('Hygiene Data'!I131)))</f>
        <v/>
      </c>
      <c r="EE137" s="353" t="str">
        <f ca="1">+IF(OFFSET('Hygiene Data'!$I$12,0,10*ROW('Hygiene Data'!I131))="","",OFFSET('Hygiene Data'!$I$12,0,10*ROW('Hygiene Data'!I131)))</f>
        <v/>
      </c>
      <c r="EF137" s="353" t="str">
        <f ca="1">+IF(OFFSET('Hygiene Data'!$I$13,0,10*ROW('Hygiene Data'!I131))="","",OFFSET('Hygiene Data'!$I$13,0,10*ROW('Hygiene Data'!I131)))</f>
        <v/>
      </c>
    </row>
    <row r="138" spans="1:136" x14ac:dyDescent="0.25">
      <c r="A138" s="462" t="str">
        <f ca="1">+IF(OFFSET('Water Data'!$B$2,0,10*ROW('Water Data'!E132))="","",OFFSET('Water Data'!$B$2,0,10*ROW('Water Data'!E132)))</f>
        <v/>
      </c>
      <c r="B138" s="46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89" t="str">
        <f t="shared" ca="1" si="2"/>
        <v/>
      </c>
      <c r="D138" s="49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3" t="str">
        <f ca="1">+IF(OFFSET('Water Data'!$D$27,0,10*ROW('Water Data'!D132))="","",OFFSET('Water Data'!$D$27,0,10*ROW('Water Data'!D132)))</f>
        <v/>
      </c>
      <c r="BT138" s="353" t="str">
        <f ca="1">+IF(OFFSET('Water Data'!$D$28,0,10*ROW('Water Data'!D132))="","",OFFSET('Water Data'!$D$28,0,10*ROW('Water Data'!D132)))</f>
        <v/>
      </c>
      <c r="BU138" s="353" t="str">
        <f ca="1">+IF(OFFSET('Water Data'!$D$29,0,10*ROW('Water Data'!D132))="","",OFFSET('Water Data'!$D$29,0,10*ROW('Water Data'!D132)))</f>
        <v/>
      </c>
      <c r="BV138" s="353" t="str">
        <f ca="1">+IF(OFFSET('Water Data'!$E$27,0,10*ROW('Water Data'!E132))="","",OFFSET('Water Data'!$E$27,0,10*ROW('Water Data'!E132)))</f>
        <v/>
      </c>
      <c r="BW138" s="353" t="str">
        <f ca="1">+IF(OFFSET('Water Data'!$E$28,0,10*ROW('Water Data'!E132))="","",OFFSET('Water Data'!$E$28,0,10*ROW('Water Data'!E132)))</f>
        <v/>
      </c>
      <c r="BX138" s="353" t="str">
        <f ca="1">+IF(OFFSET('Water Data'!$E$29,0,10*ROW('Water Data'!E132))="","",OFFSET('Water Data'!$E$29,0,10*ROW('Water Data'!E132)))</f>
        <v/>
      </c>
      <c r="BY138" s="353" t="str">
        <f ca="1">+IF(OFFSET('Water Data'!$F$27,0,10*ROW('Water Data'!F132))="","",OFFSET('Water Data'!$F$27,0,10*ROW('Water Data'!F132)))</f>
        <v/>
      </c>
      <c r="BZ138" s="353" t="str">
        <f ca="1">+IF(OFFSET('Water Data'!$F$28,0,10*ROW('Water Data'!F132))="","",OFFSET('Water Data'!$F$28,0,10*ROW('Water Data'!F132)))</f>
        <v/>
      </c>
      <c r="CA138" s="353" t="str">
        <f ca="1">+IF(OFFSET('Water Data'!$F$29,0,10*ROW('Water Data'!F132))="","",OFFSET('Water Data'!$F$29,0,10*ROW('Water Data'!F132)))</f>
        <v/>
      </c>
      <c r="CB138" s="353" t="str">
        <f ca="1">+IF(OFFSET('Water Data'!$G$27,0,10*ROW('Water Data'!G132))="","",OFFSET('Water Data'!$G$27,0,10*ROW('Water Data'!G132)))</f>
        <v/>
      </c>
      <c r="CC138" s="353" t="str">
        <f ca="1">+IF(OFFSET('Water Data'!$G$28,0,10*ROW('Water Data'!G132))="","",OFFSET('Water Data'!$G$28,0,10*ROW('Water Data'!G132)))</f>
        <v/>
      </c>
      <c r="CD138" s="353" t="str">
        <f ca="1">+IF(OFFSET('Water Data'!$G$29,0,10*ROW('Water Data'!G132))="","",OFFSET('Water Data'!$G$29,0,10*ROW('Water Data'!G132)))</f>
        <v/>
      </c>
      <c r="CE138" s="353" t="str">
        <f ca="1">+IF(OFFSET('Water Data'!$H$27,0,10*ROW('Water Data'!H132))="","",OFFSET('Water Data'!$H$27,0,10*ROW('Water Data'!H132)))</f>
        <v/>
      </c>
      <c r="CF138" s="353" t="str">
        <f ca="1">+IF(OFFSET('Water Data'!$H$28,0,10*ROW('Water Data'!H132))="","",OFFSET('Water Data'!$H$28,0,10*ROW('Water Data'!H132)))</f>
        <v/>
      </c>
      <c r="CG138" s="353" t="str">
        <f ca="1">+IF(OFFSET('Water Data'!$H$29,0,10*ROW('Water Data'!H132))="","",OFFSET('Water Data'!$H$29,0,10*ROW('Water Data'!H132)))</f>
        <v/>
      </c>
      <c r="CH138" s="353" t="str">
        <f ca="1">+IF(OFFSET('Water Data'!$I$27,0,10*ROW('Water Data'!I132))="","",OFFSET('Water Data'!$I$27,0,10*ROW('Water Data'!I132)))</f>
        <v/>
      </c>
      <c r="CI138" s="353" t="str">
        <f ca="1">+IF(OFFSET('Water Data'!$I$28,0,10*ROW('Water Data'!I132))="","",OFFSET('Water Data'!$I$28,0,10*ROW('Water Data'!I132)))</f>
        <v/>
      </c>
      <c r="CJ138" s="353" t="str">
        <f ca="1">+IF(OFFSET('Water Data'!$I$29,0,10*ROW('Water Data'!I132))="","",OFFSET('Water Data'!$I$29,0,10*ROW('Water Data'!I132)))</f>
        <v/>
      </c>
      <c r="CK138" s="353" t="str">
        <f ca="1">+IF(OFFSET('Sanitation Data'!$D$28,0,10*ROW('Sanitation Data'!D132))="","",OFFSET('Sanitation Data'!$D$28,0,10*ROW('Sanitation Data'!D132)))</f>
        <v/>
      </c>
      <c r="CL138" s="353" t="str">
        <f ca="1">+IF(OFFSET('Sanitation Data'!$D$29,0,10*ROW('Sanitation Data'!D132))="","",OFFSET('Sanitation Data'!$D$29,0,10*ROW('Sanitation Data'!D132)))</f>
        <v/>
      </c>
      <c r="CM138" s="353" t="str">
        <f ca="1">+IF(OFFSET('Sanitation Data'!$D$30,0,10*ROW('Sanitation Data'!D132))="","",OFFSET('Sanitation Data'!$D$30,0,10*ROW('Sanitation Data'!D132)))</f>
        <v/>
      </c>
      <c r="CN138" s="353" t="str">
        <f ca="1">+IF(OFFSET('Sanitation Data'!$D$31,0,10*ROW('Sanitation Data'!D132))="","",OFFSET('Sanitation Data'!$D$31,0,10*ROW('Sanitation Data'!D132)))</f>
        <v/>
      </c>
      <c r="CO138" s="353" t="str">
        <f ca="1">+IF(OFFSET('Sanitation Data'!$D$32,0,10*ROW('Sanitation Data'!D132))="","",OFFSET('Sanitation Data'!$D$32,0,10*ROW('Sanitation Data'!D132)))</f>
        <v/>
      </c>
      <c r="CP138" s="353" t="str">
        <f ca="1">+IF(OFFSET('Sanitation Data'!$E$28,0,10*ROW('Sanitation Data'!E132))="","",OFFSET('Sanitation Data'!$E$28,0,10*ROW('Sanitation Data'!E132)))</f>
        <v/>
      </c>
      <c r="CQ138" s="353" t="str">
        <f ca="1">+IF(OFFSET('Sanitation Data'!$E$29,0,10*ROW('Sanitation Data'!E132))="","",OFFSET('Sanitation Data'!$E$29,0,10*ROW('Sanitation Data'!E132)))</f>
        <v/>
      </c>
      <c r="CR138" s="353" t="str">
        <f ca="1">+IF(OFFSET('Sanitation Data'!$E$30,0,10*ROW('Sanitation Data'!E132))="","",OFFSET('Sanitation Data'!$E$30,0,10*ROW('Sanitation Data'!E132)))</f>
        <v/>
      </c>
      <c r="CS138" s="353" t="str">
        <f ca="1">+IF(OFFSET('Sanitation Data'!$E$31,0,10*ROW('Sanitation Data'!E132))="","",OFFSET('Sanitation Data'!$E$31,0,10*ROW('Sanitation Data'!E132)))</f>
        <v/>
      </c>
      <c r="CT138" s="353" t="str">
        <f ca="1">+IF(OFFSET('Sanitation Data'!$E$32,0,10*ROW('Sanitation Data'!E132))="","",OFFSET('Sanitation Data'!$E$32,0,10*ROW('Sanitation Data'!E132)))</f>
        <v/>
      </c>
      <c r="CU138" s="353" t="str">
        <f ca="1">+IF(OFFSET('Sanitation Data'!$F$28,0,10*ROW('Sanitation Data'!F132))="","",OFFSET('Sanitation Data'!$F$28,0,10*ROW('Sanitation Data'!F132)))</f>
        <v/>
      </c>
      <c r="CV138" s="353" t="str">
        <f ca="1">+IF(OFFSET('Sanitation Data'!$F$29,0,10*ROW('Sanitation Data'!F132))="","",OFFSET('Sanitation Data'!$F$29,0,10*ROW('Sanitation Data'!F132)))</f>
        <v/>
      </c>
      <c r="CW138" s="353" t="str">
        <f ca="1">+IF(OFFSET('Sanitation Data'!$F$30,0,10*ROW('Sanitation Data'!F132))="","",OFFSET('Sanitation Data'!$F$30,0,10*ROW('Sanitation Data'!F132)))</f>
        <v/>
      </c>
      <c r="CX138" s="353" t="str">
        <f ca="1">+IF(OFFSET('Sanitation Data'!$F$31,0,10*ROW('Sanitation Data'!F132))="","",OFFSET('Sanitation Data'!$F$31,0,10*ROW('Sanitation Data'!F132)))</f>
        <v/>
      </c>
      <c r="CY138" s="353" t="str">
        <f ca="1">+IF(OFFSET('Sanitation Data'!$F$32,0,10*ROW('Sanitation Data'!F132))="","",OFFSET('Sanitation Data'!$F$32,0,10*ROW('Sanitation Data'!F132)))</f>
        <v/>
      </c>
      <c r="CZ138" s="353" t="str">
        <f ca="1">+IF(OFFSET('Sanitation Data'!$G$28,0,10*ROW('Sanitation Data'!G132))="","",OFFSET('Sanitation Data'!$G$28,0,10*ROW('Sanitation Data'!G132)))</f>
        <v/>
      </c>
      <c r="DA138" s="353" t="str">
        <f ca="1">+IF(OFFSET('Sanitation Data'!$G$29,0,10*ROW('Sanitation Data'!G132))="","",OFFSET('Sanitation Data'!$G$29,0,10*ROW('Sanitation Data'!G132)))</f>
        <v/>
      </c>
      <c r="DB138" s="353" t="str">
        <f ca="1">+IF(OFFSET('Sanitation Data'!$G$30,0,10*ROW('Sanitation Data'!G132))="","",OFFSET('Sanitation Data'!$G$30,0,10*ROW('Sanitation Data'!G132)))</f>
        <v/>
      </c>
      <c r="DC138" s="353" t="str">
        <f ca="1">+IF(OFFSET('Sanitation Data'!$G$31,0,10*ROW('Sanitation Data'!G132))="","",OFFSET('Sanitation Data'!$G$31,0,10*ROW('Sanitation Data'!G132)))</f>
        <v/>
      </c>
      <c r="DD138" s="353" t="str">
        <f ca="1">+IF(OFFSET('Sanitation Data'!$G$32,0,10*ROW('Sanitation Data'!G132))="","",OFFSET('Sanitation Data'!$G$32,0,10*ROW('Sanitation Data'!G132)))</f>
        <v/>
      </c>
      <c r="DE138" s="353" t="str">
        <f ca="1">+IF(OFFSET('Sanitation Data'!$H$28,0,10*ROW('Sanitation Data'!H132))="","",OFFSET('Sanitation Data'!$H$28,0,10*ROW('Sanitation Data'!H132)))</f>
        <v/>
      </c>
      <c r="DF138" s="353" t="str">
        <f ca="1">+IF(OFFSET('Sanitation Data'!$H$29,0,10*ROW('Sanitation Data'!H132))="","",OFFSET('Sanitation Data'!$H$29,0,10*ROW('Sanitation Data'!H132)))</f>
        <v/>
      </c>
      <c r="DG138" s="353" t="str">
        <f ca="1">+IF(OFFSET('Sanitation Data'!$H$30,0,10*ROW('Sanitation Data'!H132))="","",OFFSET('Sanitation Data'!$H$30,0,10*ROW('Sanitation Data'!H132)))</f>
        <v/>
      </c>
      <c r="DH138" s="353" t="str">
        <f ca="1">+IF(OFFSET('Sanitation Data'!$H$31,0,10*ROW('Sanitation Data'!H132))="","",OFFSET('Sanitation Data'!$H$31,0,10*ROW('Sanitation Data'!H132)))</f>
        <v/>
      </c>
      <c r="DI138" s="353" t="str">
        <f ca="1">+IF(OFFSET('Sanitation Data'!$H$32,0,10*ROW('Sanitation Data'!H132))="","",OFFSET('Sanitation Data'!$H$32,0,10*ROW('Sanitation Data'!H132)))</f>
        <v/>
      </c>
      <c r="DJ138" s="353" t="str">
        <f ca="1">+IF(OFFSET('Sanitation Data'!$I$28,0,10*ROW('Sanitation Data'!I132))="","",OFFSET('Sanitation Data'!$I$28,0,10*ROW('Sanitation Data'!I132)))</f>
        <v/>
      </c>
      <c r="DK138" s="353" t="str">
        <f ca="1">+IF(OFFSET('Sanitation Data'!$I$29,0,10*ROW('Sanitation Data'!I132))="","",OFFSET('Sanitation Data'!$I$29,0,10*ROW('Sanitation Data'!I132)))</f>
        <v/>
      </c>
      <c r="DL138" s="353" t="str">
        <f ca="1">+IF(OFFSET('Sanitation Data'!$I$30,0,10*ROW('Sanitation Data'!I132))="","",OFFSET('Sanitation Data'!$I$30,0,10*ROW('Sanitation Data'!I132)))</f>
        <v/>
      </c>
      <c r="DM138" s="353" t="str">
        <f ca="1">+IF(OFFSET('Sanitation Data'!$I$31,0,10*ROW('Sanitation Data'!I132))="","",OFFSET('Sanitation Data'!$I$31,0,10*ROW('Sanitation Data'!I132)))</f>
        <v/>
      </c>
      <c r="DN138" s="353" t="str">
        <f ca="1">+IF(OFFSET('Sanitation Data'!$I$32,0,10*ROW('Sanitation Data'!I132))="","",OFFSET('Sanitation Data'!$I$32,0,10*ROW('Sanitation Data'!I132)))</f>
        <v/>
      </c>
      <c r="DO138" s="353" t="str">
        <f ca="1">+IF(OFFSET('Hygiene Data'!$D$11,0,10*ROW('Hygiene Data'!D132))="","",OFFSET('Hygiene Data'!$D$11,0,10*ROW('Hygiene Data'!D132)))</f>
        <v/>
      </c>
      <c r="DP138" s="353" t="str">
        <f ca="1">+IF(OFFSET('Hygiene Data'!$D$12,0,10*ROW('Hygiene Data'!D132))="","",OFFSET('Hygiene Data'!$D$12,0,10*ROW('Hygiene Data'!D132)))</f>
        <v/>
      </c>
      <c r="DQ138" s="353" t="str">
        <f ca="1">+IF(OFFSET('Hygiene Data'!$D$13,0,10*ROW('Hygiene Data'!D132))="","",OFFSET('Hygiene Data'!$D$13,0,10*ROW('Hygiene Data'!D132)))</f>
        <v/>
      </c>
      <c r="DR138" s="353" t="str">
        <f ca="1">+IF(OFFSET('Hygiene Data'!$E$11,0,10*ROW('Hygiene Data'!E132))="","",OFFSET('Hygiene Data'!$E$11,0,10*ROW('Hygiene Data'!E132)))</f>
        <v/>
      </c>
      <c r="DS138" s="353" t="str">
        <f ca="1">+IF(OFFSET('Hygiene Data'!$E$12,0,10*ROW('Hygiene Data'!E132))="","",OFFSET('Hygiene Data'!$E$12,0,10*ROW('Hygiene Data'!E132)))</f>
        <v/>
      </c>
      <c r="DT138" s="353" t="str">
        <f ca="1">+IF(OFFSET('Hygiene Data'!$E$13,0,10*ROW('Hygiene Data'!E132))="","",OFFSET('Hygiene Data'!$E$13,0,10*ROW('Hygiene Data'!E132)))</f>
        <v/>
      </c>
      <c r="DU138" s="353" t="str">
        <f ca="1">+IF(OFFSET('Hygiene Data'!$F$11,0,10*ROW('Hygiene Data'!F132))="","",OFFSET('Hygiene Data'!$F$11,0,10*ROW('Hygiene Data'!F132)))</f>
        <v/>
      </c>
      <c r="DV138" s="353" t="str">
        <f ca="1">+IF(OFFSET('Hygiene Data'!$F$12,0,10*ROW('Hygiene Data'!F132))="","",OFFSET('Hygiene Data'!$F$12,0,10*ROW('Hygiene Data'!F132)))</f>
        <v/>
      </c>
      <c r="DW138" s="353" t="str">
        <f ca="1">+IF(OFFSET('Hygiene Data'!$F$13,0,10*ROW('Hygiene Data'!F132))="","",OFFSET('Hygiene Data'!$F$13,0,10*ROW('Hygiene Data'!F132)))</f>
        <v/>
      </c>
      <c r="DX138" s="353" t="str">
        <f ca="1">+IF(OFFSET('Hygiene Data'!$G$11,0,10*ROW('Hygiene Data'!G132))="","",OFFSET('Hygiene Data'!$G$11,0,10*ROW('Hygiene Data'!G132)))</f>
        <v/>
      </c>
      <c r="DY138" s="353" t="str">
        <f ca="1">+IF(OFFSET('Hygiene Data'!$G$12,0,10*ROW('Hygiene Data'!G132))="","",OFFSET('Hygiene Data'!$G$12,0,10*ROW('Hygiene Data'!G132)))</f>
        <v/>
      </c>
      <c r="DZ138" s="353" t="str">
        <f ca="1">+IF(OFFSET('Hygiene Data'!$G$13,0,10*ROW('Hygiene Data'!G132))="","",OFFSET('Hygiene Data'!$G$13,0,10*ROW('Hygiene Data'!G132)))</f>
        <v/>
      </c>
      <c r="EA138" s="353" t="str">
        <f ca="1">+IF(OFFSET('Hygiene Data'!$H$11,0,10*ROW('Hygiene Data'!H132))="","",OFFSET('Hygiene Data'!$H$11,0,10*ROW('Hygiene Data'!H132)))</f>
        <v/>
      </c>
      <c r="EB138" s="353" t="str">
        <f ca="1">+IF(OFFSET('Hygiene Data'!$H$12,0,10*ROW('Hygiene Data'!H132))="","",OFFSET('Hygiene Data'!$H$12,0,10*ROW('Hygiene Data'!H132)))</f>
        <v/>
      </c>
      <c r="EC138" s="353" t="str">
        <f ca="1">+IF(OFFSET('Hygiene Data'!$H$13,0,10*ROW('Hygiene Data'!H132))="","",OFFSET('Hygiene Data'!$H$13,0,10*ROW('Hygiene Data'!H132)))</f>
        <v/>
      </c>
      <c r="ED138" s="353" t="str">
        <f ca="1">+IF(OFFSET('Hygiene Data'!$I$11,0,10*ROW('Hygiene Data'!I132))="","",OFFSET('Hygiene Data'!$I$11,0,10*ROW('Hygiene Data'!I132)))</f>
        <v/>
      </c>
      <c r="EE138" s="353" t="str">
        <f ca="1">+IF(OFFSET('Hygiene Data'!$I$12,0,10*ROW('Hygiene Data'!I132))="","",OFFSET('Hygiene Data'!$I$12,0,10*ROW('Hygiene Data'!I132)))</f>
        <v/>
      </c>
      <c r="EF138" s="353" t="str">
        <f ca="1">+IF(OFFSET('Hygiene Data'!$I$13,0,10*ROW('Hygiene Data'!I132))="","",OFFSET('Hygiene Data'!$I$13,0,10*ROW('Hygiene Data'!I132)))</f>
        <v/>
      </c>
    </row>
    <row r="139" spans="1:136" x14ac:dyDescent="0.25">
      <c r="A139" s="462" t="str">
        <f ca="1">+IF(OFFSET('Water Data'!$B$2,0,10*ROW('Water Data'!E133))="","",OFFSET('Water Data'!$B$2,0,10*ROW('Water Data'!E133)))</f>
        <v/>
      </c>
      <c r="B139" s="46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89" t="str">
        <f t="shared" ca="1" si="2"/>
        <v/>
      </c>
      <c r="D139" s="49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3" t="str">
        <f ca="1">+IF(OFFSET('Water Data'!$D$27,0,10*ROW('Water Data'!D133))="","",OFFSET('Water Data'!$D$27,0,10*ROW('Water Data'!D133)))</f>
        <v/>
      </c>
      <c r="BT139" s="353" t="str">
        <f ca="1">+IF(OFFSET('Water Data'!$D$28,0,10*ROW('Water Data'!D133))="","",OFFSET('Water Data'!$D$28,0,10*ROW('Water Data'!D133)))</f>
        <v/>
      </c>
      <c r="BU139" s="353" t="str">
        <f ca="1">+IF(OFFSET('Water Data'!$D$29,0,10*ROW('Water Data'!D133))="","",OFFSET('Water Data'!$D$29,0,10*ROW('Water Data'!D133)))</f>
        <v/>
      </c>
      <c r="BV139" s="353" t="str">
        <f ca="1">+IF(OFFSET('Water Data'!$E$27,0,10*ROW('Water Data'!E133))="","",OFFSET('Water Data'!$E$27,0,10*ROW('Water Data'!E133)))</f>
        <v/>
      </c>
      <c r="BW139" s="353" t="str">
        <f ca="1">+IF(OFFSET('Water Data'!$E$28,0,10*ROW('Water Data'!E133))="","",OFFSET('Water Data'!$E$28,0,10*ROW('Water Data'!E133)))</f>
        <v/>
      </c>
      <c r="BX139" s="353" t="str">
        <f ca="1">+IF(OFFSET('Water Data'!$E$29,0,10*ROW('Water Data'!E133))="","",OFFSET('Water Data'!$E$29,0,10*ROW('Water Data'!E133)))</f>
        <v/>
      </c>
      <c r="BY139" s="353" t="str">
        <f ca="1">+IF(OFFSET('Water Data'!$F$27,0,10*ROW('Water Data'!F133))="","",OFFSET('Water Data'!$F$27,0,10*ROW('Water Data'!F133)))</f>
        <v/>
      </c>
      <c r="BZ139" s="353" t="str">
        <f ca="1">+IF(OFFSET('Water Data'!$F$28,0,10*ROW('Water Data'!F133))="","",OFFSET('Water Data'!$F$28,0,10*ROW('Water Data'!F133)))</f>
        <v/>
      </c>
      <c r="CA139" s="353" t="str">
        <f ca="1">+IF(OFFSET('Water Data'!$F$29,0,10*ROW('Water Data'!F133))="","",OFFSET('Water Data'!$F$29,0,10*ROW('Water Data'!F133)))</f>
        <v/>
      </c>
      <c r="CB139" s="353" t="str">
        <f ca="1">+IF(OFFSET('Water Data'!$G$27,0,10*ROW('Water Data'!G133))="","",OFFSET('Water Data'!$G$27,0,10*ROW('Water Data'!G133)))</f>
        <v/>
      </c>
      <c r="CC139" s="353" t="str">
        <f ca="1">+IF(OFFSET('Water Data'!$G$28,0,10*ROW('Water Data'!G133))="","",OFFSET('Water Data'!$G$28,0,10*ROW('Water Data'!G133)))</f>
        <v/>
      </c>
      <c r="CD139" s="353" t="str">
        <f ca="1">+IF(OFFSET('Water Data'!$G$29,0,10*ROW('Water Data'!G133))="","",OFFSET('Water Data'!$G$29,0,10*ROW('Water Data'!G133)))</f>
        <v/>
      </c>
      <c r="CE139" s="353" t="str">
        <f ca="1">+IF(OFFSET('Water Data'!$H$27,0,10*ROW('Water Data'!H133))="","",OFFSET('Water Data'!$H$27,0,10*ROW('Water Data'!H133)))</f>
        <v/>
      </c>
      <c r="CF139" s="353" t="str">
        <f ca="1">+IF(OFFSET('Water Data'!$H$28,0,10*ROW('Water Data'!H133))="","",OFFSET('Water Data'!$H$28,0,10*ROW('Water Data'!H133)))</f>
        <v/>
      </c>
      <c r="CG139" s="353" t="str">
        <f ca="1">+IF(OFFSET('Water Data'!$H$29,0,10*ROW('Water Data'!H133))="","",OFFSET('Water Data'!$H$29,0,10*ROW('Water Data'!H133)))</f>
        <v/>
      </c>
      <c r="CH139" s="353" t="str">
        <f ca="1">+IF(OFFSET('Water Data'!$I$27,0,10*ROW('Water Data'!I133))="","",OFFSET('Water Data'!$I$27,0,10*ROW('Water Data'!I133)))</f>
        <v/>
      </c>
      <c r="CI139" s="353" t="str">
        <f ca="1">+IF(OFFSET('Water Data'!$I$28,0,10*ROW('Water Data'!I133))="","",OFFSET('Water Data'!$I$28,0,10*ROW('Water Data'!I133)))</f>
        <v/>
      </c>
      <c r="CJ139" s="353" t="str">
        <f ca="1">+IF(OFFSET('Water Data'!$I$29,0,10*ROW('Water Data'!I133))="","",OFFSET('Water Data'!$I$29,0,10*ROW('Water Data'!I133)))</f>
        <v/>
      </c>
      <c r="CK139" s="353" t="str">
        <f ca="1">+IF(OFFSET('Sanitation Data'!$D$28,0,10*ROW('Sanitation Data'!D133))="","",OFFSET('Sanitation Data'!$D$28,0,10*ROW('Sanitation Data'!D133)))</f>
        <v/>
      </c>
      <c r="CL139" s="353" t="str">
        <f ca="1">+IF(OFFSET('Sanitation Data'!$D$29,0,10*ROW('Sanitation Data'!D133))="","",OFFSET('Sanitation Data'!$D$29,0,10*ROW('Sanitation Data'!D133)))</f>
        <v/>
      </c>
      <c r="CM139" s="353" t="str">
        <f ca="1">+IF(OFFSET('Sanitation Data'!$D$30,0,10*ROW('Sanitation Data'!D133))="","",OFFSET('Sanitation Data'!$D$30,0,10*ROW('Sanitation Data'!D133)))</f>
        <v/>
      </c>
      <c r="CN139" s="353" t="str">
        <f ca="1">+IF(OFFSET('Sanitation Data'!$D$31,0,10*ROW('Sanitation Data'!D133))="","",OFFSET('Sanitation Data'!$D$31,0,10*ROW('Sanitation Data'!D133)))</f>
        <v/>
      </c>
      <c r="CO139" s="353" t="str">
        <f ca="1">+IF(OFFSET('Sanitation Data'!$D$32,0,10*ROW('Sanitation Data'!D133))="","",OFFSET('Sanitation Data'!$D$32,0,10*ROW('Sanitation Data'!D133)))</f>
        <v/>
      </c>
      <c r="CP139" s="353" t="str">
        <f ca="1">+IF(OFFSET('Sanitation Data'!$E$28,0,10*ROW('Sanitation Data'!E133))="","",OFFSET('Sanitation Data'!$E$28,0,10*ROW('Sanitation Data'!E133)))</f>
        <v/>
      </c>
      <c r="CQ139" s="353" t="str">
        <f ca="1">+IF(OFFSET('Sanitation Data'!$E$29,0,10*ROW('Sanitation Data'!E133))="","",OFFSET('Sanitation Data'!$E$29,0,10*ROW('Sanitation Data'!E133)))</f>
        <v/>
      </c>
      <c r="CR139" s="353" t="str">
        <f ca="1">+IF(OFFSET('Sanitation Data'!$E$30,0,10*ROW('Sanitation Data'!E133))="","",OFFSET('Sanitation Data'!$E$30,0,10*ROW('Sanitation Data'!E133)))</f>
        <v/>
      </c>
      <c r="CS139" s="353" t="str">
        <f ca="1">+IF(OFFSET('Sanitation Data'!$E$31,0,10*ROW('Sanitation Data'!E133))="","",OFFSET('Sanitation Data'!$E$31,0,10*ROW('Sanitation Data'!E133)))</f>
        <v/>
      </c>
      <c r="CT139" s="353" t="str">
        <f ca="1">+IF(OFFSET('Sanitation Data'!$E$32,0,10*ROW('Sanitation Data'!E133))="","",OFFSET('Sanitation Data'!$E$32,0,10*ROW('Sanitation Data'!E133)))</f>
        <v/>
      </c>
      <c r="CU139" s="353" t="str">
        <f ca="1">+IF(OFFSET('Sanitation Data'!$F$28,0,10*ROW('Sanitation Data'!F133))="","",OFFSET('Sanitation Data'!$F$28,0,10*ROW('Sanitation Data'!F133)))</f>
        <v/>
      </c>
      <c r="CV139" s="353" t="str">
        <f ca="1">+IF(OFFSET('Sanitation Data'!$F$29,0,10*ROW('Sanitation Data'!F133))="","",OFFSET('Sanitation Data'!$F$29,0,10*ROW('Sanitation Data'!F133)))</f>
        <v/>
      </c>
      <c r="CW139" s="353" t="str">
        <f ca="1">+IF(OFFSET('Sanitation Data'!$F$30,0,10*ROW('Sanitation Data'!F133))="","",OFFSET('Sanitation Data'!$F$30,0,10*ROW('Sanitation Data'!F133)))</f>
        <v/>
      </c>
      <c r="CX139" s="353" t="str">
        <f ca="1">+IF(OFFSET('Sanitation Data'!$F$31,0,10*ROW('Sanitation Data'!F133))="","",OFFSET('Sanitation Data'!$F$31,0,10*ROW('Sanitation Data'!F133)))</f>
        <v/>
      </c>
      <c r="CY139" s="353" t="str">
        <f ca="1">+IF(OFFSET('Sanitation Data'!$F$32,0,10*ROW('Sanitation Data'!F133))="","",OFFSET('Sanitation Data'!$F$32,0,10*ROW('Sanitation Data'!F133)))</f>
        <v/>
      </c>
      <c r="CZ139" s="353" t="str">
        <f ca="1">+IF(OFFSET('Sanitation Data'!$G$28,0,10*ROW('Sanitation Data'!G133))="","",OFFSET('Sanitation Data'!$G$28,0,10*ROW('Sanitation Data'!G133)))</f>
        <v/>
      </c>
      <c r="DA139" s="353" t="str">
        <f ca="1">+IF(OFFSET('Sanitation Data'!$G$29,0,10*ROW('Sanitation Data'!G133))="","",OFFSET('Sanitation Data'!$G$29,0,10*ROW('Sanitation Data'!G133)))</f>
        <v/>
      </c>
      <c r="DB139" s="353" t="str">
        <f ca="1">+IF(OFFSET('Sanitation Data'!$G$30,0,10*ROW('Sanitation Data'!G133))="","",OFFSET('Sanitation Data'!$G$30,0,10*ROW('Sanitation Data'!G133)))</f>
        <v/>
      </c>
      <c r="DC139" s="353" t="str">
        <f ca="1">+IF(OFFSET('Sanitation Data'!$G$31,0,10*ROW('Sanitation Data'!G133))="","",OFFSET('Sanitation Data'!$G$31,0,10*ROW('Sanitation Data'!G133)))</f>
        <v/>
      </c>
      <c r="DD139" s="353" t="str">
        <f ca="1">+IF(OFFSET('Sanitation Data'!$G$32,0,10*ROW('Sanitation Data'!G133))="","",OFFSET('Sanitation Data'!$G$32,0,10*ROW('Sanitation Data'!G133)))</f>
        <v/>
      </c>
      <c r="DE139" s="353" t="str">
        <f ca="1">+IF(OFFSET('Sanitation Data'!$H$28,0,10*ROW('Sanitation Data'!H133))="","",OFFSET('Sanitation Data'!$H$28,0,10*ROW('Sanitation Data'!H133)))</f>
        <v/>
      </c>
      <c r="DF139" s="353" t="str">
        <f ca="1">+IF(OFFSET('Sanitation Data'!$H$29,0,10*ROW('Sanitation Data'!H133))="","",OFFSET('Sanitation Data'!$H$29,0,10*ROW('Sanitation Data'!H133)))</f>
        <v/>
      </c>
      <c r="DG139" s="353" t="str">
        <f ca="1">+IF(OFFSET('Sanitation Data'!$H$30,0,10*ROW('Sanitation Data'!H133))="","",OFFSET('Sanitation Data'!$H$30,0,10*ROW('Sanitation Data'!H133)))</f>
        <v/>
      </c>
      <c r="DH139" s="353" t="str">
        <f ca="1">+IF(OFFSET('Sanitation Data'!$H$31,0,10*ROW('Sanitation Data'!H133))="","",OFFSET('Sanitation Data'!$H$31,0,10*ROW('Sanitation Data'!H133)))</f>
        <v/>
      </c>
      <c r="DI139" s="353" t="str">
        <f ca="1">+IF(OFFSET('Sanitation Data'!$H$32,0,10*ROW('Sanitation Data'!H133))="","",OFFSET('Sanitation Data'!$H$32,0,10*ROW('Sanitation Data'!H133)))</f>
        <v/>
      </c>
      <c r="DJ139" s="353" t="str">
        <f ca="1">+IF(OFFSET('Sanitation Data'!$I$28,0,10*ROW('Sanitation Data'!I133))="","",OFFSET('Sanitation Data'!$I$28,0,10*ROW('Sanitation Data'!I133)))</f>
        <v/>
      </c>
      <c r="DK139" s="353" t="str">
        <f ca="1">+IF(OFFSET('Sanitation Data'!$I$29,0,10*ROW('Sanitation Data'!I133))="","",OFFSET('Sanitation Data'!$I$29,0,10*ROW('Sanitation Data'!I133)))</f>
        <v/>
      </c>
      <c r="DL139" s="353" t="str">
        <f ca="1">+IF(OFFSET('Sanitation Data'!$I$30,0,10*ROW('Sanitation Data'!I133))="","",OFFSET('Sanitation Data'!$I$30,0,10*ROW('Sanitation Data'!I133)))</f>
        <v/>
      </c>
      <c r="DM139" s="353" t="str">
        <f ca="1">+IF(OFFSET('Sanitation Data'!$I$31,0,10*ROW('Sanitation Data'!I133))="","",OFFSET('Sanitation Data'!$I$31,0,10*ROW('Sanitation Data'!I133)))</f>
        <v/>
      </c>
      <c r="DN139" s="353" t="str">
        <f ca="1">+IF(OFFSET('Sanitation Data'!$I$32,0,10*ROW('Sanitation Data'!I133))="","",OFFSET('Sanitation Data'!$I$32,0,10*ROW('Sanitation Data'!I133)))</f>
        <v/>
      </c>
      <c r="DO139" s="353" t="str">
        <f ca="1">+IF(OFFSET('Hygiene Data'!$D$11,0,10*ROW('Hygiene Data'!D133))="","",OFFSET('Hygiene Data'!$D$11,0,10*ROW('Hygiene Data'!D133)))</f>
        <v/>
      </c>
      <c r="DP139" s="353" t="str">
        <f ca="1">+IF(OFFSET('Hygiene Data'!$D$12,0,10*ROW('Hygiene Data'!D133))="","",OFFSET('Hygiene Data'!$D$12,0,10*ROW('Hygiene Data'!D133)))</f>
        <v/>
      </c>
      <c r="DQ139" s="353" t="str">
        <f ca="1">+IF(OFFSET('Hygiene Data'!$D$13,0,10*ROW('Hygiene Data'!D133))="","",OFFSET('Hygiene Data'!$D$13,0,10*ROW('Hygiene Data'!D133)))</f>
        <v/>
      </c>
      <c r="DR139" s="353" t="str">
        <f ca="1">+IF(OFFSET('Hygiene Data'!$E$11,0,10*ROW('Hygiene Data'!E133))="","",OFFSET('Hygiene Data'!$E$11,0,10*ROW('Hygiene Data'!E133)))</f>
        <v/>
      </c>
      <c r="DS139" s="353" t="str">
        <f ca="1">+IF(OFFSET('Hygiene Data'!$E$12,0,10*ROW('Hygiene Data'!E133))="","",OFFSET('Hygiene Data'!$E$12,0,10*ROW('Hygiene Data'!E133)))</f>
        <v/>
      </c>
      <c r="DT139" s="353" t="str">
        <f ca="1">+IF(OFFSET('Hygiene Data'!$E$13,0,10*ROW('Hygiene Data'!E133))="","",OFFSET('Hygiene Data'!$E$13,0,10*ROW('Hygiene Data'!E133)))</f>
        <v/>
      </c>
      <c r="DU139" s="353" t="str">
        <f ca="1">+IF(OFFSET('Hygiene Data'!$F$11,0,10*ROW('Hygiene Data'!F133))="","",OFFSET('Hygiene Data'!$F$11,0,10*ROW('Hygiene Data'!F133)))</f>
        <v/>
      </c>
      <c r="DV139" s="353" t="str">
        <f ca="1">+IF(OFFSET('Hygiene Data'!$F$12,0,10*ROW('Hygiene Data'!F133))="","",OFFSET('Hygiene Data'!$F$12,0,10*ROW('Hygiene Data'!F133)))</f>
        <v/>
      </c>
      <c r="DW139" s="353" t="str">
        <f ca="1">+IF(OFFSET('Hygiene Data'!$F$13,0,10*ROW('Hygiene Data'!F133))="","",OFFSET('Hygiene Data'!$F$13,0,10*ROW('Hygiene Data'!F133)))</f>
        <v/>
      </c>
      <c r="DX139" s="353" t="str">
        <f ca="1">+IF(OFFSET('Hygiene Data'!$G$11,0,10*ROW('Hygiene Data'!G133))="","",OFFSET('Hygiene Data'!$G$11,0,10*ROW('Hygiene Data'!G133)))</f>
        <v/>
      </c>
      <c r="DY139" s="353" t="str">
        <f ca="1">+IF(OFFSET('Hygiene Data'!$G$12,0,10*ROW('Hygiene Data'!G133))="","",OFFSET('Hygiene Data'!$G$12,0,10*ROW('Hygiene Data'!G133)))</f>
        <v/>
      </c>
      <c r="DZ139" s="353" t="str">
        <f ca="1">+IF(OFFSET('Hygiene Data'!$G$13,0,10*ROW('Hygiene Data'!G133))="","",OFFSET('Hygiene Data'!$G$13,0,10*ROW('Hygiene Data'!G133)))</f>
        <v/>
      </c>
      <c r="EA139" s="353" t="str">
        <f ca="1">+IF(OFFSET('Hygiene Data'!$H$11,0,10*ROW('Hygiene Data'!H133))="","",OFFSET('Hygiene Data'!$H$11,0,10*ROW('Hygiene Data'!H133)))</f>
        <v/>
      </c>
      <c r="EB139" s="353" t="str">
        <f ca="1">+IF(OFFSET('Hygiene Data'!$H$12,0,10*ROW('Hygiene Data'!H133))="","",OFFSET('Hygiene Data'!$H$12,0,10*ROW('Hygiene Data'!H133)))</f>
        <v/>
      </c>
      <c r="EC139" s="353" t="str">
        <f ca="1">+IF(OFFSET('Hygiene Data'!$H$13,0,10*ROW('Hygiene Data'!H133))="","",OFFSET('Hygiene Data'!$H$13,0,10*ROW('Hygiene Data'!H133)))</f>
        <v/>
      </c>
      <c r="ED139" s="353" t="str">
        <f ca="1">+IF(OFFSET('Hygiene Data'!$I$11,0,10*ROW('Hygiene Data'!I133))="","",OFFSET('Hygiene Data'!$I$11,0,10*ROW('Hygiene Data'!I133)))</f>
        <v/>
      </c>
      <c r="EE139" s="353" t="str">
        <f ca="1">+IF(OFFSET('Hygiene Data'!$I$12,0,10*ROW('Hygiene Data'!I133))="","",OFFSET('Hygiene Data'!$I$12,0,10*ROW('Hygiene Data'!I133)))</f>
        <v/>
      </c>
      <c r="EF139" s="353" t="str">
        <f ca="1">+IF(OFFSET('Hygiene Data'!$I$13,0,10*ROW('Hygiene Data'!I133))="","",OFFSET('Hygiene Data'!$I$13,0,10*ROW('Hygiene Data'!I133)))</f>
        <v/>
      </c>
    </row>
    <row r="140" spans="1:136" x14ac:dyDescent="0.25">
      <c r="A140" s="462" t="str">
        <f ca="1">+IF(OFFSET('Water Data'!$B$2,0,10*ROW('Water Data'!E134))="","",OFFSET('Water Data'!$B$2,0,10*ROW('Water Data'!E134)))</f>
        <v/>
      </c>
      <c r="B140" s="46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89" t="str">
        <f t="shared" ca="1" si="2"/>
        <v/>
      </c>
      <c r="D140" s="49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3" t="str">
        <f ca="1">+IF(OFFSET('Water Data'!$D$27,0,10*ROW('Water Data'!D134))="","",OFFSET('Water Data'!$D$27,0,10*ROW('Water Data'!D134)))</f>
        <v/>
      </c>
      <c r="BT140" s="353" t="str">
        <f ca="1">+IF(OFFSET('Water Data'!$D$28,0,10*ROW('Water Data'!D134))="","",OFFSET('Water Data'!$D$28,0,10*ROW('Water Data'!D134)))</f>
        <v/>
      </c>
      <c r="BU140" s="353" t="str">
        <f ca="1">+IF(OFFSET('Water Data'!$D$29,0,10*ROW('Water Data'!D134))="","",OFFSET('Water Data'!$D$29,0,10*ROW('Water Data'!D134)))</f>
        <v/>
      </c>
      <c r="BV140" s="353" t="str">
        <f ca="1">+IF(OFFSET('Water Data'!$E$27,0,10*ROW('Water Data'!E134))="","",OFFSET('Water Data'!$E$27,0,10*ROW('Water Data'!E134)))</f>
        <v/>
      </c>
      <c r="BW140" s="353" t="str">
        <f ca="1">+IF(OFFSET('Water Data'!$E$28,0,10*ROW('Water Data'!E134))="","",OFFSET('Water Data'!$E$28,0,10*ROW('Water Data'!E134)))</f>
        <v/>
      </c>
      <c r="BX140" s="353" t="str">
        <f ca="1">+IF(OFFSET('Water Data'!$E$29,0,10*ROW('Water Data'!E134))="","",OFFSET('Water Data'!$E$29,0,10*ROW('Water Data'!E134)))</f>
        <v/>
      </c>
      <c r="BY140" s="353" t="str">
        <f ca="1">+IF(OFFSET('Water Data'!$F$27,0,10*ROW('Water Data'!F134))="","",OFFSET('Water Data'!$F$27,0,10*ROW('Water Data'!F134)))</f>
        <v/>
      </c>
      <c r="BZ140" s="353" t="str">
        <f ca="1">+IF(OFFSET('Water Data'!$F$28,0,10*ROW('Water Data'!F134))="","",OFFSET('Water Data'!$F$28,0,10*ROW('Water Data'!F134)))</f>
        <v/>
      </c>
      <c r="CA140" s="353" t="str">
        <f ca="1">+IF(OFFSET('Water Data'!$F$29,0,10*ROW('Water Data'!F134))="","",OFFSET('Water Data'!$F$29,0,10*ROW('Water Data'!F134)))</f>
        <v/>
      </c>
      <c r="CB140" s="353" t="str">
        <f ca="1">+IF(OFFSET('Water Data'!$G$27,0,10*ROW('Water Data'!G134))="","",OFFSET('Water Data'!$G$27,0,10*ROW('Water Data'!G134)))</f>
        <v/>
      </c>
      <c r="CC140" s="353" t="str">
        <f ca="1">+IF(OFFSET('Water Data'!$G$28,0,10*ROW('Water Data'!G134))="","",OFFSET('Water Data'!$G$28,0,10*ROW('Water Data'!G134)))</f>
        <v/>
      </c>
      <c r="CD140" s="353" t="str">
        <f ca="1">+IF(OFFSET('Water Data'!$G$29,0,10*ROW('Water Data'!G134))="","",OFFSET('Water Data'!$G$29,0,10*ROW('Water Data'!G134)))</f>
        <v/>
      </c>
      <c r="CE140" s="353" t="str">
        <f ca="1">+IF(OFFSET('Water Data'!$H$27,0,10*ROW('Water Data'!H134))="","",OFFSET('Water Data'!$H$27,0,10*ROW('Water Data'!H134)))</f>
        <v/>
      </c>
      <c r="CF140" s="353" t="str">
        <f ca="1">+IF(OFFSET('Water Data'!$H$28,0,10*ROW('Water Data'!H134))="","",OFFSET('Water Data'!$H$28,0,10*ROW('Water Data'!H134)))</f>
        <v/>
      </c>
      <c r="CG140" s="353" t="str">
        <f ca="1">+IF(OFFSET('Water Data'!$H$29,0,10*ROW('Water Data'!H134))="","",OFFSET('Water Data'!$H$29,0,10*ROW('Water Data'!H134)))</f>
        <v/>
      </c>
      <c r="CH140" s="353" t="str">
        <f ca="1">+IF(OFFSET('Water Data'!$I$27,0,10*ROW('Water Data'!I134))="","",OFFSET('Water Data'!$I$27,0,10*ROW('Water Data'!I134)))</f>
        <v/>
      </c>
      <c r="CI140" s="353" t="str">
        <f ca="1">+IF(OFFSET('Water Data'!$I$28,0,10*ROW('Water Data'!I134))="","",OFFSET('Water Data'!$I$28,0,10*ROW('Water Data'!I134)))</f>
        <v/>
      </c>
      <c r="CJ140" s="353" t="str">
        <f ca="1">+IF(OFFSET('Water Data'!$I$29,0,10*ROW('Water Data'!I134))="","",OFFSET('Water Data'!$I$29,0,10*ROW('Water Data'!I134)))</f>
        <v/>
      </c>
      <c r="CK140" s="353" t="str">
        <f ca="1">+IF(OFFSET('Sanitation Data'!$D$28,0,10*ROW('Sanitation Data'!D134))="","",OFFSET('Sanitation Data'!$D$28,0,10*ROW('Sanitation Data'!D134)))</f>
        <v/>
      </c>
      <c r="CL140" s="353" t="str">
        <f ca="1">+IF(OFFSET('Sanitation Data'!$D$29,0,10*ROW('Sanitation Data'!D134))="","",OFFSET('Sanitation Data'!$D$29,0,10*ROW('Sanitation Data'!D134)))</f>
        <v/>
      </c>
      <c r="CM140" s="353" t="str">
        <f ca="1">+IF(OFFSET('Sanitation Data'!$D$30,0,10*ROW('Sanitation Data'!D134))="","",OFFSET('Sanitation Data'!$D$30,0,10*ROW('Sanitation Data'!D134)))</f>
        <v/>
      </c>
      <c r="CN140" s="353" t="str">
        <f ca="1">+IF(OFFSET('Sanitation Data'!$D$31,0,10*ROW('Sanitation Data'!D134))="","",OFFSET('Sanitation Data'!$D$31,0,10*ROW('Sanitation Data'!D134)))</f>
        <v/>
      </c>
      <c r="CO140" s="353" t="str">
        <f ca="1">+IF(OFFSET('Sanitation Data'!$D$32,0,10*ROW('Sanitation Data'!D134))="","",OFFSET('Sanitation Data'!$D$32,0,10*ROW('Sanitation Data'!D134)))</f>
        <v/>
      </c>
      <c r="CP140" s="353" t="str">
        <f ca="1">+IF(OFFSET('Sanitation Data'!$E$28,0,10*ROW('Sanitation Data'!E134))="","",OFFSET('Sanitation Data'!$E$28,0,10*ROW('Sanitation Data'!E134)))</f>
        <v/>
      </c>
      <c r="CQ140" s="353" t="str">
        <f ca="1">+IF(OFFSET('Sanitation Data'!$E$29,0,10*ROW('Sanitation Data'!E134))="","",OFFSET('Sanitation Data'!$E$29,0,10*ROW('Sanitation Data'!E134)))</f>
        <v/>
      </c>
      <c r="CR140" s="353" t="str">
        <f ca="1">+IF(OFFSET('Sanitation Data'!$E$30,0,10*ROW('Sanitation Data'!E134))="","",OFFSET('Sanitation Data'!$E$30,0,10*ROW('Sanitation Data'!E134)))</f>
        <v/>
      </c>
      <c r="CS140" s="353" t="str">
        <f ca="1">+IF(OFFSET('Sanitation Data'!$E$31,0,10*ROW('Sanitation Data'!E134))="","",OFFSET('Sanitation Data'!$E$31,0,10*ROW('Sanitation Data'!E134)))</f>
        <v/>
      </c>
      <c r="CT140" s="353" t="str">
        <f ca="1">+IF(OFFSET('Sanitation Data'!$E$32,0,10*ROW('Sanitation Data'!E134))="","",OFFSET('Sanitation Data'!$E$32,0,10*ROW('Sanitation Data'!E134)))</f>
        <v/>
      </c>
      <c r="CU140" s="353" t="str">
        <f ca="1">+IF(OFFSET('Sanitation Data'!$F$28,0,10*ROW('Sanitation Data'!F134))="","",OFFSET('Sanitation Data'!$F$28,0,10*ROW('Sanitation Data'!F134)))</f>
        <v/>
      </c>
      <c r="CV140" s="353" t="str">
        <f ca="1">+IF(OFFSET('Sanitation Data'!$F$29,0,10*ROW('Sanitation Data'!F134))="","",OFFSET('Sanitation Data'!$F$29,0,10*ROW('Sanitation Data'!F134)))</f>
        <v/>
      </c>
      <c r="CW140" s="353" t="str">
        <f ca="1">+IF(OFFSET('Sanitation Data'!$F$30,0,10*ROW('Sanitation Data'!F134))="","",OFFSET('Sanitation Data'!$F$30,0,10*ROW('Sanitation Data'!F134)))</f>
        <v/>
      </c>
      <c r="CX140" s="353" t="str">
        <f ca="1">+IF(OFFSET('Sanitation Data'!$F$31,0,10*ROW('Sanitation Data'!F134))="","",OFFSET('Sanitation Data'!$F$31,0,10*ROW('Sanitation Data'!F134)))</f>
        <v/>
      </c>
      <c r="CY140" s="353" t="str">
        <f ca="1">+IF(OFFSET('Sanitation Data'!$F$32,0,10*ROW('Sanitation Data'!F134))="","",OFFSET('Sanitation Data'!$F$32,0,10*ROW('Sanitation Data'!F134)))</f>
        <v/>
      </c>
      <c r="CZ140" s="353" t="str">
        <f ca="1">+IF(OFFSET('Sanitation Data'!$G$28,0,10*ROW('Sanitation Data'!G134))="","",OFFSET('Sanitation Data'!$G$28,0,10*ROW('Sanitation Data'!G134)))</f>
        <v/>
      </c>
      <c r="DA140" s="353" t="str">
        <f ca="1">+IF(OFFSET('Sanitation Data'!$G$29,0,10*ROW('Sanitation Data'!G134))="","",OFFSET('Sanitation Data'!$G$29,0,10*ROW('Sanitation Data'!G134)))</f>
        <v/>
      </c>
      <c r="DB140" s="353" t="str">
        <f ca="1">+IF(OFFSET('Sanitation Data'!$G$30,0,10*ROW('Sanitation Data'!G134))="","",OFFSET('Sanitation Data'!$G$30,0,10*ROW('Sanitation Data'!G134)))</f>
        <v/>
      </c>
      <c r="DC140" s="353" t="str">
        <f ca="1">+IF(OFFSET('Sanitation Data'!$G$31,0,10*ROW('Sanitation Data'!G134))="","",OFFSET('Sanitation Data'!$G$31,0,10*ROW('Sanitation Data'!G134)))</f>
        <v/>
      </c>
      <c r="DD140" s="353" t="str">
        <f ca="1">+IF(OFFSET('Sanitation Data'!$G$32,0,10*ROW('Sanitation Data'!G134))="","",OFFSET('Sanitation Data'!$G$32,0,10*ROW('Sanitation Data'!G134)))</f>
        <v/>
      </c>
      <c r="DE140" s="353" t="str">
        <f ca="1">+IF(OFFSET('Sanitation Data'!$H$28,0,10*ROW('Sanitation Data'!H134))="","",OFFSET('Sanitation Data'!$H$28,0,10*ROW('Sanitation Data'!H134)))</f>
        <v/>
      </c>
      <c r="DF140" s="353" t="str">
        <f ca="1">+IF(OFFSET('Sanitation Data'!$H$29,0,10*ROW('Sanitation Data'!H134))="","",OFFSET('Sanitation Data'!$H$29,0,10*ROW('Sanitation Data'!H134)))</f>
        <v/>
      </c>
      <c r="DG140" s="353" t="str">
        <f ca="1">+IF(OFFSET('Sanitation Data'!$H$30,0,10*ROW('Sanitation Data'!H134))="","",OFFSET('Sanitation Data'!$H$30,0,10*ROW('Sanitation Data'!H134)))</f>
        <v/>
      </c>
      <c r="DH140" s="353" t="str">
        <f ca="1">+IF(OFFSET('Sanitation Data'!$H$31,0,10*ROW('Sanitation Data'!H134))="","",OFFSET('Sanitation Data'!$H$31,0,10*ROW('Sanitation Data'!H134)))</f>
        <v/>
      </c>
      <c r="DI140" s="353" t="str">
        <f ca="1">+IF(OFFSET('Sanitation Data'!$H$32,0,10*ROW('Sanitation Data'!H134))="","",OFFSET('Sanitation Data'!$H$32,0,10*ROW('Sanitation Data'!H134)))</f>
        <v/>
      </c>
      <c r="DJ140" s="353" t="str">
        <f ca="1">+IF(OFFSET('Sanitation Data'!$I$28,0,10*ROW('Sanitation Data'!I134))="","",OFFSET('Sanitation Data'!$I$28,0,10*ROW('Sanitation Data'!I134)))</f>
        <v/>
      </c>
      <c r="DK140" s="353" t="str">
        <f ca="1">+IF(OFFSET('Sanitation Data'!$I$29,0,10*ROW('Sanitation Data'!I134))="","",OFFSET('Sanitation Data'!$I$29,0,10*ROW('Sanitation Data'!I134)))</f>
        <v/>
      </c>
      <c r="DL140" s="353" t="str">
        <f ca="1">+IF(OFFSET('Sanitation Data'!$I$30,0,10*ROW('Sanitation Data'!I134))="","",OFFSET('Sanitation Data'!$I$30,0,10*ROW('Sanitation Data'!I134)))</f>
        <v/>
      </c>
      <c r="DM140" s="353" t="str">
        <f ca="1">+IF(OFFSET('Sanitation Data'!$I$31,0,10*ROW('Sanitation Data'!I134))="","",OFFSET('Sanitation Data'!$I$31,0,10*ROW('Sanitation Data'!I134)))</f>
        <v/>
      </c>
      <c r="DN140" s="353" t="str">
        <f ca="1">+IF(OFFSET('Sanitation Data'!$I$32,0,10*ROW('Sanitation Data'!I134))="","",OFFSET('Sanitation Data'!$I$32,0,10*ROW('Sanitation Data'!I134)))</f>
        <v/>
      </c>
      <c r="DO140" s="353" t="str">
        <f ca="1">+IF(OFFSET('Hygiene Data'!$D$11,0,10*ROW('Hygiene Data'!D134))="","",OFFSET('Hygiene Data'!$D$11,0,10*ROW('Hygiene Data'!D134)))</f>
        <v/>
      </c>
      <c r="DP140" s="353" t="str">
        <f ca="1">+IF(OFFSET('Hygiene Data'!$D$12,0,10*ROW('Hygiene Data'!D134))="","",OFFSET('Hygiene Data'!$D$12,0,10*ROW('Hygiene Data'!D134)))</f>
        <v/>
      </c>
      <c r="DQ140" s="353" t="str">
        <f ca="1">+IF(OFFSET('Hygiene Data'!$D$13,0,10*ROW('Hygiene Data'!D134))="","",OFFSET('Hygiene Data'!$D$13,0,10*ROW('Hygiene Data'!D134)))</f>
        <v/>
      </c>
      <c r="DR140" s="353" t="str">
        <f ca="1">+IF(OFFSET('Hygiene Data'!$E$11,0,10*ROW('Hygiene Data'!E134))="","",OFFSET('Hygiene Data'!$E$11,0,10*ROW('Hygiene Data'!E134)))</f>
        <v/>
      </c>
      <c r="DS140" s="353" t="str">
        <f ca="1">+IF(OFFSET('Hygiene Data'!$E$12,0,10*ROW('Hygiene Data'!E134))="","",OFFSET('Hygiene Data'!$E$12,0,10*ROW('Hygiene Data'!E134)))</f>
        <v/>
      </c>
      <c r="DT140" s="353" t="str">
        <f ca="1">+IF(OFFSET('Hygiene Data'!$E$13,0,10*ROW('Hygiene Data'!E134))="","",OFFSET('Hygiene Data'!$E$13,0,10*ROW('Hygiene Data'!E134)))</f>
        <v/>
      </c>
      <c r="DU140" s="353" t="str">
        <f ca="1">+IF(OFFSET('Hygiene Data'!$F$11,0,10*ROW('Hygiene Data'!F134))="","",OFFSET('Hygiene Data'!$F$11,0,10*ROW('Hygiene Data'!F134)))</f>
        <v/>
      </c>
      <c r="DV140" s="353" t="str">
        <f ca="1">+IF(OFFSET('Hygiene Data'!$F$12,0,10*ROW('Hygiene Data'!F134))="","",OFFSET('Hygiene Data'!$F$12,0,10*ROW('Hygiene Data'!F134)))</f>
        <v/>
      </c>
      <c r="DW140" s="353" t="str">
        <f ca="1">+IF(OFFSET('Hygiene Data'!$F$13,0,10*ROW('Hygiene Data'!F134))="","",OFFSET('Hygiene Data'!$F$13,0,10*ROW('Hygiene Data'!F134)))</f>
        <v/>
      </c>
      <c r="DX140" s="353" t="str">
        <f ca="1">+IF(OFFSET('Hygiene Data'!$G$11,0,10*ROW('Hygiene Data'!G134))="","",OFFSET('Hygiene Data'!$G$11,0,10*ROW('Hygiene Data'!G134)))</f>
        <v/>
      </c>
      <c r="DY140" s="353" t="str">
        <f ca="1">+IF(OFFSET('Hygiene Data'!$G$12,0,10*ROW('Hygiene Data'!G134))="","",OFFSET('Hygiene Data'!$G$12,0,10*ROW('Hygiene Data'!G134)))</f>
        <v/>
      </c>
      <c r="DZ140" s="353" t="str">
        <f ca="1">+IF(OFFSET('Hygiene Data'!$G$13,0,10*ROW('Hygiene Data'!G134))="","",OFFSET('Hygiene Data'!$G$13,0,10*ROW('Hygiene Data'!G134)))</f>
        <v/>
      </c>
      <c r="EA140" s="353" t="str">
        <f ca="1">+IF(OFFSET('Hygiene Data'!$H$11,0,10*ROW('Hygiene Data'!H134))="","",OFFSET('Hygiene Data'!$H$11,0,10*ROW('Hygiene Data'!H134)))</f>
        <v/>
      </c>
      <c r="EB140" s="353" t="str">
        <f ca="1">+IF(OFFSET('Hygiene Data'!$H$12,0,10*ROW('Hygiene Data'!H134))="","",OFFSET('Hygiene Data'!$H$12,0,10*ROW('Hygiene Data'!H134)))</f>
        <v/>
      </c>
      <c r="EC140" s="353" t="str">
        <f ca="1">+IF(OFFSET('Hygiene Data'!$H$13,0,10*ROW('Hygiene Data'!H134))="","",OFFSET('Hygiene Data'!$H$13,0,10*ROW('Hygiene Data'!H134)))</f>
        <v/>
      </c>
      <c r="ED140" s="353" t="str">
        <f ca="1">+IF(OFFSET('Hygiene Data'!$I$11,0,10*ROW('Hygiene Data'!I134))="","",OFFSET('Hygiene Data'!$I$11,0,10*ROW('Hygiene Data'!I134)))</f>
        <v/>
      </c>
      <c r="EE140" s="353" t="str">
        <f ca="1">+IF(OFFSET('Hygiene Data'!$I$12,0,10*ROW('Hygiene Data'!I134))="","",OFFSET('Hygiene Data'!$I$12,0,10*ROW('Hygiene Data'!I134)))</f>
        <v/>
      </c>
      <c r="EF140" s="353" t="str">
        <f ca="1">+IF(OFFSET('Hygiene Data'!$I$13,0,10*ROW('Hygiene Data'!I134))="","",OFFSET('Hygiene Data'!$I$13,0,10*ROW('Hygiene Data'!I134)))</f>
        <v/>
      </c>
    </row>
    <row r="141" spans="1:136" x14ac:dyDescent="0.25">
      <c r="A141" s="462" t="str">
        <f ca="1">+IF(OFFSET('Water Data'!$B$2,0,10*ROW('Water Data'!E135))="","",OFFSET('Water Data'!$B$2,0,10*ROW('Water Data'!E135)))</f>
        <v/>
      </c>
      <c r="B141" s="46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89" t="str">
        <f t="shared" ca="1" si="2"/>
        <v/>
      </c>
      <c r="D141" s="49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3" t="str">
        <f ca="1">+IF(OFFSET('Water Data'!$D$27,0,10*ROW('Water Data'!D135))="","",OFFSET('Water Data'!$D$27,0,10*ROW('Water Data'!D135)))</f>
        <v/>
      </c>
      <c r="BT141" s="353" t="str">
        <f ca="1">+IF(OFFSET('Water Data'!$D$28,0,10*ROW('Water Data'!D135))="","",OFFSET('Water Data'!$D$28,0,10*ROW('Water Data'!D135)))</f>
        <v/>
      </c>
      <c r="BU141" s="353" t="str">
        <f ca="1">+IF(OFFSET('Water Data'!$D$29,0,10*ROW('Water Data'!D135))="","",OFFSET('Water Data'!$D$29,0,10*ROW('Water Data'!D135)))</f>
        <v/>
      </c>
      <c r="BV141" s="353" t="str">
        <f ca="1">+IF(OFFSET('Water Data'!$E$27,0,10*ROW('Water Data'!E135))="","",OFFSET('Water Data'!$E$27,0,10*ROW('Water Data'!E135)))</f>
        <v/>
      </c>
      <c r="BW141" s="353" t="str">
        <f ca="1">+IF(OFFSET('Water Data'!$E$28,0,10*ROW('Water Data'!E135))="","",OFFSET('Water Data'!$E$28,0,10*ROW('Water Data'!E135)))</f>
        <v/>
      </c>
      <c r="BX141" s="353" t="str">
        <f ca="1">+IF(OFFSET('Water Data'!$E$29,0,10*ROW('Water Data'!E135))="","",OFFSET('Water Data'!$E$29,0,10*ROW('Water Data'!E135)))</f>
        <v/>
      </c>
      <c r="BY141" s="353" t="str">
        <f ca="1">+IF(OFFSET('Water Data'!$F$27,0,10*ROW('Water Data'!F135))="","",OFFSET('Water Data'!$F$27,0,10*ROW('Water Data'!F135)))</f>
        <v/>
      </c>
      <c r="BZ141" s="353" t="str">
        <f ca="1">+IF(OFFSET('Water Data'!$F$28,0,10*ROW('Water Data'!F135))="","",OFFSET('Water Data'!$F$28,0,10*ROW('Water Data'!F135)))</f>
        <v/>
      </c>
      <c r="CA141" s="353" t="str">
        <f ca="1">+IF(OFFSET('Water Data'!$F$29,0,10*ROW('Water Data'!F135))="","",OFFSET('Water Data'!$F$29,0,10*ROW('Water Data'!F135)))</f>
        <v/>
      </c>
      <c r="CB141" s="353" t="str">
        <f ca="1">+IF(OFFSET('Water Data'!$G$27,0,10*ROW('Water Data'!G135))="","",OFFSET('Water Data'!$G$27,0,10*ROW('Water Data'!G135)))</f>
        <v/>
      </c>
      <c r="CC141" s="353" t="str">
        <f ca="1">+IF(OFFSET('Water Data'!$G$28,0,10*ROW('Water Data'!G135))="","",OFFSET('Water Data'!$G$28,0,10*ROW('Water Data'!G135)))</f>
        <v/>
      </c>
      <c r="CD141" s="353" t="str">
        <f ca="1">+IF(OFFSET('Water Data'!$G$29,0,10*ROW('Water Data'!G135))="","",OFFSET('Water Data'!$G$29,0,10*ROW('Water Data'!G135)))</f>
        <v/>
      </c>
      <c r="CE141" s="353" t="str">
        <f ca="1">+IF(OFFSET('Water Data'!$H$27,0,10*ROW('Water Data'!H135))="","",OFFSET('Water Data'!$H$27,0,10*ROW('Water Data'!H135)))</f>
        <v/>
      </c>
      <c r="CF141" s="353" t="str">
        <f ca="1">+IF(OFFSET('Water Data'!$H$28,0,10*ROW('Water Data'!H135))="","",OFFSET('Water Data'!$H$28,0,10*ROW('Water Data'!H135)))</f>
        <v/>
      </c>
      <c r="CG141" s="353" t="str">
        <f ca="1">+IF(OFFSET('Water Data'!$H$29,0,10*ROW('Water Data'!H135))="","",OFFSET('Water Data'!$H$29,0,10*ROW('Water Data'!H135)))</f>
        <v/>
      </c>
      <c r="CH141" s="353" t="str">
        <f ca="1">+IF(OFFSET('Water Data'!$I$27,0,10*ROW('Water Data'!I135))="","",OFFSET('Water Data'!$I$27,0,10*ROW('Water Data'!I135)))</f>
        <v/>
      </c>
      <c r="CI141" s="353" t="str">
        <f ca="1">+IF(OFFSET('Water Data'!$I$28,0,10*ROW('Water Data'!I135))="","",OFFSET('Water Data'!$I$28,0,10*ROW('Water Data'!I135)))</f>
        <v/>
      </c>
      <c r="CJ141" s="353" t="str">
        <f ca="1">+IF(OFFSET('Water Data'!$I$29,0,10*ROW('Water Data'!I135))="","",OFFSET('Water Data'!$I$29,0,10*ROW('Water Data'!I135)))</f>
        <v/>
      </c>
      <c r="CK141" s="353" t="str">
        <f ca="1">+IF(OFFSET('Sanitation Data'!$D$28,0,10*ROW('Sanitation Data'!D135))="","",OFFSET('Sanitation Data'!$D$28,0,10*ROW('Sanitation Data'!D135)))</f>
        <v/>
      </c>
      <c r="CL141" s="353" t="str">
        <f ca="1">+IF(OFFSET('Sanitation Data'!$D$29,0,10*ROW('Sanitation Data'!D135))="","",OFFSET('Sanitation Data'!$D$29,0,10*ROW('Sanitation Data'!D135)))</f>
        <v/>
      </c>
      <c r="CM141" s="353" t="str">
        <f ca="1">+IF(OFFSET('Sanitation Data'!$D$30,0,10*ROW('Sanitation Data'!D135))="","",OFFSET('Sanitation Data'!$D$30,0,10*ROW('Sanitation Data'!D135)))</f>
        <v/>
      </c>
      <c r="CN141" s="353" t="str">
        <f ca="1">+IF(OFFSET('Sanitation Data'!$D$31,0,10*ROW('Sanitation Data'!D135))="","",OFFSET('Sanitation Data'!$D$31,0,10*ROW('Sanitation Data'!D135)))</f>
        <v/>
      </c>
      <c r="CO141" s="353" t="str">
        <f ca="1">+IF(OFFSET('Sanitation Data'!$D$32,0,10*ROW('Sanitation Data'!D135))="","",OFFSET('Sanitation Data'!$D$32,0,10*ROW('Sanitation Data'!D135)))</f>
        <v/>
      </c>
      <c r="CP141" s="353" t="str">
        <f ca="1">+IF(OFFSET('Sanitation Data'!$E$28,0,10*ROW('Sanitation Data'!E135))="","",OFFSET('Sanitation Data'!$E$28,0,10*ROW('Sanitation Data'!E135)))</f>
        <v/>
      </c>
      <c r="CQ141" s="353" t="str">
        <f ca="1">+IF(OFFSET('Sanitation Data'!$E$29,0,10*ROW('Sanitation Data'!E135))="","",OFFSET('Sanitation Data'!$E$29,0,10*ROW('Sanitation Data'!E135)))</f>
        <v/>
      </c>
      <c r="CR141" s="353" t="str">
        <f ca="1">+IF(OFFSET('Sanitation Data'!$E$30,0,10*ROW('Sanitation Data'!E135))="","",OFFSET('Sanitation Data'!$E$30,0,10*ROW('Sanitation Data'!E135)))</f>
        <v/>
      </c>
      <c r="CS141" s="353" t="str">
        <f ca="1">+IF(OFFSET('Sanitation Data'!$E$31,0,10*ROW('Sanitation Data'!E135))="","",OFFSET('Sanitation Data'!$E$31,0,10*ROW('Sanitation Data'!E135)))</f>
        <v/>
      </c>
      <c r="CT141" s="353" t="str">
        <f ca="1">+IF(OFFSET('Sanitation Data'!$E$32,0,10*ROW('Sanitation Data'!E135))="","",OFFSET('Sanitation Data'!$E$32,0,10*ROW('Sanitation Data'!E135)))</f>
        <v/>
      </c>
      <c r="CU141" s="353" t="str">
        <f ca="1">+IF(OFFSET('Sanitation Data'!$F$28,0,10*ROW('Sanitation Data'!F135))="","",OFFSET('Sanitation Data'!$F$28,0,10*ROW('Sanitation Data'!F135)))</f>
        <v/>
      </c>
      <c r="CV141" s="353" t="str">
        <f ca="1">+IF(OFFSET('Sanitation Data'!$F$29,0,10*ROW('Sanitation Data'!F135))="","",OFFSET('Sanitation Data'!$F$29,0,10*ROW('Sanitation Data'!F135)))</f>
        <v/>
      </c>
      <c r="CW141" s="353" t="str">
        <f ca="1">+IF(OFFSET('Sanitation Data'!$F$30,0,10*ROW('Sanitation Data'!F135))="","",OFFSET('Sanitation Data'!$F$30,0,10*ROW('Sanitation Data'!F135)))</f>
        <v/>
      </c>
      <c r="CX141" s="353" t="str">
        <f ca="1">+IF(OFFSET('Sanitation Data'!$F$31,0,10*ROW('Sanitation Data'!F135))="","",OFFSET('Sanitation Data'!$F$31,0,10*ROW('Sanitation Data'!F135)))</f>
        <v/>
      </c>
      <c r="CY141" s="353" t="str">
        <f ca="1">+IF(OFFSET('Sanitation Data'!$F$32,0,10*ROW('Sanitation Data'!F135))="","",OFFSET('Sanitation Data'!$F$32,0,10*ROW('Sanitation Data'!F135)))</f>
        <v/>
      </c>
      <c r="CZ141" s="353" t="str">
        <f ca="1">+IF(OFFSET('Sanitation Data'!$G$28,0,10*ROW('Sanitation Data'!G135))="","",OFFSET('Sanitation Data'!$G$28,0,10*ROW('Sanitation Data'!G135)))</f>
        <v/>
      </c>
      <c r="DA141" s="353" t="str">
        <f ca="1">+IF(OFFSET('Sanitation Data'!$G$29,0,10*ROW('Sanitation Data'!G135))="","",OFFSET('Sanitation Data'!$G$29,0,10*ROW('Sanitation Data'!G135)))</f>
        <v/>
      </c>
      <c r="DB141" s="353" t="str">
        <f ca="1">+IF(OFFSET('Sanitation Data'!$G$30,0,10*ROW('Sanitation Data'!G135))="","",OFFSET('Sanitation Data'!$G$30,0,10*ROW('Sanitation Data'!G135)))</f>
        <v/>
      </c>
      <c r="DC141" s="353" t="str">
        <f ca="1">+IF(OFFSET('Sanitation Data'!$G$31,0,10*ROW('Sanitation Data'!G135))="","",OFFSET('Sanitation Data'!$G$31,0,10*ROW('Sanitation Data'!G135)))</f>
        <v/>
      </c>
      <c r="DD141" s="353" t="str">
        <f ca="1">+IF(OFFSET('Sanitation Data'!$G$32,0,10*ROW('Sanitation Data'!G135))="","",OFFSET('Sanitation Data'!$G$32,0,10*ROW('Sanitation Data'!G135)))</f>
        <v/>
      </c>
      <c r="DE141" s="353" t="str">
        <f ca="1">+IF(OFFSET('Sanitation Data'!$H$28,0,10*ROW('Sanitation Data'!H135))="","",OFFSET('Sanitation Data'!$H$28,0,10*ROW('Sanitation Data'!H135)))</f>
        <v/>
      </c>
      <c r="DF141" s="353" t="str">
        <f ca="1">+IF(OFFSET('Sanitation Data'!$H$29,0,10*ROW('Sanitation Data'!H135))="","",OFFSET('Sanitation Data'!$H$29,0,10*ROW('Sanitation Data'!H135)))</f>
        <v/>
      </c>
      <c r="DG141" s="353" t="str">
        <f ca="1">+IF(OFFSET('Sanitation Data'!$H$30,0,10*ROW('Sanitation Data'!H135))="","",OFFSET('Sanitation Data'!$H$30,0,10*ROW('Sanitation Data'!H135)))</f>
        <v/>
      </c>
      <c r="DH141" s="353" t="str">
        <f ca="1">+IF(OFFSET('Sanitation Data'!$H$31,0,10*ROW('Sanitation Data'!H135))="","",OFFSET('Sanitation Data'!$H$31,0,10*ROW('Sanitation Data'!H135)))</f>
        <v/>
      </c>
      <c r="DI141" s="353" t="str">
        <f ca="1">+IF(OFFSET('Sanitation Data'!$H$32,0,10*ROW('Sanitation Data'!H135))="","",OFFSET('Sanitation Data'!$H$32,0,10*ROW('Sanitation Data'!H135)))</f>
        <v/>
      </c>
      <c r="DJ141" s="353" t="str">
        <f ca="1">+IF(OFFSET('Sanitation Data'!$I$28,0,10*ROW('Sanitation Data'!I135))="","",OFFSET('Sanitation Data'!$I$28,0,10*ROW('Sanitation Data'!I135)))</f>
        <v/>
      </c>
      <c r="DK141" s="353" t="str">
        <f ca="1">+IF(OFFSET('Sanitation Data'!$I$29,0,10*ROW('Sanitation Data'!I135))="","",OFFSET('Sanitation Data'!$I$29,0,10*ROW('Sanitation Data'!I135)))</f>
        <v/>
      </c>
      <c r="DL141" s="353" t="str">
        <f ca="1">+IF(OFFSET('Sanitation Data'!$I$30,0,10*ROW('Sanitation Data'!I135))="","",OFFSET('Sanitation Data'!$I$30,0,10*ROW('Sanitation Data'!I135)))</f>
        <v/>
      </c>
      <c r="DM141" s="353" t="str">
        <f ca="1">+IF(OFFSET('Sanitation Data'!$I$31,0,10*ROW('Sanitation Data'!I135))="","",OFFSET('Sanitation Data'!$I$31,0,10*ROW('Sanitation Data'!I135)))</f>
        <v/>
      </c>
      <c r="DN141" s="353" t="str">
        <f ca="1">+IF(OFFSET('Sanitation Data'!$I$32,0,10*ROW('Sanitation Data'!I135))="","",OFFSET('Sanitation Data'!$I$32,0,10*ROW('Sanitation Data'!I135)))</f>
        <v/>
      </c>
      <c r="DO141" s="353" t="str">
        <f ca="1">+IF(OFFSET('Hygiene Data'!$D$11,0,10*ROW('Hygiene Data'!D135))="","",OFFSET('Hygiene Data'!$D$11,0,10*ROW('Hygiene Data'!D135)))</f>
        <v/>
      </c>
      <c r="DP141" s="353" t="str">
        <f ca="1">+IF(OFFSET('Hygiene Data'!$D$12,0,10*ROW('Hygiene Data'!D135))="","",OFFSET('Hygiene Data'!$D$12,0,10*ROW('Hygiene Data'!D135)))</f>
        <v/>
      </c>
      <c r="DQ141" s="353" t="str">
        <f ca="1">+IF(OFFSET('Hygiene Data'!$D$13,0,10*ROW('Hygiene Data'!D135))="","",OFFSET('Hygiene Data'!$D$13,0,10*ROW('Hygiene Data'!D135)))</f>
        <v/>
      </c>
      <c r="DR141" s="353" t="str">
        <f ca="1">+IF(OFFSET('Hygiene Data'!$E$11,0,10*ROW('Hygiene Data'!E135))="","",OFFSET('Hygiene Data'!$E$11,0,10*ROW('Hygiene Data'!E135)))</f>
        <v/>
      </c>
      <c r="DS141" s="353" t="str">
        <f ca="1">+IF(OFFSET('Hygiene Data'!$E$12,0,10*ROW('Hygiene Data'!E135))="","",OFFSET('Hygiene Data'!$E$12,0,10*ROW('Hygiene Data'!E135)))</f>
        <v/>
      </c>
      <c r="DT141" s="353" t="str">
        <f ca="1">+IF(OFFSET('Hygiene Data'!$E$13,0,10*ROW('Hygiene Data'!E135))="","",OFFSET('Hygiene Data'!$E$13,0,10*ROW('Hygiene Data'!E135)))</f>
        <v/>
      </c>
      <c r="DU141" s="353" t="str">
        <f ca="1">+IF(OFFSET('Hygiene Data'!$F$11,0,10*ROW('Hygiene Data'!F135))="","",OFFSET('Hygiene Data'!$F$11,0,10*ROW('Hygiene Data'!F135)))</f>
        <v/>
      </c>
      <c r="DV141" s="353" t="str">
        <f ca="1">+IF(OFFSET('Hygiene Data'!$F$12,0,10*ROW('Hygiene Data'!F135))="","",OFFSET('Hygiene Data'!$F$12,0,10*ROW('Hygiene Data'!F135)))</f>
        <v/>
      </c>
      <c r="DW141" s="353" t="str">
        <f ca="1">+IF(OFFSET('Hygiene Data'!$F$13,0,10*ROW('Hygiene Data'!F135))="","",OFFSET('Hygiene Data'!$F$13,0,10*ROW('Hygiene Data'!F135)))</f>
        <v/>
      </c>
      <c r="DX141" s="353" t="str">
        <f ca="1">+IF(OFFSET('Hygiene Data'!$G$11,0,10*ROW('Hygiene Data'!G135))="","",OFFSET('Hygiene Data'!$G$11,0,10*ROW('Hygiene Data'!G135)))</f>
        <v/>
      </c>
      <c r="DY141" s="353" t="str">
        <f ca="1">+IF(OFFSET('Hygiene Data'!$G$12,0,10*ROW('Hygiene Data'!G135))="","",OFFSET('Hygiene Data'!$G$12,0,10*ROW('Hygiene Data'!G135)))</f>
        <v/>
      </c>
      <c r="DZ141" s="353" t="str">
        <f ca="1">+IF(OFFSET('Hygiene Data'!$G$13,0,10*ROW('Hygiene Data'!G135))="","",OFFSET('Hygiene Data'!$G$13,0,10*ROW('Hygiene Data'!G135)))</f>
        <v/>
      </c>
      <c r="EA141" s="353" t="str">
        <f ca="1">+IF(OFFSET('Hygiene Data'!$H$11,0,10*ROW('Hygiene Data'!H135))="","",OFFSET('Hygiene Data'!$H$11,0,10*ROW('Hygiene Data'!H135)))</f>
        <v/>
      </c>
      <c r="EB141" s="353" t="str">
        <f ca="1">+IF(OFFSET('Hygiene Data'!$H$12,0,10*ROW('Hygiene Data'!H135))="","",OFFSET('Hygiene Data'!$H$12,0,10*ROW('Hygiene Data'!H135)))</f>
        <v/>
      </c>
      <c r="EC141" s="353" t="str">
        <f ca="1">+IF(OFFSET('Hygiene Data'!$H$13,0,10*ROW('Hygiene Data'!H135))="","",OFFSET('Hygiene Data'!$H$13,0,10*ROW('Hygiene Data'!H135)))</f>
        <v/>
      </c>
      <c r="ED141" s="353" t="str">
        <f ca="1">+IF(OFFSET('Hygiene Data'!$I$11,0,10*ROW('Hygiene Data'!I135))="","",OFFSET('Hygiene Data'!$I$11,0,10*ROW('Hygiene Data'!I135)))</f>
        <v/>
      </c>
      <c r="EE141" s="353" t="str">
        <f ca="1">+IF(OFFSET('Hygiene Data'!$I$12,0,10*ROW('Hygiene Data'!I135))="","",OFFSET('Hygiene Data'!$I$12,0,10*ROW('Hygiene Data'!I135)))</f>
        <v/>
      </c>
      <c r="EF141" s="353" t="str">
        <f ca="1">+IF(OFFSET('Hygiene Data'!$I$13,0,10*ROW('Hygiene Data'!I135))="","",OFFSET('Hygiene Data'!$I$13,0,10*ROW('Hygiene Data'!I135)))</f>
        <v/>
      </c>
    </row>
    <row r="142" spans="1:136" x14ac:dyDescent="0.25">
      <c r="A142" s="462" t="str">
        <f ca="1">+IF(OFFSET('Water Data'!$B$2,0,10*ROW('Water Data'!E136))="","",OFFSET('Water Data'!$B$2,0,10*ROW('Water Data'!E136)))</f>
        <v/>
      </c>
      <c r="B142" s="46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89" t="str">
        <f t="shared" ca="1" si="2"/>
        <v/>
      </c>
      <c r="D142" s="49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3" t="str">
        <f ca="1">+IF(OFFSET('Water Data'!$D$27,0,10*ROW('Water Data'!D136))="","",OFFSET('Water Data'!$D$27,0,10*ROW('Water Data'!D136)))</f>
        <v/>
      </c>
      <c r="BT142" s="353" t="str">
        <f ca="1">+IF(OFFSET('Water Data'!$D$28,0,10*ROW('Water Data'!D136))="","",OFFSET('Water Data'!$D$28,0,10*ROW('Water Data'!D136)))</f>
        <v/>
      </c>
      <c r="BU142" s="353" t="str">
        <f ca="1">+IF(OFFSET('Water Data'!$D$29,0,10*ROW('Water Data'!D136))="","",OFFSET('Water Data'!$D$29,0,10*ROW('Water Data'!D136)))</f>
        <v/>
      </c>
      <c r="BV142" s="353" t="str">
        <f ca="1">+IF(OFFSET('Water Data'!$E$27,0,10*ROW('Water Data'!E136))="","",OFFSET('Water Data'!$E$27,0,10*ROW('Water Data'!E136)))</f>
        <v/>
      </c>
      <c r="BW142" s="353" t="str">
        <f ca="1">+IF(OFFSET('Water Data'!$E$28,0,10*ROW('Water Data'!E136))="","",OFFSET('Water Data'!$E$28,0,10*ROW('Water Data'!E136)))</f>
        <v/>
      </c>
      <c r="BX142" s="353" t="str">
        <f ca="1">+IF(OFFSET('Water Data'!$E$29,0,10*ROW('Water Data'!E136))="","",OFFSET('Water Data'!$E$29,0,10*ROW('Water Data'!E136)))</f>
        <v/>
      </c>
      <c r="BY142" s="353" t="str">
        <f ca="1">+IF(OFFSET('Water Data'!$F$27,0,10*ROW('Water Data'!F136))="","",OFFSET('Water Data'!$F$27,0,10*ROW('Water Data'!F136)))</f>
        <v/>
      </c>
      <c r="BZ142" s="353" t="str">
        <f ca="1">+IF(OFFSET('Water Data'!$F$28,0,10*ROW('Water Data'!F136))="","",OFFSET('Water Data'!$F$28,0,10*ROW('Water Data'!F136)))</f>
        <v/>
      </c>
      <c r="CA142" s="353" t="str">
        <f ca="1">+IF(OFFSET('Water Data'!$F$29,0,10*ROW('Water Data'!F136))="","",OFFSET('Water Data'!$F$29,0,10*ROW('Water Data'!F136)))</f>
        <v/>
      </c>
      <c r="CB142" s="353" t="str">
        <f ca="1">+IF(OFFSET('Water Data'!$G$27,0,10*ROW('Water Data'!G136))="","",OFFSET('Water Data'!$G$27,0,10*ROW('Water Data'!G136)))</f>
        <v/>
      </c>
      <c r="CC142" s="353" t="str">
        <f ca="1">+IF(OFFSET('Water Data'!$G$28,0,10*ROW('Water Data'!G136))="","",OFFSET('Water Data'!$G$28,0,10*ROW('Water Data'!G136)))</f>
        <v/>
      </c>
      <c r="CD142" s="353" t="str">
        <f ca="1">+IF(OFFSET('Water Data'!$G$29,0,10*ROW('Water Data'!G136))="","",OFFSET('Water Data'!$G$29,0,10*ROW('Water Data'!G136)))</f>
        <v/>
      </c>
      <c r="CE142" s="353" t="str">
        <f ca="1">+IF(OFFSET('Water Data'!$H$27,0,10*ROW('Water Data'!H136))="","",OFFSET('Water Data'!$H$27,0,10*ROW('Water Data'!H136)))</f>
        <v/>
      </c>
      <c r="CF142" s="353" t="str">
        <f ca="1">+IF(OFFSET('Water Data'!$H$28,0,10*ROW('Water Data'!H136))="","",OFFSET('Water Data'!$H$28,0,10*ROW('Water Data'!H136)))</f>
        <v/>
      </c>
      <c r="CG142" s="353" t="str">
        <f ca="1">+IF(OFFSET('Water Data'!$H$29,0,10*ROW('Water Data'!H136))="","",OFFSET('Water Data'!$H$29,0,10*ROW('Water Data'!H136)))</f>
        <v/>
      </c>
      <c r="CH142" s="353" t="str">
        <f ca="1">+IF(OFFSET('Water Data'!$I$27,0,10*ROW('Water Data'!I136))="","",OFFSET('Water Data'!$I$27,0,10*ROW('Water Data'!I136)))</f>
        <v/>
      </c>
      <c r="CI142" s="353" t="str">
        <f ca="1">+IF(OFFSET('Water Data'!$I$28,0,10*ROW('Water Data'!I136))="","",OFFSET('Water Data'!$I$28,0,10*ROW('Water Data'!I136)))</f>
        <v/>
      </c>
      <c r="CJ142" s="353" t="str">
        <f ca="1">+IF(OFFSET('Water Data'!$I$29,0,10*ROW('Water Data'!I136))="","",OFFSET('Water Data'!$I$29,0,10*ROW('Water Data'!I136)))</f>
        <v/>
      </c>
      <c r="CK142" s="353" t="str">
        <f ca="1">+IF(OFFSET('Sanitation Data'!$D$28,0,10*ROW('Sanitation Data'!D136))="","",OFFSET('Sanitation Data'!$D$28,0,10*ROW('Sanitation Data'!D136)))</f>
        <v/>
      </c>
      <c r="CL142" s="353" t="str">
        <f ca="1">+IF(OFFSET('Sanitation Data'!$D$29,0,10*ROW('Sanitation Data'!D136))="","",OFFSET('Sanitation Data'!$D$29,0,10*ROW('Sanitation Data'!D136)))</f>
        <v/>
      </c>
      <c r="CM142" s="353" t="str">
        <f ca="1">+IF(OFFSET('Sanitation Data'!$D$30,0,10*ROW('Sanitation Data'!D136))="","",OFFSET('Sanitation Data'!$D$30,0,10*ROW('Sanitation Data'!D136)))</f>
        <v/>
      </c>
      <c r="CN142" s="353" t="str">
        <f ca="1">+IF(OFFSET('Sanitation Data'!$D$31,0,10*ROW('Sanitation Data'!D136))="","",OFFSET('Sanitation Data'!$D$31,0,10*ROW('Sanitation Data'!D136)))</f>
        <v/>
      </c>
      <c r="CO142" s="353" t="str">
        <f ca="1">+IF(OFFSET('Sanitation Data'!$D$32,0,10*ROW('Sanitation Data'!D136))="","",OFFSET('Sanitation Data'!$D$32,0,10*ROW('Sanitation Data'!D136)))</f>
        <v/>
      </c>
      <c r="CP142" s="353" t="str">
        <f ca="1">+IF(OFFSET('Sanitation Data'!$E$28,0,10*ROW('Sanitation Data'!E136))="","",OFFSET('Sanitation Data'!$E$28,0,10*ROW('Sanitation Data'!E136)))</f>
        <v/>
      </c>
      <c r="CQ142" s="353" t="str">
        <f ca="1">+IF(OFFSET('Sanitation Data'!$E$29,0,10*ROW('Sanitation Data'!E136))="","",OFFSET('Sanitation Data'!$E$29,0,10*ROW('Sanitation Data'!E136)))</f>
        <v/>
      </c>
      <c r="CR142" s="353" t="str">
        <f ca="1">+IF(OFFSET('Sanitation Data'!$E$30,0,10*ROW('Sanitation Data'!E136))="","",OFFSET('Sanitation Data'!$E$30,0,10*ROW('Sanitation Data'!E136)))</f>
        <v/>
      </c>
      <c r="CS142" s="353" t="str">
        <f ca="1">+IF(OFFSET('Sanitation Data'!$E$31,0,10*ROW('Sanitation Data'!E136))="","",OFFSET('Sanitation Data'!$E$31,0,10*ROW('Sanitation Data'!E136)))</f>
        <v/>
      </c>
      <c r="CT142" s="353" t="str">
        <f ca="1">+IF(OFFSET('Sanitation Data'!$E$32,0,10*ROW('Sanitation Data'!E136))="","",OFFSET('Sanitation Data'!$E$32,0,10*ROW('Sanitation Data'!E136)))</f>
        <v/>
      </c>
      <c r="CU142" s="353" t="str">
        <f ca="1">+IF(OFFSET('Sanitation Data'!$F$28,0,10*ROW('Sanitation Data'!F136))="","",OFFSET('Sanitation Data'!$F$28,0,10*ROW('Sanitation Data'!F136)))</f>
        <v/>
      </c>
      <c r="CV142" s="353" t="str">
        <f ca="1">+IF(OFFSET('Sanitation Data'!$F$29,0,10*ROW('Sanitation Data'!F136))="","",OFFSET('Sanitation Data'!$F$29,0,10*ROW('Sanitation Data'!F136)))</f>
        <v/>
      </c>
      <c r="CW142" s="353" t="str">
        <f ca="1">+IF(OFFSET('Sanitation Data'!$F$30,0,10*ROW('Sanitation Data'!F136))="","",OFFSET('Sanitation Data'!$F$30,0,10*ROW('Sanitation Data'!F136)))</f>
        <v/>
      </c>
      <c r="CX142" s="353" t="str">
        <f ca="1">+IF(OFFSET('Sanitation Data'!$F$31,0,10*ROW('Sanitation Data'!F136))="","",OFFSET('Sanitation Data'!$F$31,0,10*ROW('Sanitation Data'!F136)))</f>
        <v/>
      </c>
      <c r="CY142" s="353" t="str">
        <f ca="1">+IF(OFFSET('Sanitation Data'!$F$32,0,10*ROW('Sanitation Data'!F136))="","",OFFSET('Sanitation Data'!$F$32,0,10*ROW('Sanitation Data'!F136)))</f>
        <v/>
      </c>
      <c r="CZ142" s="353" t="str">
        <f ca="1">+IF(OFFSET('Sanitation Data'!$G$28,0,10*ROW('Sanitation Data'!G136))="","",OFFSET('Sanitation Data'!$G$28,0,10*ROW('Sanitation Data'!G136)))</f>
        <v/>
      </c>
      <c r="DA142" s="353" t="str">
        <f ca="1">+IF(OFFSET('Sanitation Data'!$G$29,0,10*ROW('Sanitation Data'!G136))="","",OFFSET('Sanitation Data'!$G$29,0,10*ROW('Sanitation Data'!G136)))</f>
        <v/>
      </c>
      <c r="DB142" s="353" t="str">
        <f ca="1">+IF(OFFSET('Sanitation Data'!$G$30,0,10*ROW('Sanitation Data'!G136))="","",OFFSET('Sanitation Data'!$G$30,0,10*ROW('Sanitation Data'!G136)))</f>
        <v/>
      </c>
      <c r="DC142" s="353" t="str">
        <f ca="1">+IF(OFFSET('Sanitation Data'!$G$31,0,10*ROW('Sanitation Data'!G136))="","",OFFSET('Sanitation Data'!$G$31,0,10*ROW('Sanitation Data'!G136)))</f>
        <v/>
      </c>
      <c r="DD142" s="353" t="str">
        <f ca="1">+IF(OFFSET('Sanitation Data'!$G$32,0,10*ROW('Sanitation Data'!G136))="","",OFFSET('Sanitation Data'!$G$32,0,10*ROW('Sanitation Data'!G136)))</f>
        <v/>
      </c>
      <c r="DE142" s="353" t="str">
        <f ca="1">+IF(OFFSET('Sanitation Data'!$H$28,0,10*ROW('Sanitation Data'!H136))="","",OFFSET('Sanitation Data'!$H$28,0,10*ROW('Sanitation Data'!H136)))</f>
        <v/>
      </c>
      <c r="DF142" s="353" t="str">
        <f ca="1">+IF(OFFSET('Sanitation Data'!$H$29,0,10*ROW('Sanitation Data'!H136))="","",OFFSET('Sanitation Data'!$H$29,0,10*ROW('Sanitation Data'!H136)))</f>
        <v/>
      </c>
      <c r="DG142" s="353" t="str">
        <f ca="1">+IF(OFFSET('Sanitation Data'!$H$30,0,10*ROW('Sanitation Data'!H136))="","",OFFSET('Sanitation Data'!$H$30,0,10*ROW('Sanitation Data'!H136)))</f>
        <v/>
      </c>
      <c r="DH142" s="353" t="str">
        <f ca="1">+IF(OFFSET('Sanitation Data'!$H$31,0,10*ROW('Sanitation Data'!H136))="","",OFFSET('Sanitation Data'!$H$31,0,10*ROW('Sanitation Data'!H136)))</f>
        <v/>
      </c>
      <c r="DI142" s="353" t="str">
        <f ca="1">+IF(OFFSET('Sanitation Data'!$H$32,0,10*ROW('Sanitation Data'!H136))="","",OFFSET('Sanitation Data'!$H$32,0,10*ROW('Sanitation Data'!H136)))</f>
        <v/>
      </c>
      <c r="DJ142" s="353" t="str">
        <f ca="1">+IF(OFFSET('Sanitation Data'!$I$28,0,10*ROW('Sanitation Data'!I136))="","",OFFSET('Sanitation Data'!$I$28,0,10*ROW('Sanitation Data'!I136)))</f>
        <v/>
      </c>
      <c r="DK142" s="353" t="str">
        <f ca="1">+IF(OFFSET('Sanitation Data'!$I$29,0,10*ROW('Sanitation Data'!I136))="","",OFFSET('Sanitation Data'!$I$29,0,10*ROW('Sanitation Data'!I136)))</f>
        <v/>
      </c>
      <c r="DL142" s="353" t="str">
        <f ca="1">+IF(OFFSET('Sanitation Data'!$I$30,0,10*ROW('Sanitation Data'!I136))="","",OFFSET('Sanitation Data'!$I$30,0,10*ROW('Sanitation Data'!I136)))</f>
        <v/>
      </c>
      <c r="DM142" s="353" t="str">
        <f ca="1">+IF(OFFSET('Sanitation Data'!$I$31,0,10*ROW('Sanitation Data'!I136))="","",OFFSET('Sanitation Data'!$I$31,0,10*ROW('Sanitation Data'!I136)))</f>
        <v/>
      </c>
      <c r="DN142" s="353" t="str">
        <f ca="1">+IF(OFFSET('Sanitation Data'!$I$32,0,10*ROW('Sanitation Data'!I136))="","",OFFSET('Sanitation Data'!$I$32,0,10*ROW('Sanitation Data'!I136)))</f>
        <v/>
      </c>
      <c r="DO142" s="353" t="str">
        <f ca="1">+IF(OFFSET('Hygiene Data'!$D$11,0,10*ROW('Hygiene Data'!D136))="","",OFFSET('Hygiene Data'!$D$11,0,10*ROW('Hygiene Data'!D136)))</f>
        <v/>
      </c>
      <c r="DP142" s="353" t="str">
        <f ca="1">+IF(OFFSET('Hygiene Data'!$D$12,0,10*ROW('Hygiene Data'!D136))="","",OFFSET('Hygiene Data'!$D$12,0,10*ROW('Hygiene Data'!D136)))</f>
        <v/>
      </c>
      <c r="DQ142" s="353" t="str">
        <f ca="1">+IF(OFFSET('Hygiene Data'!$D$13,0,10*ROW('Hygiene Data'!D136))="","",OFFSET('Hygiene Data'!$D$13,0,10*ROW('Hygiene Data'!D136)))</f>
        <v/>
      </c>
      <c r="DR142" s="353" t="str">
        <f ca="1">+IF(OFFSET('Hygiene Data'!$E$11,0,10*ROW('Hygiene Data'!E136))="","",OFFSET('Hygiene Data'!$E$11,0,10*ROW('Hygiene Data'!E136)))</f>
        <v/>
      </c>
      <c r="DS142" s="353" t="str">
        <f ca="1">+IF(OFFSET('Hygiene Data'!$E$12,0,10*ROW('Hygiene Data'!E136))="","",OFFSET('Hygiene Data'!$E$12,0,10*ROW('Hygiene Data'!E136)))</f>
        <v/>
      </c>
      <c r="DT142" s="353" t="str">
        <f ca="1">+IF(OFFSET('Hygiene Data'!$E$13,0,10*ROW('Hygiene Data'!E136))="","",OFFSET('Hygiene Data'!$E$13,0,10*ROW('Hygiene Data'!E136)))</f>
        <v/>
      </c>
      <c r="DU142" s="353" t="str">
        <f ca="1">+IF(OFFSET('Hygiene Data'!$F$11,0,10*ROW('Hygiene Data'!F136))="","",OFFSET('Hygiene Data'!$F$11,0,10*ROW('Hygiene Data'!F136)))</f>
        <v/>
      </c>
      <c r="DV142" s="353" t="str">
        <f ca="1">+IF(OFFSET('Hygiene Data'!$F$12,0,10*ROW('Hygiene Data'!F136))="","",OFFSET('Hygiene Data'!$F$12,0,10*ROW('Hygiene Data'!F136)))</f>
        <v/>
      </c>
      <c r="DW142" s="353" t="str">
        <f ca="1">+IF(OFFSET('Hygiene Data'!$F$13,0,10*ROW('Hygiene Data'!F136))="","",OFFSET('Hygiene Data'!$F$13,0,10*ROW('Hygiene Data'!F136)))</f>
        <v/>
      </c>
      <c r="DX142" s="353" t="str">
        <f ca="1">+IF(OFFSET('Hygiene Data'!$G$11,0,10*ROW('Hygiene Data'!G136))="","",OFFSET('Hygiene Data'!$G$11,0,10*ROW('Hygiene Data'!G136)))</f>
        <v/>
      </c>
      <c r="DY142" s="353" t="str">
        <f ca="1">+IF(OFFSET('Hygiene Data'!$G$12,0,10*ROW('Hygiene Data'!G136))="","",OFFSET('Hygiene Data'!$G$12,0,10*ROW('Hygiene Data'!G136)))</f>
        <v/>
      </c>
      <c r="DZ142" s="353" t="str">
        <f ca="1">+IF(OFFSET('Hygiene Data'!$G$13,0,10*ROW('Hygiene Data'!G136))="","",OFFSET('Hygiene Data'!$G$13,0,10*ROW('Hygiene Data'!G136)))</f>
        <v/>
      </c>
      <c r="EA142" s="353" t="str">
        <f ca="1">+IF(OFFSET('Hygiene Data'!$H$11,0,10*ROW('Hygiene Data'!H136))="","",OFFSET('Hygiene Data'!$H$11,0,10*ROW('Hygiene Data'!H136)))</f>
        <v/>
      </c>
      <c r="EB142" s="353" t="str">
        <f ca="1">+IF(OFFSET('Hygiene Data'!$H$12,0,10*ROW('Hygiene Data'!H136))="","",OFFSET('Hygiene Data'!$H$12,0,10*ROW('Hygiene Data'!H136)))</f>
        <v/>
      </c>
      <c r="EC142" s="353" t="str">
        <f ca="1">+IF(OFFSET('Hygiene Data'!$H$13,0,10*ROW('Hygiene Data'!H136))="","",OFFSET('Hygiene Data'!$H$13,0,10*ROW('Hygiene Data'!H136)))</f>
        <v/>
      </c>
      <c r="ED142" s="353" t="str">
        <f ca="1">+IF(OFFSET('Hygiene Data'!$I$11,0,10*ROW('Hygiene Data'!I136))="","",OFFSET('Hygiene Data'!$I$11,0,10*ROW('Hygiene Data'!I136)))</f>
        <v/>
      </c>
      <c r="EE142" s="353" t="str">
        <f ca="1">+IF(OFFSET('Hygiene Data'!$I$12,0,10*ROW('Hygiene Data'!I136))="","",OFFSET('Hygiene Data'!$I$12,0,10*ROW('Hygiene Data'!I136)))</f>
        <v/>
      </c>
      <c r="EF142" s="353" t="str">
        <f ca="1">+IF(OFFSET('Hygiene Data'!$I$13,0,10*ROW('Hygiene Data'!I136))="","",OFFSET('Hygiene Data'!$I$13,0,10*ROW('Hygiene Data'!I136)))</f>
        <v/>
      </c>
    </row>
    <row r="143" spans="1:136" x14ac:dyDescent="0.25">
      <c r="A143" s="462" t="str">
        <f ca="1">+IF(OFFSET('Water Data'!$B$2,0,10*ROW('Water Data'!E137))="","",OFFSET('Water Data'!$B$2,0,10*ROW('Water Data'!E137)))</f>
        <v/>
      </c>
      <c r="B143" s="46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89" t="str">
        <f t="shared" ca="1" si="2"/>
        <v/>
      </c>
      <c r="D143" s="49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3" t="str">
        <f ca="1">+IF(OFFSET('Water Data'!$D$27,0,10*ROW('Water Data'!D137))="","",OFFSET('Water Data'!$D$27,0,10*ROW('Water Data'!D137)))</f>
        <v/>
      </c>
      <c r="BT143" s="353" t="str">
        <f ca="1">+IF(OFFSET('Water Data'!$D$28,0,10*ROW('Water Data'!D137))="","",OFFSET('Water Data'!$D$28,0,10*ROW('Water Data'!D137)))</f>
        <v/>
      </c>
      <c r="BU143" s="353" t="str">
        <f ca="1">+IF(OFFSET('Water Data'!$D$29,0,10*ROW('Water Data'!D137))="","",OFFSET('Water Data'!$D$29,0,10*ROW('Water Data'!D137)))</f>
        <v/>
      </c>
      <c r="BV143" s="353" t="str">
        <f ca="1">+IF(OFFSET('Water Data'!$E$27,0,10*ROW('Water Data'!E137))="","",OFFSET('Water Data'!$E$27,0,10*ROW('Water Data'!E137)))</f>
        <v/>
      </c>
      <c r="BW143" s="353" t="str">
        <f ca="1">+IF(OFFSET('Water Data'!$E$28,0,10*ROW('Water Data'!E137))="","",OFFSET('Water Data'!$E$28,0,10*ROW('Water Data'!E137)))</f>
        <v/>
      </c>
      <c r="BX143" s="353" t="str">
        <f ca="1">+IF(OFFSET('Water Data'!$E$29,0,10*ROW('Water Data'!E137))="","",OFFSET('Water Data'!$E$29,0,10*ROW('Water Data'!E137)))</f>
        <v/>
      </c>
      <c r="BY143" s="353" t="str">
        <f ca="1">+IF(OFFSET('Water Data'!$F$27,0,10*ROW('Water Data'!F137))="","",OFFSET('Water Data'!$F$27,0,10*ROW('Water Data'!F137)))</f>
        <v/>
      </c>
      <c r="BZ143" s="353" t="str">
        <f ca="1">+IF(OFFSET('Water Data'!$F$28,0,10*ROW('Water Data'!F137))="","",OFFSET('Water Data'!$F$28,0,10*ROW('Water Data'!F137)))</f>
        <v/>
      </c>
      <c r="CA143" s="353" t="str">
        <f ca="1">+IF(OFFSET('Water Data'!$F$29,0,10*ROW('Water Data'!F137))="","",OFFSET('Water Data'!$F$29,0,10*ROW('Water Data'!F137)))</f>
        <v/>
      </c>
      <c r="CB143" s="353" t="str">
        <f ca="1">+IF(OFFSET('Water Data'!$G$27,0,10*ROW('Water Data'!G137))="","",OFFSET('Water Data'!$G$27,0,10*ROW('Water Data'!G137)))</f>
        <v/>
      </c>
      <c r="CC143" s="353" t="str">
        <f ca="1">+IF(OFFSET('Water Data'!$G$28,0,10*ROW('Water Data'!G137))="","",OFFSET('Water Data'!$G$28,0,10*ROW('Water Data'!G137)))</f>
        <v/>
      </c>
      <c r="CD143" s="353" t="str">
        <f ca="1">+IF(OFFSET('Water Data'!$G$29,0,10*ROW('Water Data'!G137))="","",OFFSET('Water Data'!$G$29,0,10*ROW('Water Data'!G137)))</f>
        <v/>
      </c>
      <c r="CE143" s="353" t="str">
        <f ca="1">+IF(OFFSET('Water Data'!$H$27,0,10*ROW('Water Data'!H137))="","",OFFSET('Water Data'!$H$27,0,10*ROW('Water Data'!H137)))</f>
        <v/>
      </c>
      <c r="CF143" s="353" t="str">
        <f ca="1">+IF(OFFSET('Water Data'!$H$28,0,10*ROW('Water Data'!H137))="","",OFFSET('Water Data'!$H$28,0,10*ROW('Water Data'!H137)))</f>
        <v/>
      </c>
      <c r="CG143" s="353" t="str">
        <f ca="1">+IF(OFFSET('Water Data'!$H$29,0,10*ROW('Water Data'!H137))="","",OFFSET('Water Data'!$H$29,0,10*ROW('Water Data'!H137)))</f>
        <v/>
      </c>
      <c r="CH143" s="353" t="str">
        <f ca="1">+IF(OFFSET('Water Data'!$I$27,0,10*ROW('Water Data'!I137))="","",OFFSET('Water Data'!$I$27,0,10*ROW('Water Data'!I137)))</f>
        <v/>
      </c>
      <c r="CI143" s="353" t="str">
        <f ca="1">+IF(OFFSET('Water Data'!$I$28,0,10*ROW('Water Data'!I137))="","",OFFSET('Water Data'!$I$28,0,10*ROW('Water Data'!I137)))</f>
        <v/>
      </c>
      <c r="CJ143" s="353" t="str">
        <f ca="1">+IF(OFFSET('Water Data'!$I$29,0,10*ROW('Water Data'!I137))="","",OFFSET('Water Data'!$I$29,0,10*ROW('Water Data'!I137)))</f>
        <v/>
      </c>
      <c r="CK143" s="353" t="str">
        <f ca="1">+IF(OFFSET('Sanitation Data'!$D$28,0,10*ROW('Sanitation Data'!D137))="","",OFFSET('Sanitation Data'!$D$28,0,10*ROW('Sanitation Data'!D137)))</f>
        <v/>
      </c>
      <c r="CL143" s="353" t="str">
        <f ca="1">+IF(OFFSET('Sanitation Data'!$D$29,0,10*ROW('Sanitation Data'!D137))="","",OFFSET('Sanitation Data'!$D$29,0,10*ROW('Sanitation Data'!D137)))</f>
        <v/>
      </c>
      <c r="CM143" s="353" t="str">
        <f ca="1">+IF(OFFSET('Sanitation Data'!$D$30,0,10*ROW('Sanitation Data'!D137))="","",OFFSET('Sanitation Data'!$D$30,0,10*ROW('Sanitation Data'!D137)))</f>
        <v/>
      </c>
      <c r="CN143" s="353" t="str">
        <f ca="1">+IF(OFFSET('Sanitation Data'!$D$31,0,10*ROW('Sanitation Data'!D137))="","",OFFSET('Sanitation Data'!$D$31,0,10*ROW('Sanitation Data'!D137)))</f>
        <v/>
      </c>
      <c r="CO143" s="353" t="str">
        <f ca="1">+IF(OFFSET('Sanitation Data'!$D$32,0,10*ROW('Sanitation Data'!D137))="","",OFFSET('Sanitation Data'!$D$32,0,10*ROW('Sanitation Data'!D137)))</f>
        <v/>
      </c>
      <c r="CP143" s="353" t="str">
        <f ca="1">+IF(OFFSET('Sanitation Data'!$E$28,0,10*ROW('Sanitation Data'!E137))="","",OFFSET('Sanitation Data'!$E$28,0,10*ROW('Sanitation Data'!E137)))</f>
        <v/>
      </c>
      <c r="CQ143" s="353" t="str">
        <f ca="1">+IF(OFFSET('Sanitation Data'!$E$29,0,10*ROW('Sanitation Data'!E137))="","",OFFSET('Sanitation Data'!$E$29,0,10*ROW('Sanitation Data'!E137)))</f>
        <v/>
      </c>
      <c r="CR143" s="353" t="str">
        <f ca="1">+IF(OFFSET('Sanitation Data'!$E$30,0,10*ROW('Sanitation Data'!E137))="","",OFFSET('Sanitation Data'!$E$30,0,10*ROW('Sanitation Data'!E137)))</f>
        <v/>
      </c>
      <c r="CS143" s="353" t="str">
        <f ca="1">+IF(OFFSET('Sanitation Data'!$E$31,0,10*ROW('Sanitation Data'!E137))="","",OFFSET('Sanitation Data'!$E$31,0,10*ROW('Sanitation Data'!E137)))</f>
        <v/>
      </c>
      <c r="CT143" s="353" t="str">
        <f ca="1">+IF(OFFSET('Sanitation Data'!$E$32,0,10*ROW('Sanitation Data'!E137))="","",OFFSET('Sanitation Data'!$E$32,0,10*ROW('Sanitation Data'!E137)))</f>
        <v/>
      </c>
      <c r="CU143" s="353" t="str">
        <f ca="1">+IF(OFFSET('Sanitation Data'!$F$28,0,10*ROW('Sanitation Data'!F137))="","",OFFSET('Sanitation Data'!$F$28,0,10*ROW('Sanitation Data'!F137)))</f>
        <v/>
      </c>
      <c r="CV143" s="353" t="str">
        <f ca="1">+IF(OFFSET('Sanitation Data'!$F$29,0,10*ROW('Sanitation Data'!F137))="","",OFFSET('Sanitation Data'!$F$29,0,10*ROW('Sanitation Data'!F137)))</f>
        <v/>
      </c>
      <c r="CW143" s="353" t="str">
        <f ca="1">+IF(OFFSET('Sanitation Data'!$F$30,0,10*ROW('Sanitation Data'!F137))="","",OFFSET('Sanitation Data'!$F$30,0,10*ROW('Sanitation Data'!F137)))</f>
        <v/>
      </c>
      <c r="CX143" s="353" t="str">
        <f ca="1">+IF(OFFSET('Sanitation Data'!$F$31,0,10*ROW('Sanitation Data'!F137))="","",OFFSET('Sanitation Data'!$F$31,0,10*ROW('Sanitation Data'!F137)))</f>
        <v/>
      </c>
      <c r="CY143" s="353" t="str">
        <f ca="1">+IF(OFFSET('Sanitation Data'!$F$32,0,10*ROW('Sanitation Data'!F137))="","",OFFSET('Sanitation Data'!$F$32,0,10*ROW('Sanitation Data'!F137)))</f>
        <v/>
      </c>
      <c r="CZ143" s="353" t="str">
        <f ca="1">+IF(OFFSET('Sanitation Data'!$G$28,0,10*ROW('Sanitation Data'!G137))="","",OFFSET('Sanitation Data'!$G$28,0,10*ROW('Sanitation Data'!G137)))</f>
        <v/>
      </c>
      <c r="DA143" s="353" t="str">
        <f ca="1">+IF(OFFSET('Sanitation Data'!$G$29,0,10*ROW('Sanitation Data'!G137))="","",OFFSET('Sanitation Data'!$G$29,0,10*ROW('Sanitation Data'!G137)))</f>
        <v/>
      </c>
      <c r="DB143" s="353" t="str">
        <f ca="1">+IF(OFFSET('Sanitation Data'!$G$30,0,10*ROW('Sanitation Data'!G137))="","",OFFSET('Sanitation Data'!$G$30,0,10*ROW('Sanitation Data'!G137)))</f>
        <v/>
      </c>
      <c r="DC143" s="353" t="str">
        <f ca="1">+IF(OFFSET('Sanitation Data'!$G$31,0,10*ROW('Sanitation Data'!G137))="","",OFFSET('Sanitation Data'!$G$31,0,10*ROW('Sanitation Data'!G137)))</f>
        <v/>
      </c>
      <c r="DD143" s="353" t="str">
        <f ca="1">+IF(OFFSET('Sanitation Data'!$G$32,0,10*ROW('Sanitation Data'!G137))="","",OFFSET('Sanitation Data'!$G$32,0,10*ROW('Sanitation Data'!G137)))</f>
        <v/>
      </c>
      <c r="DE143" s="353" t="str">
        <f ca="1">+IF(OFFSET('Sanitation Data'!$H$28,0,10*ROW('Sanitation Data'!H137))="","",OFFSET('Sanitation Data'!$H$28,0,10*ROW('Sanitation Data'!H137)))</f>
        <v/>
      </c>
      <c r="DF143" s="353" t="str">
        <f ca="1">+IF(OFFSET('Sanitation Data'!$H$29,0,10*ROW('Sanitation Data'!H137))="","",OFFSET('Sanitation Data'!$H$29,0,10*ROW('Sanitation Data'!H137)))</f>
        <v/>
      </c>
      <c r="DG143" s="353" t="str">
        <f ca="1">+IF(OFFSET('Sanitation Data'!$H$30,0,10*ROW('Sanitation Data'!H137))="","",OFFSET('Sanitation Data'!$H$30,0,10*ROW('Sanitation Data'!H137)))</f>
        <v/>
      </c>
      <c r="DH143" s="353" t="str">
        <f ca="1">+IF(OFFSET('Sanitation Data'!$H$31,0,10*ROW('Sanitation Data'!H137))="","",OFFSET('Sanitation Data'!$H$31,0,10*ROW('Sanitation Data'!H137)))</f>
        <v/>
      </c>
      <c r="DI143" s="353" t="str">
        <f ca="1">+IF(OFFSET('Sanitation Data'!$H$32,0,10*ROW('Sanitation Data'!H137))="","",OFFSET('Sanitation Data'!$H$32,0,10*ROW('Sanitation Data'!H137)))</f>
        <v/>
      </c>
      <c r="DJ143" s="353" t="str">
        <f ca="1">+IF(OFFSET('Sanitation Data'!$I$28,0,10*ROW('Sanitation Data'!I137))="","",OFFSET('Sanitation Data'!$I$28,0,10*ROW('Sanitation Data'!I137)))</f>
        <v/>
      </c>
      <c r="DK143" s="353" t="str">
        <f ca="1">+IF(OFFSET('Sanitation Data'!$I$29,0,10*ROW('Sanitation Data'!I137))="","",OFFSET('Sanitation Data'!$I$29,0,10*ROW('Sanitation Data'!I137)))</f>
        <v/>
      </c>
      <c r="DL143" s="353" t="str">
        <f ca="1">+IF(OFFSET('Sanitation Data'!$I$30,0,10*ROW('Sanitation Data'!I137))="","",OFFSET('Sanitation Data'!$I$30,0,10*ROW('Sanitation Data'!I137)))</f>
        <v/>
      </c>
      <c r="DM143" s="353" t="str">
        <f ca="1">+IF(OFFSET('Sanitation Data'!$I$31,0,10*ROW('Sanitation Data'!I137))="","",OFFSET('Sanitation Data'!$I$31,0,10*ROW('Sanitation Data'!I137)))</f>
        <v/>
      </c>
      <c r="DN143" s="353" t="str">
        <f ca="1">+IF(OFFSET('Sanitation Data'!$I$32,0,10*ROW('Sanitation Data'!I137))="","",OFFSET('Sanitation Data'!$I$32,0,10*ROW('Sanitation Data'!I137)))</f>
        <v/>
      </c>
      <c r="DO143" s="353" t="str">
        <f ca="1">+IF(OFFSET('Hygiene Data'!$D$11,0,10*ROW('Hygiene Data'!D137))="","",OFFSET('Hygiene Data'!$D$11,0,10*ROW('Hygiene Data'!D137)))</f>
        <v/>
      </c>
      <c r="DP143" s="353" t="str">
        <f ca="1">+IF(OFFSET('Hygiene Data'!$D$12,0,10*ROW('Hygiene Data'!D137))="","",OFFSET('Hygiene Data'!$D$12,0,10*ROW('Hygiene Data'!D137)))</f>
        <v/>
      </c>
      <c r="DQ143" s="353" t="str">
        <f ca="1">+IF(OFFSET('Hygiene Data'!$D$13,0,10*ROW('Hygiene Data'!D137))="","",OFFSET('Hygiene Data'!$D$13,0,10*ROW('Hygiene Data'!D137)))</f>
        <v/>
      </c>
      <c r="DR143" s="353" t="str">
        <f ca="1">+IF(OFFSET('Hygiene Data'!$E$11,0,10*ROW('Hygiene Data'!E137))="","",OFFSET('Hygiene Data'!$E$11,0,10*ROW('Hygiene Data'!E137)))</f>
        <v/>
      </c>
      <c r="DS143" s="353" t="str">
        <f ca="1">+IF(OFFSET('Hygiene Data'!$E$12,0,10*ROW('Hygiene Data'!E137))="","",OFFSET('Hygiene Data'!$E$12,0,10*ROW('Hygiene Data'!E137)))</f>
        <v/>
      </c>
      <c r="DT143" s="353" t="str">
        <f ca="1">+IF(OFFSET('Hygiene Data'!$E$13,0,10*ROW('Hygiene Data'!E137))="","",OFFSET('Hygiene Data'!$E$13,0,10*ROW('Hygiene Data'!E137)))</f>
        <v/>
      </c>
      <c r="DU143" s="353" t="str">
        <f ca="1">+IF(OFFSET('Hygiene Data'!$F$11,0,10*ROW('Hygiene Data'!F137))="","",OFFSET('Hygiene Data'!$F$11,0,10*ROW('Hygiene Data'!F137)))</f>
        <v/>
      </c>
      <c r="DV143" s="353" t="str">
        <f ca="1">+IF(OFFSET('Hygiene Data'!$F$12,0,10*ROW('Hygiene Data'!F137))="","",OFFSET('Hygiene Data'!$F$12,0,10*ROW('Hygiene Data'!F137)))</f>
        <v/>
      </c>
      <c r="DW143" s="353" t="str">
        <f ca="1">+IF(OFFSET('Hygiene Data'!$F$13,0,10*ROW('Hygiene Data'!F137))="","",OFFSET('Hygiene Data'!$F$13,0,10*ROW('Hygiene Data'!F137)))</f>
        <v/>
      </c>
      <c r="DX143" s="353" t="str">
        <f ca="1">+IF(OFFSET('Hygiene Data'!$G$11,0,10*ROW('Hygiene Data'!G137))="","",OFFSET('Hygiene Data'!$G$11,0,10*ROW('Hygiene Data'!G137)))</f>
        <v/>
      </c>
      <c r="DY143" s="353" t="str">
        <f ca="1">+IF(OFFSET('Hygiene Data'!$G$12,0,10*ROW('Hygiene Data'!G137))="","",OFFSET('Hygiene Data'!$G$12,0,10*ROW('Hygiene Data'!G137)))</f>
        <v/>
      </c>
      <c r="DZ143" s="353" t="str">
        <f ca="1">+IF(OFFSET('Hygiene Data'!$G$13,0,10*ROW('Hygiene Data'!G137))="","",OFFSET('Hygiene Data'!$G$13,0,10*ROW('Hygiene Data'!G137)))</f>
        <v/>
      </c>
      <c r="EA143" s="353" t="str">
        <f ca="1">+IF(OFFSET('Hygiene Data'!$H$11,0,10*ROW('Hygiene Data'!H137))="","",OFFSET('Hygiene Data'!$H$11,0,10*ROW('Hygiene Data'!H137)))</f>
        <v/>
      </c>
      <c r="EB143" s="353" t="str">
        <f ca="1">+IF(OFFSET('Hygiene Data'!$H$12,0,10*ROW('Hygiene Data'!H137))="","",OFFSET('Hygiene Data'!$H$12,0,10*ROW('Hygiene Data'!H137)))</f>
        <v/>
      </c>
      <c r="EC143" s="353" t="str">
        <f ca="1">+IF(OFFSET('Hygiene Data'!$H$13,0,10*ROW('Hygiene Data'!H137))="","",OFFSET('Hygiene Data'!$H$13,0,10*ROW('Hygiene Data'!H137)))</f>
        <v/>
      </c>
      <c r="ED143" s="353" t="str">
        <f ca="1">+IF(OFFSET('Hygiene Data'!$I$11,0,10*ROW('Hygiene Data'!I137))="","",OFFSET('Hygiene Data'!$I$11,0,10*ROW('Hygiene Data'!I137)))</f>
        <v/>
      </c>
      <c r="EE143" s="353" t="str">
        <f ca="1">+IF(OFFSET('Hygiene Data'!$I$12,0,10*ROW('Hygiene Data'!I137))="","",OFFSET('Hygiene Data'!$I$12,0,10*ROW('Hygiene Data'!I137)))</f>
        <v/>
      </c>
      <c r="EF143" s="353" t="str">
        <f ca="1">+IF(OFFSET('Hygiene Data'!$I$13,0,10*ROW('Hygiene Data'!I137))="","",OFFSET('Hygiene Data'!$I$13,0,10*ROW('Hygiene Data'!I137)))</f>
        <v/>
      </c>
    </row>
    <row r="144" spans="1:136" x14ac:dyDescent="0.25">
      <c r="A144" s="462" t="str">
        <f ca="1">+IF(OFFSET('Water Data'!$B$2,0,10*ROW('Water Data'!E138))="","",OFFSET('Water Data'!$B$2,0,10*ROW('Water Data'!E138)))</f>
        <v/>
      </c>
      <c r="B144" s="46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89" t="str">
        <f t="shared" ca="1" si="2"/>
        <v/>
      </c>
      <c r="D144" s="49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3" t="str">
        <f ca="1">+IF(OFFSET('Water Data'!$D$27,0,10*ROW('Water Data'!D138))="","",OFFSET('Water Data'!$D$27,0,10*ROW('Water Data'!D138)))</f>
        <v/>
      </c>
      <c r="BT144" s="353" t="str">
        <f ca="1">+IF(OFFSET('Water Data'!$D$28,0,10*ROW('Water Data'!D138))="","",OFFSET('Water Data'!$D$28,0,10*ROW('Water Data'!D138)))</f>
        <v/>
      </c>
      <c r="BU144" s="353" t="str">
        <f ca="1">+IF(OFFSET('Water Data'!$D$29,0,10*ROW('Water Data'!D138))="","",OFFSET('Water Data'!$D$29,0,10*ROW('Water Data'!D138)))</f>
        <v/>
      </c>
      <c r="BV144" s="353" t="str">
        <f ca="1">+IF(OFFSET('Water Data'!$E$27,0,10*ROW('Water Data'!E138))="","",OFFSET('Water Data'!$E$27,0,10*ROW('Water Data'!E138)))</f>
        <v/>
      </c>
      <c r="BW144" s="353" t="str">
        <f ca="1">+IF(OFFSET('Water Data'!$E$28,0,10*ROW('Water Data'!E138))="","",OFFSET('Water Data'!$E$28,0,10*ROW('Water Data'!E138)))</f>
        <v/>
      </c>
      <c r="BX144" s="353" t="str">
        <f ca="1">+IF(OFFSET('Water Data'!$E$29,0,10*ROW('Water Data'!E138))="","",OFFSET('Water Data'!$E$29,0,10*ROW('Water Data'!E138)))</f>
        <v/>
      </c>
      <c r="BY144" s="353" t="str">
        <f ca="1">+IF(OFFSET('Water Data'!$F$27,0,10*ROW('Water Data'!F138))="","",OFFSET('Water Data'!$F$27,0,10*ROW('Water Data'!F138)))</f>
        <v/>
      </c>
      <c r="BZ144" s="353" t="str">
        <f ca="1">+IF(OFFSET('Water Data'!$F$28,0,10*ROW('Water Data'!F138))="","",OFFSET('Water Data'!$F$28,0,10*ROW('Water Data'!F138)))</f>
        <v/>
      </c>
      <c r="CA144" s="353" t="str">
        <f ca="1">+IF(OFFSET('Water Data'!$F$29,0,10*ROW('Water Data'!F138))="","",OFFSET('Water Data'!$F$29,0,10*ROW('Water Data'!F138)))</f>
        <v/>
      </c>
      <c r="CB144" s="353" t="str">
        <f ca="1">+IF(OFFSET('Water Data'!$G$27,0,10*ROW('Water Data'!G138))="","",OFFSET('Water Data'!$G$27,0,10*ROW('Water Data'!G138)))</f>
        <v/>
      </c>
      <c r="CC144" s="353" t="str">
        <f ca="1">+IF(OFFSET('Water Data'!$G$28,0,10*ROW('Water Data'!G138))="","",OFFSET('Water Data'!$G$28,0,10*ROW('Water Data'!G138)))</f>
        <v/>
      </c>
      <c r="CD144" s="353" t="str">
        <f ca="1">+IF(OFFSET('Water Data'!$G$29,0,10*ROW('Water Data'!G138))="","",OFFSET('Water Data'!$G$29,0,10*ROW('Water Data'!G138)))</f>
        <v/>
      </c>
      <c r="CE144" s="353" t="str">
        <f ca="1">+IF(OFFSET('Water Data'!$H$27,0,10*ROW('Water Data'!H138))="","",OFFSET('Water Data'!$H$27,0,10*ROW('Water Data'!H138)))</f>
        <v/>
      </c>
      <c r="CF144" s="353" t="str">
        <f ca="1">+IF(OFFSET('Water Data'!$H$28,0,10*ROW('Water Data'!H138))="","",OFFSET('Water Data'!$H$28,0,10*ROW('Water Data'!H138)))</f>
        <v/>
      </c>
      <c r="CG144" s="353" t="str">
        <f ca="1">+IF(OFFSET('Water Data'!$H$29,0,10*ROW('Water Data'!H138))="","",OFFSET('Water Data'!$H$29,0,10*ROW('Water Data'!H138)))</f>
        <v/>
      </c>
      <c r="CH144" s="353" t="str">
        <f ca="1">+IF(OFFSET('Water Data'!$I$27,0,10*ROW('Water Data'!I138))="","",OFFSET('Water Data'!$I$27,0,10*ROW('Water Data'!I138)))</f>
        <v/>
      </c>
      <c r="CI144" s="353" t="str">
        <f ca="1">+IF(OFFSET('Water Data'!$I$28,0,10*ROW('Water Data'!I138))="","",OFFSET('Water Data'!$I$28,0,10*ROW('Water Data'!I138)))</f>
        <v/>
      </c>
      <c r="CJ144" s="353" t="str">
        <f ca="1">+IF(OFFSET('Water Data'!$I$29,0,10*ROW('Water Data'!I138))="","",OFFSET('Water Data'!$I$29,0,10*ROW('Water Data'!I138)))</f>
        <v/>
      </c>
      <c r="CK144" s="353" t="str">
        <f ca="1">+IF(OFFSET('Sanitation Data'!$D$28,0,10*ROW('Sanitation Data'!D138))="","",OFFSET('Sanitation Data'!$D$28,0,10*ROW('Sanitation Data'!D138)))</f>
        <v/>
      </c>
      <c r="CL144" s="353" t="str">
        <f ca="1">+IF(OFFSET('Sanitation Data'!$D$29,0,10*ROW('Sanitation Data'!D138))="","",OFFSET('Sanitation Data'!$D$29,0,10*ROW('Sanitation Data'!D138)))</f>
        <v/>
      </c>
      <c r="CM144" s="353" t="str">
        <f ca="1">+IF(OFFSET('Sanitation Data'!$D$30,0,10*ROW('Sanitation Data'!D138))="","",OFFSET('Sanitation Data'!$D$30,0,10*ROW('Sanitation Data'!D138)))</f>
        <v/>
      </c>
      <c r="CN144" s="353" t="str">
        <f ca="1">+IF(OFFSET('Sanitation Data'!$D$31,0,10*ROW('Sanitation Data'!D138))="","",OFFSET('Sanitation Data'!$D$31,0,10*ROW('Sanitation Data'!D138)))</f>
        <v/>
      </c>
      <c r="CO144" s="353" t="str">
        <f ca="1">+IF(OFFSET('Sanitation Data'!$D$32,0,10*ROW('Sanitation Data'!D138))="","",OFFSET('Sanitation Data'!$D$32,0,10*ROW('Sanitation Data'!D138)))</f>
        <v/>
      </c>
      <c r="CP144" s="353" t="str">
        <f ca="1">+IF(OFFSET('Sanitation Data'!$E$28,0,10*ROW('Sanitation Data'!E138))="","",OFFSET('Sanitation Data'!$E$28,0,10*ROW('Sanitation Data'!E138)))</f>
        <v/>
      </c>
      <c r="CQ144" s="353" t="str">
        <f ca="1">+IF(OFFSET('Sanitation Data'!$E$29,0,10*ROW('Sanitation Data'!E138))="","",OFFSET('Sanitation Data'!$E$29,0,10*ROW('Sanitation Data'!E138)))</f>
        <v/>
      </c>
      <c r="CR144" s="353" t="str">
        <f ca="1">+IF(OFFSET('Sanitation Data'!$E$30,0,10*ROW('Sanitation Data'!E138))="","",OFFSET('Sanitation Data'!$E$30,0,10*ROW('Sanitation Data'!E138)))</f>
        <v/>
      </c>
      <c r="CS144" s="353" t="str">
        <f ca="1">+IF(OFFSET('Sanitation Data'!$E$31,0,10*ROW('Sanitation Data'!E138))="","",OFFSET('Sanitation Data'!$E$31,0,10*ROW('Sanitation Data'!E138)))</f>
        <v/>
      </c>
      <c r="CT144" s="353" t="str">
        <f ca="1">+IF(OFFSET('Sanitation Data'!$E$32,0,10*ROW('Sanitation Data'!E138))="","",OFFSET('Sanitation Data'!$E$32,0,10*ROW('Sanitation Data'!E138)))</f>
        <v/>
      </c>
      <c r="CU144" s="353" t="str">
        <f ca="1">+IF(OFFSET('Sanitation Data'!$F$28,0,10*ROW('Sanitation Data'!F138))="","",OFFSET('Sanitation Data'!$F$28,0,10*ROW('Sanitation Data'!F138)))</f>
        <v/>
      </c>
      <c r="CV144" s="353" t="str">
        <f ca="1">+IF(OFFSET('Sanitation Data'!$F$29,0,10*ROW('Sanitation Data'!F138))="","",OFFSET('Sanitation Data'!$F$29,0,10*ROW('Sanitation Data'!F138)))</f>
        <v/>
      </c>
      <c r="CW144" s="353" t="str">
        <f ca="1">+IF(OFFSET('Sanitation Data'!$F$30,0,10*ROW('Sanitation Data'!F138))="","",OFFSET('Sanitation Data'!$F$30,0,10*ROW('Sanitation Data'!F138)))</f>
        <v/>
      </c>
      <c r="CX144" s="353" t="str">
        <f ca="1">+IF(OFFSET('Sanitation Data'!$F$31,0,10*ROW('Sanitation Data'!F138))="","",OFFSET('Sanitation Data'!$F$31,0,10*ROW('Sanitation Data'!F138)))</f>
        <v/>
      </c>
      <c r="CY144" s="353" t="str">
        <f ca="1">+IF(OFFSET('Sanitation Data'!$F$32,0,10*ROW('Sanitation Data'!F138))="","",OFFSET('Sanitation Data'!$F$32,0,10*ROW('Sanitation Data'!F138)))</f>
        <v/>
      </c>
      <c r="CZ144" s="353" t="str">
        <f ca="1">+IF(OFFSET('Sanitation Data'!$G$28,0,10*ROW('Sanitation Data'!G138))="","",OFFSET('Sanitation Data'!$G$28,0,10*ROW('Sanitation Data'!G138)))</f>
        <v/>
      </c>
      <c r="DA144" s="353" t="str">
        <f ca="1">+IF(OFFSET('Sanitation Data'!$G$29,0,10*ROW('Sanitation Data'!G138))="","",OFFSET('Sanitation Data'!$G$29,0,10*ROW('Sanitation Data'!G138)))</f>
        <v/>
      </c>
      <c r="DB144" s="353" t="str">
        <f ca="1">+IF(OFFSET('Sanitation Data'!$G$30,0,10*ROW('Sanitation Data'!G138))="","",OFFSET('Sanitation Data'!$G$30,0,10*ROW('Sanitation Data'!G138)))</f>
        <v/>
      </c>
      <c r="DC144" s="353" t="str">
        <f ca="1">+IF(OFFSET('Sanitation Data'!$G$31,0,10*ROW('Sanitation Data'!G138))="","",OFFSET('Sanitation Data'!$G$31,0,10*ROW('Sanitation Data'!G138)))</f>
        <v/>
      </c>
      <c r="DD144" s="353" t="str">
        <f ca="1">+IF(OFFSET('Sanitation Data'!$G$32,0,10*ROW('Sanitation Data'!G138))="","",OFFSET('Sanitation Data'!$G$32,0,10*ROW('Sanitation Data'!G138)))</f>
        <v/>
      </c>
      <c r="DE144" s="353" t="str">
        <f ca="1">+IF(OFFSET('Sanitation Data'!$H$28,0,10*ROW('Sanitation Data'!H138))="","",OFFSET('Sanitation Data'!$H$28,0,10*ROW('Sanitation Data'!H138)))</f>
        <v/>
      </c>
      <c r="DF144" s="353" t="str">
        <f ca="1">+IF(OFFSET('Sanitation Data'!$H$29,0,10*ROW('Sanitation Data'!H138))="","",OFFSET('Sanitation Data'!$H$29,0,10*ROW('Sanitation Data'!H138)))</f>
        <v/>
      </c>
      <c r="DG144" s="353" t="str">
        <f ca="1">+IF(OFFSET('Sanitation Data'!$H$30,0,10*ROW('Sanitation Data'!H138))="","",OFFSET('Sanitation Data'!$H$30,0,10*ROW('Sanitation Data'!H138)))</f>
        <v/>
      </c>
      <c r="DH144" s="353" t="str">
        <f ca="1">+IF(OFFSET('Sanitation Data'!$H$31,0,10*ROW('Sanitation Data'!H138))="","",OFFSET('Sanitation Data'!$H$31,0,10*ROW('Sanitation Data'!H138)))</f>
        <v/>
      </c>
      <c r="DI144" s="353" t="str">
        <f ca="1">+IF(OFFSET('Sanitation Data'!$H$32,0,10*ROW('Sanitation Data'!H138))="","",OFFSET('Sanitation Data'!$H$32,0,10*ROW('Sanitation Data'!H138)))</f>
        <v/>
      </c>
      <c r="DJ144" s="353" t="str">
        <f ca="1">+IF(OFFSET('Sanitation Data'!$I$28,0,10*ROW('Sanitation Data'!I138))="","",OFFSET('Sanitation Data'!$I$28,0,10*ROW('Sanitation Data'!I138)))</f>
        <v/>
      </c>
      <c r="DK144" s="353" t="str">
        <f ca="1">+IF(OFFSET('Sanitation Data'!$I$29,0,10*ROW('Sanitation Data'!I138))="","",OFFSET('Sanitation Data'!$I$29,0,10*ROW('Sanitation Data'!I138)))</f>
        <v/>
      </c>
      <c r="DL144" s="353" t="str">
        <f ca="1">+IF(OFFSET('Sanitation Data'!$I$30,0,10*ROW('Sanitation Data'!I138))="","",OFFSET('Sanitation Data'!$I$30,0,10*ROW('Sanitation Data'!I138)))</f>
        <v/>
      </c>
      <c r="DM144" s="353" t="str">
        <f ca="1">+IF(OFFSET('Sanitation Data'!$I$31,0,10*ROW('Sanitation Data'!I138))="","",OFFSET('Sanitation Data'!$I$31,0,10*ROW('Sanitation Data'!I138)))</f>
        <v/>
      </c>
      <c r="DN144" s="353" t="str">
        <f ca="1">+IF(OFFSET('Sanitation Data'!$I$32,0,10*ROW('Sanitation Data'!I138))="","",OFFSET('Sanitation Data'!$I$32,0,10*ROW('Sanitation Data'!I138)))</f>
        <v/>
      </c>
      <c r="DO144" s="353" t="str">
        <f ca="1">+IF(OFFSET('Hygiene Data'!$D$11,0,10*ROW('Hygiene Data'!D138))="","",OFFSET('Hygiene Data'!$D$11,0,10*ROW('Hygiene Data'!D138)))</f>
        <v/>
      </c>
      <c r="DP144" s="353" t="str">
        <f ca="1">+IF(OFFSET('Hygiene Data'!$D$12,0,10*ROW('Hygiene Data'!D138))="","",OFFSET('Hygiene Data'!$D$12,0,10*ROW('Hygiene Data'!D138)))</f>
        <v/>
      </c>
      <c r="DQ144" s="353" t="str">
        <f ca="1">+IF(OFFSET('Hygiene Data'!$D$13,0,10*ROW('Hygiene Data'!D138))="","",OFFSET('Hygiene Data'!$D$13,0,10*ROW('Hygiene Data'!D138)))</f>
        <v/>
      </c>
      <c r="DR144" s="353" t="str">
        <f ca="1">+IF(OFFSET('Hygiene Data'!$E$11,0,10*ROW('Hygiene Data'!E138))="","",OFFSET('Hygiene Data'!$E$11,0,10*ROW('Hygiene Data'!E138)))</f>
        <v/>
      </c>
      <c r="DS144" s="353" t="str">
        <f ca="1">+IF(OFFSET('Hygiene Data'!$E$12,0,10*ROW('Hygiene Data'!E138))="","",OFFSET('Hygiene Data'!$E$12,0,10*ROW('Hygiene Data'!E138)))</f>
        <v/>
      </c>
      <c r="DT144" s="353" t="str">
        <f ca="1">+IF(OFFSET('Hygiene Data'!$E$13,0,10*ROW('Hygiene Data'!E138))="","",OFFSET('Hygiene Data'!$E$13,0,10*ROW('Hygiene Data'!E138)))</f>
        <v/>
      </c>
      <c r="DU144" s="353" t="str">
        <f ca="1">+IF(OFFSET('Hygiene Data'!$F$11,0,10*ROW('Hygiene Data'!F138))="","",OFFSET('Hygiene Data'!$F$11,0,10*ROW('Hygiene Data'!F138)))</f>
        <v/>
      </c>
      <c r="DV144" s="353" t="str">
        <f ca="1">+IF(OFFSET('Hygiene Data'!$F$12,0,10*ROW('Hygiene Data'!F138))="","",OFFSET('Hygiene Data'!$F$12,0,10*ROW('Hygiene Data'!F138)))</f>
        <v/>
      </c>
      <c r="DW144" s="353" t="str">
        <f ca="1">+IF(OFFSET('Hygiene Data'!$F$13,0,10*ROW('Hygiene Data'!F138))="","",OFFSET('Hygiene Data'!$F$13,0,10*ROW('Hygiene Data'!F138)))</f>
        <v/>
      </c>
      <c r="DX144" s="353" t="str">
        <f ca="1">+IF(OFFSET('Hygiene Data'!$G$11,0,10*ROW('Hygiene Data'!G138))="","",OFFSET('Hygiene Data'!$G$11,0,10*ROW('Hygiene Data'!G138)))</f>
        <v/>
      </c>
      <c r="DY144" s="353" t="str">
        <f ca="1">+IF(OFFSET('Hygiene Data'!$G$12,0,10*ROW('Hygiene Data'!G138))="","",OFFSET('Hygiene Data'!$G$12,0,10*ROW('Hygiene Data'!G138)))</f>
        <v/>
      </c>
      <c r="DZ144" s="353" t="str">
        <f ca="1">+IF(OFFSET('Hygiene Data'!$G$13,0,10*ROW('Hygiene Data'!G138))="","",OFFSET('Hygiene Data'!$G$13,0,10*ROW('Hygiene Data'!G138)))</f>
        <v/>
      </c>
      <c r="EA144" s="353" t="str">
        <f ca="1">+IF(OFFSET('Hygiene Data'!$H$11,0,10*ROW('Hygiene Data'!H138))="","",OFFSET('Hygiene Data'!$H$11,0,10*ROW('Hygiene Data'!H138)))</f>
        <v/>
      </c>
      <c r="EB144" s="353" t="str">
        <f ca="1">+IF(OFFSET('Hygiene Data'!$H$12,0,10*ROW('Hygiene Data'!H138))="","",OFFSET('Hygiene Data'!$H$12,0,10*ROW('Hygiene Data'!H138)))</f>
        <v/>
      </c>
      <c r="EC144" s="353" t="str">
        <f ca="1">+IF(OFFSET('Hygiene Data'!$H$13,0,10*ROW('Hygiene Data'!H138))="","",OFFSET('Hygiene Data'!$H$13,0,10*ROW('Hygiene Data'!H138)))</f>
        <v/>
      </c>
      <c r="ED144" s="353" t="str">
        <f ca="1">+IF(OFFSET('Hygiene Data'!$I$11,0,10*ROW('Hygiene Data'!I138))="","",OFFSET('Hygiene Data'!$I$11,0,10*ROW('Hygiene Data'!I138)))</f>
        <v/>
      </c>
      <c r="EE144" s="353" t="str">
        <f ca="1">+IF(OFFSET('Hygiene Data'!$I$12,0,10*ROW('Hygiene Data'!I138))="","",OFFSET('Hygiene Data'!$I$12,0,10*ROW('Hygiene Data'!I138)))</f>
        <v/>
      </c>
      <c r="EF144" s="353" t="str">
        <f ca="1">+IF(OFFSET('Hygiene Data'!$I$13,0,10*ROW('Hygiene Data'!I138))="","",OFFSET('Hygiene Data'!$I$13,0,10*ROW('Hygiene Data'!I138)))</f>
        <v/>
      </c>
    </row>
    <row r="145" spans="1:136" x14ac:dyDescent="0.25">
      <c r="A145" s="462" t="str">
        <f ca="1">+IF(OFFSET('Water Data'!$B$2,0,10*ROW('Water Data'!E139))="","",OFFSET('Water Data'!$B$2,0,10*ROW('Water Data'!E139)))</f>
        <v/>
      </c>
      <c r="B145" s="46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89" t="str">
        <f t="shared" ca="1" si="2"/>
        <v/>
      </c>
      <c r="D145" s="49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3" t="str">
        <f ca="1">+IF(OFFSET('Water Data'!$D$27,0,10*ROW('Water Data'!D139))="","",OFFSET('Water Data'!$D$27,0,10*ROW('Water Data'!D139)))</f>
        <v/>
      </c>
      <c r="BT145" s="353" t="str">
        <f ca="1">+IF(OFFSET('Water Data'!$D$28,0,10*ROW('Water Data'!D139))="","",OFFSET('Water Data'!$D$28,0,10*ROW('Water Data'!D139)))</f>
        <v/>
      </c>
      <c r="BU145" s="353" t="str">
        <f ca="1">+IF(OFFSET('Water Data'!$D$29,0,10*ROW('Water Data'!D139))="","",OFFSET('Water Data'!$D$29,0,10*ROW('Water Data'!D139)))</f>
        <v/>
      </c>
      <c r="BV145" s="353" t="str">
        <f ca="1">+IF(OFFSET('Water Data'!$E$27,0,10*ROW('Water Data'!E139))="","",OFFSET('Water Data'!$E$27,0,10*ROW('Water Data'!E139)))</f>
        <v/>
      </c>
      <c r="BW145" s="353" t="str">
        <f ca="1">+IF(OFFSET('Water Data'!$E$28,0,10*ROW('Water Data'!E139))="","",OFFSET('Water Data'!$E$28,0,10*ROW('Water Data'!E139)))</f>
        <v/>
      </c>
      <c r="BX145" s="353" t="str">
        <f ca="1">+IF(OFFSET('Water Data'!$E$29,0,10*ROW('Water Data'!E139))="","",OFFSET('Water Data'!$E$29,0,10*ROW('Water Data'!E139)))</f>
        <v/>
      </c>
      <c r="BY145" s="353" t="str">
        <f ca="1">+IF(OFFSET('Water Data'!$F$27,0,10*ROW('Water Data'!F139))="","",OFFSET('Water Data'!$F$27,0,10*ROW('Water Data'!F139)))</f>
        <v/>
      </c>
      <c r="BZ145" s="353" t="str">
        <f ca="1">+IF(OFFSET('Water Data'!$F$28,0,10*ROW('Water Data'!F139))="","",OFFSET('Water Data'!$F$28,0,10*ROW('Water Data'!F139)))</f>
        <v/>
      </c>
      <c r="CA145" s="353" t="str">
        <f ca="1">+IF(OFFSET('Water Data'!$F$29,0,10*ROW('Water Data'!F139))="","",OFFSET('Water Data'!$F$29,0,10*ROW('Water Data'!F139)))</f>
        <v/>
      </c>
      <c r="CB145" s="353" t="str">
        <f ca="1">+IF(OFFSET('Water Data'!$G$27,0,10*ROW('Water Data'!G139))="","",OFFSET('Water Data'!$G$27,0,10*ROW('Water Data'!G139)))</f>
        <v/>
      </c>
      <c r="CC145" s="353" t="str">
        <f ca="1">+IF(OFFSET('Water Data'!$G$28,0,10*ROW('Water Data'!G139))="","",OFFSET('Water Data'!$G$28,0,10*ROW('Water Data'!G139)))</f>
        <v/>
      </c>
      <c r="CD145" s="353" t="str">
        <f ca="1">+IF(OFFSET('Water Data'!$G$29,0,10*ROW('Water Data'!G139))="","",OFFSET('Water Data'!$G$29,0,10*ROW('Water Data'!G139)))</f>
        <v/>
      </c>
      <c r="CE145" s="353" t="str">
        <f ca="1">+IF(OFFSET('Water Data'!$H$27,0,10*ROW('Water Data'!H139))="","",OFFSET('Water Data'!$H$27,0,10*ROW('Water Data'!H139)))</f>
        <v/>
      </c>
      <c r="CF145" s="353" t="str">
        <f ca="1">+IF(OFFSET('Water Data'!$H$28,0,10*ROW('Water Data'!H139))="","",OFFSET('Water Data'!$H$28,0,10*ROW('Water Data'!H139)))</f>
        <v/>
      </c>
      <c r="CG145" s="353" t="str">
        <f ca="1">+IF(OFFSET('Water Data'!$H$29,0,10*ROW('Water Data'!H139))="","",OFFSET('Water Data'!$H$29,0,10*ROW('Water Data'!H139)))</f>
        <v/>
      </c>
      <c r="CH145" s="353" t="str">
        <f ca="1">+IF(OFFSET('Water Data'!$I$27,0,10*ROW('Water Data'!I139))="","",OFFSET('Water Data'!$I$27,0,10*ROW('Water Data'!I139)))</f>
        <v/>
      </c>
      <c r="CI145" s="353" t="str">
        <f ca="1">+IF(OFFSET('Water Data'!$I$28,0,10*ROW('Water Data'!I139))="","",OFFSET('Water Data'!$I$28,0,10*ROW('Water Data'!I139)))</f>
        <v/>
      </c>
      <c r="CJ145" s="353" t="str">
        <f ca="1">+IF(OFFSET('Water Data'!$I$29,0,10*ROW('Water Data'!I139))="","",OFFSET('Water Data'!$I$29,0,10*ROW('Water Data'!I139)))</f>
        <v/>
      </c>
      <c r="CK145" s="353" t="str">
        <f ca="1">+IF(OFFSET('Sanitation Data'!$D$28,0,10*ROW('Sanitation Data'!D139))="","",OFFSET('Sanitation Data'!$D$28,0,10*ROW('Sanitation Data'!D139)))</f>
        <v/>
      </c>
      <c r="CL145" s="353" t="str">
        <f ca="1">+IF(OFFSET('Sanitation Data'!$D$29,0,10*ROW('Sanitation Data'!D139))="","",OFFSET('Sanitation Data'!$D$29,0,10*ROW('Sanitation Data'!D139)))</f>
        <v/>
      </c>
      <c r="CM145" s="353" t="str">
        <f ca="1">+IF(OFFSET('Sanitation Data'!$D$30,0,10*ROW('Sanitation Data'!D139))="","",OFFSET('Sanitation Data'!$D$30,0,10*ROW('Sanitation Data'!D139)))</f>
        <v/>
      </c>
      <c r="CN145" s="353" t="str">
        <f ca="1">+IF(OFFSET('Sanitation Data'!$D$31,0,10*ROW('Sanitation Data'!D139))="","",OFFSET('Sanitation Data'!$D$31,0,10*ROW('Sanitation Data'!D139)))</f>
        <v/>
      </c>
      <c r="CO145" s="353" t="str">
        <f ca="1">+IF(OFFSET('Sanitation Data'!$D$32,0,10*ROW('Sanitation Data'!D139))="","",OFFSET('Sanitation Data'!$D$32,0,10*ROW('Sanitation Data'!D139)))</f>
        <v/>
      </c>
      <c r="CP145" s="353" t="str">
        <f ca="1">+IF(OFFSET('Sanitation Data'!$E$28,0,10*ROW('Sanitation Data'!E139))="","",OFFSET('Sanitation Data'!$E$28,0,10*ROW('Sanitation Data'!E139)))</f>
        <v/>
      </c>
      <c r="CQ145" s="353" t="str">
        <f ca="1">+IF(OFFSET('Sanitation Data'!$E$29,0,10*ROW('Sanitation Data'!E139))="","",OFFSET('Sanitation Data'!$E$29,0,10*ROW('Sanitation Data'!E139)))</f>
        <v/>
      </c>
      <c r="CR145" s="353" t="str">
        <f ca="1">+IF(OFFSET('Sanitation Data'!$E$30,0,10*ROW('Sanitation Data'!E139))="","",OFFSET('Sanitation Data'!$E$30,0,10*ROW('Sanitation Data'!E139)))</f>
        <v/>
      </c>
      <c r="CS145" s="353" t="str">
        <f ca="1">+IF(OFFSET('Sanitation Data'!$E$31,0,10*ROW('Sanitation Data'!E139))="","",OFFSET('Sanitation Data'!$E$31,0,10*ROW('Sanitation Data'!E139)))</f>
        <v/>
      </c>
      <c r="CT145" s="353" t="str">
        <f ca="1">+IF(OFFSET('Sanitation Data'!$E$32,0,10*ROW('Sanitation Data'!E139))="","",OFFSET('Sanitation Data'!$E$32,0,10*ROW('Sanitation Data'!E139)))</f>
        <v/>
      </c>
      <c r="CU145" s="353" t="str">
        <f ca="1">+IF(OFFSET('Sanitation Data'!$F$28,0,10*ROW('Sanitation Data'!F139))="","",OFFSET('Sanitation Data'!$F$28,0,10*ROW('Sanitation Data'!F139)))</f>
        <v/>
      </c>
      <c r="CV145" s="353" t="str">
        <f ca="1">+IF(OFFSET('Sanitation Data'!$F$29,0,10*ROW('Sanitation Data'!F139))="","",OFFSET('Sanitation Data'!$F$29,0,10*ROW('Sanitation Data'!F139)))</f>
        <v/>
      </c>
      <c r="CW145" s="353" t="str">
        <f ca="1">+IF(OFFSET('Sanitation Data'!$F$30,0,10*ROW('Sanitation Data'!F139))="","",OFFSET('Sanitation Data'!$F$30,0,10*ROW('Sanitation Data'!F139)))</f>
        <v/>
      </c>
      <c r="CX145" s="353" t="str">
        <f ca="1">+IF(OFFSET('Sanitation Data'!$F$31,0,10*ROW('Sanitation Data'!F139))="","",OFFSET('Sanitation Data'!$F$31,0,10*ROW('Sanitation Data'!F139)))</f>
        <v/>
      </c>
      <c r="CY145" s="353" t="str">
        <f ca="1">+IF(OFFSET('Sanitation Data'!$F$32,0,10*ROW('Sanitation Data'!F139))="","",OFFSET('Sanitation Data'!$F$32,0,10*ROW('Sanitation Data'!F139)))</f>
        <v/>
      </c>
      <c r="CZ145" s="353" t="str">
        <f ca="1">+IF(OFFSET('Sanitation Data'!$G$28,0,10*ROW('Sanitation Data'!G139))="","",OFFSET('Sanitation Data'!$G$28,0,10*ROW('Sanitation Data'!G139)))</f>
        <v/>
      </c>
      <c r="DA145" s="353" t="str">
        <f ca="1">+IF(OFFSET('Sanitation Data'!$G$29,0,10*ROW('Sanitation Data'!G139))="","",OFFSET('Sanitation Data'!$G$29,0,10*ROW('Sanitation Data'!G139)))</f>
        <v/>
      </c>
      <c r="DB145" s="353" t="str">
        <f ca="1">+IF(OFFSET('Sanitation Data'!$G$30,0,10*ROW('Sanitation Data'!G139))="","",OFFSET('Sanitation Data'!$G$30,0,10*ROW('Sanitation Data'!G139)))</f>
        <v/>
      </c>
      <c r="DC145" s="353" t="str">
        <f ca="1">+IF(OFFSET('Sanitation Data'!$G$31,0,10*ROW('Sanitation Data'!G139))="","",OFFSET('Sanitation Data'!$G$31,0,10*ROW('Sanitation Data'!G139)))</f>
        <v/>
      </c>
      <c r="DD145" s="353" t="str">
        <f ca="1">+IF(OFFSET('Sanitation Data'!$G$32,0,10*ROW('Sanitation Data'!G139))="","",OFFSET('Sanitation Data'!$G$32,0,10*ROW('Sanitation Data'!G139)))</f>
        <v/>
      </c>
      <c r="DE145" s="353" t="str">
        <f ca="1">+IF(OFFSET('Sanitation Data'!$H$28,0,10*ROW('Sanitation Data'!H139))="","",OFFSET('Sanitation Data'!$H$28,0,10*ROW('Sanitation Data'!H139)))</f>
        <v/>
      </c>
      <c r="DF145" s="353" t="str">
        <f ca="1">+IF(OFFSET('Sanitation Data'!$H$29,0,10*ROW('Sanitation Data'!H139))="","",OFFSET('Sanitation Data'!$H$29,0,10*ROW('Sanitation Data'!H139)))</f>
        <v/>
      </c>
      <c r="DG145" s="353" t="str">
        <f ca="1">+IF(OFFSET('Sanitation Data'!$H$30,0,10*ROW('Sanitation Data'!H139))="","",OFFSET('Sanitation Data'!$H$30,0,10*ROW('Sanitation Data'!H139)))</f>
        <v/>
      </c>
      <c r="DH145" s="353" t="str">
        <f ca="1">+IF(OFFSET('Sanitation Data'!$H$31,0,10*ROW('Sanitation Data'!H139))="","",OFFSET('Sanitation Data'!$H$31,0,10*ROW('Sanitation Data'!H139)))</f>
        <v/>
      </c>
      <c r="DI145" s="353" t="str">
        <f ca="1">+IF(OFFSET('Sanitation Data'!$H$32,0,10*ROW('Sanitation Data'!H139))="","",OFFSET('Sanitation Data'!$H$32,0,10*ROW('Sanitation Data'!H139)))</f>
        <v/>
      </c>
      <c r="DJ145" s="353" t="str">
        <f ca="1">+IF(OFFSET('Sanitation Data'!$I$28,0,10*ROW('Sanitation Data'!I139))="","",OFFSET('Sanitation Data'!$I$28,0,10*ROW('Sanitation Data'!I139)))</f>
        <v/>
      </c>
      <c r="DK145" s="353" t="str">
        <f ca="1">+IF(OFFSET('Sanitation Data'!$I$29,0,10*ROW('Sanitation Data'!I139))="","",OFFSET('Sanitation Data'!$I$29,0,10*ROW('Sanitation Data'!I139)))</f>
        <v/>
      </c>
      <c r="DL145" s="353" t="str">
        <f ca="1">+IF(OFFSET('Sanitation Data'!$I$30,0,10*ROW('Sanitation Data'!I139))="","",OFFSET('Sanitation Data'!$I$30,0,10*ROW('Sanitation Data'!I139)))</f>
        <v/>
      </c>
      <c r="DM145" s="353" t="str">
        <f ca="1">+IF(OFFSET('Sanitation Data'!$I$31,0,10*ROW('Sanitation Data'!I139))="","",OFFSET('Sanitation Data'!$I$31,0,10*ROW('Sanitation Data'!I139)))</f>
        <v/>
      </c>
      <c r="DN145" s="353" t="str">
        <f ca="1">+IF(OFFSET('Sanitation Data'!$I$32,0,10*ROW('Sanitation Data'!I139))="","",OFFSET('Sanitation Data'!$I$32,0,10*ROW('Sanitation Data'!I139)))</f>
        <v/>
      </c>
      <c r="DO145" s="353" t="str">
        <f ca="1">+IF(OFFSET('Hygiene Data'!$D$11,0,10*ROW('Hygiene Data'!D139))="","",OFFSET('Hygiene Data'!$D$11,0,10*ROW('Hygiene Data'!D139)))</f>
        <v/>
      </c>
      <c r="DP145" s="353" t="str">
        <f ca="1">+IF(OFFSET('Hygiene Data'!$D$12,0,10*ROW('Hygiene Data'!D139))="","",OFFSET('Hygiene Data'!$D$12,0,10*ROW('Hygiene Data'!D139)))</f>
        <v/>
      </c>
      <c r="DQ145" s="353" t="str">
        <f ca="1">+IF(OFFSET('Hygiene Data'!$D$13,0,10*ROW('Hygiene Data'!D139))="","",OFFSET('Hygiene Data'!$D$13,0,10*ROW('Hygiene Data'!D139)))</f>
        <v/>
      </c>
      <c r="DR145" s="353" t="str">
        <f ca="1">+IF(OFFSET('Hygiene Data'!$E$11,0,10*ROW('Hygiene Data'!E139))="","",OFFSET('Hygiene Data'!$E$11,0,10*ROW('Hygiene Data'!E139)))</f>
        <v/>
      </c>
      <c r="DS145" s="353" t="str">
        <f ca="1">+IF(OFFSET('Hygiene Data'!$E$12,0,10*ROW('Hygiene Data'!E139))="","",OFFSET('Hygiene Data'!$E$12,0,10*ROW('Hygiene Data'!E139)))</f>
        <v/>
      </c>
      <c r="DT145" s="353" t="str">
        <f ca="1">+IF(OFFSET('Hygiene Data'!$E$13,0,10*ROW('Hygiene Data'!E139))="","",OFFSET('Hygiene Data'!$E$13,0,10*ROW('Hygiene Data'!E139)))</f>
        <v/>
      </c>
      <c r="DU145" s="353" t="str">
        <f ca="1">+IF(OFFSET('Hygiene Data'!$F$11,0,10*ROW('Hygiene Data'!F139))="","",OFFSET('Hygiene Data'!$F$11,0,10*ROW('Hygiene Data'!F139)))</f>
        <v/>
      </c>
      <c r="DV145" s="353" t="str">
        <f ca="1">+IF(OFFSET('Hygiene Data'!$F$12,0,10*ROW('Hygiene Data'!F139))="","",OFFSET('Hygiene Data'!$F$12,0,10*ROW('Hygiene Data'!F139)))</f>
        <v/>
      </c>
      <c r="DW145" s="353" t="str">
        <f ca="1">+IF(OFFSET('Hygiene Data'!$F$13,0,10*ROW('Hygiene Data'!F139))="","",OFFSET('Hygiene Data'!$F$13,0,10*ROW('Hygiene Data'!F139)))</f>
        <v/>
      </c>
      <c r="DX145" s="353" t="str">
        <f ca="1">+IF(OFFSET('Hygiene Data'!$G$11,0,10*ROW('Hygiene Data'!G139))="","",OFFSET('Hygiene Data'!$G$11,0,10*ROW('Hygiene Data'!G139)))</f>
        <v/>
      </c>
      <c r="DY145" s="353" t="str">
        <f ca="1">+IF(OFFSET('Hygiene Data'!$G$12,0,10*ROW('Hygiene Data'!G139))="","",OFFSET('Hygiene Data'!$G$12,0,10*ROW('Hygiene Data'!G139)))</f>
        <v/>
      </c>
      <c r="DZ145" s="353" t="str">
        <f ca="1">+IF(OFFSET('Hygiene Data'!$G$13,0,10*ROW('Hygiene Data'!G139))="","",OFFSET('Hygiene Data'!$G$13,0,10*ROW('Hygiene Data'!G139)))</f>
        <v/>
      </c>
      <c r="EA145" s="353" t="str">
        <f ca="1">+IF(OFFSET('Hygiene Data'!$H$11,0,10*ROW('Hygiene Data'!H139))="","",OFFSET('Hygiene Data'!$H$11,0,10*ROW('Hygiene Data'!H139)))</f>
        <v/>
      </c>
      <c r="EB145" s="353" t="str">
        <f ca="1">+IF(OFFSET('Hygiene Data'!$H$12,0,10*ROW('Hygiene Data'!H139))="","",OFFSET('Hygiene Data'!$H$12,0,10*ROW('Hygiene Data'!H139)))</f>
        <v/>
      </c>
      <c r="EC145" s="353" t="str">
        <f ca="1">+IF(OFFSET('Hygiene Data'!$H$13,0,10*ROW('Hygiene Data'!H139))="","",OFFSET('Hygiene Data'!$H$13,0,10*ROW('Hygiene Data'!H139)))</f>
        <v/>
      </c>
      <c r="ED145" s="353" t="str">
        <f ca="1">+IF(OFFSET('Hygiene Data'!$I$11,0,10*ROW('Hygiene Data'!I139))="","",OFFSET('Hygiene Data'!$I$11,0,10*ROW('Hygiene Data'!I139)))</f>
        <v/>
      </c>
      <c r="EE145" s="353" t="str">
        <f ca="1">+IF(OFFSET('Hygiene Data'!$I$12,0,10*ROW('Hygiene Data'!I139))="","",OFFSET('Hygiene Data'!$I$12,0,10*ROW('Hygiene Data'!I139)))</f>
        <v/>
      </c>
      <c r="EF145" s="353" t="str">
        <f ca="1">+IF(OFFSET('Hygiene Data'!$I$13,0,10*ROW('Hygiene Data'!I139))="","",OFFSET('Hygiene Data'!$I$13,0,10*ROW('Hygiene Data'!I139)))</f>
        <v/>
      </c>
    </row>
    <row r="146" spans="1:136" x14ac:dyDescent="0.25">
      <c r="A146" s="462" t="str">
        <f ca="1">+IF(OFFSET('Water Data'!$B$2,0,10*ROW('Water Data'!E140))="","",OFFSET('Water Data'!$B$2,0,10*ROW('Water Data'!E140)))</f>
        <v/>
      </c>
      <c r="B146" s="46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89" t="str">
        <f t="shared" ca="1" si="2"/>
        <v/>
      </c>
      <c r="D146" s="49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3" t="str">
        <f ca="1">+IF(OFFSET('Water Data'!$D$27,0,10*ROW('Water Data'!D140))="","",OFFSET('Water Data'!$D$27,0,10*ROW('Water Data'!D140)))</f>
        <v/>
      </c>
      <c r="BT146" s="353" t="str">
        <f ca="1">+IF(OFFSET('Water Data'!$D$28,0,10*ROW('Water Data'!D140))="","",OFFSET('Water Data'!$D$28,0,10*ROW('Water Data'!D140)))</f>
        <v/>
      </c>
      <c r="BU146" s="353" t="str">
        <f ca="1">+IF(OFFSET('Water Data'!$D$29,0,10*ROW('Water Data'!D140))="","",OFFSET('Water Data'!$D$29,0,10*ROW('Water Data'!D140)))</f>
        <v/>
      </c>
      <c r="BV146" s="353" t="str">
        <f ca="1">+IF(OFFSET('Water Data'!$E$27,0,10*ROW('Water Data'!E140))="","",OFFSET('Water Data'!$E$27,0,10*ROW('Water Data'!E140)))</f>
        <v/>
      </c>
      <c r="BW146" s="353" t="str">
        <f ca="1">+IF(OFFSET('Water Data'!$E$28,0,10*ROW('Water Data'!E140))="","",OFFSET('Water Data'!$E$28,0,10*ROW('Water Data'!E140)))</f>
        <v/>
      </c>
      <c r="BX146" s="353" t="str">
        <f ca="1">+IF(OFFSET('Water Data'!$E$29,0,10*ROW('Water Data'!E140))="","",OFFSET('Water Data'!$E$29,0,10*ROW('Water Data'!E140)))</f>
        <v/>
      </c>
      <c r="BY146" s="353" t="str">
        <f ca="1">+IF(OFFSET('Water Data'!$F$27,0,10*ROW('Water Data'!F140))="","",OFFSET('Water Data'!$F$27,0,10*ROW('Water Data'!F140)))</f>
        <v/>
      </c>
      <c r="BZ146" s="353" t="str">
        <f ca="1">+IF(OFFSET('Water Data'!$F$28,0,10*ROW('Water Data'!F140))="","",OFFSET('Water Data'!$F$28,0,10*ROW('Water Data'!F140)))</f>
        <v/>
      </c>
      <c r="CA146" s="353" t="str">
        <f ca="1">+IF(OFFSET('Water Data'!$F$29,0,10*ROW('Water Data'!F140))="","",OFFSET('Water Data'!$F$29,0,10*ROW('Water Data'!F140)))</f>
        <v/>
      </c>
      <c r="CB146" s="353" t="str">
        <f ca="1">+IF(OFFSET('Water Data'!$G$27,0,10*ROW('Water Data'!G140))="","",OFFSET('Water Data'!$G$27,0,10*ROW('Water Data'!G140)))</f>
        <v/>
      </c>
      <c r="CC146" s="353" t="str">
        <f ca="1">+IF(OFFSET('Water Data'!$G$28,0,10*ROW('Water Data'!G140))="","",OFFSET('Water Data'!$G$28,0,10*ROW('Water Data'!G140)))</f>
        <v/>
      </c>
      <c r="CD146" s="353" t="str">
        <f ca="1">+IF(OFFSET('Water Data'!$G$29,0,10*ROW('Water Data'!G140))="","",OFFSET('Water Data'!$G$29,0,10*ROW('Water Data'!G140)))</f>
        <v/>
      </c>
      <c r="CE146" s="353" t="str">
        <f ca="1">+IF(OFFSET('Water Data'!$H$27,0,10*ROW('Water Data'!H140))="","",OFFSET('Water Data'!$H$27,0,10*ROW('Water Data'!H140)))</f>
        <v/>
      </c>
      <c r="CF146" s="353" t="str">
        <f ca="1">+IF(OFFSET('Water Data'!$H$28,0,10*ROW('Water Data'!H140))="","",OFFSET('Water Data'!$H$28,0,10*ROW('Water Data'!H140)))</f>
        <v/>
      </c>
      <c r="CG146" s="353" t="str">
        <f ca="1">+IF(OFFSET('Water Data'!$H$29,0,10*ROW('Water Data'!H140))="","",OFFSET('Water Data'!$H$29,0,10*ROW('Water Data'!H140)))</f>
        <v/>
      </c>
      <c r="CH146" s="353" t="str">
        <f ca="1">+IF(OFFSET('Water Data'!$I$27,0,10*ROW('Water Data'!I140))="","",OFFSET('Water Data'!$I$27,0,10*ROW('Water Data'!I140)))</f>
        <v/>
      </c>
      <c r="CI146" s="353" t="str">
        <f ca="1">+IF(OFFSET('Water Data'!$I$28,0,10*ROW('Water Data'!I140))="","",OFFSET('Water Data'!$I$28,0,10*ROW('Water Data'!I140)))</f>
        <v/>
      </c>
      <c r="CJ146" s="353" t="str">
        <f ca="1">+IF(OFFSET('Water Data'!$I$29,0,10*ROW('Water Data'!I140))="","",OFFSET('Water Data'!$I$29,0,10*ROW('Water Data'!I140)))</f>
        <v/>
      </c>
      <c r="CK146" s="353" t="str">
        <f ca="1">+IF(OFFSET('Sanitation Data'!$D$28,0,10*ROW('Sanitation Data'!D140))="","",OFFSET('Sanitation Data'!$D$28,0,10*ROW('Sanitation Data'!D140)))</f>
        <v/>
      </c>
      <c r="CL146" s="353" t="str">
        <f ca="1">+IF(OFFSET('Sanitation Data'!$D$29,0,10*ROW('Sanitation Data'!D140))="","",OFFSET('Sanitation Data'!$D$29,0,10*ROW('Sanitation Data'!D140)))</f>
        <v/>
      </c>
      <c r="CM146" s="353" t="str">
        <f ca="1">+IF(OFFSET('Sanitation Data'!$D$30,0,10*ROW('Sanitation Data'!D140))="","",OFFSET('Sanitation Data'!$D$30,0,10*ROW('Sanitation Data'!D140)))</f>
        <v/>
      </c>
      <c r="CN146" s="353" t="str">
        <f ca="1">+IF(OFFSET('Sanitation Data'!$D$31,0,10*ROW('Sanitation Data'!D140))="","",OFFSET('Sanitation Data'!$D$31,0,10*ROW('Sanitation Data'!D140)))</f>
        <v/>
      </c>
      <c r="CO146" s="353" t="str">
        <f ca="1">+IF(OFFSET('Sanitation Data'!$D$32,0,10*ROW('Sanitation Data'!D140))="","",OFFSET('Sanitation Data'!$D$32,0,10*ROW('Sanitation Data'!D140)))</f>
        <v/>
      </c>
      <c r="CP146" s="353" t="str">
        <f ca="1">+IF(OFFSET('Sanitation Data'!$E$28,0,10*ROW('Sanitation Data'!E140))="","",OFFSET('Sanitation Data'!$E$28,0,10*ROW('Sanitation Data'!E140)))</f>
        <v/>
      </c>
      <c r="CQ146" s="353" t="str">
        <f ca="1">+IF(OFFSET('Sanitation Data'!$E$29,0,10*ROW('Sanitation Data'!E140))="","",OFFSET('Sanitation Data'!$E$29,0,10*ROW('Sanitation Data'!E140)))</f>
        <v/>
      </c>
      <c r="CR146" s="353" t="str">
        <f ca="1">+IF(OFFSET('Sanitation Data'!$E$30,0,10*ROW('Sanitation Data'!E140))="","",OFFSET('Sanitation Data'!$E$30,0,10*ROW('Sanitation Data'!E140)))</f>
        <v/>
      </c>
      <c r="CS146" s="353" t="str">
        <f ca="1">+IF(OFFSET('Sanitation Data'!$E$31,0,10*ROW('Sanitation Data'!E140))="","",OFFSET('Sanitation Data'!$E$31,0,10*ROW('Sanitation Data'!E140)))</f>
        <v/>
      </c>
      <c r="CT146" s="353" t="str">
        <f ca="1">+IF(OFFSET('Sanitation Data'!$E$32,0,10*ROW('Sanitation Data'!E140))="","",OFFSET('Sanitation Data'!$E$32,0,10*ROW('Sanitation Data'!E140)))</f>
        <v/>
      </c>
      <c r="CU146" s="353" t="str">
        <f ca="1">+IF(OFFSET('Sanitation Data'!$F$28,0,10*ROW('Sanitation Data'!F140))="","",OFFSET('Sanitation Data'!$F$28,0,10*ROW('Sanitation Data'!F140)))</f>
        <v/>
      </c>
      <c r="CV146" s="353" t="str">
        <f ca="1">+IF(OFFSET('Sanitation Data'!$F$29,0,10*ROW('Sanitation Data'!F140))="","",OFFSET('Sanitation Data'!$F$29,0,10*ROW('Sanitation Data'!F140)))</f>
        <v/>
      </c>
      <c r="CW146" s="353" t="str">
        <f ca="1">+IF(OFFSET('Sanitation Data'!$F$30,0,10*ROW('Sanitation Data'!F140))="","",OFFSET('Sanitation Data'!$F$30,0,10*ROW('Sanitation Data'!F140)))</f>
        <v/>
      </c>
      <c r="CX146" s="353" t="str">
        <f ca="1">+IF(OFFSET('Sanitation Data'!$F$31,0,10*ROW('Sanitation Data'!F140))="","",OFFSET('Sanitation Data'!$F$31,0,10*ROW('Sanitation Data'!F140)))</f>
        <v/>
      </c>
      <c r="CY146" s="353" t="str">
        <f ca="1">+IF(OFFSET('Sanitation Data'!$F$32,0,10*ROW('Sanitation Data'!F140))="","",OFFSET('Sanitation Data'!$F$32,0,10*ROW('Sanitation Data'!F140)))</f>
        <v/>
      </c>
      <c r="CZ146" s="353" t="str">
        <f ca="1">+IF(OFFSET('Sanitation Data'!$G$28,0,10*ROW('Sanitation Data'!G140))="","",OFFSET('Sanitation Data'!$G$28,0,10*ROW('Sanitation Data'!G140)))</f>
        <v/>
      </c>
      <c r="DA146" s="353" t="str">
        <f ca="1">+IF(OFFSET('Sanitation Data'!$G$29,0,10*ROW('Sanitation Data'!G140))="","",OFFSET('Sanitation Data'!$G$29,0,10*ROW('Sanitation Data'!G140)))</f>
        <v/>
      </c>
      <c r="DB146" s="353" t="str">
        <f ca="1">+IF(OFFSET('Sanitation Data'!$G$30,0,10*ROW('Sanitation Data'!G140))="","",OFFSET('Sanitation Data'!$G$30,0,10*ROW('Sanitation Data'!G140)))</f>
        <v/>
      </c>
      <c r="DC146" s="353" t="str">
        <f ca="1">+IF(OFFSET('Sanitation Data'!$G$31,0,10*ROW('Sanitation Data'!G140))="","",OFFSET('Sanitation Data'!$G$31,0,10*ROW('Sanitation Data'!G140)))</f>
        <v/>
      </c>
      <c r="DD146" s="353" t="str">
        <f ca="1">+IF(OFFSET('Sanitation Data'!$G$32,0,10*ROW('Sanitation Data'!G140))="","",OFFSET('Sanitation Data'!$G$32,0,10*ROW('Sanitation Data'!G140)))</f>
        <v/>
      </c>
      <c r="DE146" s="353" t="str">
        <f ca="1">+IF(OFFSET('Sanitation Data'!$H$28,0,10*ROW('Sanitation Data'!H140))="","",OFFSET('Sanitation Data'!$H$28,0,10*ROW('Sanitation Data'!H140)))</f>
        <v/>
      </c>
      <c r="DF146" s="353" t="str">
        <f ca="1">+IF(OFFSET('Sanitation Data'!$H$29,0,10*ROW('Sanitation Data'!H140))="","",OFFSET('Sanitation Data'!$H$29,0,10*ROW('Sanitation Data'!H140)))</f>
        <v/>
      </c>
      <c r="DG146" s="353" t="str">
        <f ca="1">+IF(OFFSET('Sanitation Data'!$H$30,0,10*ROW('Sanitation Data'!H140))="","",OFFSET('Sanitation Data'!$H$30,0,10*ROW('Sanitation Data'!H140)))</f>
        <v/>
      </c>
      <c r="DH146" s="353" t="str">
        <f ca="1">+IF(OFFSET('Sanitation Data'!$H$31,0,10*ROW('Sanitation Data'!H140))="","",OFFSET('Sanitation Data'!$H$31,0,10*ROW('Sanitation Data'!H140)))</f>
        <v/>
      </c>
      <c r="DI146" s="353" t="str">
        <f ca="1">+IF(OFFSET('Sanitation Data'!$H$32,0,10*ROW('Sanitation Data'!H140))="","",OFFSET('Sanitation Data'!$H$32,0,10*ROW('Sanitation Data'!H140)))</f>
        <v/>
      </c>
      <c r="DJ146" s="353" t="str">
        <f ca="1">+IF(OFFSET('Sanitation Data'!$I$28,0,10*ROW('Sanitation Data'!I140))="","",OFFSET('Sanitation Data'!$I$28,0,10*ROW('Sanitation Data'!I140)))</f>
        <v/>
      </c>
      <c r="DK146" s="353" t="str">
        <f ca="1">+IF(OFFSET('Sanitation Data'!$I$29,0,10*ROW('Sanitation Data'!I140))="","",OFFSET('Sanitation Data'!$I$29,0,10*ROW('Sanitation Data'!I140)))</f>
        <v/>
      </c>
      <c r="DL146" s="353" t="str">
        <f ca="1">+IF(OFFSET('Sanitation Data'!$I$30,0,10*ROW('Sanitation Data'!I140))="","",OFFSET('Sanitation Data'!$I$30,0,10*ROW('Sanitation Data'!I140)))</f>
        <v/>
      </c>
      <c r="DM146" s="353" t="str">
        <f ca="1">+IF(OFFSET('Sanitation Data'!$I$31,0,10*ROW('Sanitation Data'!I140))="","",OFFSET('Sanitation Data'!$I$31,0,10*ROW('Sanitation Data'!I140)))</f>
        <v/>
      </c>
      <c r="DN146" s="353" t="str">
        <f ca="1">+IF(OFFSET('Sanitation Data'!$I$32,0,10*ROW('Sanitation Data'!I140))="","",OFFSET('Sanitation Data'!$I$32,0,10*ROW('Sanitation Data'!I140)))</f>
        <v/>
      </c>
      <c r="DO146" s="353" t="str">
        <f ca="1">+IF(OFFSET('Hygiene Data'!$D$11,0,10*ROW('Hygiene Data'!D140))="","",OFFSET('Hygiene Data'!$D$11,0,10*ROW('Hygiene Data'!D140)))</f>
        <v/>
      </c>
      <c r="DP146" s="353" t="str">
        <f ca="1">+IF(OFFSET('Hygiene Data'!$D$12,0,10*ROW('Hygiene Data'!D140))="","",OFFSET('Hygiene Data'!$D$12,0,10*ROW('Hygiene Data'!D140)))</f>
        <v/>
      </c>
      <c r="DQ146" s="353" t="str">
        <f ca="1">+IF(OFFSET('Hygiene Data'!$D$13,0,10*ROW('Hygiene Data'!D140))="","",OFFSET('Hygiene Data'!$D$13,0,10*ROW('Hygiene Data'!D140)))</f>
        <v/>
      </c>
      <c r="DR146" s="353" t="str">
        <f ca="1">+IF(OFFSET('Hygiene Data'!$E$11,0,10*ROW('Hygiene Data'!E140))="","",OFFSET('Hygiene Data'!$E$11,0,10*ROW('Hygiene Data'!E140)))</f>
        <v/>
      </c>
      <c r="DS146" s="353" t="str">
        <f ca="1">+IF(OFFSET('Hygiene Data'!$E$12,0,10*ROW('Hygiene Data'!E140))="","",OFFSET('Hygiene Data'!$E$12,0,10*ROW('Hygiene Data'!E140)))</f>
        <v/>
      </c>
      <c r="DT146" s="353" t="str">
        <f ca="1">+IF(OFFSET('Hygiene Data'!$E$13,0,10*ROW('Hygiene Data'!E140))="","",OFFSET('Hygiene Data'!$E$13,0,10*ROW('Hygiene Data'!E140)))</f>
        <v/>
      </c>
      <c r="DU146" s="353" t="str">
        <f ca="1">+IF(OFFSET('Hygiene Data'!$F$11,0,10*ROW('Hygiene Data'!F140))="","",OFFSET('Hygiene Data'!$F$11,0,10*ROW('Hygiene Data'!F140)))</f>
        <v/>
      </c>
      <c r="DV146" s="353" t="str">
        <f ca="1">+IF(OFFSET('Hygiene Data'!$F$12,0,10*ROW('Hygiene Data'!F140))="","",OFFSET('Hygiene Data'!$F$12,0,10*ROW('Hygiene Data'!F140)))</f>
        <v/>
      </c>
      <c r="DW146" s="353" t="str">
        <f ca="1">+IF(OFFSET('Hygiene Data'!$F$13,0,10*ROW('Hygiene Data'!F140))="","",OFFSET('Hygiene Data'!$F$13,0,10*ROW('Hygiene Data'!F140)))</f>
        <v/>
      </c>
      <c r="DX146" s="353" t="str">
        <f ca="1">+IF(OFFSET('Hygiene Data'!$G$11,0,10*ROW('Hygiene Data'!G140))="","",OFFSET('Hygiene Data'!$G$11,0,10*ROW('Hygiene Data'!G140)))</f>
        <v/>
      </c>
      <c r="DY146" s="353" t="str">
        <f ca="1">+IF(OFFSET('Hygiene Data'!$G$12,0,10*ROW('Hygiene Data'!G140))="","",OFFSET('Hygiene Data'!$G$12,0,10*ROW('Hygiene Data'!G140)))</f>
        <v/>
      </c>
      <c r="DZ146" s="353" t="str">
        <f ca="1">+IF(OFFSET('Hygiene Data'!$G$13,0,10*ROW('Hygiene Data'!G140))="","",OFFSET('Hygiene Data'!$G$13,0,10*ROW('Hygiene Data'!G140)))</f>
        <v/>
      </c>
      <c r="EA146" s="353" t="str">
        <f ca="1">+IF(OFFSET('Hygiene Data'!$H$11,0,10*ROW('Hygiene Data'!H140))="","",OFFSET('Hygiene Data'!$H$11,0,10*ROW('Hygiene Data'!H140)))</f>
        <v/>
      </c>
      <c r="EB146" s="353" t="str">
        <f ca="1">+IF(OFFSET('Hygiene Data'!$H$12,0,10*ROW('Hygiene Data'!H140))="","",OFFSET('Hygiene Data'!$H$12,0,10*ROW('Hygiene Data'!H140)))</f>
        <v/>
      </c>
      <c r="EC146" s="353" t="str">
        <f ca="1">+IF(OFFSET('Hygiene Data'!$H$13,0,10*ROW('Hygiene Data'!H140))="","",OFFSET('Hygiene Data'!$H$13,0,10*ROW('Hygiene Data'!H140)))</f>
        <v/>
      </c>
      <c r="ED146" s="353" t="str">
        <f ca="1">+IF(OFFSET('Hygiene Data'!$I$11,0,10*ROW('Hygiene Data'!I140))="","",OFFSET('Hygiene Data'!$I$11,0,10*ROW('Hygiene Data'!I140)))</f>
        <v/>
      </c>
      <c r="EE146" s="353" t="str">
        <f ca="1">+IF(OFFSET('Hygiene Data'!$I$12,0,10*ROW('Hygiene Data'!I140))="","",OFFSET('Hygiene Data'!$I$12,0,10*ROW('Hygiene Data'!I140)))</f>
        <v/>
      </c>
      <c r="EF146" s="353" t="str">
        <f ca="1">+IF(OFFSET('Hygiene Data'!$I$13,0,10*ROW('Hygiene Data'!I140))="","",OFFSET('Hygiene Data'!$I$13,0,10*ROW('Hygiene Data'!I140)))</f>
        <v/>
      </c>
    </row>
    <row r="147" spans="1:136" x14ac:dyDescent="0.25">
      <c r="A147" s="462" t="str">
        <f ca="1">+IF(OFFSET('Water Data'!$B$2,0,10*ROW('Water Data'!E141))="","",OFFSET('Water Data'!$B$2,0,10*ROW('Water Data'!E141)))</f>
        <v/>
      </c>
      <c r="B147" s="46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89" t="str">
        <f t="shared" ca="1" si="2"/>
        <v/>
      </c>
      <c r="D147" s="49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3" t="str">
        <f ca="1">+IF(OFFSET('Water Data'!$D$27,0,10*ROW('Water Data'!D141))="","",OFFSET('Water Data'!$D$27,0,10*ROW('Water Data'!D141)))</f>
        <v/>
      </c>
      <c r="BT147" s="353" t="str">
        <f ca="1">+IF(OFFSET('Water Data'!$D$28,0,10*ROW('Water Data'!D141))="","",OFFSET('Water Data'!$D$28,0,10*ROW('Water Data'!D141)))</f>
        <v/>
      </c>
      <c r="BU147" s="353" t="str">
        <f ca="1">+IF(OFFSET('Water Data'!$D$29,0,10*ROW('Water Data'!D141))="","",OFFSET('Water Data'!$D$29,0,10*ROW('Water Data'!D141)))</f>
        <v/>
      </c>
      <c r="BV147" s="353" t="str">
        <f ca="1">+IF(OFFSET('Water Data'!$E$27,0,10*ROW('Water Data'!E141))="","",OFFSET('Water Data'!$E$27,0,10*ROW('Water Data'!E141)))</f>
        <v/>
      </c>
      <c r="BW147" s="353" t="str">
        <f ca="1">+IF(OFFSET('Water Data'!$E$28,0,10*ROW('Water Data'!E141))="","",OFFSET('Water Data'!$E$28,0,10*ROW('Water Data'!E141)))</f>
        <v/>
      </c>
      <c r="BX147" s="353" t="str">
        <f ca="1">+IF(OFFSET('Water Data'!$E$29,0,10*ROW('Water Data'!E141))="","",OFFSET('Water Data'!$E$29,0,10*ROW('Water Data'!E141)))</f>
        <v/>
      </c>
      <c r="BY147" s="353" t="str">
        <f ca="1">+IF(OFFSET('Water Data'!$F$27,0,10*ROW('Water Data'!F141))="","",OFFSET('Water Data'!$F$27,0,10*ROW('Water Data'!F141)))</f>
        <v/>
      </c>
      <c r="BZ147" s="353" t="str">
        <f ca="1">+IF(OFFSET('Water Data'!$F$28,0,10*ROW('Water Data'!F141))="","",OFFSET('Water Data'!$F$28,0,10*ROW('Water Data'!F141)))</f>
        <v/>
      </c>
      <c r="CA147" s="353" t="str">
        <f ca="1">+IF(OFFSET('Water Data'!$F$29,0,10*ROW('Water Data'!F141))="","",OFFSET('Water Data'!$F$29,0,10*ROW('Water Data'!F141)))</f>
        <v/>
      </c>
      <c r="CB147" s="353" t="str">
        <f ca="1">+IF(OFFSET('Water Data'!$G$27,0,10*ROW('Water Data'!G141))="","",OFFSET('Water Data'!$G$27,0,10*ROW('Water Data'!G141)))</f>
        <v/>
      </c>
      <c r="CC147" s="353" t="str">
        <f ca="1">+IF(OFFSET('Water Data'!$G$28,0,10*ROW('Water Data'!G141))="","",OFFSET('Water Data'!$G$28,0,10*ROW('Water Data'!G141)))</f>
        <v/>
      </c>
      <c r="CD147" s="353" t="str">
        <f ca="1">+IF(OFFSET('Water Data'!$G$29,0,10*ROW('Water Data'!G141))="","",OFFSET('Water Data'!$G$29,0,10*ROW('Water Data'!G141)))</f>
        <v/>
      </c>
      <c r="CE147" s="353" t="str">
        <f ca="1">+IF(OFFSET('Water Data'!$H$27,0,10*ROW('Water Data'!H141))="","",OFFSET('Water Data'!$H$27,0,10*ROW('Water Data'!H141)))</f>
        <v/>
      </c>
      <c r="CF147" s="353" t="str">
        <f ca="1">+IF(OFFSET('Water Data'!$H$28,0,10*ROW('Water Data'!H141))="","",OFFSET('Water Data'!$H$28,0,10*ROW('Water Data'!H141)))</f>
        <v/>
      </c>
      <c r="CG147" s="353" t="str">
        <f ca="1">+IF(OFFSET('Water Data'!$H$29,0,10*ROW('Water Data'!H141))="","",OFFSET('Water Data'!$H$29,0,10*ROW('Water Data'!H141)))</f>
        <v/>
      </c>
      <c r="CH147" s="353" t="str">
        <f ca="1">+IF(OFFSET('Water Data'!$I$27,0,10*ROW('Water Data'!I141))="","",OFFSET('Water Data'!$I$27,0,10*ROW('Water Data'!I141)))</f>
        <v/>
      </c>
      <c r="CI147" s="353" t="str">
        <f ca="1">+IF(OFFSET('Water Data'!$I$28,0,10*ROW('Water Data'!I141))="","",OFFSET('Water Data'!$I$28,0,10*ROW('Water Data'!I141)))</f>
        <v/>
      </c>
      <c r="CJ147" s="353" t="str">
        <f ca="1">+IF(OFFSET('Water Data'!$I$29,0,10*ROW('Water Data'!I141))="","",OFFSET('Water Data'!$I$29,0,10*ROW('Water Data'!I141)))</f>
        <v/>
      </c>
      <c r="CK147" s="353" t="str">
        <f ca="1">+IF(OFFSET('Sanitation Data'!$D$28,0,10*ROW('Sanitation Data'!D141))="","",OFFSET('Sanitation Data'!$D$28,0,10*ROW('Sanitation Data'!D141)))</f>
        <v/>
      </c>
      <c r="CL147" s="353" t="str">
        <f ca="1">+IF(OFFSET('Sanitation Data'!$D$29,0,10*ROW('Sanitation Data'!D141))="","",OFFSET('Sanitation Data'!$D$29,0,10*ROW('Sanitation Data'!D141)))</f>
        <v/>
      </c>
      <c r="CM147" s="353" t="str">
        <f ca="1">+IF(OFFSET('Sanitation Data'!$D$30,0,10*ROW('Sanitation Data'!D141))="","",OFFSET('Sanitation Data'!$D$30,0,10*ROW('Sanitation Data'!D141)))</f>
        <v/>
      </c>
      <c r="CN147" s="353" t="str">
        <f ca="1">+IF(OFFSET('Sanitation Data'!$D$31,0,10*ROW('Sanitation Data'!D141))="","",OFFSET('Sanitation Data'!$D$31,0,10*ROW('Sanitation Data'!D141)))</f>
        <v/>
      </c>
      <c r="CO147" s="353" t="str">
        <f ca="1">+IF(OFFSET('Sanitation Data'!$D$32,0,10*ROW('Sanitation Data'!D141))="","",OFFSET('Sanitation Data'!$D$32,0,10*ROW('Sanitation Data'!D141)))</f>
        <v/>
      </c>
      <c r="CP147" s="353" t="str">
        <f ca="1">+IF(OFFSET('Sanitation Data'!$E$28,0,10*ROW('Sanitation Data'!E141))="","",OFFSET('Sanitation Data'!$E$28,0,10*ROW('Sanitation Data'!E141)))</f>
        <v/>
      </c>
      <c r="CQ147" s="353" t="str">
        <f ca="1">+IF(OFFSET('Sanitation Data'!$E$29,0,10*ROW('Sanitation Data'!E141))="","",OFFSET('Sanitation Data'!$E$29,0,10*ROW('Sanitation Data'!E141)))</f>
        <v/>
      </c>
      <c r="CR147" s="353" t="str">
        <f ca="1">+IF(OFFSET('Sanitation Data'!$E$30,0,10*ROW('Sanitation Data'!E141))="","",OFFSET('Sanitation Data'!$E$30,0,10*ROW('Sanitation Data'!E141)))</f>
        <v/>
      </c>
      <c r="CS147" s="353" t="str">
        <f ca="1">+IF(OFFSET('Sanitation Data'!$E$31,0,10*ROW('Sanitation Data'!E141))="","",OFFSET('Sanitation Data'!$E$31,0,10*ROW('Sanitation Data'!E141)))</f>
        <v/>
      </c>
      <c r="CT147" s="353" t="str">
        <f ca="1">+IF(OFFSET('Sanitation Data'!$E$32,0,10*ROW('Sanitation Data'!E141))="","",OFFSET('Sanitation Data'!$E$32,0,10*ROW('Sanitation Data'!E141)))</f>
        <v/>
      </c>
      <c r="CU147" s="353" t="str">
        <f ca="1">+IF(OFFSET('Sanitation Data'!$F$28,0,10*ROW('Sanitation Data'!F141))="","",OFFSET('Sanitation Data'!$F$28,0,10*ROW('Sanitation Data'!F141)))</f>
        <v/>
      </c>
      <c r="CV147" s="353" t="str">
        <f ca="1">+IF(OFFSET('Sanitation Data'!$F$29,0,10*ROW('Sanitation Data'!F141))="","",OFFSET('Sanitation Data'!$F$29,0,10*ROW('Sanitation Data'!F141)))</f>
        <v/>
      </c>
      <c r="CW147" s="353" t="str">
        <f ca="1">+IF(OFFSET('Sanitation Data'!$F$30,0,10*ROW('Sanitation Data'!F141))="","",OFFSET('Sanitation Data'!$F$30,0,10*ROW('Sanitation Data'!F141)))</f>
        <v/>
      </c>
      <c r="CX147" s="353" t="str">
        <f ca="1">+IF(OFFSET('Sanitation Data'!$F$31,0,10*ROW('Sanitation Data'!F141))="","",OFFSET('Sanitation Data'!$F$31,0,10*ROW('Sanitation Data'!F141)))</f>
        <v/>
      </c>
      <c r="CY147" s="353" t="str">
        <f ca="1">+IF(OFFSET('Sanitation Data'!$F$32,0,10*ROW('Sanitation Data'!F141))="","",OFFSET('Sanitation Data'!$F$32,0,10*ROW('Sanitation Data'!F141)))</f>
        <v/>
      </c>
      <c r="CZ147" s="353" t="str">
        <f ca="1">+IF(OFFSET('Sanitation Data'!$G$28,0,10*ROW('Sanitation Data'!G141))="","",OFFSET('Sanitation Data'!$G$28,0,10*ROW('Sanitation Data'!G141)))</f>
        <v/>
      </c>
      <c r="DA147" s="353" t="str">
        <f ca="1">+IF(OFFSET('Sanitation Data'!$G$29,0,10*ROW('Sanitation Data'!G141))="","",OFFSET('Sanitation Data'!$G$29,0,10*ROW('Sanitation Data'!G141)))</f>
        <v/>
      </c>
      <c r="DB147" s="353" t="str">
        <f ca="1">+IF(OFFSET('Sanitation Data'!$G$30,0,10*ROW('Sanitation Data'!G141))="","",OFFSET('Sanitation Data'!$G$30,0,10*ROW('Sanitation Data'!G141)))</f>
        <v/>
      </c>
      <c r="DC147" s="353" t="str">
        <f ca="1">+IF(OFFSET('Sanitation Data'!$G$31,0,10*ROW('Sanitation Data'!G141))="","",OFFSET('Sanitation Data'!$G$31,0,10*ROW('Sanitation Data'!G141)))</f>
        <v/>
      </c>
      <c r="DD147" s="353" t="str">
        <f ca="1">+IF(OFFSET('Sanitation Data'!$G$32,0,10*ROW('Sanitation Data'!G141))="","",OFFSET('Sanitation Data'!$G$32,0,10*ROW('Sanitation Data'!G141)))</f>
        <v/>
      </c>
      <c r="DE147" s="353" t="str">
        <f ca="1">+IF(OFFSET('Sanitation Data'!$H$28,0,10*ROW('Sanitation Data'!H141))="","",OFFSET('Sanitation Data'!$H$28,0,10*ROW('Sanitation Data'!H141)))</f>
        <v/>
      </c>
      <c r="DF147" s="353" t="str">
        <f ca="1">+IF(OFFSET('Sanitation Data'!$H$29,0,10*ROW('Sanitation Data'!H141))="","",OFFSET('Sanitation Data'!$H$29,0,10*ROW('Sanitation Data'!H141)))</f>
        <v/>
      </c>
      <c r="DG147" s="353" t="str">
        <f ca="1">+IF(OFFSET('Sanitation Data'!$H$30,0,10*ROW('Sanitation Data'!H141))="","",OFFSET('Sanitation Data'!$H$30,0,10*ROW('Sanitation Data'!H141)))</f>
        <v/>
      </c>
      <c r="DH147" s="353" t="str">
        <f ca="1">+IF(OFFSET('Sanitation Data'!$H$31,0,10*ROW('Sanitation Data'!H141))="","",OFFSET('Sanitation Data'!$H$31,0,10*ROW('Sanitation Data'!H141)))</f>
        <v/>
      </c>
      <c r="DI147" s="353" t="str">
        <f ca="1">+IF(OFFSET('Sanitation Data'!$H$32,0,10*ROW('Sanitation Data'!H141))="","",OFFSET('Sanitation Data'!$H$32,0,10*ROW('Sanitation Data'!H141)))</f>
        <v/>
      </c>
      <c r="DJ147" s="353" t="str">
        <f ca="1">+IF(OFFSET('Sanitation Data'!$I$28,0,10*ROW('Sanitation Data'!I141))="","",OFFSET('Sanitation Data'!$I$28,0,10*ROW('Sanitation Data'!I141)))</f>
        <v/>
      </c>
      <c r="DK147" s="353" t="str">
        <f ca="1">+IF(OFFSET('Sanitation Data'!$I$29,0,10*ROW('Sanitation Data'!I141))="","",OFFSET('Sanitation Data'!$I$29,0,10*ROW('Sanitation Data'!I141)))</f>
        <v/>
      </c>
      <c r="DL147" s="353" t="str">
        <f ca="1">+IF(OFFSET('Sanitation Data'!$I$30,0,10*ROW('Sanitation Data'!I141))="","",OFFSET('Sanitation Data'!$I$30,0,10*ROW('Sanitation Data'!I141)))</f>
        <v/>
      </c>
      <c r="DM147" s="353" t="str">
        <f ca="1">+IF(OFFSET('Sanitation Data'!$I$31,0,10*ROW('Sanitation Data'!I141))="","",OFFSET('Sanitation Data'!$I$31,0,10*ROW('Sanitation Data'!I141)))</f>
        <v/>
      </c>
      <c r="DN147" s="353" t="str">
        <f ca="1">+IF(OFFSET('Sanitation Data'!$I$32,0,10*ROW('Sanitation Data'!I141))="","",OFFSET('Sanitation Data'!$I$32,0,10*ROW('Sanitation Data'!I141)))</f>
        <v/>
      </c>
      <c r="DO147" s="353" t="str">
        <f ca="1">+IF(OFFSET('Hygiene Data'!$D$11,0,10*ROW('Hygiene Data'!D141))="","",OFFSET('Hygiene Data'!$D$11,0,10*ROW('Hygiene Data'!D141)))</f>
        <v/>
      </c>
      <c r="DP147" s="353" t="str">
        <f ca="1">+IF(OFFSET('Hygiene Data'!$D$12,0,10*ROW('Hygiene Data'!D141))="","",OFFSET('Hygiene Data'!$D$12,0,10*ROW('Hygiene Data'!D141)))</f>
        <v/>
      </c>
      <c r="DQ147" s="353" t="str">
        <f ca="1">+IF(OFFSET('Hygiene Data'!$D$13,0,10*ROW('Hygiene Data'!D141))="","",OFFSET('Hygiene Data'!$D$13,0,10*ROW('Hygiene Data'!D141)))</f>
        <v/>
      </c>
      <c r="DR147" s="353" t="str">
        <f ca="1">+IF(OFFSET('Hygiene Data'!$E$11,0,10*ROW('Hygiene Data'!E141))="","",OFFSET('Hygiene Data'!$E$11,0,10*ROW('Hygiene Data'!E141)))</f>
        <v/>
      </c>
      <c r="DS147" s="353" t="str">
        <f ca="1">+IF(OFFSET('Hygiene Data'!$E$12,0,10*ROW('Hygiene Data'!E141))="","",OFFSET('Hygiene Data'!$E$12,0,10*ROW('Hygiene Data'!E141)))</f>
        <v/>
      </c>
      <c r="DT147" s="353" t="str">
        <f ca="1">+IF(OFFSET('Hygiene Data'!$E$13,0,10*ROW('Hygiene Data'!E141))="","",OFFSET('Hygiene Data'!$E$13,0,10*ROW('Hygiene Data'!E141)))</f>
        <v/>
      </c>
      <c r="DU147" s="353" t="str">
        <f ca="1">+IF(OFFSET('Hygiene Data'!$F$11,0,10*ROW('Hygiene Data'!F141))="","",OFFSET('Hygiene Data'!$F$11,0,10*ROW('Hygiene Data'!F141)))</f>
        <v/>
      </c>
      <c r="DV147" s="353" t="str">
        <f ca="1">+IF(OFFSET('Hygiene Data'!$F$12,0,10*ROW('Hygiene Data'!F141))="","",OFFSET('Hygiene Data'!$F$12,0,10*ROW('Hygiene Data'!F141)))</f>
        <v/>
      </c>
      <c r="DW147" s="353" t="str">
        <f ca="1">+IF(OFFSET('Hygiene Data'!$F$13,0,10*ROW('Hygiene Data'!F141))="","",OFFSET('Hygiene Data'!$F$13,0,10*ROW('Hygiene Data'!F141)))</f>
        <v/>
      </c>
      <c r="DX147" s="353" t="str">
        <f ca="1">+IF(OFFSET('Hygiene Data'!$G$11,0,10*ROW('Hygiene Data'!G141))="","",OFFSET('Hygiene Data'!$G$11,0,10*ROW('Hygiene Data'!G141)))</f>
        <v/>
      </c>
      <c r="DY147" s="353" t="str">
        <f ca="1">+IF(OFFSET('Hygiene Data'!$G$12,0,10*ROW('Hygiene Data'!G141))="","",OFFSET('Hygiene Data'!$G$12,0,10*ROW('Hygiene Data'!G141)))</f>
        <v/>
      </c>
      <c r="DZ147" s="353" t="str">
        <f ca="1">+IF(OFFSET('Hygiene Data'!$G$13,0,10*ROW('Hygiene Data'!G141))="","",OFFSET('Hygiene Data'!$G$13,0,10*ROW('Hygiene Data'!G141)))</f>
        <v/>
      </c>
      <c r="EA147" s="353" t="str">
        <f ca="1">+IF(OFFSET('Hygiene Data'!$H$11,0,10*ROW('Hygiene Data'!H141))="","",OFFSET('Hygiene Data'!$H$11,0,10*ROW('Hygiene Data'!H141)))</f>
        <v/>
      </c>
      <c r="EB147" s="353" t="str">
        <f ca="1">+IF(OFFSET('Hygiene Data'!$H$12,0,10*ROW('Hygiene Data'!H141))="","",OFFSET('Hygiene Data'!$H$12,0,10*ROW('Hygiene Data'!H141)))</f>
        <v/>
      </c>
      <c r="EC147" s="353" t="str">
        <f ca="1">+IF(OFFSET('Hygiene Data'!$H$13,0,10*ROW('Hygiene Data'!H141))="","",OFFSET('Hygiene Data'!$H$13,0,10*ROW('Hygiene Data'!H141)))</f>
        <v/>
      </c>
      <c r="ED147" s="353" t="str">
        <f ca="1">+IF(OFFSET('Hygiene Data'!$I$11,0,10*ROW('Hygiene Data'!I141))="","",OFFSET('Hygiene Data'!$I$11,0,10*ROW('Hygiene Data'!I141)))</f>
        <v/>
      </c>
      <c r="EE147" s="353" t="str">
        <f ca="1">+IF(OFFSET('Hygiene Data'!$I$12,0,10*ROW('Hygiene Data'!I141))="","",OFFSET('Hygiene Data'!$I$12,0,10*ROW('Hygiene Data'!I141)))</f>
        <v/>
      </c>
      <c r="EF147" s="353" t="str">
        <f ca="1">+IF(OFFSET('Hygiene Data'!$I$13,0,10*ROW('Hygiene Data'!I141))="","",OFFSET('Hygiene Data'!$I$13,0,10*ROW('Hygiene Data'!I141)))</f>
        <v/>
      </c>
    </row>
    <row r="148" spans="1:136" x14ac:dyDescent="0.25">
      <c r="A148" s="462" t="str">
        <f ca="1">+IF(OFFSET('Water Data'!$B$2,0,10*ROW('Water Data'!E142))="","",OFFSET('Water Data'!$B$2,0,10*ROW('Water Data'!E142)))</f>
        <v/>
      </c>
      <c r="B148" s="46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89" t="str">
        <f t="shared" ca="1" si="2"/>
        <v/>
      </c>
      <c r="D148" s="49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3" t="str">
        <f ca="1">+IF(OFFSET('Water Data'!$D$27,0,10*ROW('Water Data'!D142))="","",OFFSET('Water Data'!$D$27,0,10*ROW('Water Data'!D142)))</f>
        <v/>
      </c>
      <c r="BT148" s="353" t="str">
        <f ca="1">+IF(OFFSET('Water Data'!$D$28,0,10*ROW('Water Data'!D142))="","",OFFSET('Water Data'!$D$28,0,10*ROW('Water Data'!D142)))</f>
        <v/>
      </c>
      <c r="BU148" s="353" t="str">
        <f ca="1">+IF(OFFSET('Water Data'!$D$29,0,10*ROW('Water Data'!D142))="","",OFFSET('Water Data'!$D$29,0,10*ROW('Water Data'!D142)))</f>
        <v/>
      </c>
      <c r="BV148" s="353" t="str">
        <f ca="1">+IF(OFFSET('Water Data'!$E$27,0,10*ROW('Water Data'!E142))="","",OFFSET('Water Data'!$E$27,0,10*ROW('Water Data'!E142)))</f>
        <v/>
      </c>
      <c r="BW148" s="353" t="str">
        <f ca="1">+IF(OFFSET('Water Data'!$E$28,0,10*ROW('Water Data'!E142))="","",OFFSET('Water Data'!$E$28,0,10*ROW('Water Data'!E142)))</f>
        <v/>
      </c>
      <c r="BX148" s="353" t="str">
        <f ca="1">+IF(OFFSET('Water Data'!$E$29,0,10*ROW('Water Data'!E142))="","",OFFSET('Water Data'!$E$29,0,10*ROW('Water Data'!E142)))</f>
        <v/>
      </c>
      <c r="BY148" s="353" t="str">
        <f ca="1">+IF(OFFSET('Water Data'!$F$27,0,10*ROW('Water Data'!F142))="","",OFFSET('Water Data'!$F$27,0,10*ROW('Water Data'!F142)))</f>
        <v/>
      </c>
      <c r="BZ148" s="353" t="str">
        <f ca="1">+IF(OFFSET('Water Data'!$F$28,0,10*ROW('Water Data'!F142))="","",OFFSET('Water Data'!$F$28,0,10*ROW('Water Data'!F142)))</f>
        <v/>
      </c>
      <c r="CA148" s="353" t="str">
        <f ca="1">+IF(OFFSET('Water Data'!$F$29,0,10*ROW('Water Data'!F142))="","",OFFSET('Water Data'!$F$29,0,10*ROW('Water Data'!F142)))</f>
        <v/>
      </c>
      <c r="CB148" s="353" t="str">
        <f ca="1">+IF(OFFSET('Water Data'!$G$27,0,10*ROW('Water Data'!G142))="","",OFFSET('Water Data'!$G$27,0,10*ROW('Water Data'!G142)))</f>
        <v/>
      </c>
      <c r="CC148" s="353" t="str">
        <f ca="1">+IF(OFFSET('Water Data'!$G$28,0,10*ROW('Water Data'!G142))="","",OFFSET('Water Data'!$G$28,0,10*ROW('Water Data'!G142)))</f>
        <v/>
      </c>
      <c r="CD148" s="353" t="str">
        <f ca="1">+IF(OFFSET('Water Data'!$G$29,0,10*ROW('Water Data'!G142))="","",OFFSET('Water Data'!$G$29,0,10*ROW('Water Data'!G142)))</f>
        <v/>
      </c>
      <c r="CE148" s="353" t="str">
        <f ca="1">+IF(OFFSET('Water Data'!$H$27,0,10*ROW('Water Data'!H142))="","",OFFSET('Water Data'!$H$27,0,10*ROW('Water Data'!H142)))</f>
        <v/>
      </c>
      <c r="CF148" s="353" t="str">
        <f ca="1">+IF(OFFSET('Water Data'!$H$28,0,10*ROW('Water Data'!H142))="","",OFFSET('Water Data'!$H$28,0,10*ROW('Water Data'!H142)))</f>
        <v/>
      </c>
      <c r="CG148" s="353" t="str">
        <f ca="1">+IF(OFFSET('Water Data'!$H$29,0,10*ROW('Water Data'!H142))="","",OFFSET('Water Data'!$H$29,0,10*ROW('Water Data'!H142)))</f>
        <v/>
      </c>
      <c r="CH148" s="353" t="str">
        <f ca="1">+IF(OFFSET('Water Data'!$I$27,0,10*ROW('Water Data'!I142))="","",OFFSET('Water Data'!$I$27,0,10*ROW('Water Data'!I142)))</f>
        <v/>
      </c>
      <c r="CI148" s="353" t="str">
        <f ca="1">+IF(OFFSET('Water Data'!$I$28,0,10*ROW('Water Data'!I142))="","",OFFSET('Water Data'!$I$28,0,10*ROW('Water Data'!I142)))</f>
        <v/>
      </c>
      <c r="CJ148" s="353" t="str">
        <f ca="1">+IF(OFFSET('Water Data'!$I$29,0,10*ROW('Water Data'!I142))="","",OFFSET('Water Data'!$I$29,0,10*ROW('Water Data'!I142)))</f>
        <v/>
      </c>
      <c r="CK148" s="353" t="str">
        <f ca="1">+IF(OFFSET('Sanitation Data'!$D$28,0,10*ROW('Sanitation Data'!D142))="","",OFFSET('Sanitation Data'!$D$28,0,10*ROW('Sanitation Data'!D142)))</f>
        <v/>
      </c>
      <c r="CL148" s="353" t="str">
        <f ca="1">+IF(OFFSET('Sanitation Data'!$D$29,0,10*ROW('Sanitation Data'!D142))="","",OFFSET('Sanitation Data'!$D$29,0,10*ROW('Sanitation Data'!D142)))</f>
        <v/>
      </c>
      <c r="CM148" s="353" t="str">
        <f ca="1">+IF(OFFSET('Sanitation Data'!$D$30,0,10*ROW('Sanitation Data'!D142))="","",OFFSET('Sanitation Data'!$D$30,0,10*ROW('Sanitation Data'!D142)))</f>
        <v/>
      </c>
      <c r="CN148" s="353" t="str">
        <f ca="1">+IF(OFFSET('Sanitation Data'!$D$31,0,10*ROW('Sanitation Data'!D142))="","",OFFSET('Sanitation Data'!$D$31,0,10*ROW('Sanitation Data'!D142)))</f>
        <v/>
      </c>
      <c r="CO148" s="353" t="str">
        <f ca="1">+IF(OFFSET('Sanitation Data'!$D$32,0,10*ROW('Sanitation Data'!D142))="","",OFFSET('Sanitation Data'!$D$32,0,10*ROW('Sanitation Data'!D142)))</f>
        <v/>
      </c>
      <c r="CP148" s="353" t="str">
        <f ca="1">+IF(OFFSET('Sanitation Data'!$E$28,0,10*ROW('Sanitation Data'!E142))="","",OFFSET('Sanitation Data'!$E$28,0,10*ROW('Sanitation Data'!E142)))</f>
        <v/>
      </c>
      <c r="CQ148" s="353" t="str">
        <f ca="1">+IF(OFFSET('Sanitation Data'!$E$29,0,10*ROW('Sanitation Data'!E142))="","",OFFSET('Sanitation Data'!$E$29,0,10*ROW('Sanitation Data'!E142)))</f>
        <v/>
      </c>
      <c r="CR148" s="353" t="str">
        <f ca="1">+IF(OFFSET('Sanitation Data'!$E$30,0,10*ROW('Sanitation Data'!E142))="","",OFFSET('Sanitation Data'!$E$30,0,10*ROW('Sanitation Data'!E142)))</f>
        <v/>
      </c>
      <c r="CS148" s="353" t="str">
        <f ca="1">+IF(OFFSET('Sanitation Data'!$E$31,0,10*ROW('Sanitation Data'!E142))="","",OFFSET('Sanitation Data'!$E$31,0,10*ROW('Sanitation Data'!E142)))</f>
        <v/>
      </c>
      <c r="CT148" s="353" t="str">
        <f ca="1">+IF(OFFSET('Sanitation Data'!$E$32,0,10*ROW('Sanitation Data'!E142))="","",OFFSET('Sanitation Data'!$E$32,0,10*ROW('Sanitation Data'!E142)))</f>
        <v/>
      </c>
      <c r="CU148" s="353" t="str">
        <f ca="1">+IF(OFFSET('Sanitation Data'!$F$28,0,10*ROW('Sanitation Data'!F142))="","",OFFSET('Sanitation Data'!$F$28,0,10*ROW('Sanitation Data'!F142)))</f>
        <v/>
      </c>
      <c r="CV148" s="353" t="str">
        <f ca="1">+IF(OFFSET('Sanitation Data'!$F$29,0,10*ROW('Sanitation Data'!F142))="","",OFFSET('Sanitation Data'!$F$29,0,10*ROW('Sanitation Data'!F142)))</f>
        <v/>
      </c>
      <c r="CW148" s="353" t="str">
        <f ca="1">+IF(OFFSET('Sanitation Data'!$F$30,0,10*ROW('Sanitation Data'!F142))="","",OFFSET('Sanitation Data'!$F$30,0,10*ROW('Sanitation Data'!F142)))</f>
        <v/>
      </c>
      <c r="CX148" s="353" t="str">
        <f ca="1">+IF(OFFSET('Sanitation Data'!$F$31,0,10*ROW('Sanitation Data'!F142))="","",OFFSET('Sanitation Data'!$F$31,0,10*ROW('Sanitation Data'!F142)))</f>
        <v/>
      </c>
      <c r="CY148" s="353" t="str">
        <f ca="1">+IF(OFFSET('Sanitation Data'!$F$32,0,10*ROW('Sanitation Data'!F142))="","",OFFSET('Sanitation Data'!$F$32,0,10*ROW('Sanitation Data'!F142)))</f>
        <v/>
      </c>
      <c r="CZ148" s="353" t="str">
        <f ca="1">+IF(OFFSET('Sanitation Data'!$G$28,0,10*ROW('Sanitation Data'!G142))="","",OFFSET('Sanitation Data'!$G$28,0,10*ROW('Sanitation Data'!G142)))</f>
        <v/>
      </c>
      <c r="DA148" s="353" t="str">
        <f ca="1">+IF(OFFSET('Sanitation Data'!$G$29,0,10*ROW('Sanitation Data'!G142))="","",OFFSET('Sanitation Data'!$G$29,0,10*ROW('Sanitation Data'!G142)))</f>
        <v/>
      </c>
      <c r="DB148" s="353" t="str">
        <f ca="1">+IF(OFFSET('Sanitation Data'!$G$30,0,10*ROW('Sanitation Data'!G142))="","",OFFSET('Sanitation Data'!$G$30,0,10*ROW('Sanitation Data'!G142)))</f>
        <v/>
      </c>
      <c r="DC148" s="353" t="str">
        <f ca="1">+IF(OFFSET('Sanitation Data'!$G$31,0,10*ROW('Sanitation Data'!G142))="","",OFFSET('Sanitation Data'!$G$31,0,10*ROW('Sanitation Data'!G142)))</f>
        <v/>
      </c>
      <c r="DD148" s="353" t="str">
        <f ca="1">+IF(OFFSET('Sanitation Data'!$G$32,0,10*ROW('Sanitation Data'!G142))="","",OFFSET('Sanitation Data'!$G$32,0,10*ROW('Sanitation Data'!G142)))</f>
        <v/>
      </c>
      <c r="DE148" s="353" t="str">
        <f ca="1">+IF(OFFSET('Sanitation Data'!$H$28,0,10*ROW('Sanitation Data'!H142))="","",OFFSET('Sanitation Data'!$H$28,0,10*ROW('Sanitation Data'!H142)))</f>
        <v/>
      </c>
      <c r="DF148" s="353" t="str">
        <f ca="1">+IF(OFFSET('Sanitation Data'!$H$29,0,10*ROW('Sanitation Data'!H142))="","",OFFSET('Sanitation Data'!$H$29,0,10*ROW('Sanitation Data'!H142)))</f>
        <v/>
      </c>
      <c r="DG148" s="353" t="str">
        <f ca="1">+IF(OFFSET('Sanitation Data'!$H$30,0,10*ROW('Sanitation Data'!H142))="","",OFFSET('Sanitation Data'!$H$30,0,10*ROW('Sanitation Data'!H142)))</f>
        <v/>
      </c>
      <c r="DH148" s="353" t="str">
        <f ca="1">+IF(OFFSET('Sanitation Data'!$H$31,0,10*ROW('Sanitation Data'!H142))="","",OFFSET('Sanitation Data'!$H$31,0,10*ROW('Sanitation Data'!H142)))</f>
        <v/>
      </c>
      <c r="DI148" s="353" t="str">
        <f ca="1">+IF(OFFSET('Sanitation Data'!$H$32,0,10*ROW('Sanitation Data'!H142))="","",OFFSET('Sanitation Data'!$H$32,0,10*ROW('Sanitation Data'!H142)))</f>
        <v/>
      </c>
      <c r="DJ148" s="353" t="str">
        <f ca="1">+IF(OFFSET('Sanitation Data'!$I$28,0,10*ROW('Sanitation Data'!I142))="","",OFFSET('Sanitation Data'!$I$28,0,10*ROW('Sanitation Data'!I142)))</f>
        <v/>
      </c>
      <c r="DK148" s="353" t="str">
        <f ca="1">+IF(OFFSET('Sanitation Data'!$I$29,0,10*ROW('Sanitation Data'!I142))="","",OFFSET('Sanitation Data'!$I$29,0,10*ROW('Sanitation Data'!I142)))</f>
        <v/>
      </c>
      <c r="DL148" s="353" t="str">
        <f ca="1">+IF(OFFSET('Sanitation Data'!$I$30,0,10*ROW('Sanitation Data'!I142))="","",OFFSET('Sanitation Data'!$I$30,0,10*ROW('Sanitation Data'!I142)))</f>
        <v/>
      </c>
      <c r="DM148" s="353" t="str">
        <f ca="1">+IF(OFFSET('Sanitation Data'!$I$31,0,10*ROW('Sanitation Data'!I142))="","",OFFSET('Sanitation Data'!$I$31,0,10*ROW('Sanitation Data'!I142)))</f>
        <v/>
      </c>
      <c r="DN148" s="353" t="str">
        <f ca="1">+IF(OFFSET('Sanitation Data'!$I$32,0,10*ROW('Sanitation Data'!I142))="","",OFFSET('Sanitation Data'!$I$32,0,10*ROW('Sanitation Data'!I142)))</f>
        <v/>
      </c>
      <c r="DO148" s="353" t="str">
        <f ca="1">+IF(OFFSET('Hygiene Data'!$D$11,0,10*ROW('Hygiene Data'!D142))="","",OFFSET('Hygiene Data'!$D$11,0,10*ROW('Hygiene Data'!D142)))</f>
        <v/>
      </c>
      <c r="DP148" s="353" t="str">
        <f ca="1">+IF(OFFSET('Hygiene Data'!$D$12,0,10*ROW('Hygiene Data'!D142))="","",OFFSET('Hygiene Data'!$D$12,0,10*ROW('Hygiene Data'!D142)))</f>
        <v/>
      </c>
      <c r="DQ148" s="353" t="str">
        <f ca="1">+IF(OFFSET('Hygiene Data'!$D$13,0,10*ROW('Hygiene Data'!D142))="","",OFFSET('Hygiene Data'!$D$13,0,10*ROW('Hygiene Data'!D142)))</f>
        <v/>
      </c>
      <c r="DR148" s="353" t="str">
        <f ca="1">+IF(OFFSET('Hygiene Data'!$E$11,0,10*ROW('Hygiene Data'!E142))="","",OFFSET('Hygiene Data'!$E$11,0,10*ROW('Hygiene Data'!E142)))</f>
        <v/>
      </c>
      <c r="DS148" s="353" t="str">
        <f ca="1">+IF(OFFSET('Hygiene Data'!$E$12,0,10*ROW('Hygiene Data'!E142))="","",OFFSET('Hygiene Data'!$E$12,0,10*ROW('Hygiene Data'!E142)))</f>
        <v/>
      </c>
      <c r="DT148" s="353" t="str">
        <f ca="1">+IF(OFFSET('Hygiene Data'!$E$13,0,10*ROW('Hygiene Data'!E142))="","",OFFSET('Hygiene Data'!$E$13,0,10*ROW('Hygiene Data'!E142)))</f>
        <v/>
      </c>
      <c r="DU148" s="353" t="str">
        <f ca="1">+IF(OFFSET('Hygiene Data'!$F$11,0,10*ROW('Hygiene Data'!F142))="","",OFFSET('Hygiene Data'!$F$11,0,10*ROW('Hygiene Data'!F142)))</f>
        <v/>
      </c>
      <c r="DV148" s="353" t="str">
        <f ca="1">+IF(OFFSET('Hygiene Data'!$F$12,0,10*ROW('Hygiene Data'!F142))="","",OFFSET('Hygiene Data'!$F$12,0,10*ROW('Hygiene Data'!F142)))</f>
        <v/>
      </c>
      <c r="DW148" s="353" t="str">
        <f ca="1">+IF(OFFSET('Hygiene Data'!$F$13,0,10*ROW('Hygiene Data'!F142))="","",OFFSET('Hygiene Data'!$F$13,0,10*ROW('Hygiene Data'!F142)))</f>
        <v/>
      </c>
      <c r="DX148" s="353" t="str">
        <f ca="1">+IF(OFFSET('Hygiene Data'!$G$11,0,10*ROW('Hygiene Data'!G142))="","",OFFSET('Hygiene Data'!$G$11,0,10*ROW('Hygiene Data'!G142)))</f>
        <v/>
      </c>
      <c r="DY148" s="353" t="str">
        <f ca="1">+IF(OFFSET('Hygiene Data'!$G$12,0,10*ROW('Hygiene Data'!G142))="","",OFFSET('Hygiene Data'!$G$12,0,10*ROW('Hygiene Data'!G142)))</f>
        <v/>
      </c>
      <c r="DZ148" s="353" t="str">
        <f ca="1">+IF(OFFSET('Hygiene Data'!$G$13,0,10*ROW('Hygiene Data'!G142))="","",OFFSET('Hygiene Data'!$G$13,0,10*ROW('Hygiene Data'!G142)))</f>
        <v/>
      </c>
      <c r="EA148" s="353" t="str">
        <f ca="1">+IF(OFFSET('Hygiene Data'!$H$11,0,10*ROW('Hygiene Data'!H142))="","",OFFSET('Hygiene Data'!$H$11,0,10*ROW('Hygiene Data'!H142)))</f>
        <v/>
      </c>
      <c r="EB148" s="353" t="str">
        <f ca="1">+IF(OFFSET('Hygiene Data'!$H$12,0,10*ROW('Hygiene Data'!H142))="","",OFFSET('Hygiene Data'!$H$12,0,10*ROW('Hygiene Data'!H142)))</f>
        <v/>
      </c>
      <c r="EC148" s="353" t="str">
        <f ca="1">+IF(OFFSET('Hygiene Data'!$H$13,0,10*ROW('Hygiene Data'!H142))="","",OFFSET('Hygiene Data'!$H$13,0,10*ROW('Hygiene Data'!H142)))</f>
        <v/>
      </c>
      <c r="ED148" s="353" t="str">
        <f ca="1">+IF(OFFSET('Hygiene Data'!$I$11,0,10*ROW('Hygiene Data'!I142))="","",OFFSET('Hygiene Data'!$I$11,0,10*ROW('Hygiene Data'!I142)))</f>
        <v/>
      </c>
      <c r="EE148" s="353" t="str">
        <f ca="1">+IF(OFFSET('Hygiene Data'!$I$12,0,10*ROW('Hygiene Data'!I142))="","",OFFSET('Hygiene Data'!$I$12,0,10*ROW('Hygiene Data'!I142)))</f>
        <v/>
      </c>
      <c r="EF148" s="353" t="str">
        <f ca="1">+IF(OFFSET('Hygiene Data'!$I$13,0,10*ROW('Hygiene Data'!I142))="","",OFFSET('Hygiene Data'!$I$13,0,10*ROW('Hygiene Data'!I142)))</f>
        <v/>
      </c>
    </row>
    <row r="149" spans="1:136" x14ac:dyDescent="0.25">
      <c r="A149" s="462" t="str">
        <f ca="1">+IF(OFFSET('Water Data'!$B$2,0,10*ROW('Water Data'!E143))="","",OFFSET('Water Data'!$B$2,0,10*ROW('Water Data'!E143)))</f>
        <v/>
      </c>
      <c r="B149" s="46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89" t="str">
        <f t="shared" ca="1" si="2"/>
        <v/>
      </c>
      <c r="D149" s="49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3" t="str">
        <f ca="1">+IF(OFFSET('Water Data'!$D$27,0,10*ROW('Water Data'!D143))="","",OFFSET('Water Data'!$D$27,0,10*ROW('Water Data'!D143)))</f>
        <v/>
      </c>
      <c r="BT149" s="353" t="str">
        <f ca="1">+IF(OFFSET('Water Data'!$D$28,0,10*ROW('Water Data'!D143))="","",OFFSET('Water Data'!$D$28,0,10*ROW('Water Data'!D143)))</f>
        <v/>
      </c>
      <c r="BU149" s="353" t="str">
        <f ca="1">+IF(OFFSET('Water Data'!$D$29,0,10*ROW('Water Data'!D143))="","",OFFSET('Water Data'!$D$29,0,10*ROW('Water Data'!D143)))</f>
        <v/>
      </c>
      <c r="BV149" s="353" t="str">
        <f ca="1">+IF(OFFSET('Water Data'!$E$27,0,10*ROW('Water Data'!E143))="","",OFFSET('Water Data'!$E$27,0,10*ROW('Water Data'!E143)))</f>
        <v/>
      </c>
      <c r="BW149" s="353" t="str">
        <f ca="1">+IF(OFFSET('Water Data'!$E$28,0,10*ROW('Water Data'!E143))="","",OFFSET('Water Data'!$E$28,0,10*ROW('Water Data'!E143)))</f>
        <v/>
      </c>
      <c r="BX149" s="353" t="str">
        <f ca="1">+IF(OFFSET('Water Data'!$E$29,0,10*ROW('Water Data'!E143))="","",OFFSET('Water Data'!$E$29,0,10*ROW('Water Data'!E143)))</f>
        <v/>
      </c>
      <c r="BY149" s="353" t="str">
        <f ca="1">+IF(OFFSET('Water Data'!$F$27,0,10*ROW('Water Data'!F143))="","",OFFSET('Water Data'!$F$27,0,10*ROW('Water Data'!F143)))</f>
        <v/>
      </c>
      <c r="BZ149" s="353" t="str">
        <f ca="1">+IF(OFFSET('Water Data'!$F$28,0,10*ROW('Water Data'!F143))="","",OFFSET('Water Data'!$F$28,0,10*ROW('Water Data'!F143)))</f>
        <v/>
      </c>
      <c r="CA149" s="353" t="str">
        <f ca="1">+IF(OFFSET('Water Data'!$F$29,0,10*ROW('Water Data'!F143))="","",OFFSET('Water Data'!$F$29,0,10*ROW('Water Data'!F143)))</f>
        <v/>
      </c>
      <c r="CB149" s="353" t="str">
        <f ca="1">+IF(OFFSET('Water Data'!$G$27,0,10*ROW('Water Data'!G143))="","",OFFSET('Water Data'!$G$27,0,10*ROW('Water Data'!G143)))</f>
        <v/>
      </c>
      <c r="CC149" s="353" t="str">
        <f ca="1">+IF(OFFSET('Water Data'!$G$28,0,10*ROW('Water Data'!G143))="","",OFFSET('Water Data'!$G$28,0,10*ROW('Water Data'!G143)))</f>
        <v/>
      </c>
      <c r="CD149" s="353" t="str">
        <f ca="1">+IF(OFFSET('Water Data'!$G$29,0,10*ROW('Water Data'!G143))="","",OFFSET('Water Data'!$G$29,0,10*ROW('Water Data'!G143)))</f>
        <v/>
      </c>
      <c r="CE149" s="353" t="str">
        <f ca="1">+IF(OFFSET('Water Data'!$H$27,0,10*ROW('Water Data'!H143))="","",OFFSET('Water Data'!$H$27,0,10*ROW('Water Data'!H143)))</f>
        <v/>
      </c>
      <c r="CF149" s="353" t="str">
        <f ca="1">+IF(OFFSET('Water Data'!$H$28,0,10*ROW('Water Data'!H143))="","",OFFSET('Water Data'!$H$28,0,10*ROW('Water Data'!H143)))</f>
        <v/>
      </c>
      <c r="CG149" s="353" t="str">
        <f ca="1">+IF(OFFSET('Water Data'!$H$29,0,10*ROW('Water Data'!H143))="","",OFFSET('Water Data'!$H$29,0,10*ROW('Water Data'!H143)))</f>
        <v/>
      </c>
      <c r="CH149" s="353" t="str">
        <f ca="1">+IF(OFFSET('Water Data'!$I$27,0,10*ROW('Water Data'!I143))="","",OFFSET('Water Data'!$I$27,0,10*ROW('Water Data'!I143)))</f>
        <v/>
      </c>
      <c r="CI149" s="353" t="str">
        <f ca="1">+IF(OFFSET('Water Data'!$I$28,0,10*ROW('Water Data'!I143))="","",OFFSET('Water Data'!$I$28,0,10*ROW('Water Data'!I143)))</f>
        <v/>
      </c>
      <c r="CJ149" s="353" t="str">
        <f ca="1">+IF(OFFSET('Water Data'!$I$29,0,10*ROW('Water Data'!I143))="","",OFFSET('Water Data'!$I$29,0,10*ROW('Water Data'!I143)))</f>
        <v/>
      </c>
      <c r="CK149" s="353" t="str">
        <f ca="1">+IF(OFFSET('Sanitation Data'!$D$28,0,10*ROW('Sanitation Data'!D143))="","",OFFSET('Sanitation Data'!$D$28,0,10*ROW('Sanitation Data'!D143)))</f>
        <v/>
      </c>
      <c r="CL149" s="353" t="str">
        <f ca="1">+IF(OFFSET('Sanitation Data'!$D$29,0,10*ROW('Sanitation Data'!D143))="","",OFFSET('Sanitation Data'!$D$29,0,10*ROW('Sanitation Data'!D143)))</f>
        <v/>
      </c>
      <c r="CM149" s="353" t="str">
        <f ca="1">+IF(OFFSET('Sanitation Data'!$D$30,0,10*ROW('Sanitation Data'!D143))="","",OFFSET('Sanitation Data'!$D$30,0,10*ROW('Sanitation Data'!D143)))</f>
        <v/>
      </c>
      <c r="CN149" s="353" t="str">
        <f ca="1">+IF(OFFSET('Sanitation Data'!$D$31,0,10*ROW('Sanitation Data'!D143))="","",OFFSET('Sanitation Data'!$D$31,0,10*ROW('Sanitation Data'!D143)))</f>
        <v/>
      </c>
      <c r="CO149" s="353" t="str">
        <f ca="1">+IF(OFFSET('Sanitation Data'!$D$32,0,10*ROW('Sanitation Data'!D143))="","",OFFSET('Sanitation Data'!$D$32,0,10*ROW('Sanitation Data'!D143)))</f>
        <v/>
      </c>
      <c r="CP149" s="353" t="str">
        <f ca="1">+IF(OFFSET('Sanitation Data'!$E$28,0,10*ROW('Sanitation Data'!E143))="","",OFFSET('Sanitation Data'!$E$28,0,10*ROW('Sanitation Data'!E143)))</f>
        <v/>
      </c>
      <c r="CQ149" s="353" t="str">
        <f ca="1">+IF(OFFSET('Sanitation Data'!$E$29,0,10*ROW('Sanitation Data'!E143))="","",OFFSET('Sanitation Data'!$E$29,0,10*ROW('Sanitation Data'!E143)))</f>
        <v/>
      </c>
      <c r="CR149" s="353" t="str">
        <f ca="1">+IF(OFFSET('Sanitation Data'!$E$30,0,10*ROW('Sanitation Data'!E143))="","",OFFSET('Sanitation Data'!$E$30,0,10*ROW('Sanitation Data'!E143)))</f>
        <v/>
      </c>
      <c r="CS149" s="353" t="str">
        <f ca="1">+IF(OFFSET('Sanitation Data'!$E$31,0,10*ROW('Sanitation Data'!E143))="","",OFFSET('Sanitation Data'!$E$31,0,10*ROW('Sanitation Data'!E143)))</f>
        <v/>
      </c>
      <c r="CT149" s="353" t="str">
        <f ca="1">+IF(OFFSET('Sanitation Data'!$E$32,0,10*ROW('Sanitation Data'!E143))="","",OFFSET('Sanitation Data'!$E$32,0,10*ROW('Sanitation Data'!E143)))</f>
        <v/>
      </c>
      <c r="CU149" s="353" t="str">
        <f ca="1">+IF(OFFSET('Sanitation Data'!$F$28,0,10*ROW('Sanitation Data'!F143))="","",OFFSET('Sanitation Data'!$F$28,0,10*ROW('Sanitation Data'!F143)))</f>
        <v/>
      </c>
      <c r="CV149" s="353" t="str">
        <f ca="1">+IF(OFFSET('Sanitation Data'!$F$29,0,10*ROW('Sanitation Data'!F143))="","",OFFSET('Sanitation Data'!$F$29,0,10*ROW('Sanitation Data'!F143)))</f>
        <v/>
      </c>
      <c r="CW149" s="353" t="str">
        <f ca="1">+IF(OFFSET('Sanitation Data'!$F$30,0,10*ROW('Sanitation Data'!F143))="","",OFFSET('Sanitation Data'!$F$30,0,10*ROW('Sanitation Data'!F143)))</f>
        <v/>
      </c>
      <c r="CX149" s="353" t="str">
        <f ca="1">+IF(OFFSET('Sanitation Data'!$F$31,0,10*ROW('Sanitation Data'!F143))="","",OFFSET('Sanitation Data'!$F$31,0,10*ROW('Sanitation Data'!F143)))</f>
        <v/>
      </c>
      <c r="CY149" s="353" t="str">
        <f ca="1">+IF(OFFSET('Sanitation Data'!$F$32,0,10*ROW('Sanitation Data'!F143))="","",OFFSET('Sanitation Data'!$F$32,0,10*ROW('Sanitation Data'!F143)))</f>
        <v/>
      </c>
      <c r="CZ149" s="353" t="str">
        <f ca="1">+IF(OFFSET('Sanitation Data'!$G$28,0,10*ROW('Sanitation Data'!G143))="","",OFFSET('Sanitation Data'!$G$28,0,10*ROW('Sanitation Data'!G143)))</f>
        <v/>
      </c>
      <c r="DA149" s="353" t="str">
        <f ca="1">+IF(OFFSET('Sanitation Data'!$G$29,0,10*ROW('Sanitation Data'!G143))="","",OFFSET('Sanitation Data'!$G$29,0,10*ROW('Sanitation Data'!G143)))</f>
        <v/>
      </c>
      <c r="DB149" s="353" t="str">
        <f ca="1">+IF(OFFSET('Sanitation Data'!$G$30,0,10*ROW('Sanitation Data'!G143))="","",OFFSET('Sanitation Data'!$G$30,0,10*ROW('Sanitation Data'!G143)))</f>
        <v/>
      </c>
      <c r="DC149" s="353" t="str">
        <f ca="1">+IF(OFFSET('Sanitation Data'!$G$31,0,10*ROW('Sanitation Data'!G143))="","",OFFSET('Sanitation Data'!$G$31,0,10*ROW('Sanitation Data'!G143)))</f>
        <v/>
      </c>
      <c r="DD149" s="353" t="str">
        <f ca="1">+IF(OFFSET('Sanitation Data'!$G$32,0,10*ROW('Sanitation Data'!G143))="","",OFFSET('Sanitation Data'!$G$32,0,10*ROW('Sanitation Data'!G143)))</f>
        <v/>
      </c>
      <c r="DE149" s="353" t="str">
        <f ca="1">+IF(OFFSET('Sanitation Data'!$H$28,0,10*ROW('Sanitation Data'!H143))="","",OFFSET('Sanitation Data'!$H$28,0,10*ROW('Sanitation Data'!H143)))</f>
        <v/>
      </c>
      <c r="DF149" s="353" t="str">
        <f ca="1">+IF(OFFSET('Sanitation Data'!$H$29,0,10*ROW('Sanitation Data'!H143))="","",OFFSET('Sanitation Data'!$H$29,0,10*ROW('Sanitation Data'!H143)))</f>
        <v/>
      </c>
      <c r="DG149" s="353" t="str">
        <f ca="1">+IF(OFFSET('Sanitation Data'!$H$30,0,10*ROW('Sanitation Data'!H143))="","",OFFSET('Sanitation Data'!$H$30,0,10*ROW('Sanitation Data'!H143)))</f>
        <v/>
      </c>
      <c r="DH149" s="353" t="str">
        <f ca="1">+IF(OFFSET('Sanitation Data'!$H$31,0,10*ROW('Sanitation Data'!H143))="","",OFFSET('Sanitation Data'!$H$31,0,10*ROW('Sanitation Data'!H143)))</f>
        <v/>
      </c>
      <c r="DI149" s="353" t="str">
        <f ca="1">+IF(OFFSET('Sanitation Data'!$H$32,0,10*ROW('Sanitation Data'!H143))="","",OFFSET('Sanitation Data'!$H$32,0,10*ROW('Sanitation Data'!H143)))</f>
        <v/>
      </c>
      <c r="DJ149" s="353" t="str">
        <f ca="1">+IF(OFFSET('Sanitation Data'!$I$28,0,10*ROW('Sanitation Data'!I143))="","",OFFSET('Sanitation Data'!$I$28,0,10*ROW('Sanitation Data'!I143)))</f>
        <v/>
      </c>
      <c r="DK149" s="353" t="str">
        <f ca="1">+IF(OFFSET('Sanitation Data'!$I$29,0,10*ROW('Sanitation Data'!I143))="","",OFFSET('Sanitation Data'!$I$29,0,10*ROW('Sanitation Data'!I143)))</f>
        <v/>
      </c>
      <c r="DL149" s="353" t="str">
        <f ca="1">+IF(OFFSET('Sanitation Data'!$I$30,0,10*ROW('Sanitation Data'!I143))="","",OFFSET('Sanitation Data'!$I$30,0,10*ROW('Sanitation Data'!I143)))</f>
        <v/>
      </c>
      <c r="DM149" s="353" t="str">
        <f ca="1">+IF(OFFSET('Sanitation Data'!$I$31,0,10*ROW('Sanitation Data'!I143))="","",OFFSET('Sanitation Data'!$I$31,0,10*ROW('Sanitation Data'!I143)))</f>
        <v/>
      </c>
      <c r="DN149" s="353" t="str">
        <f ca="1">+IF(OFFSET('Sanitation Data'!$I$32,0,10*ROW('Sanitation Data'!I143))="","",OFFSET('Sanitation Data'!$I$32,0,10*ROW('Sanitation Data'!I143)))</f>
        <v/>
      </c>
      <c r="DO149" s="353" t="str">
        <f ca="1">+IF(OFFSET('Hygiene Data'!$D$11,0,10*ROW('Hygiene Data'!D143))="","",OFFSET('Hygiene Data'!$D$11,0,10*ROW('Hygiene Data'!D143)))</f>
        <v/>
      </c>
      <c r="DP149" s="353" t="str">
        <f ca="1">+IF(OFFSET('Hygiene Data'!$D$12,0,10*ROW('Hygiene Data'!D143))="","",OFFSET('Hygiene Data'!$D$12,0,10*ROW('Hygiene Data'!D143)))</f>
        <v/>
      </c>
      <c r="DQ149" s="353" t="str">
        <f ca="1">+IF(OFFSET('Hygiene Data'!$D$13,0,10*ROW('Hygiene Data'!D143))="","",OFFSET('Hygiene Data'!$D$13,0,10*ROW('Hygiene Data'!D143)))</f>
        <v/>
      </c>
      <c r="DR149" s="353" t="str">
        <f ca="1">+IF(OFFSET('Hygiene Data'!$E$11,0,10*ROW('Hygiene Data'!E143))="","",OFFSET('Hygiene Data'!$E$11,0,10*ROW('Hygiene Data'!E143)))</f>
        <v/>
      </c>
      <c r="DS149" s="353" t="str">
        <f ca="1">+IF(OFFSET('Hygiene Data'!$E$12,0,10*ROW('Hygiene Data'!E143))="","",OFFSET('Hygiene Data'!$E$12,0,10*ROW('Hygiene Data'!E143)))</f>
        <v/>
      </c>
      <c r="DT149" s="353" t="str">
        <f ca="1">+IF(OFFSET('Hygiene Data'!$E$13,0,10*ROW('Hygiene Data'!E143))="","",OFFSET('Hygiene Data'!$E$13,0,10*ROW('Hygiene Data'!E143)))</f>
        <v/>
      </c>
      <c r="DU149" s="353" t="str">
        <f ca="1">+IF(OFFSET('Hygiene Data'!$F$11,0,10*ROW('Hygiene Data'!F143))="","",OFFSET('Hygiene Data'!$F$11,0,10*ROW('Hygiene Data'!F143)))</f>
        <v/>
      </c>
      <c r="DV149" s="353" t="str">
        <f ca="1">+IF(OFFSET('Hygiene Data'!$F$12,0,10*ROW('Hygiene Data'!F143))="","",OFFSET('Hygiene Data'!$F$12,0,10*ROW('Hygiene Data'!F143)))</f>
        <v/>
      </c>
      <c r="DW149" s="353" t="str">
        <f ca="1">+IF(OFFSET('Hygiene Data'!$F$13,0,10*ROW('Hygiene Data'!F143))="","",OFFSET('Hygiene Data'!$F$13,0,10*ROW('Hygiene Data'!F143)))</f>
        <v/>
      </c>
      <c r="DX149" s="353" t="str">
        <f ca="1">+IF(OFFSET('Hygiene Data'!$G$11,0,10*ROW('Hygiene Data'!G143))="","",OFFSET('Hygiene Data'!$G$11,0,10*ROW('Hygiene Data'!G143)))</f>
        <v/>
      </c>
      <c r="DY149" s="353" t="str">
        <f ca="1">+IF(OFFSET('Hygiene Data'!$G$12,0,10*ROW('Hygiene Data'!G143))="","",OFFSET('Hygiene Data'!$G$12,0,10*ROW('Hygiene Data'!G143)))</f>
        <v/>
      </c>
      <c r="DZ149" s="353" t="str">
        <f ca="1">+IF(OFFSET('Hygiene Data'!$G$13,0,10*ROW('Hygiene Data'!G143))="","",OFFSET('Hygiene Data'!$G$13,0,10*ROW('Hygiene Data'!G143)))</f>
        <v/>
      </c>
      <c r="EA149" s="353" t="str">
        <f ca="1">+IF(OFFSET('Hygiene Data'!$H$11,0,10*ROW('Hygiene Data'!H143))="","",OFFSET('Hygiene Data'!$H$11,0,10*ROW('Hygiene Data'!H143)))</f>
        <v/>
      </c>
      <c r="EB149" s="353" t="str">
        <f ca="1">+IF(OFFSET('Hygiene Data'!$H$12,0,10*ROW('Hygiene Data'!H143))="","",OFFSET('Hygiene Data'!$H$12,0,10*ROW('Hygiene Data'!H143)))</f>
        <v/>
      </c>
      <c r="EC149" s="353" t="str">
        <f ca="1">+IF(OFFSET('Hygiene Data'!$H$13,0,10*ROW('Hygiene Data'!H143))="","",OFFSET('Hygiene Data'!$H$13,0,10*ROW('Hygiene Data'!H143)))</f>
        <v/>
      </c>
      <c r="ED149" s="353" t="str">
        <f ca="1">+IF(OFFSET('Hygiene Data'!$I$11,0,10*ROW('Hygiene Data'!I143))="","",OFFSET('Hygiene Data'!$I$11,0,10*ROW('Hygiene Data'!I143)))</f>
        <v/>
      </c>
      <c r="EE149" s="353" t="str">
        <f ca="1">+IF(OFFSET('Hygiene Data'!$I$12,0,10*ROW('Hygiene Data'!I143))="","",OFFSET('Hygiene Data'!$I$12,0,10*ROW('Hygiene Data'!I143)))</f>
        <v/>
      </c>
      <c r="EF149" s="353" t="str">
        <f ca="1">+IF(OFFSET('Hygiene Data'!$I$13,0,10*ROW('Hygiene Data'!I143))="","",OFFSET('Hygiene Data'!$I$13,0,10*ROW('Hygiene Data'!I143)))</f>
        <v/>
      </c>
    </row>
    <row r="150" spans="1:136" x14ac:dyDescent="0.25">
      <c r="A150" s="462" t="str">
        <f ca="1">+IF(OFFSET('Water Data'!$B$2,0,10*ROW('Water Data'!E144))="","",OFFSET('Water Data'!$B$2,0,10*ROW('Water Data'!E144)))</f>
        <v/>
      </c>
      <c r="B150" s="46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89" t="str">
        <f t="shared" ca="1" si="2"/>
        <v/>
      </c>
      <c r="D150" s="49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3" t="str">
        <f ca="1">+IF(OFFSET('Water Data'!$D$27,0,10*ROW('Water Data'!D144))="","",OFFSET('Water Data'!$D$27,0,10*ROW('Water Data'!D144)))</f>
        <v/>
      </c>
      <c r="BT150" s="353" t="str">
        <f ca="1">+IF(OFFSET('Water Data'!$D$28,0,10*ROW('Water Data'!D144))="","",OFFSET('Water Data'!$D$28,0,10*ROW('Water Data'!D144)))</f>
        <v/>
      </c>
      <c r="BU150" s="353" t="str">
        <f ca="1">+IF(OFFSET('Water Data'!$D$29,0,10*ROW('Water Data'!D144))="","",OFFSET('Water Data'!$D$29,0,10*ROW('Water Data'!D144)))</f>
        <v/>
      </c>
      <c r="BV150" s="353" t="str">
        <f ca="1">+IF(OFFSET('Water Data'!$E$27,0,10*ROW('Water Data'!E144))="","",OFFSET('Water Data'!$E$27,0,10*ROW('Water Data'!E144)))</f>
        <v/>
      </c>
      <c r="BW150" s="353" t="str">
        <f ca="1">+IF(OFFSET('Water Data'!$E$28,0,10*ROW('Water Data'!E144))="","",OFFSET('Water Data'!$E$28,0,10*ROW('Water Data'!E144)))</f>
        <v/>
      </c>
      <c r="BX150" s="353" t="str">
        <f ca="1">+IF(OFFSET('Water Data'!$E$29,0,10*ROW('Water Data'!E144))="","",OFFSET('Water Data'!$E$29,0,10*ROW('Water Data'!E144)))</f>
        <v/>
      </c>
      <c r="BY150" s="353" t="str">
        <f ca="1">+IF(OFFSET('Water Data'!$F$27,0,10*ROW('Water Data'!F144))="","",OFFSET('Water Data'!$F$27,0,10*ROW('Water Data'!F144)))</f>
        <v/>
      </c>
      <c r="BZ150" s="353" t="str">
        <f ca="1">+IF(OFFSET('Water Data'!$F$28,0,10*ROW('Water Data'!F144))="","",OFFSET('Water Data'!$F$28,0,10*ROW('Water Data'!F144)))</f>
        <v/>
      </c>
      <c r="CA150" s="353" t="str">
        <f ca="1">+IF(OFFSET('Water Data'!$F$29,0,10*ROW('Water Data'!F144))="","",OFFSET('Water Data'!$F$29,0,10*ROW('Water Data'!F144)))</f>
        <v/>
      </c>
      <c r="CB150" s="353" t="str">
        <f ca="1">+IF(OFFSET('Water Data'!$G$27,0,10*ROW('Water Data'!G144))="","",OFFSET('Water Data'!$G$27,0,10*ROW('Water Data'!G144)))</f>
        <v/>
      </c>
      <c r="CC150" s="353" t="str">
        <f ca="1">+IF(OFFSET('Water Data'!$G$28,0,10*ROW('Water Data'!G144))="","",OFFSET('Water Data'!$G$28,0,10*ROW('Water Data'!G144)))</f>
        <v/>
      </c>
      <c r="CD150" s="353" t="str">
        <f ca="1">+IF(OFFSET('Water Data'!$G$29,0,10*ROW('Water Data'!G144))="","",OFFSET('Water Data'!$G$29,0,10*ROW('Water Data'!G144)))</f>
        <v/>
      </c>
      <c r="CE150" s="353" t="str">
        <f ca="1">+IF(OFFSET('Water Data'!$H$27,0,10*ROW('Water Data'!H144))="","",OFFSET('Water Data'!$H$27,0,10*ROW('Water Data'!H144)))</f>
        <v/>
      </c>
      <c r="CF150" s="353" t="str">
        <f ca="1">+IF(OFFSET('Water Data'!$H$28,0,10*ROW('Water Data'!H144))="","",OFFSET('Water Data'!$H$28,0,10*ROW('Water Data'!H144)))</f>
        <v/>
      </c>
      <c r="CG150" s="353" t="str">
        <f ca="1">+IF(OFFSET('Water Data'!$H$29,0,10*ROW('Water Data'!H144))="","",OFFSET('Water Data'!$H$29,0,10*ROW('Water Data'!H144)))</f>
        <v/>
      </c>
      <c r="CH150" s="353" t="str">
        <f ca="1">+IF(OFFSET('Water Data'!$I$27,0,10*ROW('Water Data'!I144))="","",OFFSET('Water Data'!$I$27,0,10*ROW('Water Data'!I144)))</f>
        <v/>
      </c>
      <c r="CI150" s="353" t="str">
        <f ca="1">+IF(OFFSET('Water Data'!$I$28,0,10*ROW('Water Data'!I144))="","",OFFSET('Water Data'!$I$28,0,10*ROW('Water Data'!I144)))</f>
        <v/>
      </c>
      <c r="CJ150" s="353" t="str">
        <f ca="1">+IF(OFFSET('Water Data'!$I$29,0,10*ROW('Water Data'!I144))="","",OFFSET('Water Data'!$I$29,0,10*ROW('Water Data'!I144)))</f>
        <v/>
      </c>
      <c r="CK150" s="353" t="str">
        <f ca="1">+IF(OFFSET('Sanitation Data'!$D$28,0,10*ROW('Sanitation Data'!D144))="","",OFFSET('Sanitation Data'!$D$28,0,10*ROW('Sanitation Data'!D144)))</f>
        <v/>
      </c>
      <c r="CL150" s="353" t="str">
        <f ca="1">+IF(OFFSET('Sanitation Data'!$D$29,0,10*ROW('Sanitation Data'!D144))="","",OFFSET('Sanitation Data'!$D$29,0,10*ROW('Sanitation Data'!D144)))</f>
        <v/>
      </c>
      <c r="CM150" s="353" t="str">
        <f ca="1">+IF(OFFSET('Sanitation Data'!$D$30,0,10*ROW('Sanitation Data'!D144))="","",OFFSET('Sanitation Data'!$D$30,0,10*ROW('Sanitation Data'!D144)))</f>
        <v/>
      </c>
      <c r="CN150" s="353" t="str">
        <f ca="1">+IF(OFFSET('Sanitation Data'!$D$31,0,10*ROW('Sanitation Data'!D144))="","",OFFSET('Sanitation Data'!$D$31,0,10*ROW('Sanitation Data'!D144)))</f>
        <v/>
      </c>
      <c r="CO150" s="353" t="str">
        <f ca="1">+IF(OFFSET('Sanitation Data'!$D$32,0,10*ROW('Sanitation Data'!D144))="","",OFFSET('Sanitation Data'!$D$32,0,10*ROW('Sanitation Data'!D144)))</f>
        <v/>
      </c>
      <c r="CP150" s="353" t="str">
        <f ca="1">+IF(OFFSET('Sanitation Data'!$E$28,0,10*ROW('Sanitation Data'!E144))="","",OFFSET('Sanitation Data'!$E$28,0,10*ROW('Sanitation Data'!E144)))</f>
        <v/>
      </c>
      <c r="CQ150" s="353" t="str">
        <f ca="1">+IF(OFFSET('Sanitation Data'!$E$29,0,10*ROW('Sanitation Data'!E144))="","",OFFSET('Sanitation Data'!$E$29,0,10*ROW('Sanitation Data'!E144)))</f>
        <v/>
      </c>
      <c r="CR150" s="353" t="str">
        <f ca="1">+IF(OFFSET('Sanitation Data'!$E$30,0,10*ROW('Sanitation Data'!E144))="","",OFFSET('Sanitation Data'!$E$30,0,10*ROW('Sanitation Data'!E144)))</f>
        <v/>
      </c>
      <c r="CS150" s="353" t="str">
        <f ca="1">+IF(OFFSET('Sanitation Data'!$E$31,0,10*ROW('Sanitation Data'!E144))="","",OFFSET('Sanitation Data'!$E$31,0,10*ROW('Sanitation Data'!E144)))</f>
        <v/>
      </c>
      <c r="CT150" s="353" t="str">
        <f ca="1">+IF(OFFSET('Sanitation Data'!$E$32,0,10*ROW('Sanitation Data'!E144))="","",OFFSET('Sanitation Data'!$E$32,0,10*ROW('Sanitation Data'!E144)))</f>
        <v/>
      </c>
      <c r="CU150" s="353" t="str">
        <f ca="1">+IF(OFFSET('Sanitation Data'!$F$28,0,10*ROW('Sanitation Data'!F144))="","",OFFSET('Sanitation Data'!$F$28,0,10*ROW('Sanitation Data'!F144)))</f>
        <v/>
      </c>
      <c r="CV150" s="353" t="str">
        <f ca="1">+IF(OFFSET('Sanitation Data'!$F$29,0,10*ROW('Sanitation Data'!F144))="","",OFFSET('Sanitation Data'!$F$29,0,10*ROW('Sanitation Data'!F144)))</f>
        <v/>
      </c>
      <c r="CW150" s="353" t="str">
        <f ca="1">+IF(OFFSET('Sanitation Data'!$F$30,0,10*ROW('Sanitation Data'!F144))="","",OFFSET('Sanitation Data'!$F$30,0,10*ROW('Sanitation Data'!F144)))</f>
        <v/>
      </c>
      <c r="CX150" s="353" t="str">
        <f ca="1">+IF(OFFSET('Sanitation Data'!$F$31,0,10*ROW('Sanitation Data'!F144))="","",OFFSET('Sanitation Data'!$F$31,0,10*ROW('Sanitation Data'!F144)))</f>
        <v/>
      </c>
      <c r="CY150" s="353" t="str">
        <f ca="1">+IF(OFFSET('Sanitation Data'!$F$32,0,10*ROW('Sanitation Data'!F144))="","",OFFSET('Sanitation Data'!$F$32,0,10*ROW('Sanitation Data'!F144)))</f>
        <v/>
      </c>
      <c r="CZ150" s="353" t="str">
        <f ca="1">+IF(OFFSET('Sanitation Data'!$G$28,0,10*ROW('Sanitation Data'!G144))="","",OFFSET('Sanitation Data'!$G$28,0,10*ROW('Sanitation Data'!G144)))</f>
        <v/>
      </c>
      <c r="DA150" s="353" t="str">
        <f ca="1">+IF(OFFSET('Sanitation Data'!$G$29,0,10*ROW('Sanitation Data'!G144))="","",OFFSET('Sanitation Data'!$G$29,0,10*ROW('Sanitation Data'!G144)))</f>
        <v/>
      </c>
      <c r="DB150" s="353" t="str">
        <f ca="1">+IF(OFFSET('Sanitation Data'!$G$30,0,10*ROW('Sanitation Data'!G144))="","",OFFSET('Sanitation Data'!$G$30,0,10*ROW('Sanitation Data'!G144)))</f>
        <v/>
      </c>
      <c r="DC150" s="353" t="str">
        <f ca="1">+IF(OFFSET('Sanitation Data'!$G$31,0,10*ROW('Sanitation Data'!G144))="","",OFFSET('Sanitation Data'!$G$31,0,10*ROW('Sanitation Data'!G144)))</f>
        <v/>
      </c>
      <c r="DD150" s="353" t="str">
        <f ca="1">+IF(OFFSET('Sanitation Data'!$G$32,0,10*ROW('Sanitation Data'!G144))="","",OFFSET('Sanitation Data'!$G$32,0,10*ROW('Sanitation Data'!G144)))</f>
        <v/>
      </c>
      <c r="DE150" s="353" t="str">
        <f ca="1">+IF(OFFSET('Sanitation Data'!$H$28,0,10*ROW('Sanitation Data'!H144))="","",OFFSET('Sanitation Data'!$H$28,0,10*ROW('Sanitation Data'!H144)))</f>
        <v/>
      </c>
      <c r="DF150" s="353" t="str">
        <f ca="1">+IF(OFFSET('Sanitation Data'!$H$29,0,10*ROW('Sanitation Data'!H144))="","",OFFSET('Sanitation Data'!$H$29,0,10*ROW('Sanitation Data'!H144)))</f>
        <v/>
      </c>
      <c r="DG150" s="353" t="str">
        <f ca="1">+IF(OFFSET('Sanitation Data'!$H$30,0,10*ROW('Sanitation Data'!H144))="","",OFFSET('Sanitation Data'!$H$30,0,10*ROW('Sanitation Data'!H144)))</f>
        <v/>
      </c>
      <c r="DH150" s="353" t="str">
        <f ca="1">+IF(OFFSET('Sanitation Data'!$H$31,0,10*ROW('Sanitation Data'!H144))="","",OFFSET('Sanitation Data'!$H$31,0,10*ROW('Sanitation Data'!H144)))</f>
        <v/>
      </c>
      <c r="DI150" s="353" t="str">
        <f ca="1">+IF(OFFSET('Sanitation Data'!$H$32,0,10*ROW('Sanitation Data'!H144))="","",OFFSET('Sanitation Data'!$H$32,0,10*ROW('Sanitation Data'!H144)))</f>
        <v/>
      </c>
      <c r="DJ150" s="353" t="str">
        <f ca="1">+IF(OFFSET('Sanitation Data'!$I$28,0,10*ROW('Sanitation Data'!I144))="","",OFFSET('Sanitation Data'!$I$28,0,10*ROW('Sanitation Data'!I144)))</f>
        <v/>
      </c>
      <c r="DK150" s="353" t="str">
        <f ca="1">+IF(OFFSET('Sanitation Data'!$I$29,0,10*ROW('Sanitation Data'!I144))="","",OFFSET('Sanitation Data'!$I$29,0,10*ROW('Sanitation Data'!I144)))</f>
        <v/>
      </c>
      <c r="DL150" s="353" t="str">
        <f ca="1">+IF(OFFSET('Sanitation Data'!$I$30,0,10*ROW('Sanitation Data'!I144))="","",OFFSET('Sanitation Data'!$I$30,0,10*ROW('Sanitation Data'!I144)))</f>
        <v/>
      </c>
      <c r="DM150" s="353" t="str">
        <f ca="1">+IF(OFFSET('Sanitation Data'!$I$31,0,10*ROW('Sanitation Data'!I144))="","",OFFSET('Sanitation Data'!$I$31,0,10*ROW('Sanitation Data'!I144)))</f>
        <v/>
      </c>
      <c r="DN150" s="353" t="str">
        <f ca="1">+IF(OFFSET('Sanitation Data'!$I$32,0,10*ROW('Sanitation Data'!I144))="","",OFFSET('Sanitation Data'!$I$32,0,10*ROW('Sanitation Data'!I144)))</f>
        <v/>
      </c>
      <c r="DO150" s="353" t="str">
        <f ca="1">+IF(OFFSET('Hygiene Data'!$D$11,0,10*ROW('Hygiene Data'!D144))="","",OFFSET('Hygiene Data'!$D$11,0,10*ROW('Hygiene Data'!D144)))</f>
        <v/>
      </c>
      <c r="DP150" s="353" t="str">
        <f ca="1">+IF(OFFSET('Hygiene Data'!$D$12,0,10*ROW('Hygiene Data'!D144))="","",OFFSET('Hygiene Data'!$D$12,0,10*ROW('Hygiene Data'!D144)))</f>
        <v/>
      </c>
      <c r="DQ150" s="353" t="str">
        <f ca="1">+IF(OFFSET('Hygiene Data'!$D$13,0,10*ROW('Hygiene Data'!D144))="","",OFFSET('Hygiene Data'!$D$13,0,10*ROW('Hygiene Data'!D144)))</f>
        <v/>
      </c>
      <c r="DR150" s="353" t="str">
        <f ca="1">+IF(OFFSET('Hygiene Data'!$E$11,0,10*ROW('Hygiene Data'!E144))="","",OFFSET('Hygiene Data'!$E$11,0,10*ROW('Hygiene Data'!E144)))</f>
        <v/>
      </c>
      <c r="DS150" s="353" t="str">
        <f ca="1">+IF(OFFSET('Hygiene Data'!$E$12,0,10*ROW('Hygiene Data'!E144))="","",OFFSET('Hygiene Data'!$E$12,0,10*ROW('Hygiene Data'!E144)))</f>
        <v/>
      </c>
      <c r="DT150" s="353" t="str">
        <f ca="1">+IF(OFFSET('Hygiene Data'!$E$13,0,10*ROW('Hygiene Data'!E144))="","",OFFSET('Hygiene Data'!$E$13,0,10*ROW('Hygiene Data'!E144)))</f>
        <v/>
      </c>
      <c r="DU150" s="353" t="str">
        <f ca="1">+IF(OFFSET('Hygiene Data'!$F$11,0,10*ROW('Hygiene Data'!F144))="","",OFFSET('Hygiene Data'!$F$11,0,10*ROW('Hygiene Data'!F144)))</f>
        <v/>
      </c>
      <c r="DV150" s="353" t="str">
        <f ca="1">+IF(OFFSET('Hygiene Data'!$F$12,0,10*ROW('Hygiene Data'!F144))="","",OFFSET('Hygiene Data'!$F$12,0,10*ROW('Hygiene Data'!F144)))</f>
        <v/>
      </c>
      <c r="DW150" s="353" t="str">
        <f ca="1">+IF(OFFSET('Hygiene Data'!$F$13,0,10*ROW('Hygiene Data'!F144))="","",OFFSET('Hygiene Data'!$F$13,0,10*ROW('Hygiene Data'!F144)))</f>
        <v/>
      </c>
      <c r="DX150" s="353" t="str">
        <f ca="1">+IF(OFFSET('Hygiene Data'!$G$11,0,10*ROW('Hygiene Data'!G144))="","",OFFSET('Hygiene Data'!$G$11,0,10*ROW('Hygiene Data'!G144)))</f>
        <v/>
      </c>
      <c r="DY150" s="353" t="str">
        <f ca="1">+IF(OFFSET('Hygiene Data'!$G$12,0,10*ROW('Hygiene Data'!G144))="","",OFFSET('Hygiene Data'!$G$12,0,10*ROW('Hygiene Data'!G144)))</f>
        <v/>
      </c>
      <c r="DZ150" s="353" t="str">
        <f ca="1">+IF(OFFSET('Hygiene Data'!$G$13,0,10*ROW('Hygiene Data'!G144))="","",OFFSET('Hygiene Data'!$G$13,0,10*ROW('Hygiene Data'!G144)))</f>
        <v/>
      </c>
      <c r="EA150" s="353" t="str">
        <f ca="1">+IF(OFFSET('Hygiene Data'!$H$11,0,10*ROW('Hygiene Data'!H144))="","",OFFSET('Hygiene Data'!$H$11,0,10*ROW('Hygiene Data'!H144)))</f>
        <v/>
      </c>
      <c r="EB150" s="353" t="str">
        <f ca="1">+IF(OFFSET('Hygiene Data'!$H$12,0,10*ROW('Hygiene Data'!H144))="","",OFFSET('Hygiene Data'!$H$12,0,10*ROW('Hygiene Data'!H144)))</f>
        <v/>
      </c>
      <c r="EC150" s="353" t="str">
        <f ca="1">+IF(OFFSET('Hygiene Data'!$H$13,0,10*ROW('Hygiene Data'!H144))="","",OFFSET('Hygiene Data'!$H$13,0,10*ROW('Hygiene Data'!H144)))</f>
        <v/>
      </c>
      <c r="ED150" s="353" t="str">
        <f ca="1">+IF(OFFSET('Hygiene Data'!$I$11,0,10*ROW('Hygiene Data'!I144))="","",OFFSET('Hygiene Data'!$I$11,0,10*ROW('Hygiene Data'!I144)))</f>
        <v/>
      </c>
      <c r="EE150" s="353" t="str">
        <f ca="1">+IF(OFFSET('Hygiene Data'!$I$12,0,10*ROW('Hygiene Data'!I144))="","",OFFSET('Hygiene Data'!$I$12,0,10*ROW('Hygiene Data'!I144)))</f>
        <v/>
      </c>
      <c r="EF150" s="353" t="str">
        <f ca="1">+IF(OFFSET('Hygiene Data'!$I$13,0,10*ROW('Hygiene Data'!I144))="","",OFFSET('Hygiene Data'!$I$13,0,10*ROW('Hygiene Data'!I144)))</f>
        <v/>
      </c>
    </row>
    <row r="151" spans="1:136" x14ac:dyDescent="0.25">
      <c r="A151" s="462" t="str">
        <f ca="1">+IF(OFFSET('Water Data'!$B$2,0,10*ROW('Water Data'!E145))="","",OFFSET('Water Data'!$B$2,0,10*ROW('Water Data'!E145)))</f>
        <v/>
      </c>
      <c r="B151" s="46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89" t="str">
        <f t="shared" ca="1" si="2"/>
        <v/>
      </c>
      <c r="D151" s="49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3" t="str">
        <f ca="1">+IF(OFFSET('Water Data'!$D$27,0,10*ROW('Water Data'!D145))="","",OFFSET('Water Data'!$D$27,0,10*ROW('Water Data'!D145)))</f>
        <v/>
      </c>
      <c r="BT151" s="353" t="str">
        <f ca="1">+IF(OFFSET('Water Data'!$D$28,0,10*ROW('Water Data'!D145))="","",OFFSET('Water Data'!$D$28,0,10*ROW('Water Data'!D145)))</f>
        <v/>
      </c>
      <c r="BU151" s="353" t="str">
        <f ca="1">+IF(OFFSET('Water Data'!$D$29,0,10*ROW('Water Data'!D145))="","",OFFSET('Water Data'!$D$29,0,10*ROW('Water Data'!D145)))</f>
        <v/>
      </c>
      <c r="BV151" s="353" t="str">
        <f ca="1">+IF(OFFSET('Water Data'!$E$27,0,10*ROW('Water Data'!E145))="","",OFFSET('Water Data'!$E$27,0,10*ROW('Water Data'!E145)))</f>
        <v/>
      </c>
      <c r="BW151" s="353" t="str">
        <f ca="1">+IF(OFFSET('Water Data'!$E$28,0,10*ROW('Water Data'!E145))="","",OFFSET('Water Data'!$E$28,0,10*ROW('Water Data'!E145)))</f>
        <v/>
      </c>
      <c r="BX151" s="353" t="str">
        <f ca="1">+IF(OFFSET('Water Data'!$E$29,0,10*ROW('Water Data'!E145))="","",OFFSET('Water Data'!$E$29,0,10*ROW('Water Data'!E145)))</f>
        <v/>
      </c>
      <c r="BY151" s="353" t="str">
        <f ca="1">+IF(OFFSET('Water Data'!$F$27,0,10*ROW('Water Data'!F145))="","",OFFSET('Water Data'!$F$27,0,10*ROW('Water Data'!F145)))</f>
        <v/>
      </c>
      <c r="BZ151" s="353" t="str">
        <f ca="1">+IF(OFFSET('Water Data'!$F$28,0,10*ROW('Water Data'!F145))="","",OFFSET('Water Data'!$F$28,0,10*ROW('Water Data'!F145)))</f>
        <v/>
      </c>
      <c r="CA151" s="353" t="str">
        <f ca="1">+IF(OFFSET('Water Data'!$F$29,0,10*ROW('Water Data'!F145))="","",OFFSET('Water Data'!$F$29,0,10*ROW('Water Data'!F145)))</f>
        <v/>
      </c>
      <c r="CB151" s="353" t="str">
        <f ca="1">+IF(OFFSET('Water Data'!$G$27,0,10*ROW('Water Data'!G145))="","",OFFSET('Water Data'!$G$27,0,10*ROW('Water Data'!G145)))</f>
        <v/>
      </c>
      <c r="CC151" s="353" t="str">
        <f ca="1">+IF(OFFSET('Water Data'!$G$28,0,10*ROW('Water Data'!G145))="","",OFFSET('Water Data'!$G$28,0,10*ROW('Water Data'!G145)))</f>
        <v/>
      </c>
      <c r="CD151" s="353" t="str">
        <f ca="1">+IF(OFFSET('Water Data'!$G$29,0,10*ROW('Water Data'!G145))="","",OFFSET('Water Data'!$G$29,0,10*ROW('Water Data'!G145)))</f>
        <v/>
      </c>
      <c r="CE151" s="353" t="str">
        <f ca="1">+IF(OFFSET('Water Data'!$H$27,0,10*ROW('Water Data'!H145))="","",OFFSET('Water Data'!$H$27,0,10*ROW('Water Data'!H145)))</f>
        <v/>
      </c>
      <c r="CF151" s="353" t="str">
        <f ca="1">+IF(OFFSET('Water Data'!$H$28,0,10*ROW('Water Data'!H145))="","",OFFSET('Water Data'!$H$28,0,10*ROW('Water Data'!H145)))</f>
        <v/>
      </c>
      <c r="CG151" s="353" t="str">
        <f ca="1">+IF(OFFSET('Water Data'!$H$29,0,10*ROW('Water Data'!H145))="","",OFFSET('Water Data'!$H$29,0,10*ROW('Water Data'!H145)))</f>
        <v/>
      </c>
      <c r="CH151" s="353" t="str">
        <f ca="1">+IF(OFFSET('Water Data'!$I$27,0,10*ROW('Water Data'!I145))="","",OFFSET('Water Data'!$I$27,0,10*ROW('Water Data'!I145)))</f>
        <v/>
      </c>
      <c r="CI151" s="353" t="str">
        <f ca="1">+IF(OFFSET('Water Data'!$I$28,0,10*ROW('Water Data'!I145))="","",OFFSET('Water Data'!$I$28,0,10*ROW('Water Data'!I145)))</f>
        <v/>
      </c>
      <c r="CJ151" s="353" t="str">
        <f ca="1">+IF(OFFSET('Water Data'!$I$29,0,10*ROW('Water Data'!I145))="","",OFFSET('Water Data'!$I$29,0,10*ROW('Water Data'!I145)))</f>
        <v/>
      </c>
      <c r="CK151" s="353" t="str">
        <f ca="1">+IF(OFFSET('Sanitation Data'!$D$28,0,10*ROW('Sanitation Data'!D145))="","",OFFSET('Sanitation Data'!$D$28,0,10*ROW('Sanitation Data'!D145)))</f>
        <v/>
      </c>
      <c r="CL151" s="353" t="str">
        <f ca="1">+IF(OFFSET('Sanitation Data'!$D$29,0,10*ROW('Sanitation Data'!D145))="","",OFFSET('Sanitation Data'!$D$29,0,10*ROW('Sanitation Data'!D145)))</f>
        <v/>
      </c>
      <c r="CM151" s="353" t="str">
        <f ca="1">+IF(OFFSET('Sanitation Data'!$D$30,0,10*ROW('Sanitation Data'!D145))="","",OFFSET('Sanitation Data'!$D$30,0,10*ROW('Sanitation Data'!D145)))</f>
        <v/>
      </c>
      <c r="CN151" s="353" t="str">
        <f ca="1">+IF(OFFSET('Sanitation Data'!$D$31,0,10*ROW('Sanitation Data'!D145))="","",OFFSET('Sanitation Data'!$D$31,0,10*ROW('Sanitation Data'!D145)))</f>
        <v/>
      </c>
      <c r="CO151" s="353" t="str">
        <f ca="1">+IF(OFFSET('Sanitation Data'!$D$32,0,10*ROW('Sanitation Data'!D145))="","",OFFSET('Sanitation Data'!$D$32,0,10*ROW('Sanitation Data'!D145)))</f>
        <v/>
      </c>
      <c r="CP151" s="353" t="str">
        <f ca="1">+IF(OFFSET('Sanitation Data'!$E$28,0,10*ROW('Sanitation Data'!E145))="","",OFFSET('Sanitation Data'!$E$28,0,10*ROW('Sanitation Data'!E145)))</f>
        <v/>
      </c>
      <c r="CQ151" s="353" t="str">
        <f ca="1">+IF(OFFSET('Sanitation Data'!$E$29,0,10*ROW('Sanitation Data'!E145))="","",OFFSET('Sanitation Data'!$E$29,0,10*ROW('Sanitation Data'!E145)))</f>
        <v/>
      </c>
      <c r="CR151" s="353" t="str">
        <f ca="1">+IF(OFFSET('Sanitation Data'!$E$30,0,10*ROW('Sanitation Data'!E145))="","",OFFSET('Sanitation Data'!$E$30,0,10*ROW('Sanitation Data'!E145)))</f>
        <v/>
      </c>
      <c r="CS151" s="353" t="str">
        <f ca="1">+IF(OFFSET('Sanitation Data'!$E$31,0,10*ROW('Sanitation Data'!E145))="","",OFFSET('Sanitation Data'!$E$31,0,10*ROW('Sanitation Data'!E145)))</f>
        <v/>
      </c>
      <c r="CT151" s="353" t="str">
        <f ca="1">+IF(OFFSET('Sanitation Data'!$E$32,0,10*ROW('Sanitation Data'!E145))="","",OFFSET('Sanitation Data'!$E$32,0,10*ROW('Sanitation Data'!E145)))</f>
        <v/>
      </c>
      <c r="CU151" s="353" t="str">
        <f ca="1">+IF(OFFSET('Sanitation Data'!$F$28,0,10*ROW('Sanitation Data'!F145))="","",OFFSET('Sanitation Data'!$F$28,0,10*ROW('Sanitation Data'!F145)))</f>
        <v/>
      </c>
      <c r="CV151" s="353" t="str">
        <f ca="1">+IF(OFFSET('Sanitation Data'!$F$29,0,10*ROW('Sanitation Data'!F145))="","",OFFSET('Sanitation Data'!$F$29,0,10*ROW('Sanitation Data'!F145)))</f>
        <v/>
      </c>
      <c r="CW151" s="353" t="str">
        <f ca="1">+IF(OFFSET('Sanitation Data'!$F$30,0,10*ROW('Sanitation Data'!F145))="","",OFFSET('Sanitation Data'!$F$30,0,10*ROW('Sanitation Data'!F145)))</f>
        <v/>
      </c>
      <c r="CX151" s="353" t="str">
        <f ca="1">+IF(OFFSET('Sanitation Data'!$F$31,0,10*ROW('Sanitation Data'!F145))="","",OFFSET('Sanitation Data'!$F$31,0,10*ROW('Sanitation Data'!F145)))</f>
        <v/>
      </c>
      <c r="CY151" s="353" t="str">
        <f ca="1">+IF(OFFSET('Sanitation Data'!$F$32,0,10*ROW('Sanitation Data'!F145))="","",OFFSET('Sanitation Data'!$F$32,0,10*ROW('Sanitation Data'!F145)))</f>
        <v/>
      </c>
      <c r="CZ151" s="353" t="str">
        <f ca="1">+IF(OFFSET('Sanitation Data'!$G$28,0,10*ROW('Sanitation Data'!G145))="","",OFFSET('Sanitation Data'!$G$28,0,10*ROW('Sanitation Data'!G145)))</f>
        <v/>
      </c>
      <c r="DA151" s="353" t="str">
        <f ca="1">+IF(OFFSET('Sanitation Data'!$G$29,0,10*ROW('Sanitation Data'!G145))="","",OFFSET('Sanitation Data'!$G$29,0,10*ROW('Sanitation Data'!G145)))</f>
        <v/>
      </c>
      <c r="DB151" s="353" t="str">
        <f ca="1">+IF(OFFSET('Sanitation Data'!$G$30,0,10*ROW('Sanitation Data'!G145))="","",OFFSET('Sanitation Data'!$G$30,0,10*ROW('Sanitation Data'!G145)))</f>
        <v/>
      </c>
      <c r="DC151" s="353" t="str">
        <f ca="1">+IF(OFFSET('Sanitation Data'!$G$31,0,10*ROW('Sanitation Data'!G145))="","",OFFSET('Sanitation Data'!$G$31,0,10*ROW('Sanitation Data'!G145)))</f>
        <v/>
      </c>
      <c r="DD151" s="353" t="str">
        <f ca="1">+IF(OFFSET('Sanitation Data'!$G$32,0,10*ROW('Sanitation Data'!G145))="","",OFFSET('Sanitation Data'!$G$32,0,10*ROW('Sanitation Data'!G145)))</f>
        <v/>
      </c>
      <c r="DE151" s="353" t="str">
        <f ca="1">+IF(OFFSET('Sanitation Data'!$H$28,0,10*ROW('Sanitation Data'!H145))="","",OFFSET('Sanitation Data'!$H$28,0,10*ROW('Sanitation Data'!H145)))</f>
        <v/>
      </c>
      <c r="DF151" s="353" t="str">
        <f ca="1">+IF(OFFSET('Sanitation Data'!$H$29,0,10*ROW('Sanitation Data'!H145))="","",OFFSET('Sanitation Data'!$H$29,0,10*ROW('Sanitation Data'!H145)))</f>
        <v/>
      </c>
      <c r="DG151" s="353" t="str">
        <f ca="1">+IF(OFFSET('Sanitation Data'!$H$30,0,10*ROW('Sanitation Data'!H145))="","",OFFSET('Sanitation Data'!$H$30,0,10*ROW('Sanitation Data'!H145)))</f>
        <v/>
      </c>
      <c r="DH151" s="353" t="str">
        <f ca="1">+IF(OFFSET('Sanitation Data'!$H$31,0,10*ROW('Sanitation Data'!H145))="","",OFFSET('Sanitation Data'!$H$31,0,10*ROW('Sanitation Data'!H145)))</f>
        <v/>
      </c>
      <c r="DI151" s="353" t="str">
        <f ca="1">+IF(OFFSET('Sanitation Data'!$H$32,0,10*ROW('Sanitation Data'!H145))="","",OFFSET('Sanitation Data'!$H$32,0,10*ROW('Sanitation Data'!H145)))</f>
        <v/>
      </c>
      <c r="DJ151" s="353" t="str">
        <f ca="1">+IF(OFFSET('Sanitation Data'!$I$28,0,10*ROW('Sanitation Data'!I145))="","",OFFSET('Sanitation Data'!$I$28,0,10*ROW('Sanitation Data'!I145)))</f>
        <v/>
      </c>
      <c r="DK151" s="353" t="str">
        <f ca="1">+IF(OFFSET('Sanitation Data'!$I$29,0,10*ROW('Sanitation Data'!I145))="","",OFFSET('Sanitation Data'!$I$29,0,10*ROW('Sanitation Data'!I145)))</f>
        <v/>
      </c>
      <c r="DL151" s="353" t="str">
        <f ca="1">+IF(OFFSET('Sanitation Data'!$I$30,0,10*ROW('Sanitation Data'!I145))="","",OFFSET('Sanitation Data'!$I$30,0,10*ROW('Sanitation Data'!I145)))</f>
        <v/>
      </c>
      <c r="DM151" s="353" t="str">
        <f ca="1">+IF(OFFSET('Sanitation Data'!$I$31,0,10*ROW('Sanitation Data'!I145))="","",OFFSET('Sanitation Data'!$I$31,0,10*ROW('Sanitation Data'!I145)))</f>
        <v/>
      </c>
      <c r="DN151" s="353" t="str">
        <f ca="1">+IF(OFFSET('Sanitation Data'!$I$32,0,10*ROW('Sanitation Data'!I145))="","",OFFSET('Sanitation Data'!$I$32,0,10*ROW('Sanitation Data'!I145)))</f>
        <v/>
      </c>
      <c r="DO151" s="353" t="str">
        <f ca="1">+IF(OFFSET('Hygiene Data'!$D$11,0,10*ROW('Hygiene Data'!D145))="","",OFFSET('Hygiene Data'!$D$11,0,10*ROW('Hygiene Data'!D145)))</f>
        <v/>
      </c>
      <c r="DP151" s="353" t="str">
        <f ca="1">+IF(OFFSET('Hygiene Data'!$D$12,0,10*ROW('Hygiene Data'!D145))="","",OFFSET('Hygiene Data'!$D$12,0,10*ROW('Hygiene Data'!D145)))</f>
        <v/>
      </c>
      <c r="DQ151" s="353" t="str">
        <f ca="1">+IF(OFFSET('Hygiene Data'!$D$13,0,10*ROW('Hygiene Data'!D145))="","",OFFSET('Hygiene Data'!$D$13,0,10*ROW('Hygiene Data'!D145)))</f>
        <v/>
      </c>
      <c r="DR151" s="353" t="str">
        <f ca="1">+IF(OFFSET('Hygiene Data'!$E$11,0,10*ROW('Hygiene Data'!E145))="","",OFFSET('Hygiene Data'!$E$11,0,10*ROW('Hygiene Data'!E145)))</f>
        <v/>
      </c>
      <c r="DS151" s="353" t="str">
        <f ca="1">+IF(OFFSET('Hygiene Data'!$E$12,0,10*ROW('Hygiene Data'!E145))="","",OFFSET('Hygiene Data'!$E$12,0,10*ROW('Hygiene Data'!E145)))</f>
        <v/>
      </c>
      <c r="DT151" s="353" t="str">
        <f ca="1">+IF(OFFSET('Hygiene Data'!$E$13,0,10*ROW('Hygiene Data'!E145))="","",OFFSET('Hygiene Data'!$E$13,0,10*ROW('Hygiene Data'!E145)))</f>
        <v/>
      </c>
      <c r="DU151" s="353" t="str">
        <f ca="1">+IF(OFFSET('Hygiene Data'!$F$11,0,10*ROW('Hygiene Data'!F145))="","",OFFSET('Hygiene Data'!$F$11,0,10*ROW('Hygiene Data'!F145)))</f>
        <v/>
      </c>
      <c r="DV151" s="353" t="str">
        <f ca="1">+IF(OFFSET('Hygiene Data'!$F$12,0,10*ROW('Hygiene Data'!F145))="","",OFFSET('Hygiene Data'!$F$12,0,10*ROW('Hygiene Data'!F145)))</f>
        <v/>
      </c>
      <c r="DW151" s="353" t="str">
        <f ca="1">+IF(OFFSET('Hygiene Data'!$F$13,0,10*ROW('Hygiene Data'!F145))="","",OFFSET('Hygiene Data'!$F$13,0,10*ROW('Hygiene Data'!F145)))</f>
        <v/>
      </c>
      <c r="DX151" s="353" t="str">
        <f ca="1">+IF(OFFSET('Hygiene Data'!$G$11,0,10*ROW('Hygiene Data'!G145))="","",OFFSET('Hygiene Data'!$G$11,0,10*ROW('Hygiene Data'!G145)))</f>
        <v/>
      </c>
      <c r="DY151" s="353" t="str">
        <f ca="1">+IF(OFFSET('Hygiene Data'!$G$12,0,10*ROW('Hygiene Data'!G145))="","",OFFSET('Hygiene Data'!$G$12,0,10*ROW('Hygiene Data'!G145)))</f>
        <v/>
      </c>
      <c r="DZ151" s="353" t="str">
        <f ca="1">+IF(OFFSET('Hygiene Data'!$G$13,0,10*ROW('Hygiene Data'!G145))="","",OFFSET('Hygiene Data'!$G$13,0,10*ROW('Hygiene Data'!G145)))</f>
        <v/>
      </c>
      <c r="EA151" s="353" t="str">
        <f ca="1">+IF(OFFSET('Hygiene Data'!$H$11,0,10*ROW('Hygiene Data'!H145))="","",OFFSET('Hygiene Data'!$H$11,0,10*ROW('Hygiene Data'!H145)))</f>
        <v/>
      </c>
      <c r="EB151" s="353" t="str">
        <f ca="1">+IF(OFFSET('Hygiene Data'!$H$12,0,10*ROW('Hygiene Data'!H145))="","",OFFSET('Hygiene Data'!$H$12,0,10*ROW('Hygiene Data'!H145)))</f>
        <v/>
      </c>
      <c r="EC151" s="353" t="str">
        <f ca="1">+IF(OFFSET('Hygiene Data'!$H$13,0,10*ROW('Hygiene Data'!H145))="","",OFFSET('Hygiene Data'!$H$13,0,10*ROW('Hygiene Data'!H145)))</f>
        <v/>
      </c>
      <c r="ED151" s="353" t="str">
        <f ca="1">+IF(OFFSET('Hygiene Data'!$I$11,0,10*ROW('Hygiene Data'!I145))="","",OFFSET('Hygiene Data'!$I$11,0,10*ROW('Hygiene Data'!I145)))</f>
        <v/>
      </c>
      <c r="EE151" s="353" t="str">
        <f ca="1">+IF(OFFSET('Hygiene Data'!$I$12,0,10*ROW('Hygiene Data'!I145))="","",OFFSET('Hygiene Data'!$I$12,0,10*ROW('Hygiene Data'!I145)))</f>
        <v/>
      </c>
      <c r="EF151" s="353" t="str">
        <f ca="1">+IF(OFFSET('Hygiene Data'!$I$13,0,10*ROW('Hygiene Data'!I145))="","",OFFSET('Hygiene Data'!$I$13,0,10*ROW('Hygiene Data'!I145)))</f>
        <v/>
      </c>
    </row>
    <row r="152" spans="1:136" x14ac:dyDescent="0.25">
      <c r="A152" s="462" t="str">
        <f ca="1">+IF(OFFSET('Water Data'!$B$2,0,10*ROW('Water Data'!E146))="","",OFFSET('Water Data'!$B$2,0,10*ROW('Water Data'!E146)))</f>
        <v/>
      </c>
      <c r="B152" s="46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89" t="str">
        <f t="shared" ca="1" si="2"/>
        <v/>
      </c>
      <c r="D152" s="49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3" t="str">
        <f ca="1">+IF(OFFSET('Water Data'!$D$27,0,10*ROW('Water Data'!D146))="","",OFFSET('Water Data'!$D$27,0,10*ROW('Water Data'!D146)))</f>
        <v/>
      </c>
      <c r="BT152" s="353" t="str">
        <f ca="1">+IF(OFFSET('Water Data'!$D$28,0,10*ROW('Water Data'!D146))="","",OFFSET('Water Data'!$D$28,0,10*ROW('Water Data'!D146)))</f>
        <v/>
      </c>
      <c r="BU152" s="353" t="str">
        <f ca="1">+IF(OFFSET('Water Data'!$D$29,0,10*ROW('Water Data'!D146))="","",OFFSET('Water Data'!$D$29,0,10*ROW('Water Data'!D146)))</f>
        <v/>
      </c>
      <c r="BV152" s="353" t="str">
        <f ca="1">+IF(OFFSET('Water Data'!$E$27,0,10*ROW('Water Data'!E146))="","",OFFSET('Water Data'!$E$27,0,10*ROW('Water Data'!E146)))</f>
        <v/>
      </c>
      <c r="BW152" s="353" t="str">
        <f ca="1">+IF(OFFSET('Water Data'!$E$28,0,10*ROW('Water Data'!E146))="","",OFFSET('Water Data'!$E$28,0,10*ROW('Water Data'!E146)))</f>
        <v/>
      </c>
      <c r="BX152" s="353" t="str">
        <f ca="1">+IF(OFFSET('Water Data'!$E$29,0,10*ROW('Water Data'!E146))="","",OFFSET('Water Data'!$E$29,0,10*ROW('Water Data'!E146)))</f>
        <v/>
      </c>
      <c r="BY152" s="353" t="str">
        <f ca="1">+IF(OFFSET('Water Data'!$F$27,0,10*ROW('Water Data'!F146))="","",OFFSET('Water Data'!$F$27,0,10*ROW('Water Data'!F146)))</f>
        <v/>
      </c>
      <c r="BZ152" s="353" t="str">
        <f ca="1">+IF(OFFSET('Water Data'!$F$28,0,10*ROW('Water Data'!F146))="","",OFFSET('Water Data'!$F$28,0,10*ROW('Water Data'!F146)))</f>
        <v/>
      </c>
      <c r="CA152" s="353" t="str">
        <f ca="1">+IF(OFFSET('Water Data'!$F$29,0,10*ROW('Water Data'!F146))="","",OFFSET('Water Data'!$F$29,0,10*ROW('Water Data'!F146)))</f>
        <v/>
      </c>
      <c r="CB152" s="353" t="str">
        <f ca="1">+IF(OFFSET('Water Data'!$G$27,0,10*ROW('Water Data'!G146))="","",OFFSET('Water Data'!$G$27,0,10*ROW('Water Data'!G146)))</f>
        <v/>
      </c>
      <c r="CC152" s="353" t="str">
        <f ca="1">+IF(OFFSET('Water Data'!$G$28,0,10*ROW('Water Data'!G146))="","",OFFSET('Water Data'!$G$28,0,10*ROW('Water Data'!G146)))</f>
        <v/>
      </c>
      <c r="CD152" s="353" t="str">
        <f ca="1">+IF(OFFSET('Water Data'!$G$29,0,10*ROW('Water Data'!G146))="","",OFFSET('Water Data'!$G$29,0,10*ROW('Water Data'!G146)))</f>
        <v/>
      </c>
      <c r="CE152" s="353" t="str">
        <f ca="1">+IF(OFFSET('Water Data'!$H$27,0,10*ROW('Water Data'!H146))="","",OFFSET('Water Data'!$H$27,0,10*ROW('Water Data'!H146)))</f>
        <v/>
      </c>
      <c r="CF152" s="353" t="str">
        <f ca="1">+IF(OFFSET('Water Data'!$H$28,0,10*ROW('Water Data'!H146))="","",OFFSET('Water Data'!$H$28,0,10*ROW('Water Data'!H146)))</f>
        <v/>
      </c>
      <c r="CG152" s="353" t="str">
        <f ca="1">+IF(OFFSET('Water Data'!$H$29,0,10*ROW('Water Data'!H146))="","",OFFSET('Water Data'!$H$29,0,10*ROW('Water Data'!H146)))</f>
        <v/>
      </c>
      <c r="CH152" s="353" t="str">
        <f ca="1">+IF(OFFSET('Water Data'!$I$27,0,10*ROW('Water Data'!I146))="","",OFFSET('Water Data'!$I$27,0,10*ROW('Water Data'!I146)))</f>
        <v/>
      </c>
      <c r="CI152" s="353" t="str">
        <f ca="1">+IF(OFFSET('Water Data'!$I$28,0,10*ROW('Water Data'!I146))="","",OFFSET('Water Data'!$I$28,0,10*ROW('Water Data'!I146)))</f>
        <v/>
      </c>
      <c r="CJ152" s="353" t="str">
        <f ca="1">+IF(OFFSET('Water Data'!$I$29,0,10*ROW('Water Data'!I146))="","",OFFSET('Water Data'!$I$29,0,10*ROW('Water Data'!I146)))</f>
        <v/>
      </c>
      <c r="CK152" s="353" t="str">
        <f ca="1">+IF(OFFSET('Sanitation Data'!$D$28,0,10*ROW('Sanitation Data'!D146))="","",OFFSET('Sanitation Data'!$D$28,0,10*ROW('Sanitation Data'!D146)))</f>
        <v/>
      </c>
      <c r="CL152" s="353" t="str">
        <f ca="1">+IF(OFFSET('Sanitation Data'!$D$29,0,10*ROW('Sanitation Data'!D146))="","",OFFSET('Sanitation Data'!$D$29,0,10*ROW('Sanitation Data'!D146)))</f>
        <v/>
      </c>
      <c r="CM152" s="353" t="str">
        <f ca="1">+IF(OFFSET('Sanitation Data'!$D$30,0,10*ROW('Sanitation Data'!D146))="","",OFFSET('Sanitation Data'!$D$30,0,10*ROW('Sanitation Data'!D146)))</f>
        <v/>
      </c>
      <c r="CN152" s="353" t="str">
        <f ca="1">+IF(OFFSET('Sanitation Data'!$D$31,0,10*ROW('Sanitation Data'!D146))="","",OFFSET('Sanitation Data'!$D$31,0,10*ROW('Sanitation Data'!D146)))</f>
        <v/>
      </c>
      <c r="CO152" s="353" t="str">
        <f ca="1">+IF(OFFSET('Sanitation Data'!$D$32,0,10*ROW('Sanitation Data'!D146))="","",OFFSET('Sanitation Data'!$D$32,0,10*ROW('Sanitation Data'!D146)))</f>
        <v/>
      </c>
      <c r="CP152" s="353" t="str">
        <f ca="1">+IF(OFFSET('Sanitation Data'!$E$28,0,10*ROW('Sanitation Data'!E146))="","",OFFSET('Sanitation Data'!$E$28,0,10*ROW('Sanitation Data'!E146)))</f>
        <v/>
      </c>
      <c r="CQ152" s="353" t="str">
        <f ca="1">+IF(OFFSET('Sanitation Data'!$E$29,0,10*ROW('Sanitation Data'!E146))="","",OFFSET('Sanitation Data'!$E$29,0,10*ROW('Sanitation Data'!E146)))</f>
        <v/>
      </c>
      <c r="CR152" s="353" t="str">
        <f ca="1">+IF(OFFSET('Sanitation Data'!$E$30,0,10*ROW('Sanitation Data'!E146))="","",OFFSET('Sanitation Data'!$E$30,0,10*ROW('Sanitation Data'!E146)))</f>
        <v/>
      </c>
      <c r="CS152" s="353" t="str">
        <f ca="1">+IF(OFFSET('Sanitation Data'!$E$31,0,10*ROW('Sanitation Data'!E146))="","",OFFSET('Sanitation Data'!$E$31,0,10*ROW('Sanitation Data'!E146)))</f>
        <v/>
      </c>
      <c r="CT152" s="353" t="str">
        <f ca="1">+IF(OFFSET('Sanitation Data'!$E$32,0,10*ROW('Sanitation Data'!E146))="","",OFFSET('Sanitation Data'!$E$32,0,10*ROW('Sanitation Data'!E146)))</f>
        <v/>
      </c>
      <c r="CU152" s="353" t="str">
        <f ca="1">+IF(OFFSET('Sanitation Data'!$F$28,0,10*ROW('Sanitation Data'!F146))="","",OFFSET('Sanitation Data'!$F$28,0,10*ROW('Sanitation Data'!F146)))</f>
        <v/>
      </c>
      <c r="CV152" s="353" t="str">
        <f ca="1">+IF(OFFSET('Sanitation Data'!$F$29,0,10*ROW('Sanitation Data'!F146))="","",OFFSET('Sanitation Data'!$F$29,0,10*ROW('Sanitation Data'!F146)))</f>
        <v/>
      </c>
      <c r="CW152" s="353" t="str">
        <f ca="1">+IF(OFFSET('Sanitation Data'!$F$30,0,10*ROW('Sanitation Data'!F146))="","",OFFSET('Sanitation Data'!$F$30,0,10*ROW('Sanitation Data'!F146)))</f>
        <v/>
      </c>
      <c r="CX152" s="353" t="str">
        <f ca="1">+IF(OFFSET('Sanitation Data'!$F$31,0,10*ROW('Sanitation Data'!F146))="","",OFFSET('Sanitation Data'!$F$31,0,10*ROW('Sanitation Data'!F146)))</f>
        <v/>
      </c>
      <c r="CY152" s="353" t="str">
        <f ca="1">+IF(OFFSET('Sanitation Data'!$F$32,0,10*ROW('Sanitation Data'!F146))="","",OFFSET('Sanitation Data'!$F$32,0,10*ROW('Sanitation Data'!F146)))</f>
        <v/>
      </c>
      <c r="CZ152" s="353" t="str">
        <f ca="1">+IF(OFFSET('Sanitation Data'!$G$28,0,10*ROW('Sanitation Data'!G146))="","",OFFSET('Sanitation Data'!$G$28,0,10*ROW('Sanitation Data'!G146)))</f>
        <v/>
      </c>
      <c r="DA152" s="353" t="str">
        <f ca="1">+IF(OFFSET('Sanitation Data'!$G$29,0,10*ROW('Sanitation Data'!G146))="","",OFFSET('Sanitation Data'!$G$29,0,10*ROW('Sanitation Data'!G146)))</f>
        <v/>
      </c>
      <c r="DB152" s="353" t="str">
        <f ca="1">+IF(OFFSET('Sanitation Data'!$G$30,0,10*ROW('Sanitation Data'!G146))="","",OFFSET('Sanitation Data'!$G$30,0,10*ROW('Sanitation Data'!G146)))</f>
        <v/>
      </c>
      <c r="DC152" s="353" t="str">
        <f ca="1">+IF(OFFSET('Sanitation Data'!$G$31,0,10*ROW('Sanitation Data'!G146))="","",OFFSET('Sanitation Data'!$G$31,0,10*ROW('Sanitation Data'!G146)))</f>
        <v/>
      </c>
      <c r="DD152" s="353" t="str">
        <f ca="1">+IF(OFFSET('Sanitation Data'!$G$32,0,10*ROW('Sanitation Data'!G146))="","",OFFSET('Sanitation Data'!$G$32,0,10*ROW('Sanitation Data'!G146)))</f>
        <v/>
      </c>
      <c r="DE152" s="353" t="str">
        <f ca="1">+IF(OFFSET('Sanitation Data'!$H$28,0,10*ROW('Sanitation Data'!H146))="","",OFFSET('Sanitation Data'!$H$28,0,10*ROW('Sanitation Data'!H146)))</f>
        <v/>
      </c>
      <c r="DF152" s="353" t="str">
        <f ca="1">+IF(OFFSET('Sanitation Data'!$H$29,0,10*ROW('Sanitation Data'!H146))="","",OFFSET('Sanitation Data'!$H$29,0,10*ROW('Sanitation Data'!H146)))</f>
        <v/>
      </c>
      <c r="DG152" s="353" t="str">
        <f ca="1">+IF(OFFSET('Sanitation Data'!$H$30,0,10*ROW('Sanitation Data'!H146))="","",OFFSET('Sanitation Data'!$H$30,0,10*ROW('Sanitation Data'!H146)))</f>
        <v/>
      </c>
      <c r="DH152" s="353" t="str">
        <f ca="1">+IF(OFFSET('Sanitation Data'!$H$31,0,10*ROW('Sanitation Data'!H146))="","",OFFSET('Sanitation Data'!$H$31,0,10*ROW('Sanitation Data'!H146)))</f>
        <v/>
      </c>
      <c r="DI152" s="353" t="str">
        <f ca="1">+IF(OFFSET('Sanitation Data'!$H$32,0,10*ROW('Sanitation Data'!H146))="","",OFFSET('Sanitation Data'!$H$32,0,10*ROW('Sanitation Data'!H146)))</f>
        <v/>
      </c>
      <c r="DJ152" s="353" t="str">
        <f ca="1">+IF(OFFSET('Sanitation Data'!$I$28,0,10*ROW('Sanitation Data'!I146))="","",OFFSET('Sanitation Data'!$I$28,0,10*ROW('Sanitation Data'!I146)))</f>
        <v/>
      </c>
      <c r="DK152" s="353" t="str">
        <f ca="1">+IF(OFFSET('Sanitation Data'!$I$29,0,10*ROW('Sanitation Data'!I146))="","",OFFSET('Sanitation Data'!$I$29,0,10*ROW('Sanitation Data'!I146)))</f>
        <v/>
      </c>
      <c r="DL152" s="353" t="str">
        <f ca="1">+IF(OFFSET('Sanitation Data'!$I$30,0,10*ROW('Sanitation Data'!I146))="","",OFFSET('Sanitation Data'!$I$30,0,10*ROW('Sanitation Data'!I146)))</f>
        <v/>
      </c>
      <c r="DM152" s="353" t="str">
        <f ca="1">+IF(OFFSET('Sanitation Data'!$I$31,0,10*ROW('Sanitation Data'!I146))="","",OFFSET('Sanitation Data'!$I$31,0,10*ROW('Sanitation Data'!I146)))</f>
        <v/>
      </c>
      <c r="DN152" s="353" t="str">
        <f ca="1">+IF(OFFSET('Sanitation Data'!$I$32,0,10*ROW('Sanitation Data'!I146))="","",OFFSET('Sanitation Data'!$I$32,0,10*ROW('Sanitation Data'!I146)))</f>
        <v/>
      </c>
      <c r="DO152" s="353" t="str">
        <f ca="1">+IF(OFFSET('Hygiene Data'!$D$11,0,10*ROW('Hygiene Data'!D146))="","",OFFSET('Hygiene Data'!$D$11,0,10*ROW('Hygiene Data'!D146)))</f>
        <v/>
      </c>
      <c r="DP152" s="353" t="str">
        <f ca="1">+IF(OFFSET('Hygiene Data'!$D$12,0,10*ROW('Hygiene Data'!D146))="","",OFFSET('Hygiene Data'!$D$12,0,10*ROW('Hygiene Data'!D146)))</f>
        <v/>
      </c>
      <c r="DQ152" s="353" t="str">
        <f ca="1">+IF(OFFSET('Hygiene Data'!$D$13,0,10*ROW('Hygiene Data'!D146))="","",OFFSET('Hygiene Data'!$D$13,0,10*ROW('Hygiene Data'!D146)))</f>
        <v/>
      </c>
      <c r="DR152" s="353" t="str">
        <f ca="1">+IF(OFFSET('Hygiene Data'!$E$11,0,10*ROW('Hygiene Data'!E146))="","",OFFSET('Hygiene Data'!$E$11,0,10*ROW('Hygiene Data'!E146)))</f>
        <v/>
      </c>
      <c r="DS152" s="353" t="str">
        <f ca="1">+IF(OFFSET('Hygiene Data'!$E$12,0,10*ROW('Hygiene Data'!E146))="","",OFFSET('Hygiene Data'!$E$12,0,10*ROW('Hygiene Data'!E146)))</f>
        <v/>
      </c>
      <c r="DT152" s="353" t="str">
        <f ca="1">+IF(OFFSET('Hygiene Data'!$E$13,0,10*ROW('Hygiene Data'!E146))="","",OFFSET('Hygiene Data'!$E$13,0,10*ROW('Hygiene Data'!E146)))</f>
        <v/>
      </c>
      <c r="DU152" s="353" t="str">
        <f ca="1">+IF(OFFSET('Hygiene Data'!$F$11,0,10*ROW('Hygiene Data'!F146))="","",OFFSET('Hygiene Data'!$F$11,0,10*ROW('Hygiene Data'!F146)))</f>
        <v/>
      </c>
      <c r="DV152" s="353" t="str">
        <f ca="1">+IF(OFFSET('Hygiene Data'!$F$12,0,10*ROW('Hygiene Data'!F146))="","",OFFSET('Hygiene Data'!$F$12,0,10*ROW('Hygiene Data'!F146)))</f>
        <v/>
      </c>
      <c r="DW152" s="353" t="str">
        <f ca="1">+IF(OFFSET('Hygiene Data'!$F$13,0,10*ROW('Hygiene Data'!F146))="","",OFFSET('Hygiene Data'!$F$13,0,10*ROW('Hygiene Data'!F146)))</f>
        <v/>
      </c>
      <c r="DX152" s="353" t="str">
        <f ca="1">+IF(OFFSET('Hygiene Data'!$G$11,0,10*ROW('Hygiene Data'!G146))="","",OFFSET('Hygiene Data'!$G$11,0,10*ROW('Hygiene Data'!G146)))</f>
        <v/>
      </c>
      <c r="DY152" s="353" t="str">
        <f ca="1">+IF(OFFSET('Hygiene Data'!$G$12,0,10*ROW('Hygiene Data'!G146))="","",OFFSET('Hygiene Data'!$G$12,0,10*ROW('Hygiene Data'!G146)))</f>
        <v/>
      </c>
      <c r="DZ152" s="353" t="str">
        <f ca="1">+IF(OFFSET('Hygiene Data'!$G$13,0,10*ROW('Hygiene Data'!G146))="","",OFFSET('Hygiene Data'!$G$13,0,10*ROW('Hygiene Data'!G146)))</f>
        <v/>
      </c>
      <c r="EA152" s="353" t="str">
        <f ca="1">+IF(OFFSET('Hygiene Data'!$H$11,0,10*ROW('Hygiene Data'!H146))="","",OFFSET('Hygiene Data'!$H$11,0,10*ROW('Hygiene Data'!H146)))</f>
        <v/>
      </c>
      <c r="EB152" s="353" t="str">
        <f ca="1">+IF(OFFSET('Hygiene Data'!$H$12,0,10*ROW('Hygiene Data'!H146))="","",OFFSET('Hygiene Data'!$H$12,0,10*ROW('Hygiene Data'!H146)))</f>
        <v/>
      </c>
      <c r="EC152" s="353" t="str">
        <f ca="1">+IF(OFFSET('Hygiene Data'!$H$13,0,10*ROW('Hygiene Data'!H146))="","",OFFSET('Hygiene Data'!$H$13,0,10*ROW('Hygiene Data'!H146)))</f>
        <v/>
      </c>
      <c r="ED152" s="353" t="str">
        <f ca="1">+IF(OFFSET('Hygiene Data'!$I$11,0,10*ROW('Hygiene Data'!I146))="","",OFFSET('Hygiene Data'!$I$11,0,10*ROW('Hygiene Data'!I146)))</f>
        <v/>
      </c>
      <c r="EE152" s="353" t="str">
        <f ca="1">+IF(OFFSET('Hygiene Data'!$I$12,0,10*ROW('Hygiene Data'!I146))="","",OFFSET('Hygiene Data'!$I$12,0,10*ROW('Hygiene Data'!I146)))</f>
        <v/>
      </c>
      <c r="EF152" s="353" t="str">
        <f ca="1">+IF(OFFSET('Hygiene Data'!$I$13,0,10*ROW('Hygiene Data'!I146))="","",OFFSET('Hygiene Data'!$I$13,0,10*ROW('Hygiene Data'!I146)))</f>
        <v/>
      </c>
    </row>
    <row r="153" spans="1:136" x14ac:dyDescent="0.25">
      <c r="A153" s="462" t="str">
        <f ca="1">+IF(OFFSET('Water Data'!$B$2,0,10*ROW('Water Data'!E147))="","",OFFSET('Water Data'!$B$2,0,10*ROW('Water Data'!E147)))</f>
        <v/>
      </c>
      <c r="B153" s="46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89" t="str">
        <f t="shared" ca="1" si="2"/>
        <v/>
      </c>
      <c r="D153" s="49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3" t="str">
        <f ca="1">+IF(OFFSET('Water Data'!$D$27,0,10*ROW('Water Data'!D147))="","",OFFSET('Water Data'!$D$27,0,10*ROW('Water Data'!D147)))</f>
        <v/>
      </c>
      <c r="BT153" s="353" t="str">
        <f ca="1">+IF(OFFSET('Water Data'!$D$28,0,10*ROW('Water Data'!D147))="","",OFFSET('Water Data'!$D$28,0,10*ROW('Water Data'!D147)))</f>
        <v/>
      </c>
      <c r="BU153" s="353" t="str">
        <f ca="1">+IF(OFFSET('Water Data'!$D$29,0,10*ROW('Water Data'!D147))="","",OFFSET('Water Data'!$D$29,0,10*ROW('Water Data'!D147)))</f>
        <v/>
      </c>
      <c r="BV153" s="353" t="str">
        <f ca="1">+IF(OFFSET('Water Data'!$E$27,0,10*ROW('Water Data'!E147))="","",OFFSET('Water Data'!$E$27,0,10*ROW('Water Data'!E147)))</f>
        <v/>
      </c>
      <c r="BW153" s="353" t="str">
        <f ca="1">+IF(OFFSET('Water Data'!$E$28,0,10*ROW('Water Data'!E147))="","",OFFSET('Water Data'!$E$28,0,10*ROW('Water Data'!E147)))</f>
        <v/>
      </c>
      <c r="BX153" s="353" t="str">
        <f ca="1">+IF(OFFSET('Water Data'!$E$29,0,10*ROW('Water Data'!E147))="","",OFFSET('Water Data'!$E$29,0,10*ROW('Water Data'!E147)))</f>
        <v/>
      </c>
      <c r="BY153" s="353" t="str">
        <f ca="1">+IF(OFFSET('Water Data'!$F$27,0,10*ROW('Water Data'!F147))="","",OFFSET('Water Data'!$F$27,0,10*ROW('Water Data'!F147)))</f>
        <v/>
      </c>
      <c r="BZ153" s="353" t="str">
        <f ca="1">+IF(OFFSET('Water Data'!$F$28,0,10*ROW('Water Data'!F147))="","",OFFSET('Water Data'!$F$28,0,10*ROW('Water Data'!F147)))</f>
        <v/>
      </c>
      <c r="CA153" s="353" t="str">
        <f ca="1">+IF(OFFSET('Water Data'!$F$29,0,10*ROW('Water Data'!F147))="","",OFFSET('Water Data'!$F$29,0,10*ROW('Water Data'!F147)))</f>
        <v/>
      </c>
      <c r="CB153" s="353" t="str">
        <f ca="1">+IF(OFFSET('Water Data'!$G$27,0,10*ROW('Water Data'!G147))="","",OFFSET('Water Data'!$G$27,0,10*ROW('Water Data'!G147)))</f>
        <v/>
      </c>
      <c r="CC153" s="353" t="str">
        <f ca="1">+IF(OFFSET('Water Data'!$G$28,0,10*ROW('Water Data'!G147))="","",OFFSET('Water Data'!$G$28,0,10*ROW('Water Data'!G147)))</f>
        <v/>
      </c>
      <c r="CD153" s="353" t="str">
        <f ca="1">+IF(OFFSET('Water Data'!$G$29,0,10*ROW('Water Data'!G147))="","",OFFSET('Water Data'!$G$29,0,10*ROW('Water Data'!G147)))</f>
        <v/>
      </c>
      <c r="CE153" s="353" t="str">
        <f ca="1">+IF(OFFSET('Water Data'!$H$27,0,10*ROW('Water Data'!H147))="","",OFFSET('Water Data'!$H$27,0,10*ROW('Water Data'!H147)))</f>
        <v/>
      </c>
      <c r="CF153" s="353" t="str">
        <f ca="1">+IF(OFFSET('Water Data'!$H$28,0,10*ROW('Water Data'!H147))="","",OFFSET('Water Data'!$H$28,0,10*ROW('Water Data'!H147)))</f>
        <v/>
      </c>
      <c r="CG153" s="353" t="str">
        <f ca="1">+IF(OFFSET('Water Data'!$H$29,0,10*ROW('Water Data'!H147))="","",OFFSET('Water Data'!$H$29,0,10*ROW('Water Data'!H147)))</f>
        <v/>
      </c>
      <c r="CH153" s="353" t="str">
        <f ca="1">+IF(OFFSET('Water Data'!$I$27,0,10*ROW('Water Data'!I147))="","",OFFSET('Water Data'!$I$27,0,10*ROW('Water Data'!I147)))</f>
        <v/>
      </c>
      <c r="CI153" s="353" t="str">
        <f ca="1">+IF(OFFSET('Water Data'!$I$28,0,10*ROW('Water Data'!I147))="","",OFFSET('Water Data'!$I$28,0,10*ROW('Water Data'!I147)))</f>
        <v/>
      </c>
      <c r="CJ153" s="353" t="str">
        <f ca="1">+IF(OFFSET('Water Data'!$I$29,0,10*ROW('Water Data'!I147))="","",OFFSET('Water Data'!$I$29,0,10*ROW('Water Data'!I147)))</f>
        <v/>
      </c>
      <c r="CK153" s="353" t="str">
        <f ca="1">+IF(OFFSET('Sanitation Data'!$D$28,0,10*ROW('Sanitation Data'!D147))="","",OFFSET('Sanitation Data'!$D$28,0,10*ROW('Sanitation Data'!D147)))</f>
        <v/>
      </c>
      <c r="CL153" s="353" t="str">
        <f ca="1">+IF(OFFSET('Sanitation Data'!$D$29,0,10*ROW('Sanitation Data'!D147))="","",OFFSET('Sanitation Data'!$D$29,0,10*ROW('Sanitation Data'!D147)))</f>
        <v/>
      </c>
      <c r="CM153" s="353" t="str">
        <f ca="1">+IF(OFFSET('Sanitation Data'!$D$30,0,10*ROW('Sanitation Data'!D147))="","",OFFSET('Sanitation Data'!$D$30,0,10*ROW('Sanitation Data'!D147)))</f>
        <v/>
      </c>
      <c r="CN153" s="353" t="str">
        <f ca="1">+IF(OFFSET('Sanitation Data'!$D$31,0,10*ROW('Sanitation Data'!D147))="","",OFFSET('Sanitation Data'!$D$31,0,10*ROW('Sanitation Data'!D147)))</f>
        <v/>
      </c>
      <c r="CO153" s="353" t="str">
        <f ca="1">+IF(OFFSET('Sanitation Data'!$D$32,0,10*ROW('Sanitation Data'!D147))="","",OFFSET('Sanitation Data'!$D$32,0,10*ROW('Sanitation Data'!D147)))</f>
        <v/>
      </c>
      <c r="CP153" s="353" t="str">
        <f ca="1">+IF(OFFSET('Sanitation Data'!$E$28,0,10*ROW('Sanitation Data'!E147))="","",OFFSET('Sanitation Data'!$E$28,0,10*ROW('Sanitation Data'!E147)))</f>
        <v/>
      </c>
      <c r="CQ153" s="353" t="str">
        <f ca="1">+IF(OFFSET('Sanitation Data'!$E$29,0,10*ROW('Sanitation Data'!E147))="","",OFFSET('Sanitation Data'!$E$29,0,10*ROW('Sanitation Data'!E147)))</f>
        <v/>
      </c>
      <c r="CR153" s="353" t="str">
        <f ca="1">+IF(OFFSET('Sanitation Data'!$E$30,0,10*ROW('Sanitation Data'!E147))="","",OFFSET('Sanitation Data'!$E$30,0,10*ROW('Sanitation Data'!E147)))</f>
        <v/>
      </c>
      <c r="CS153" s="353" t="str">
        <f ca="1">+IF(OFFSET('Sanitation Data'!$E$31,0,10*ROW('Sanitation Data'!E147))="","",OFFSET('Sanitation Data'!$E$31,0,10*ROW('Sanitation Data'!E147)))</f>
        <v/>
      </c>
      <c r="CT153" s="353" t="str">
        <f ca="1">+IF(OFFSET('Sanitation Data'!$E$32,0,10*ROW('Sanitation Data'!E147))="","",OFFSET('Sanitation Data'!$E$32,0,10*ROW('Sanitation Data'!E147)))</f>
        <v/>
      </c>
      <c r="CU153" s="353" t="str">
        <f ca="1">+IF(OFFSET('Sanitation Data'!$F$28,0,10*ROW('Sanitation Data'!F147))="","",OFFSET('Sanitation Data'!$F$28,0,10*ROW('Sanitation Data'!F147)))</f>
        <v/>
      </c>
      <c r="CV153" s="353" t="str">
        <f ca="1">+IF(OFFSET('Sanitation Data'!$F$29,0,10*ROW('Sanitation Data'!F147))="","",OFFSET('Sanitation Data'!$F$29,0,10*ROW('Sanitation Data'!F147)))</f>
        <v/>
      </c>
      <c r="CW153" s="353" t="str">
        <f ca="1">+IF(OFFSET('Sanitation Data'!$F$30,0,10*ROW('Sanitation Data'!F147))="","",OFFSET('Sanitation Data'!$F$30,0,10*ROW('Sanitation Data'!F147)))</f>
        <v/>
      </c>
      <c r="CX153" s="353" t="str">
        <f ca="1">+IF(OFFSET('Sanitation Data'!$F$31,0,10*ROW('Sanitation Data'!F147))="","",OFFSET('Sanitation Data'!$F$31,0,10*ROW('Sanitation Data'!F147)))</f>
        <v/>
      </c>
      <c r="CY153" s="353" t="str">
        <f ca="1">+IF(OFFSET('Sanitation Data'!$F$32,0,10*ROW('Sanitation Data'!F147))="","",OFFSET('Sanitation Data'!$F$32,0,10*ROW('Sanitation Data'!F147)))</f>
        <v/>
      </c>
      <c r="CZ153" s="353" t="str">
        <f ca="1">+IF(OFFSET('Sanitation Data'!$G$28,0,10*ROW('Sanitation Data'!G147))="","",OFFSET('Sanitation Data'!$G$28,0,10*ROW('Sanitation Data'!G147)))</f>
        <v/>
      </c>
      <c r="DA153" s="353" t="str">
        <f ca="1">+IF(OFFSET('Sanitation Data'!$G$29,0,10*ROW('Sanitation Data'!G147))="","",OFFSET('Sanitation Data'!$G$29,0,10*ROW('Sanitation Data'!G147)))</f>
        <v/>
      </c>
      <c r="DB153" s="353" t="str">
        <f ca="1">+IF(OFFSET('Sanitation Data'!$G$30,0,10*ROW('Sanitation Data'!G147))="","",OFFSET('Sanitation Data'!$G$30,0,10*ROW('Sanitation Data'!G147)))</f>
        <v/>
      </c>
      <c r="DC153" s="353" t="str">
        <f ca="1">+IF(OFFSET('Sanitation Data'!$G$31,0,10*ROW('Sanitation Data'!G147))="","",OFFSET('Sanitation Data'!$G$31,0,10*ROW('Sanitation Data'!G147)))</f>
        <v/>
      </c>
      <c r="DD153" s="353" t="str">
        <f ca="1">+IF(OFFSET('Sanitation Data'!$G$32,0,10*ROW('Sanitation Data'!G147))="","",OFFSET('Sanitation Data'!$G$32,0,10*ROW('Sanitation Data'!G147)))</f>
        <v/>
      </c>
      <c r="DE153" s="353" t="str">
        <f ca="1">+IF(OFFSET('Sanitation Data'!$H$28,0,10*ROW('Sanitation Data'!H147))="","",OFFSET('Sanitation Data'!$H$28,0,10*ROW('Sanitation Data'!H147)))</f>
        <v/>
      </c>
      <c r="DF153" s="353" t="str">
        <f ca="1">+IF(OFFSET('Sanitation Data'!$H$29,0,10*ROW('Sanitation Data'!H147))="","",OFFSET('Sanitation Data'!$H$29,0,10*ROW('Sanitation Data'!H147)))</f>
        <v/>
      </c>
      <c r="DG153" s="353" t="str">
        <f ca="1">+IF(OFFSET('Sanitation Data'!$H$30,0,10*ROW('Sanitation Data'!H147))="","",OFFSET('Sanitation Data'!$H$30,0,10*ROW('Sanitation Data'!H147)))</f>
        <v/>
      </c>
      <c r="DH153" s="353" t="str">
        <f ca="1">+IF(OFFSET('Sanitation Data'!$H$31,0,10*ROW('Sanitation Data'!H147))="","",OFFSET('Sanitation Data'!$H$31,0,10*ROW('Sanitation Data'!H147)))</f>
        <v/>
      </c>
      <c r="DI153" s="353" t="str">
        <f ca="1">+IF(OFFSET('Sanitation Data'!$H$32,0,10*ROW('Sanitation Data'!H147))="","",OFFSET('Sanitation Data'!$H$32,0,10*ROW('Sanitation Data'!H147)))</f>
        <v/>
      </c>
      <c r="DJ153" s="353" t="str">
        <f ca="1">+IF(OFFSET('Sanitation Data'!$I$28,0,10*ROW('Sanitation Data'!I147))="","",OFFSET('Sanitation Data'!$I$28,0,10*ROW('Sanitation Data'!I147)))</f>
        <v/>
      </c>
      <c r="DK153" s="353" t="str">
        <f ca="1">+IF(OFFSET('Sanitation Data'!$I$29,0,10*ROW('Sanitation Data'!I147))="","",OFFSET('Sanitation Data'!$I$29,0,10*ROW('Sanitation Data'!I147)))</f>
        <v/>
      </c>
      <c r="DL153" s="353" t="str">
        <f ca="1">+IF(OFFSET('Sanitation Data'!$I$30,0,10*ROW('Sanitation Data'!I147))="","",OFFSET('Sanitation Data'!$I$30,0,10*ROW('Sanitation Data'!I147)))</f>
        <v/>
      </c>
      <c r="DM153" s="353" t="str">
        <f ca="1">+IF(OFFSET('Sanitation Data'!$I$31,0,10*ROW('Sanitation Data'!I147))="","",OFFSET('Sanitation Data'!$I$31,0,10*ROW('Sanitation Data'!I147)))</f>
        <v/>
      </c>
      <c r="DN153" s="353" t="str">
        <f ca="1">+IF(OFFSET('Sanitation Data'!$I$32,0,10*ROW('Sanitation Data'!I147))="","",OFFSET('Sanitation Data'!$I$32,0,10*ROW('Sanitation Data'!I147)))</f>
        <v/>
      </c>
      <c r="DO153" s="353" t="str">
        <f ca="1">+IF(OFFSET('Hygiene Data'!$D$11,0,10*ROW('Hygiene Data'!D147))="","",OFFSET('Hygiene Data'!$D$11,0,10*ROW('Hygiene Data'!D147)))</f>
        <v/>
      </c>
      <c r="DP153" s="353" t="str">
        <f ca="1">+IF(OFFSET('Hygiene Data'!$D$12,0,10*ROW('Hygiene Data'!D147))="","",OFFSET('Hygiene Data'!$D$12,0,10*ROW('Hygiene Data'!D147)))</f>
        <v/>
      </c>
      <c r="DQ153" s="353" t="str">
        <f ca="1">+IF(OFFSET('Hygiene Data'!$D$13,0,10*ROW('Hygiene Data'!D147))="","",OFFSET('Hygiene Data'!$D$13,0,10*ROW('Hygiene Data'!D147)))</f>
        <v/>
      </c>
      <c r="DR153" s="353" t="str">
        <f ca="1">+IF(OFFSET('Hygiene Data'!$E$11,0,10*ROW('Hygiene Data'!E147))="","",OFFSET('Hygiene Data'!$E$11,0,10*ROW('Hygiene Data'!E147)))</f>
        <v/>
      </c>
      <c r="DS153" s="353" t="str">
        <f ca="1">+IF(OFFSET('Hygiene Data'!$E$12,0,10*ROW('Hygiene Data'!E147))="","",OFFSET('Hygiene Data'!$E$12,0,10*ROW('Hygiene Data'!E147)))</f>
        <v/>
      </c>
      <c r="DT153" s="353" t="str">
        <f ca="1">+IF(OFFSET('Hygiene Data'!$E$13,0,10*ROW('Hygiene Data'!E147))="","",OFFSET('Hygiene Data'!$E$13,0,10*ROW('Hygiene Data'!E147)))</f>
        <v/>
      </c>
      <c r="DU153" s="353" t="str">
        <f ca="1">+IF(OFFSET('Hygiene Data'!$F$11,0,10*ROW('Hygiene Data'!F147))="","",OFFSET('Hygiene Data'!$F$11,0,10*ROW('Hygiene Data'!F147)))</f>
        <v/>
      </c>
      <c r="DV153" s="353" t="str">
        <f ca="1">+IF(OFFSET('Hygiene Data'!$F$12,0,10*ROW('Hygiene Data'!F147))="","",OFFSET('Hygiene Data'!$F$12,0,10*ROW('Hygiene Data'!F147)))</f>
        <v/>
      </c>
      <c r="DW153" s="353" t="str">
        <f ca="1">+IF(OFFSET('Hygiene Data'!$F$13,0,10*ROW('Hygiene Data'!F147))="","",OFFSET('Hygiene Data'!$F$13,0,10*ROW('Hygiene Data'!F147)))</f>
        <v/>
      </c>
      <c r="DX153" s="353" t="str">
        <f ca="1">+IF(OFFSET('Hygiene Data'!$G$11,0,10*ROW('Hygiene Data'!G147))="","",OFFSET('Hygiene Data'!$G$11,0,10*ROW('Hygiene Data'!G147)))</f>
        <v/>
      </c>
      <c r="DY153" s="353" t="str">
        <f ca="1">+IF(OFFSET('Hygiene Data'!$G$12,0,10*ROW('Hygiene Data'!G147))="","",OFFSET('Hygiene Data'!$G$12,0,10*ROW('Hygiene Data'!G147)))</f>
        <v/>
      </c>
      <c r="DZ153" s="353" t="str">
        <f ca="1">+IF(OFFSET('Hygiene Data'!$G$13,0,10*ROW('Hygiene Data'!G147))="","",OFFSET('Hygiene Data'!$G$13,0,10*ROW('Hygiene Data'!G147)))</f>
        <v/>
      </c>
      <c r="EA153" s="353" t="str">
        <f ca="1">+IF(OFFSET('Hygiene Data'!$H$11,0,10*ROW('Hygiene Data'!H147))="","",OFFSET('Hygiene Data'!$H$11,0,10*ROW('Hygiene Data'!H147)))</f>
        <v/>
      </c>
      <c r="EB153" s="353" t="str">
        <f ca="1">+IF(OFFSET('Hygiene Data'!$H$12,0,10*ROW('Hygiene Data'!H147))="","",OFFSET('Hygiene Data'!$H$12,0,10*ROW('Hygiene Data'!H147)))</f>
        <v/>
      </c>
      <c r="EC153" s="353" t="str">
        <f ca="1">+IF(OFFSET('Hygiene Data'!$H$13,0,10*ROW('Hygiene Data'!H147))="","",OFFSET('Hygiene Data'!$H$13,0,10*ROW('Hygiene Data'!H147)))</f>
        <v/>
      </c>
      <c r="ED153" s="353" t="str">
        <f ca="1">+IF(OFFSET('Hygiene Data'!$I$11,0,10*ROW('Hygiene Data'!I147))="","",OFFSET('Hygiene Data'!$I$11,0,10*ROW('Hygiene Data'!I147)))</f>
        <v/>
      </c>
      <c r="EE153" s="353" t="str">
        <f ca="1">+IF(OFFSET('Hygiene Data'!$I$12,0,10*ROW('Hygiene Data'!I147))="","",OFFSET('Hygiene Data'!$I$12,0,10*ROW('Hygiene Data'!I147)))</f>
        <v/>
      </c>
      <c r="EF153" s="353" t="str">
        <f ca="1">+IF(OFFSET('Hygiene Data'!$I$13,0,10*ROW('Hygiene Data'!I147))="","",OFFSET('Hygiene Data'!$I$13,0,10*ROW('Hygiene Data'!I147)))</f>
        <v/>
      </c>
    </row>
    <row r="154" spans="1:136" x14ac:dyDescent="0.25">
      <c r="A154" s="462" t="str">
        <f ca="1">+IF(OFFSET('Water Data'!$B$2,0,10*ROW('Water Data'!E148))="","",OFFSET('Water Data'!$B$2,0,10*ROW('Water Data'!E148)))</f>
        <v/>
      </c>
      <c r="B154" s="46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89" t="str">
        <f t="shared" ca="1" si="2"/>
        <v/>
      </c>
      <c r="D154" s="49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3" t="str">
        <f ca="1">+IF(OFFSET('Water Data'!$D$27,0,10*ROW('Water Data'!D148))="","",OFFSET('Water Data'!$D$27,0,10*ROW('Water Data'!D148)))</f>
        <v/>
      </c>
      <c r="BT154" s="353" t="str">
        <f ca="1">+IF(OFFSET('Water Data'!$D$28,0,10*ROW('Water Data'!D148))="","",OFFSET('Water Data'!$D$28,0,10*ROW('Water Data'!D148)))</f>
        <v/>
      </c>
      <c r="BU154" s="353" t="str">
        <f ca="1">+IF(OFFSET('Water Data'!$D$29,0,10*ROW('Water Data'!D148))="","",OFFSET('Water Data'!$D$29,0,10*ROW('Water Data'!D148)))</f>
        <v/>
      </c>
      <c r="BV154" s="353" t="str">
        <f ca="1">+IF(OFFSET('Water Data'!$E$27,0,10*ROW('Water Data'!E148))="","",OFFSET('Water Data'!$E$27,0,10*ROW('Water Data'!E148)))</f>
        <v/>
      </c>
      <c r="BW154" s="353" t="str">
        <f ca="1">+IF(OFFSET('Water Data'!$E$28,0,10*ROW('Water Data'!E148))="","",OFFSET('Water Data'!$E$28,0,10*ROW('Water Data'!E148)))</f>
        <v/>
      </c>
      <c r="BX154" s="353" t="str">
        <f ca="1">+IF(OFFSET('Water Data'!$E$29,0,10*ROW('Water Data'!E148))="","",OFFSET('Water Data'!$E$29,0,10*ROW('Water Data'!E148)))</f>
        <v/>
      </c>
      <c r="BY154" s="353" t="str">
        <f ca="1">+IF(OFFSET('Water Data'!$F$27,0,10*ROW('Water Data'!F148))="","",OFFSET('Water Data'!$F$27,0,10*ROW('Water Data'!F148)))</f>
        <v/>
      </c>
      <c r="BZ154" s="353" t="str">
        <f ca="1">+IF(OFFSET('Water Data'!$F$28,0,10*ROW('Water Data'!F148))="","",OFFSET('Water Data'!$F$28,0,10*ROW('Water Data'!F148)))</f>
        <v/>
      </c>
      <c r="CA154" s="353" t="str">
        <f ca="1">+IF(OFFSET('Water Data'!$F$29,0,10*ROW('Water Data'!F148))="","",OFFSET('Water Data'!$F$29,0,10*ROW('Water Data'!F148)))</f>
        <v/>
      </c>
      <c r="CB154" s="353" t="str">
        <f ca="1">+IF(OFFSET('Water Data'!$G$27,0,10*ROW('Water Data'!G148))="","",OFFSET('Water Data'!$G$27,0,10*ROW('Water Data'!G148)))</f>
        <v/>
      </c>
      <c r="CC154" s="353" t="str">
        <f ca="1">+IF(OFFSET('Water Data'!$G$28,0,10*ROW('Water Data'!G148))="","",OFFSET('Water Data'!$G$28,0,10*ROW('Water Data'!G148)))</f>
        <v/>
      </c>
      <c r="CD154" s="353" t="str">
        <f ca="1">+IF(OFFSET('Water Data'!$G$29,0,10*ROW('Water Data'!G148))="","",OFFSET('Water Data'!$G$29,0,10*ROW('Water Data'!G148)))</f>
        <v/>
      </c>
      <c r="CE154" s="353" t="str">
        <f ca="1">+IF(OFFSET('Water Data'!$H$27,0,10*ROW('Water Data'!H148))="","",OFFSET('Water Data'!$H$27,0,10*ROW('Water Data'!H148)))</f>
        <v/>
      </c>
      <c r="CF154" s="353" t="str">
        <f ca="1">+IF(OFFSET('Water Data'!$H$28,0,10*ROW('Water Data'!H148))="","",OFFSET('Water Data'!$H$28,0,10*ROW('Water Data'!H148)))</f>
        <v/>
      </c>
      <c r="CG154" s="353" t="str">
        <f ca="1">+IF(OFFSET('Water Data'!$H$29,0,10*ROW('Water Data'!H148))="","",OFFSET('Water Data'!$H$29,0,10*ROW('Water Data'!H148)))</f>
        <v/>
      </c>
      <c r="CH154" s="353" t="str">
        <f ca="1">+IF(OFFSET('Water Data'!$I$27,0,10*ROW('Water Data'!I148))="","",OFFSET('Water Data'!$I$27,0,10*ROW('Water Data'!I148)))</f>
        <v/>
      </c>
      <c r="CI154" s="353" t="str">
        <f ca="1">+IF(OFFSET('Water Data'!$I$28,0,10*ROW('Water Data'!I148))="","",OFFSET('Water Data'!$I$28,0,10*ROW('Water Data'!I148)))</f>
        <v/>
      </c>
      <c r="CJ154" s="353" t="str">
        <f ca="1">+IF(OFFSET('Water Data'!$I$29,0,10*ROW('Water Data'!I148))="","",OFFSET('Water Data'!$I$29,0,10*ROW('Water Data'!I148)))</f>
        <v/>
      </c>
      <c r="CK154" s="353" t="str">
        <f ca="1">+IF(OFFSET('Sanitation Data'!$D$28,0,10*ROW('Sanitation Data'!D148))="","",OFFSET('Sanitation Data'!$D$28,0,10*ROW('Sanitation Data'!D148)))</f>
        <v/>
      </c>
      <c r="CL154" s="353" t="str">
        <f ca="1">+IF(OFFSET('Sanitation Data'!$D$29,0,10*ROW('Sanitation Data'!D148))="","",OFFSET('Sanitation Data'!$D$29,0,10*ROW('Sanitation Data'!D148)))</f>
        <v/>
      </c>
      <c r="CM154" s="353" t="str">
        <f ca="1">+IF(OFFSET('Sanitation Data'!$D$30,0,10*ROW('Sanitation Data'!D148))="","",OFFSET('Sanitation Data'!$D$30,0,10*ROW('Sanitation Data'!D148)))</f>
        <v/>
      </c>
      <c r="CN154" s="353" t="str">
        <f ca="1">+IF(OFFSET('Sanitation Data'!$D$31,0,10*ROW('Sanitation Data'!D148))="","",OFFSET('Sanitation Data'!$D$31,0,10*ROW('Sanitation Data'!D148)))</f>
        <v/>
      </c>
      <c r="CO154" s="353" t="str">
        <f ca="1">+IF(OFFSET('Sanitation Data'!$D$32,0,10*ROW('Sanitation Data'!D148))="","",OFFSET('Sanitation Data'!$D$32,0,10*ROW('Sanitation Data'!D148)))</f>
        <v/>
      </c>
      <c r="CP154" s="353" t="str">
        <f ca="1">+IF(OFFSET('Sanitation Data'!$E$28,0,10*ROW('Sanitation Data'!E148))="","",OFFSET('Sanitation Data'!$E$28,0,10*ROW('Sanitation Data'!E148)))</f>
        <v/>
      </c>
      <c r="CQ154" s="353" t="str">
        <f ca="1">+IF(OFFSET('Sanitation Data'!$E$29,0,10*ROW('Sanitation Data'!E148))="","",OFFSET('Sanitation Data'!$E$29,0,10*ROW('Sanitation Data'!E148)))</f>
        <v/>
      </c>
      <c r="CR154" s="353" t="str">
        <f ca="1">+IF(OFFSET('Sanitation Data'!$E$30,0,10*ROW('Sanitation Data'!E148))="","",OFFSET('Sanitation Data'!$E$30,0,10*ROW('Sanitation Data'!E148)))</f>
        <v/>
      </c>
      <c r="CS154" s="353" t="str">
        <f ca="1">+IF(OFFSET('Sanitation Data'!$E$31,0,10*ROW('Sanitation Data'!E148))="","",OFFSET('Sanitation Data'!$E$31,0,10*ROW('Sanitation Data'!E148)))</f>
        <v/>
      </c>
      <c r="CT154" s="353" t="str">
        <f ca="1">+IF(OFFSET('Sanitation Data'!$E$32,0,10*ROW('Sanitation Data'!E148))="","",OFFSET('Sanitation Data'!$E$32,0,10*ROW('Sanitation Data'!E148)))</f>
        <v/>
      </c>
      <c r="CU154" s="353" t="str">
        <f ca="1">+IF(OFFSET('Sanitation Data'!$F$28,0,10*ROW('Sanitation Data'!F148))="","",OFFSET('Sanitation Data'!$F$28,0,10*ROW('Sanitation Data'!F148)))</f>
        <v/>
      </c>
      <c r="CV154" s="353" t="str">
        <f ca="1">+IF(OFFSET('Sanitation Data'!$F$29,0,10*ROW('Sanitation Data'!F148))="","",OFFSET('Sanitation Data'!$F$29,0,10*ROW('Sanitation Data'!F148)))</f>
        <v/>
      </c>
      <c r="CW154" s="353" t="str">
        <f ca="1">+IF(OFFSET('Sanitation Data'!$F$30,0,10*ROW('Sanitation Data'!F148))="","",OFFSET('Sanitation Data'!$F$30,0,10*ROW('Sanitation Data'!F148)))</f>
        <v/>
      </c>
      <c r="CX154" s="353" t="str">
        <f ca="1">+IF(OFFSET('Sanitation Data'!$F$31,0,10*ROW('Sanitation Data'!F148))="","",OFFSET('Sanitation Data'!$F$31,0,10*ROW('Sanitation Data'!F148)))</f>
        <v/>
      </c>
      <c r="CY154" s="353" t="str">
        <f ca="1">+IF(OFFSET('Sanitation Data'!$F$32,0,10*ROW('Sanitation Data'!F148))="","",OFFSET('Sanitation Data'!$F$32,0,10*ROW('Sanitation Data'!F148)))</f>
        <v/>
      </c>
      <c r="CZ154" s="353" t="str">
        <f ca="1">+IF(OFFSET('Sanitation Data'!$G$28,0,10*ROW('Sanitation Data'!G148))="","",OFFSET('Sanitation Data'!$G$28,0,10*ROW('Sanitation Data'!G148)))</f>
        <v/>
      </c>
      <c r="DA154" s="353" t="str">
        <f ca="1">+IF(OFFSET('Sanitation Data'!$G$29,0,10*ROW('Sanitation Data'!G148))="","",OFFSET('Sanitation Data'!$G$29,0,10*ROW('Sanitation Data'!G148)))</f>
        <v/>
      </c>
      <c r="DB154" s="353" t="str">
        <f ca="1">+IF(OFFSET('Sanitation Data'!$G$30,0,10*ROW('Sanitation Data'!G148))="","",OFFSET('Sanitation Data'!$G$30,0,10*ROW('Sanitation Data'!G148)))</f>
        <v/>
      </c>
      <c r="DC154" s="353" t="str">
        <f ca="1">+IF(OFFSET('Sanitation Data'!$G$31,0,10*ROW('Sanitation Data'!G148))="","",OFFSET('Sanitation Data'!$G$31,0,10*ROW('Sanitation Data'!G148)))</f>
        <v/>
      </c>
      <c r="DD154" s="353" t="str">
        <f ca="1">+IF(OFFSET('Sanitation Data'!$G$32,0,10*ROW('Sanitation Data'!G148))="","",OFFSET('Sanitation Data'!$G$32,0,10*ROW('Sanitation Data'!G148)))</f>
        <v/>
      </c>
      <c r="DE154" s="353" t="str">
        <f ca="1">+IF(OFFSET('Sanitation Data'!$H$28,0,10*ROW('Sanitation Data'!H148))="","",OFFSET('Sanitation Data'!$H$28,0,10*ROW('Sanitation Data'!H148)))</f>
        <v/>
      </c>
      <c r="DF154" s="353" t="str">
        <f ca="1">+IF(OFFSET('Sanitation Data'!$H$29,0,10*ROW('Sanitation Data'!H148))="","",OFFSET('Sanitation Data'!$H$29,0,10*ROW('Sanitation Data'!H148)))</f>
        <v/>
      </c>
      <c r="DG154" s="353" t="str">
        <f ca="1">+IF(OFFSET('Sanitation Data'!$H$30,0,10*ROW('Sanitation Data'!H148))="","",OFFSET('Sanitation Data'!$H$30,0,10*ROW('Sanitation Data'!H148)))</f>
        <v/>
      </c>
      <c r="DH154" s="353" t="str">
        <f ca="1">+IF(OFFSET('Sanitation Data'!$H$31,0,10*ROW('Sanitation Data'!H148))="","",OFFSET('Sanitation Data'!$H$31,0,10*ROW('Sanitation Data'!H148)))</f>
        <v/>
      </c>
      <c r="DI154" s="353" t="str">
        <f ca="1">+IF(OFFSET('Sanitation Data'!$H$32,0,10*ROW('Sanitation Data'!H148))="","",OFFSET('Sanitation Data'!$H$32,0,10*ROW('Sanitation Data'!H148)))</f>
        <v/>
      </c>
      <c r="DJ154" s="353" t="str">
        <f ca="1">+IF(OFFSET('Sanitation Data'!$I$28,0,10*ROW('Sanitation Data'!I148))="","",OFFSET('Sanitation Data'!$I$28,0,10*ROW('Sanitation Data'!I148)))</f>
        <v/>
      </c>
      <c r="DK154" s="353" t="str">
        <f ca="1">+IF(OFFSET('Sanitation Data'!$I$29,0,10*ROW('Sanitation Data'!I148))="","",OFFSET('Sanitation Data'!$I$29,0,10*ROW('Sanitation Data'!I148)))</f>
        <v/>
      </c>
      <c r="DL154" s="353" t="str">
        <f ca="1">+IF(OFFSET('Sanitation Data'!$I$30,0,10*ROW('Sanitation Data'!I148))="","",OFFSET('Sanitation Data'!$I$30,0,10*ROW('Sanitation Data'!I148)))</f>
        <v/>
      </c>
      <c r="DM154" s="353" t="str">
        <f ca="1">+IF(OFFSET('Sanitation Data'!$I$31,0,10*ROW('Sanitation Data'!I148))="","",OFFSET('Sanitation Data'!$I$31,0,10*ROW('Sanitation Data'!I148)))</f>
        <v/>
      </c>
      <c r="DN154" s="353" t="str">
        <f ca="1">+IF(OFFSET('Sanitation Data'!$I$32,0,10*ROW('Sanitation Data'!I148))="","",OFFSET('Sanitation Data'!$I$32,0,10*ROW('Sanitation Data'!I148)))</f>
        <v/>
      </c>
      <c r="DO154" s="353" t="str">
        <f ca="1">+IF(OFFSET('Hygiene Data'!$D$11,0,10*ROW('Hygiene Data'!D148))="","",OFFSET('Hygiene Data'!$D$11,0,10*ROW('Hygiene Data'!D148)))</f>
        <v/>
      </c>
      <c r="DP154" s="353" t="str">
        <f ca="1">+IF(OFFSET('Hygiene Data'!$D$12,0,10*ROW('Hygiene Data'!D148))="","",OFFSET('Hygiene Data'!$D$12,0,10*ROW('Hygiene Data'!D148)))</f>
        <v/>
      </c>
      <c r="DQ154" s="353" t="str">
        <f ca="1">+IF(OFFSET('Hygiene Data'!$D$13,0,10*ROW('Hygiene Data'!D148))="","",OFFSET('Hygiene Data'!$D$13,0,10*ROW('Hygiene Data'!D148)))</f>
        <v/>
      </c>
      <c r="DR154" s="353" t="str">
        <f ca="1">+IF(OFFSET('Hygiene Data'!$E$11,0,10*ROW('Hygiene Data'!E148))="","",OFFSET('Hygiene Data'!$E$11,0,10*ROW('Hygiene Data'!E148)))</f>
        <v/>
      </c>
      <c r="DS154" s="353" t="str">
        <f ca="1">+IF(OFFSET('Hygiene Data'!$E$12,0,10*ROW('Hygiene Data'!E148))="","",OFFSET('Hygiene Data'!$E$12,0,10*ROW('Hygiene Data'!E148)))</f>
        <v/>
      </c>
      <c r="DT154" s="353" t="str">
        <f ca="1">+IF(OFFSET('Hygiene Data'!$E$13,0,10*ROW('Hygiene Data'!E148))="","",OFFSET('Hygiene Data'!$E$13,0,10*ROW('Hygiene Data'!E148)))</f>
        <v/>
      </c>
      <c r="DU154" s="353" t="str">
        <f ca="1">+IF(OFFSET('Hygiene Data'!$F$11,0,10*ROW('Hygiene Data'!F148))="","",OFFSET('Hygiene Data'!$F$11,0,10*ROW('Hygiene Data'!F148)))</f>
        <v/>
      </c>
      <c r="DV154" s="353" t="str">
        <f ca="1">+IF(OFFSET('Hygiene Data'!$F$12,0,10*ROW('Hygiene Data'!F148))="","",OFFSET('Hygiene Data'!$F$12,0,10*ROW('Hygiene Data'!F148)))</f>
        <v/>
      </c>
      <c r="DW154" s="353" t="str">
        <f ca="1">+IF(OFFSET('Hygiene Data'!$F$13,0,10*ROW('Hygiene Data'!F148))="","",OFFSET('Hygiene Data'!$F$13,0,10*ROW('Hygiene Data'!F148)))</f>
        <v/>
      </c>
      <c r="DX154" s="353" t="str">
        <f ca="1">+IF(OFFSET('Hygiene Data'!$G$11,0,10*ROW('Hygiene Data'!G148))="","",OFFSET('Hygiene Data'!$G$11,0,10*ROW('Hygiene Data'!G148)))</f>
        <v/>
      </c>
      <c r="DY154" s="353" t="str">
        <f ca="1">+IF(OFFSET('Hygiene Data'!$G$12,0,10*ROW('Hygiene Data'!G148))="","",OFFSET('Hygiene Data'!$G$12,0,10*ROW('Hygiene Data'!G148)))</f>
        <v/>
      </c>
      <c r="DZ154" s="353" t="str">
        <f ca="1">+IF(OFFSET('Hygiene Data'!$G$13,0,10*ROW('Hygiene Data'!G148))="","",OFFSET('Hygiene Data'!$G$13,0,10*ROW('Hygiene Data'!G148)))</f>
        <v/>
      </c>
      <c r="EA154" s="353" t="str">
        <f ca="1">+IF(OFFSET('Hygiene Data'!$H$11,0,10*ROW('Hygiene Data'!H148))="","",OFFSET('Hygiene Data'!$H$11,0,10*ROW('Hygiene Data'!H148)))</f>
        <v/>
      </c>
      <c r="EB154" s="353" t="str">
        <f ca="1">+IF(OFFSET('Hygiene Data'!$H$12,0,10*ROW('Hygiene Data'!H148))="","",OFFSET('Hygiene Data'!$H$12,0,10*ROW('Hygiene Data'!H148)))</f>
        <v/>
      </c>
      <c r="EC154" s="353" t="str">
        <f ca="1">+IF(OFFSET('Hygiene Data'!$H$13,0,10*ROW('Hygiene Data'!H148))="","",OFFSET('Hygiene Data'!$H$13,0,10*ROW('Hygiene Data'!H148)))</f>
        <v/>
      </c>
      <c r="ED154" s="353" t="str">
        <f ca="1">+IF(OFFSET('Hygiene Data'!$I$11,0,10*ROW('Hygiene Data'!I148))="","",OFFSET('Hygiene Data'!$I$11,0,10*ROW('Hygiene Data'!I148)))</f>
        <v/>
      </c>
      <c r="EE154" s="353" t="str">
        <f ca="1">+IF(OFFSET('Hygiene Data'!$I$12,0,10*ROW('Hygiene Data'!I148))="","",OFFSET('Hygiene Data'!$I$12,0,10*ROW('Hygiene Data'!I148)))</f>
        <v/>
      </c>
      <c r="EF154" s="353" t="str">
        <f ca="1">+IF(OFFSET('Hygiene Data'!$I$13,0,10*ROW('Hygiene Data'!I148))="","",OFFSET('Hygiene Data'!$I$13,0,10*ROW('Hygiene Data'!I148)))</f>
        <v/>
      </c>
    </row>
    <row r="155" spans="1:136" x14ac:dyDescent="0.25">
      <c r="A155" s="462" t="str">
        <f ca="1">+IF(OFFSET('Water Data'!$B$2,0,10*ROW('Water Data'!E149))="","",OFFSET('Water Data'!$B$2,0,10*ROW('Water Data'!E149)))</f>
        <v/>
      </c>
      <c r="B155" s="46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89" t="str">
        <f t="shared" ca="1" si="2"/>
        <v/>
      </c>
      <c r="D155" s="49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3" t="str">
        <f ca="1">+IF(OFFSET('Water Data'!$D$27,0,10*ROW('Water Data'!D149))="","",OFFSET('Water Data'!$D$27,0,10*ROW('Water Data'!D149)))</f>
        <v/>
      </c>
      <c r="BT155" s="353" t="str">
        <f ca="1">+IF(OFFSET('Water Data'!$D$28,0,10*ROW('Water Data'!D149))="","",OFFSET('Water Data'!$D$28,0,10*ROW('Water Data'!D149)))</f>
        <v/>
      </c>
      <c r="BU155" s="353" t="str">
        <f ca="1">+IF(OFFSET('Water Data'!$D$29,0,10*ROW('Water Data'!D149))="","",OFFSET('Water Data'!$D$29,0,10*ROW('Water Data'!D149)))</f>
        <v/>
      </c>
      <c r="BV155" s="353" t="str">
        <f ca="1">+IF(OFFSET('Water Data'!$E$27,0,10*ROW('Water Data'!E149))="","",OFFSET('Water Data'!$E$27,0,10*ROW('Water Data'!E149)))</f>
        <v/>
      </c>
      <c r="BW155" s="353" t="str">
        <f ca="1">+IF(OFFSET('Water Data'!$E$28,0,10*ROW('Water Data'!E149))="","",OFFSET('Water Data'!$E$28,0,10*ROW('Water Data'!E149)))</f>
        <v/>
      </c>
      <c r="BX155" s="353" t="str">
        <f ca="1">+IF(OFFSET('Water Data'!$E$29,0,10*ROW('Water Data'!E149))="","",OFFSET('Water Data'!$E$29,0,10*ROW('Water Data'!E149)))</f>
        <v/>
      </c>
      <c r="BY155" s="353" t="str">
        <f ca="1">+IF(OFFSET('Water Data'!$F$27,0,10*ROW('Water Data'!F149))="","",OFFSET('Water Data'!$F$27,0,10*ROW('Water Data'!F149)))</f>
        <v/>
      </c>
      <c r="BZ155" s="353" t="str">
        <f ca="1">+IF(OFFSET('Water Data'!$F$28,0,10*ROW('Water Data'!F149))="","",OFFSET('Water Data'!$F$28,0,10*ROW('Water Data'!F149)))</f>
        <v/>
      </c>
      <c r="CA155" s="353" t="str">
        <f ca="1">+IF(OFFSET('Water Data'!$F$29,0,10*ROW('Water Data'!F149))="","",OFFSET('Water Data'!$F$29,0,10*ROW('Water Data'!F149)))</f>
        <v/>
      </c>
      <c r="CB155" s="353" t="str">
        <f ca="1">+IF(OFFSET('Water Data'!$G$27,0,10*ROW('Water Data'!G149))="","",OFFSET('Water Data'!$G$27,0,10*ROW('Water Data'!G149)))</f>
        <v/>
      </c>
      <c r="CC155" s="353" t="str">
        <f ca="1">+IF(OFFSET('Water Data'!$G$28,0,10*ROW('Water Data'!G149))="","",OFFSET('Water Data'!$G$28,0,10*ROW('Water Data'!G149)))</f>
        <v/>
      </c>
      <c r="CD155" s="353" t="str">
        <f ca="1">+IF(OFFSET('Water Data'!$G$29,0,10*ROW('Water Data'!G149))="","",OFFSET('Water Data'!$G$29,0,10*ROW('Water Data'!G149)))</f>
        <v/>
      </c>
      <c r="CE155" s="353" t="str">
        <f ca="1">+IF(OFFSET('Water Data'!$H$27,0,10*ROW('Water Data'!H149))="","",OFFSET('Water Data'!$H$27,0,10*ROW('Water Data'!H149)))</f>
        <v/>
      </c>
      <c r="CF155" s="353" t="str">
        <f ca="1">+IF(OFFSET('Water Data'!$H$28,0,10*ROW('Water Data'!H149))="","",OFFSET('Water Data'!$H$28,0,10*ROW('Water Data'!H149)))</f>
        <v/>
      </c>
      <c r="CG155" s="353" t="str">
        <f ca="1">+IF(OFFSET('Water Data'!$H$29,0,10*ROW('Water Data'!H149))="","",OFFSET('Water Data'!$H$29,0,10*ROW('Water Data'!H149)))</f>
        <v/>
      </c>
      <c r="CH155" s="353" t="str">
        <f ca="1">+IF(OFFSET('Water Data'!$I$27,0,10*ROW('Water Data'!I149))="","",OFFSET('Water Data'!$I$27,0,10*ROW('Water Data'!I149)))</f>
        <v/>
      </c>
      <c r="CI155" s="353" t="str">
        <f ca="1">+IF(OFFSET('Water Data'!$I$28,0,10*ROW('Water Data'!I149))="","",OFFSET('Water Data'!$I$28,0,10*ROW('Water Data'!I149)))</f>
        <v/>
      </c>
      <c r="CJ155" s="353" t="str">
        <f ca="1">+IF(OFFSET('Water Data'!$I$29,0,10*ROW('Water Data'!I149))="","",OFFSET('Water Data'!$I$29,0,10*ROW('Water Data'!I149)))</f>
        <v/>
      </c>
      <c r="CK155" s="353" t="str">
        <f ca="1">+IF(OFFSET('Sanitation Data'!$D$28,0,10*ROW('Sanitation Data'!D149))="","",OFFSET('Sanitation Data'!$D$28,0,10*ROW('Sanitation Data'!D149)))</f>
        <v/>
      </c>
      <c r="CL155" s="353" t="str">
        <f ca="1">+IF(OFFSET('Sanitation Data'!$D$29,0,10*ROW('Sanitation Data'!D149))="","",OFFSET('Sanitation Data'!$D$29,0,10*ROW('Sanitation Data'!D149)))</f>
        <v/>
      </c>
      <c r="CM155" s="353" t="str">
        <f ca="1">+IF(OFFSET('Sanitation Data'!$D$30,0,10*ROW('Sanitation Data'!D149))="","",OFFSET('Sanitation Data'!$D$30,0,10*ROW('Sanitation Data'!D149)))</f>
        <v/>
      </c>
      <c r="CN155" s="353" t="str">
        <f ca="1">+IF(OFFSET('Sanitation Data'!$D$31,0,10*ROW('Sanitation Data'!D149))="","",OFFSET('Sanitation Data'!$D$31,0,10*ROW('Sanitation Data'!D149)))</f>
        <v/>
      </c>
      <c r="CO155" s="353" t="str">
        <f ca="1">+IF(OFFSET('Sanitation Data'!$D$32,0,10*ROW('Sanitation Data'!D149))="","",OFFSET('Sanitation Data'!$D$32,0,10*ROW('Sanitation Data'!D149)))</f>
        <v/>
      </c>
      <c r="CP155" s="353" t="str">
        <f ca="1">+IF(OFFSET('Sanitation Data'!$E$28,0,10*ROW('Sanitation Data'!E149))="","",OFFSET('Sanitation Data'!$E$28,0,10*ROW('Sanitation Data'!E149)))</f>
        <v/>
      </c>
      <c r="CQ155" s="353" t="str">
        <f ca="1">+IF(OFFSET('Sanitation Data'!$E$29,0,10*ROW('Sanitation Data'!E149))="","",OFFSET('Sanitation Data'!$E$29,0,10*ROW('Sanitation Data'!E149)))</f>
        <v/>
      </c>
      <c r="CR155" s="353" t="str">
        <f ca="1">+IF(OFFSET('Sanitation Data'!$E$30,0,10*ROW('Sanitation Data'!E149))="","",OFFSET('Sanitation Data'!$E$30,0,10*ROW('Sanitation Data'!E149)))</f>
        <v/>
      </c>
      <c r="CS155" s="353" t="str">
        <f ca="1">+IF(OFFSET('Sanitation Data'!$E$31,0,10*ROW('Sanitation Data'!E149))="","",OFFSET('Sanitation Data'!$E$31,0,10*ROW('Sanitation Data'!E149)))</f>
        <v/>
      </c>
      <c r="CT155" s="353" t="str">
        <f ca="1">+IF(OFFSET('Sanitation Data'!$E$32,0,10*ROW('Sanitation Data'!E149))="","",OFFSET('Sanitation Data'!$E$32,0,10*ROW('Sanitation Data'!E149)))</f>
        <v/>
      </c>
      <c r="CU155" s="353" t="str">
        <f ca="1">+IF(OFFSET('Sanitation Data'!$F$28,0,10*ROW('Sanitation Data'!F149))="","",OFFSET('Sanitation Data'!$F$28,0,10*ROW('Sanitation Data'!F149)))</f>
        <v/>
      </c>
      <c r="CV155" s="353" t="str">
        <f ca="1">+IF(OFFSET('Sanitation Data'!$F$29,0,10*ROW('Sanitation Data'!F149))="","",OFFSET('Sanitation Data'!$F$29,0,10*ROW('Sanitation Data'!F149)))</f>
        <v/>
      </c>
      <c r="CW155" s="353" t="str">
        <f ca="1">+IF(OFFSET('Sanitation Data'!$F$30,0,10*ROW('Sanitation Data'!F149))="","",OFFSET('Sanitation Data'!$F$30,0,10*ROW('Sanitation Data'!F149)))</f>
        <v/>
      </c>
      <c r="CX155" s="353" t="str">
        <f ca="1">+IF(OFFSET('Sanitation Data'!$F$31,0,10*ROW('Sanitation Data'!F149))="","",OFFSET('Sanitation Data'!$F$31,0,10*ROW('Sanitation Data'!F149)))</f>
        <v/>
      </c>
      <c r="CY155" s="353" t="str">
        <f ca="1">+IF(OFFSET('Sanitation Data'!$F$32,0,10*ROW('Sanitation Data'!F149))="","",OFFSET('Sanitation Data'!$F$32,0,10*ROW('Sanitation Data'!F149)))</f>
        <v/>
      </c>
      <c r="CZ155" s="353" t="str">
        <f ca="1">+IF(OFFSET('Sanitation Data'!$G$28,0,10*ROW('Sanitation Data'!G149))="","",OFFSET('Sanitation Data'!$G$28,0,10*ROW('Sanitation Data'!G149)))</f>
        <v/>
      </c>
      <c r="DA155" s="353" t="str">
        <f ca="1">+IF(OFFSET('Sanitation Data'!$G$29,0,10*ROW('Sanitation Data'!G149))="","",OFFSET('Sanitation Data'!$G$29,0,10*ROW('Sanitation Data'!G149)))</f>
        <v/>
      </c>
      <c r="DB155" s="353" t="str">
        <f ca="1">+IF(OFFSET('Sanitation Data'!$G$30,0,10*ROW('Sanitation Data'!G149))="","",OFFSET('Sanitation Data'!$G$30,0,10*ROW('Sanitation Data'!G149)))</f>
        <v/>
      </c>
      <c r="DC155" s="353" t="str">
        <f ca="1">+IF(OFFSET('Sanitation Data'!$G$31,0,10*ROW('Sanitation Data'!G149))="","",OFFSET('Sanitation Data'!$G$31,0,10*ROW('Sanitation Data'!G149)))</f>
        <v/>
      </c>
      <c r="DD155" s="353" t="str">
        <f ca="1">+IF(OFFSET('Sanitation Data'!$G$32,0,10*ROW('Sanitation Data'!G149))="","",OFFSET('Sanitation Data'!$G$32,0,10*ROW('Sanitation Data'!G149)))</f>
        <v/>
      </c>
      <c r="DE155" s="353" t="str">
        <f ca="1">+IF(OFFSET('Sanitation Data'!$H$28,0,10*ROW('Sanitation Data'!H149))="","",OFFSET('Sanitation Data'!$H$28,0,10*ROW('Sanitation Data'!H149)))</f>
        <v/>
      </c>
      <c r="DF155" s="353" t="str">
        <f ca="1">+IF(OFFSET('Sanitation Data'!$H$29,0,10*ROW('Sanitation Data'!H149))="","",OFFSET('Sanitation Data'!$H$29,0,10*ROW('Sanitation Data'!H149)))</f>
        <v/>
      </c>
      <c r="DG155" s="353" t="str">
        <f ca="1">+IF(OFFSET('Sanitation Data'!$H$30,0,10*ROW('Sanitation Data'!H149))="","",OFFSET('Sanitation Data'!$H$30,0,10*ROW('Sanitation Data'!H149)))</f>
        <v/>
      </c>
      <c r="DH155" s="353" t="str">
        <f ca="1">+IF(OFFSET('Sanitation Data'!$H$31,0,10*ROW('Sanitation Data'!H149))="","",OFFSET('Sanitation Data'!$H$31,0,10*ROW('Sanitation Data'!H149)))</f>
        <v/>
      </c>
      <c r="DI155" s="353" t="str">
        <f ca="1">+IF(OFFSET('Sanitation Data'!$H$32,0,10*ROW('Sanitation Data'!H149))="","",OFFSET('Sanitation Data'!$H$32,0,10*ROW('Sanitation Data'!H149)))</f>
        <v/>
      </c>
      <c r="DJ155" s="353" t="str">
        <f ca="1">+IF(OFFSET('Sanitation Data'!$I$28,0,10*ROW('Sanitation Data'!I149))="","",OFFSET('Sanitation Data'!$I$28,0,10*ROW('Sanitation Data'!I149)))</f>
        <v/>
      </c>
      <c r="DK155" s="353" t="str">
        <f ca="1">+IF(OFFSET('Sanitation Data'!$I$29,0,10*ROW('Sanitation Data'!I149))="","",OFFSET('Sanitation Data'!$I$29,0,10*ROW('Sanitation Data'!I149)))</f>
        <v/>
      </c>
      <c r="DL155" s="353" t="str">
        <f ca="1">+IF(OFFSET('Sanitation Data'!$I$30,0,10*ROW('Sanitation Data'!I149))="","",OFFSET('Sanitation Data'!$I$30,0,10*ROW('Sanitation Data'!I149)))</f>
        <v/>
      </c>
      <c r="DM155" s="353" t="str">
        <f ca="1">+IF(OFFSET('Sanitation Data'!$I$31,0,10*ROW('Sanitation Data'!I149))="","",OFFSET('Sanitation Data'!$I$31,0,10*ROW('Sanitation Data'!I149)))</f>
        <v/>
      </c>
      <c r="DN155" s="353" t="str">
        <f ca="1">+IF(OFFSET('Sanitation Data'!$I$32,0,10*ROW('Sanitation Data'!I149))="","",OFFSET('Sanitation Data'!$I$32,0,10*ROW('Sanitation Data'!I149)))</f>
        <v/>
      </c>
      <c r="DO155" s="353" t="str">
        <f ca="1">+IF(OFFSET('Hygiene Data'!$D$11,0,10*ROW('Hygiene Data'!D149))="","",OFFSET('Hygiene Data'!$D$11,0,10*ROW('Hygiene Data'!D149)))</f>
        <v/>
      </c>
      <c r="DP155" s="353" t="str">
        <f ca="1">+IF(OFFSET('Hygiene Data'!$D$12,0,10*ROW('Hygiene Data'!D149))="","",OFFSET('Hygiene Data'!$D$12,0,10*ROW('Hygiene Data'!D149)))</f>
        <v/>
      </c>
      <c r="DQ155" s="353" t="str">
        <f ca="1">+IF(OFFSET('Hygiene Data'!$D$13,0,10*ROW('Hygiene Data'!D149))="","",OFFSET('Hygiene Data'!$D$13,0,10*ROW('Hygiene Data'!D149)))</f>
        <v/>
      </c>
      <c r="DR155" s="353" t="str">
        <f ca="1">+IF(OFFSET('Hygiene Data'!$E$11,0,10*ROW('Hygiene Data'!E149))="","",OFFSET('Hygiene Data'!$E$11,0,10*ROW('Hygiene Data'!E149)))</f>
        <v/>
      </c>
      <c r="DS155" s="353" t="str">
        <f ca="1">+IF(OFFSET('Hygiene Data'!$E$12,0,10*ROW('Hygiene Data'!E149))="","",OFFSET('Hygiene Data'!$E$12,0,10*ROW('Hygiene Data'!E149)))</f>
        <v/>
      </c>
      <c r="DT155" s="353" t="str">
        <f ca="1">+IF(OFFSET('Hygiene Data'!$E$13,0,10*ROW('Hygiene Data'!E149))="","",OFFSET('Hygiene Data'!$E$13,0,10*ROW('Hygiene Data'!E149)))</f>
        <v/>
      </c>
      <c r="DU155" s="353" t="str">
        <f ca="1">+IF(OFFSET('Hygiene Data'!$F$11,0,10*ROW('Hygiene Data'!F149))="","",OFFSET('Hygiene Data'!$F$11,0,10*ROW('Hygiene Data'!F149)))</f>
        <v/>
      </c>
      <c r="DV155" s="353" t="str">
        <f ca="1">+IF(OFFSET('Hygiene Data'!$F$12,0,10*ROW('Hygiene Data'!F149))="","",OFFSET('Hygiene Data'!$F$12,0,10*ROW('Hygiene Data'!F149)))</f>
        <v/>
      </c>
      <c r="DW155" s="353" t="str">
        <f ca="1">+IF(OFFSET('Hygiene Data'!$F$13,0,10*ROW('Hygiene Data'!F149))="","",OFFSET('Hygiene Data'!$F$13,0,10*ROW('Hygiene Data'!F149)))</f>
        <v/>
      </c>
      <c r="DX155" s="353" t="str">
        <f ca="1">+IF(OFFSET('Hygiene Data'!$G$11,0,10*ROW('Hygiene Data'!G149))="","",OFFSET('Hygiene Data'!$G$11,0,10*ROW('Hygiene Data'!G149)))</f>
        <v/>
      </c>
      <c r="DY155" s="353" t="str">
        <f ca="1">+IF(OFFSET('Hygiene Data'!$G$12,0,10*ROW('Hygiene Data'!G149))="","",OFFSET('Hygiene Data'!$G$12,0,10*ROW('Hygiene Data'!G149)))</f>
        <v/>
      </c>
      <c r="DZ155" s="353" t="str">
        <f ca="1">+IF(OFFSET('Hygiene Data'!$G$13,0,10*ROW('Hygiene Data'!G149))="","",OFFSET('Hygiene Data'!$G$13,0,10*ROW('Hygiene Data'!G149)))</f>
        <v/>
      </c>
      <c r="EA155" s="353" t="str">
        <f ca="1">+IF(OFFSET('Hygiene Data'!$H$11,0,10*ROW('Hygiene Data'!H149))="","",OFFSET('Hygiene Data'!$H$11,0,10*ROW('Hygiene Data'!H149)))</f>
        <v/>
      </c>
      <c r="EB155" s="353" t="str">
        <f ca="1">+IF(OFFSET('Hygiene Data'!$H$12,0,10*ROW('Hygiene Data'!H149))="","",OFFSET('Hygiene Data'!$H$12,0,10*ROW('Hygiene Data'!H149)))</f>
        <v/>
      </c>
      <c r="EC155" s="353" t="str">
        <f ca="1">+IF(OFFSET('Hygiene Data'!$H$13,0,10*ROW('Hygiene Data'!H149))="","",OFFSET('Hygiene Data'!$H$13,0,10*ROW('Hygiene Data'!H149)))</f>
        <v/>
      </c>
      <c r="ED155" s="353" t="str">
        <f ca="1">+IF(OFFSET('Hygiene Data'!$I$11,0,10*ROW('Hygiene Data'!I149))="","",OFFSET('Hygiene Data'!$I$11,0,10*ROW('Hygiene Data'!I149)))</f>
        <v/>
      </c>
      <c r="EE155" s="353" t="str">
        <f ca="1">+IF(OFFSET('Hygiene Data'!$I$12,0,10*ROW('Hygiene Data'!I149))="","",OFFSET('Hygiene Data'!$I$12,0,10*ROW('Hygiene Data'!I149)))</f>
        <v/>
      </c>
      <c r="EF155" s="353" t="str">
        <f ca="1">+IF(OFFSET('Hygiene Data'!$I$13,0,10*ROW('Hygiene Data'!I149))="","",OFFSET('Hygiene Data'!$I$13,0,10*ROW('Hygiene Data'!I149)))</f>
        <v/>
      </c>
    </row>
    <row r="156" spans="1:136" x14ac:dyDescent="0.25">
      <c r="A156" s="462" t="str">
        <f ca="1">+IF(OFFSET('Water Data'!$B$2,0,10*ROW('Water Data'!E150))="","",OFFSET('Water Data'!$B$2,0,10*ROW('Water Data'!E150)))</f>
        <v/>
      </c>
      <c r="B156" s="46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89" t="str">
        <f t="shared" ca="1" si="2"/>
        <v/>
      </c>
      <c r="D156" s="49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3" t="str">
        <f ca="1">+IF(OFFSET('Water Data'!$D$27,0,10*ROW('Water Data'!D150))="","",OFFSET('Water Data'!$D$27,0,10*ROW('Water Data'!D150)))</f>
        <v/>
      </c>
      <c r="BT156" s="353" t="str">
        <f ca="1">+IF(OFFSET('Water Data'!$D$28,0,10*ROW('Water Data'!D150))="","",OFFSET('Water Data'!$D$28,0,10*ROW('Water Data'!D150)))</f>
        <v/>
      </c>
      <c r="BU156" s="353" t="str">
        <f ca="1">+IF(OFFSET('Water Data'!$D$29,0,10*ROW('Water Data'!D150))="","",OFFSET('Water Data'!$D$29,0,10*ROW('Water Data'!D150)))</f>
        <v/>
      </c>
      <c r="BV156" s="353" t="str">
        <f ca="1">+IF(OFFSET('Water Data'!$E$27,0,10*ROW('Water Data'!E150))="","",OFFSET('Water Data'!$E$27,0,10*ROW('Water Data'!E150)))</f>
        <v/>
      </c>
      <c r="BW156" s="353" t="str">
        <f ca="1">+IF(OFFSET('Water Data'!$E$28,0,10*ROW('Water Data'!E150))="","",OFFSET('Water Data'!$E$28,0,10*ROW('Water Data'!E150)))</f>
        <v/>
      </c>
      <c r="BX156" s="353" t="str">
        <f ca="1">+IF(OFFSET('Water Data'!$E$29,0,10*ROW('Water Data'!E150))="","",OFFSET('Water Data'!$E$29,0,10*ROW('Water Data'!E150)))</f>
        <v/>
      </c>
      <c r="BY156" s="353" t="str">
        <f ca="1">+IF(OFFSET('Water Data'!$F$27,0,10*ROW('Water Data'!F150))="","",OFFSET('Water Data'!$F$27,0,10*ROW('Water Data'!F150)))</f>
        <v/>
      </c>
      <c r="BZ156" s="353" t="str">
        <f ca="1">+IF(OFFSET('Water Data'!$F$28,0,10*ROW('Water Data'!F150))="","",OFFSET('Water Data'!$F$28,0,10*ROW('Water Data'!F150)))</f>
        <v/>
      </c>
      <c r="CA156" s="353" t="str">
        <f ca="1">+IF(OFFSET('Water Data'!$F$29,0,10*ROW('Water Data'!F150))="","",OFFSET('Water Data'!$F$29,0,10*ROW('Water Data'!F150)))</f>
        <v/>
      </c>
      <c r="CB156" s="353" t="str">
        <f ca="1">+IF(OFFSET('Water Data'!$G$27,0,10*ROW('Water Data'!G150))="","",OFFSET('Water Data'!$G$27,0,10*ROW('Water Data'!G150)))</f>
        <v/>
      </c>
      <c r="CC156" s="353" t="str">
        <f ca="1">+IF(OFFSET('Water Data'!$G$28,0,10*ROW('Water Data'!G150))="","",OFFSET('Water Data'!$G$28,0,10*ROW('Water Data'!G150)))</f>
        <v/>
      </c>
      <c r="CD156" s="353" t="str">
        <f ca="1">+IF(OFFSET('Water Data'!$G$29,0,10*ROW('Water Data'!G150))="","",OFFSET('Water Data'!$G$29,0,10*ROW('Water Data'!G150)))</f>
        <v/>
      </c>
      <c r="CE156" s="353" t="str">
        <f ca="1">+IF(OFFSET('Water Data'!$H$27,0,10*ROW('Water Data'!H150))="","",OFFSET('Water Data'!$H$27,0,10*ROW('Water Data'!H150)))</f>
        <v/>
      </c>
      <c r="CF156" s="353" t="str">
        <f ca="1">+IF(OFFSET('Water Data'!$H$28,0,10*ROW('Water Data'!H150))="","",OFFSET('Water Data'!$H$28,0,10*ROW('Water Data'!H150)))</f>
        <v/>
      </c>
      <c r="CG156" s="353" t="str">
        <f ca="1">+IF(OFFSET('Water Data'!$H$29,0,10*ROW('Water Data'!H150))="","",OFFSET('Water Data'!$H$29,0,10*ROW('Water Data'!H150)))</f>
        <v/>
      </c>
      <c r="CH156" s="353" t="str">
        <f ca="1">+IF(OFFSET('Water Data'!$I$27,0,10*ROW('Water Data'!I150))="","",OFFSET('Water Data'!$I$27,0,10*ROW('Water Data'!I150)))</f>
        <v/>
      </c>
      <c r="CI156" s="353" t="str">
        <f ca="1">+IF(OFFSET('Water Data'!$I$28,0,10*ROW('Water Data'!I150))="","",OFFSET('Water Data'!$I$28,0,10*ROW('Water Data'!I150)))</f>
        <v/>
      </c>
      <c r="CJ156" s="353" t="str">
        <f ca="1">+IF(OFFSET('Water Data'!$I$29,0,10*ROW('Water Data'!I150))="","",OFFSET('Water Data'!$I$29,0,10*ROW('Water Data'!I150)))</f>
        <v/>
      </c>
      <c r="CK156" s="353" t="str">
        <f ca="1">+IF(OFFSET('Sanitation Data'!$D$28,0,10*ROW('Sanitation Data'!D150))="","",OFFSET('Sanitation Data'!$D$28,0,10*ROW('Sanitation Data'!D150)))</f>
        <v/>
      </c>
      <c r="CL156" s="353" t="str">
        <f ca="1">+IF(OFFSET('Sanitation Data'!$D$29,0,10*ROW('Sanitation Data'!D150))="","",OFFSET('Sanitation Data'!$D$29,0,10*ROW('Sanitation Data'!D150)))</f>
        <v/>
      </c>
      <c r="CM156" s="353" t="str">
        <f ca="1">+IF(OFFSET('Sanitation Data'!$D$30,0,10*ROW('Sanitation Data'!D150))="","",OFFSET('Sanitation Data'!$D$30,0,10*ROW('Sanitation Data'!D150)))</f>
        <v/>
      </c>
      <c r="CN156" s="353" t="str">
        <f ca="1">+IF(OFFSET('Sanitation Data'!$D$31,0,10*ROW('Sanitation Data'!D150))="","",OFFSET('Sanitation Data'!$D$31,0,10*ROW('Sanitation Data'!D150)))</f>
        <v/>
      </c>
      <c r="CO156" s="353" t="str">
        <f ca="1">+IF(OFFSET('Sanitation Data'!$D$32,0,10*ROW('Sanitation Data'!D150))="","",OFFSET('Sanitation Data'!$D$32,0,10*ROW('Sanitation Data'!D150)))</f>
        <v/>
      </c>
      <c r="CP156" s="353" t="str">
        <f ca="1">+IF(OFFSET('Sanitation Data'!$E$28,0,10*ROW('Sanitation Data'!E150))="","",OFFSET('Sanitation Data'!$E$28,0,10*ROW('Sanitation Data'!E150)))</f>
        <v/>
      </c>
      <c r="CQ156" s="353" t="str">
        <f ca="1">+IF(OFFSET('Sanitation Data'!$E$29,0,10*ROW('Sanitation Data'!E150))="","",OFFSET('Sanitation Data'!$E$29,0,10*ROW('Sanitation Data'!E150)))</f>
        <v/>
      </c>
      <c r="CR156" s="353" t="str">
        <f ca="1">+IF(OFFSET('Sanitation Data'!$E$30,0,10*ROW('Sanitation Data'!E150))="","",OFFSET('Sanitation Data'!$E$30,0,10*ROW('Sanitation Data'!E150)))</f>
        <v/>
      </c>
      <c r="CS156" s="353" t="str">
        <f ca="1">+IF(OFFSET('Sanitation Data'!$E$31,0,10*ROW('Sanitation Data'!E150))="","",OFFSET('Sanitation Data'!$E$31,0,10*ROW('Sanitation Data'!E150)))</f>
        <v/>
      </c>
      <c r="CT156" s="353" t="str">
        <f ca="1">+IF(OFFSET('Sanitation Data'!$E$32,0,10*ROW('Sanitation Data'!E150))="","",OFFSET('Sanitation Data'!$E$32,0,10*ROW('Sanitation Data'!E150)))</f>
        <v/>
      </c>
      <c r="CU156" s="353" t="str">
        <f ca="1">+IF(OFFSET('Sanitation Data'!$F$28,0,10*ROW('Sanitation Data'!F150))="","",OFFSET('Sanitation Data'!$F$28,0,10*ROW('Sanitation Data'!F150)))</f>
        <v/>
      </c>
      <c r="CV156" s="353" t="str">
        <f ca="1">+IF(OFFSET('Sanitation Data'!$F$29,0,10*ROW('Sanitation Data'!F150))="","",OFFSET('Sanitation Data'!$F$29,0,10*ROW('Sanitation Data'!F150)))</f>
        <v/>
      </c>
      <c r="CW156" s="353" t="str">
        <f ca="1">+IF(OFFSET('Sanitation Data'!$F$30,0,10*ROW('Sanitation Data'!F150))="","",OFFSET('Sanitation Data'!$F$30,0,10*ROW('Sanitation Data'!F150)))</f>
        <v/>
      </c>
      <c r="CX156" s="353" t="str">
        <f ca="1">+IF(OFFSET('Sanitation Data'!$F$31,0,10*ROW('Sanitation Data'!F150))="","",OFFSET('Sanitation Data'!$F$31,0,10*ROW('Sanitation Data'!F150)))</f>
        <v/>
      </c>
      <c r="CY156" s="353" t="str">
        <f ca="1">+IF(OFFSET('Sanitation Data'!$F$32,0,10*ROW('Sanitation Data'!F150))="","",OFFSET('Sanitation Data'!$F$32,0,10*ROW('Sanitation Data'!F150)))</f>
        <v/>
      </c>
      <c r="CZ156" s="353" t="str">
        <f ca="1">+IF(OFFSET('Sanitation Data'!$G$28,0,10*ROW('Sanitation Data'!G150))="","",OFFSET('Sanitation Data'!$G$28,0,10*ROW('Sanitation Data'!G150)))</f>
        <v/>
      </c>
      <c r="DA156" s="353" t="str">
        <f ca="1">+IF(OFFSET('Sanitation Data'!$G$29,0,10*ROW('Sanitation Data'!G150))="","",OFFSET('Sanitation Data'!$G$29,0,10*ROW('Sanitation Data'!G150)))</f>
        <v/>
      </c>
      <c r="DB156" s="353" t="str">
        <f ca="1">+IF(OFFSET('Sanitation Data'!$G$30,0,10*ROW('Sanitation Data'!G150))="","",OFFSET('Sanitation Data'!$G$30,0,10*ROW('Sanitation Data'!G150)))</f>
        <v/>
      </c>
      <c r="DC156" s="353" t="str">
        <f ca="1">+IF(OFFSET('Sanitation Data'!$G$31,0,10*ROW('Sanitation Data'!G150))="","",OFFSET('Sanitation Data'!$G$31,0,10*ROW('Sanitation Data'!G150)))</f>
        <v/>
      </c>
      <c r="DD156" s="353" t="str">
        <f ca="1">+IF(OFFSET('Sanitation Data'!$G$32,0,10*ROW('Sanitation Data'!G150))="","",OFFSET('Sanitation Data'!$G$32,0,10*ROW('Sanitation Data'!G150)))</f>
        <v/>
      </c>
      <c r="DE156" s="353" t="str">
        <f ca="1">+IF(OFFSET('Sanitation Data'!$H$28,0,10*ROW('Sanitation Data'!H150))="","",OFFSET('Sanitation Data'!$H$28,0,10*ROW('Sanitation Data'!H150)))</f>
        <v/>
      </c>
      <c r="DF156" s="353" t="str">
        <f ca="1">+IF(OFFSET('Sanitation Data'!$H$29,0,10*ROW('Sanitation Data'!H150))="","",OFFSET('Sanitation Data'!$H$29,0,10*ROW('Sanitation Data'!H150)))</f>
        <v/>
      </c>
      <c r="DG156" s="353" t="str">
        <f ca="1">+IF(OFFSET('Sanitation Data'!$H$30,0,10*ROW('Sanitation Data'!H150))="","",OFFSET('Sanitation Data'!$H$30,0,10*ROW('Sanitation Data'!H150)))</f>
        <v/>
      </c>
      <c r="DH156" s="353" t="str">
        <f ca="1">+IF(OFFSET('Sanitation Data'!$H$31,0,10*ROW('Sanitation Data'!H150))="","",OFFSET('Sanitation Data'!$H$31,0,10*ROW('Sanitation Data'!H150)))</f>
        <v/>
      </c>
      <c r="DI156" s="353" t="str">
        <f ca="1">+IF(OFFSET('Sanitation Data'!$H$32,0,10*ROW('Sanitation Data'!H150))="","",OFFSET('Sanitation Data'!$H$32,0,10*ROW('Sanitation Data'!H150)))</f>
        <v/>
      </c>
      <c r="DJ156" s="353" t="str">
        <f ca="1">+IF(OFFSET('Sanitation Data'!$I$28,0,10*ROW('Sanitation Data'!I150))="","",OFFSET('Sanitation Data'!$I$28,0,10*ROW('Sanitation Data'!I150)))</f>
        <v/>
      </c>
      <c r="DK156" s="353" t="str">
        <f ca="1">+IF(OFFSET('Sanitation Data'!$I$29,0,10*ROW('Sanitation Data'!I150))="","",OFFSET('Sanitation Data'!$I$29,0,10*ROW('Sanitation Data'!I150)))</f>
        <v/>
      </c>
      <c r="DL156" s="353" t="str">
        <f ca="1">+IF(OFFSET('Sanitation Data'!$I$30,0,10*ROW('Sanitation Data'!I150))="","",OFFSET('Sanitation Data'!$I$30,0,10*ROW('Sanitation Data'!I150)))</f>
        <v/>
      </c>
      <c r="DM156" s="353" t="str">
        <f ca="1">+IF(OFFSET('Sanitation Data'!$I$31,0,10*ROW('Sanitation Data'!I150))="","",OFFSET('Sanitation Data'!$I$31,0,10*ROW('Sanitation Data'!I150)))</f>
        <v/>
      </c>
      <c r="DN156" s="353" t="str">
        <f ca="1">+IF(OFFSET('Sanitation Data'!$I$32,0,10*ROW('Sanitation Data'!I150))="","",OFFSET('Sanitation Data'!$I$32,0,10*ROW('Sanitation Data'!I150)))</f>
        <v/>
      </c>
      <c r="DO156" s="353" t="str">
        <f ca="1">+IF(OFFSET('Hygiene Data'!$D$11,0,10*ROW('Hygiene Data'!D150))="","",OFFSET('Hygiene Data'!$D$11,0,10*ROW('Hygiene Data'!D150)))</f>
        <v/>
      </c>
      <c r="DP156" s="353" t="str">
        <f ca="1">+IF(OFFSET('Hygiene Data'!$D$12,0,10*ROW('Hygiene Data'!D150))="","",OFFSET('Hygiene Data'!$D$12,0,10*ROW('Hygiene Data'!D150)))</f>
        <v/>
      </c>
      <c r="DQ156" s="353" t="str">
        <f ca="1">+IF(OFFSET('Hygiene Data'!$D$13,0,10*ROW('Hygiene Data'!D150))="","",OFFSET('Hygiene Data'!$D$13,0,10*ROW('Hygiene Data'!D150)))</f>
        <v/>
      </c>
      <c r="DR156" s="353" t="str">
        <f ca="1">+IF(OFFSET('Hygiene Data'!$E$11,0,10*ROW('Hygiene Data'!E150))="","",OFFSET('Hygiene Data'!$E$11,0,10*ROW('Hygiene Data'!E150)))</f>
        <v/>
      </c>
      <c r="DS156" s="353" t="str">
        <f ca="1">+IF(OFFSET('Hygiene Data'!$E$12,0,10*ROW('Hygiene Data'!E150))="","",OFFSET('Hygiene Data'!$E$12,0,10*ROW('Hygiene Data'!E150)))</f>
        <v/>
      </c>
      <c r="DT156" s="353" t="str">
        <f ca="1">+IF(OFFSET('Hygiene Data'!$E$13,0,10*ROW('Hygiene Data'!E150))="","",OFFSET('Hygiene Data'!$E$13,0,10*ROW('Hygiene Data'!E150)))</f>
        <v/>
      </c>
      <c r="DU156" s="353" t="str">
        <f ca="1">+IF(OFFSET('Hygiene Data'!$F$11,0,10*ROW('Hygiene Data'!F150))="","",OFFSET('Hygiene Data'!$F$11,0,10*ROW('Hygiene Data'!F150)))</f>
        <v/>
      </c>
      <c r="DV156" s="353" t="str">
        <f ca="1">+IF(OFFSET('Hygiene Data'!$F$12,0,10*ROW('Hygiene Data'!F150))="","",OFFSET('Hygiene Data'!$F$12,0,10*ROW('Hygiene Data'!F150)))</f>
        <v/>
      </c>
      <c r="DW156" s="353" t="str">
        <f ca="1">+IF(OFFSET('Hygiene Data'!$F$13,0,10*ROW('Hygiene Data'!F150))="","",OFFSET('Hygiene Data'!$F$13,0,10*ROW('Hygiene Data'!F150)))</f>
        <v/>
      </c>
      <c r="DX156" s="353" t="str">
        <f ca="1">+IF(OFFSET('Hygiene Data'!$G$11,0,10*ROW('Hygiene Data'!G150))="","",OFFSET('Hygiene Data'!$G$11,0,10*ROW('Hygiene Data'!G150)))</f>
        <v/>
      </c>
      <c r="DY156" s="353" t="str">
        <f ca="1">+IF(OFFSET('Hygiene Data'!$G$12,0,10*ROW('Hygiene Data'!G150))="","",OFFSET('Hygiene Data'!$G$12,0,10*ROW('Hygiene Data'!G150)))</f>
        <v/>
      </c>
      <c r="DZ156" s="353" t="str">
        <f ca="1">+IF(OFFSET('Hygiene Data'!$G$13,0,10*ROW('Hygiene Data'!G150))="","",OFFSET('Hygiene Data'!$G$13,0,10*ROW('Hygiene Data'!G150)))</f>
        <v/>
      </c>
      <c r="EA156" s="353" t="str">
        <f ca="1">+IF(OFFSET('Hygiene Data'!$H$11,0,10*ROW('Hygiene Data'!H150))="","",OFFSET('Hygiene Data'!$H$11,0,10*ROW('Hygiene Data'!H150)))</f>
        <v/>
      </c>
      <c r="EB156" s="353" t="str">
        <f ca="1">+IF(OFFSET('Hygiene Data'!$H$12,0,10*ROW('Hygiene Data'!H150))="","",OFFSET('Hygiene Data'!$H$12,0,10*ROW('Hygiene Data'!H150)))</f>
        <v/>
      </c>
      <c r="EC156" s="353" t="str">
        <f ca="1">+IF(OFFSET('Hygiene Data'!$H$13,0,10*ROW('Hygiene Data'!H150))="","",OFFSET('Hygiene Data'!$H$13,0,10*ROW('Hygiene Data'!H150)))</f>
        <v/>
      </c>
      <c r="ED156" s="353" t="str">
        <f ca="1">+IF(OFFSET('Hygiene Data'!$I$11,0,10*ROW('Hygiene Data'!I150))="","",OFFSET('Hygiene Data'!$I$11,0,10*ROW('Hygiene Data'!I150)))</f>
        <v/>
      </c>
      <c r="EE156" s="353" t="str">
        <f ca="1">+IF(OFFSET('Hygiene Data'!$I$12,0,10*ROW('Hygiene Data'!I150))="","",OFFSET('Hygiene Data'!$I$12,0,10*ROW('Hygiene Data'!I150)))</f>
        <v/>
      </c>
      <c r="EF156" s="353" t="str">
        <f ca="1">+IF(OFFSET('Hygiene Data'!$I$13,0,10*ROW('Hygiene Data'!I150))="","",OFFSET('Hygiene Data'!$I$13,0,10*ROW('Hygiene Data'!I150)))</f>
        <v/>
      </c>
    </row>
    <row r="157" spans="1:136" x14ac:dyDescent="0.25">
      <c r="A157" s="462" t="str">
        <f ca="1">+IF(OFFSET('Water Data'!$B$2,0,10*ROW('Water Data'!E151))="","",OFFSET('Water Data'!$B$2,0,10*ROW('Water Data'!E151)))</f>
        <v/>
      </c>
      <c r="B157" s="46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89" t="str">
        <f t="shared" ca="1" si="2"/>
        <v/>
      </c>
      <c r="D157" s="49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3" t="str">
        <f ca="1">+IF(OFFSET('Water Data'!$D$27,0,10*ROW('Water Data'!D151))="","",OFFSET('Water Data'!$D$27,0,10*ROW('Water Data'!D151)))</f>
        <v/>
      </c>
      <c r="BT157" s="353" t="str">
        <f ca="1">+IF(OFFSET('Water Data'!$D$28,0,10*ROW('Water Data'!D151))="","",OFFSET('Water Data'!$D$28,0,10*ROW('Water Data'!D151)))</f>
        <v/>
      </c>
      <c r="BU157" s="353" t="str">
        <f ca="1">+IF(OFFSET('Water Data'!$D$29,0,10*ROW('Water Data'!D151))="","",OFFSET('Water Data'!$D$29,0,10*ROW('Water Data'!D151)))</f>
        <v/>
      </c>
      <c r="BV157" s="353" t="str">
        <f ca="1">+IF(OFFSET('Water Data'!$E$27,0,10*ROW('Water Data'!E151))="","",OFFSET('Water Data'!$E$27,0,10*ROW('Water Data'!E151)))</f>
        <v/>
      </c>
      <c r="BW157" s="353" t="str">
        <f ca="1">+IF(OFFSET('Water Data'!$E$28,0,10*ROW('Water Data'!E151))="","",OFFSET('Water Data'!$E$28,0,10*ROW('Water Data'!E151)))</f>
        <v/>
      </c>
      <c r="BX157" s="353" t="str">
        <f ca="1">+IF(OFFSET('Water Data'!$E$29,0,10*ROW('Water Data'!E151))="","",OFFSET('Water Data'!$E$29,0,10*ROW('Water Data'!E151)))</f>
        <v/>
      </c>
      <c r="BY157" s="353" t="str">
        <f ca="1">+IF(OFFSET('Water Data'!$F$27,0,10*ROW('Water Data'!F151))="","",OFFSET('Water Data'!$F$27,0,10*ROW('Water Data'!F151)))</f>
        <v/>
      </c>
      <c r="BZ157" s="353" t="str">
        <f ca="1">+IF(OFFSET('Water Data'!$F$28,0,10*ROW('Water Data'!F151))="","",OFFSET('Water Data'!$F$28,0,10*ROW('Water Data'!F151)))</f>
        <v/>
      </c>
      <c r="CA157" s="353" t="str">
        <f ca="1">+IF(OFFSET('Water Data'!$F$29,0,10*ROW('Water Data'!F151))="","",OFFSET('Water Data'!$F$29,0,10*ROW('Water Data'!F151)))</f>
        <v/>
      </c>
      <c r="CB157" s="353" t="str">
        <f ca="1">+IF(OFFSET('Water Data'!$G$27,0,10*ROW('Water Data'!G151))="","",OFFSET('Water Data'!$G$27,0,10*ROW('Water Data'!G151)))</f>
        <v/>
      </c>
      <c r="CC157" s="353" t="str">
        <f ca="1">+IF(OFFSET('Water Data'!$G$28,0,10*ROW('Water Data'!G151))="","",OFFSET('Water Data'!$G$28,0,10*ROW('Water Data'!G151)))</f>
        <v/>
      </c>
      <c r="CD157" s="353" t="str">
        <f ca="1">+IF(OFFSET('Water Data'!$G$29,0,10*ROW('Water Data'!G151))="","",OFFSET('Water Data'!$G$29,0,10*ROW('Water Data'!G151)))</f>
        <v/>
      </c>
      <c r="CE157" s="353" t="str">
        <f ca="1">+IF(OFFSET('Water Data'!$H$27,0,10*ROW('Water Data'!H151))="","",OFFSET('Water Data'!$H$27,0,10*ROW('Water Data'!H151)))</f>
        <v/>
      </c>
      <c r="CF157" s="353" t="str">
        <f ca="1">+IF(OFFSET('Water Data'!$H$28,0,10*ROW('Water Data'!H151))="","",OFFSET('Water Data'!$H$28,0,10*ROW('Water Data'!H151)))</f>
        <v/>
      </c>
      <c r="CG157" s="353" t="str">
        <f ca="1">+IF(OFFSET('Water Data'!$H$29,0,10*ROW('Water Data'!H151))="","",OFFSET('Water Data'!$H$29,0,10*ROW('Water Data'!H151)))</f>
        <v/>
      </c>
      <c r="CH157" s="353" t="str">
        <f ca="1">+IF(OFFSET('Water Data'!$I$27,0,10*ROW('Water Data'!I151))="","",OFFSET('Water Data'!$I$27,0,10*ROW('Water Data'!I151)))</f>
        <v/>
      </c>
      <c r="CI157" s="353" t="str">
        <f ca="1">+IF(OFFSET('Water Data'!$I$28,0,10*ROW('Water Data'!I151))="","",OFFSET('Water Data'!$I$28,0,10*ROW('Water Data'!I151)))</f>
        <v/>
      </c>
      <c r="CJ157" s="353" t="str">
        <f ca="1">+IF(OFFSET('Water Data'!$I$29,0,10*ROW('Water Data'!I151))="","",OFFSET('Water Data'!$I$29,0,10*ROW('Water Data'!I151)))</f>
        <v/>
      </c>
      <c r="CK157" s="353" t="str">
        <f ca="1">+IF(OFFSET('Sanitation Data'!$D$28,0,10*ROW('Sanitation Data'!D151))="","",OFFSET('Sanitation Data'!$D$28,0,10*ROW('Sanitation Data'!D151)))</f>
        <v/>
      </c>
      <c r="CL157" s="353" t="str">
        <f ca="1">+IF(OFFSET('Sanitation Data'!$D$29,0,10*ROW('Sanitation Data'!D151))="","",OFFSET('Sanitation Data'!$D$29,0,10*ROW('Sanitation Data'!D151)))</f>
        <v/>
      </c>
      <c r="CM157" s="353" t="str">
        <f ca="1">+IF(OFFSET('Sanitation Data'!$D$30,0,10*ROW('Sanitation Data'!D151))="","",OFFSET('Sanitation Data'!$D$30,0,10*ROW('Sanitation Data'!D151)))</f>
        <v/>
      </c>
      <c r="CN157" s="353" t="str">
        <f ca="1">+IF(OFFSET('Sanitation Data'!$D$31,0,10*ROW('Sanitation Data'!D151))="","",OFFSET('Sanitation Data'!$D$31,0,10*ROW('Sanitation Data'!D151)))</f>
        <v/>
      </c>
      <c r="CO157" s="353" t="str">
        <f ca="1">+IF(OFFSET('Sanitation Data'!$D$32,0,10*ROW('Sanitation Data'!D151))="","",OFFSET('Sanitation Data'!$D$32,0,10*ROW('Sanitation Data'!D151)))</f>
        <v/>
      </c>
      <c r="CP157" s="353" t="str">
        <f ca="1">+IF(OFFSET('Sanitation Data'!$E$28,0,10*ROW('Sanitation Data'!E151))="","",OFFSET('Sanitation Data'!$E$28,0,10*ROW('Sanitation Data'!E151)))</f>
        <v/>
      </c>
      <c r="CQ157" s="353" t="str">
        <f ca="1">+IF(OFFSET('Sanitation Data'!$E$29,0,10*ROW('Sanitation Data'!E151))="","",OFFSET('Sanitation Data'!$E$29,0,10*ROW('Sanitation Data'!E151)))</f>
        <v/>
      </c>
      <c r="CR157" s="353" t="str">
        <f ca="1">+IF(OFFSET('Sanitation Data'!$E$30,0,10*ROW('Sanitation Data'!E151))="","",OFFSET('Sanitation Data'!$E$30,0,10*ROW('Sanitation Data'!E151)))</f>
        <v/>
      </c>
      <c r="CS157" s="353" t="str">
        <f ca="1">+IF(OFFSET('Sanitation Data'!$E$31,0,10*ROW('Sanitation Data'!E151))="","",OFFSET('Sanitation Data'!$E$31,0,10*ROW('Sanitation Data'!E151)))</f>
        <v/>
      </c>
      <c r="CT157" s="353" t="str">
        <f ca="1">+IF(OFFSET('Sanitation Data'!$E$32,0,10*ROW('Sanitation Data'!E151))="","",OFFSET('Sanitation Data'!$E$32,0,10*ROW('Sanitation Data'!E151)))</f>
        <v/>
      </c>
      <c r="CU157" s="353" t="str">
        <f ca="1">+IF(OFFSET('Sanitation Data'!$F$28,0,10*ROW('Sanitation Data'!F151))="","",OFFSET('Sanitation Data'!$F$28,0,10*ROW('Sanitation Data'!F151)))</f>
        <v/>
      </c>
      <c r="CV157" s="353" t="str">
        <f ca="1">+IF(OFFSET('Sanitation Data'!$F$29,0,10*ROW('Sanitation Data'!F151))="","",OFFSET('Sanitation Data'!$F$29,0,10*ROW('Sanitation Data'!F151)))</f>
        <v/>
      </c>
      <c r="CW157" s="353" t="str">
        <f ca="1">+IF(OFFSET('Sanitation Data'!$F$30,0,10*ROW('Sanitation Data'!F151))="","",OFFSET('Sanitation Data'!$F$30,0,10*ROW('Sanitation Data'!F151)))</f>
        <v/>
      </c>
      <c r="CX157" s="353" t="str">
        <f ca="1">+IF(OFFSET('Sanitation Data'!$F$31,0,10*ROW('Sanitation Data'!F151))="","",OFFSET('Sanitation Data'!$F$31,0,10*ROW('Sanitation Data'!F151)))</f>
        <v/>
      </c>
      <c r="CY157" s="353" t="str">
        <f ca="1">+IF(OFFSET('Sanitation Data'!$F$32,0,10*ROW('Sanitation Data'!F151))="","",OFFSET('Sanitation Data'!$F$32,0,10*ROW('Sanitation Data'!F151)))</f>
        <v/>
      </c>
      <c r="CZ157" s="353" t="str">
        <f ca="1">+IF(OFFSET('Sanitation Data'!$G$28,0,10*ROW('Sanitation Data'!G151))="","",OFFSET('Sanitation Data'!$G$28,0,10*ROW('Sanitation Data'!G151)))</f>
        <v/>
      </c>
      <c r="DA157" s="353" t="str">
        <f ca="1">+IF(OFFSET('Sanitation Data'!$G$29,0,10*ROW('Sanitation Data'!G151))="","",OFFSET('Sanitation Data'!$G$29,0,10*ROW('Sanitation Data'!G151)))</f>
        <v/>
      </c>
      <c r="DB157" s="353" t="str">
        <f ca="1">+IF(OFFSET('Sanitation Data'!$G$30,0,10*ROW('Sanitation Data'!G151))="","",OFFSET('Sanitation Data'!$G$30,0,10*ROW('Sanitation Data'!G151)))</f>
        <v/>
      </c>
      <c r="DC157" s="353" t="str">
        <f ca="1">+IF(OFFSET('Sanitation Data'!$G$31,0,10*ROW('Sanitation Data'!G151))="","",OFFSET('Sanitation Data'!$G$31,0,10*ROW('Sanitation Data'!G151)))</f>
        <v/>
      </c>
      <c r="DD157" s="353" t="str">
        <f ca="1">+IF(OFFSET('Sanitation Data'!$G$32,0,10*ROW('Sanitation Data'!G151))="","",OFFSET('Sanitation Data'!$G$32,0,10*ROW('Sanitation Data'!G151)))</f>
        <v/>
      </c>
      <c r="DE157" s="353" t="str">
        <f ca="1">+IF(OFFSET('Sanitation Data'!$H$28,0,10*ROW('Sanitation Data'!H151))="","",OFFSET('Sanitation Data'!$H$28,0,10*ROW('Sanitation Data'!H151)))</f>
        <v/>
      </c>
      <c r="DF157" s="353" t="str">
        <f ca="1">+IF(OFFSET('Sanitation Data'!$H$29,0,10*ROW('Sanitation Data'!H151))="","",OFFSET('Sanitation Data'!$H$29,0,10*ROW('Sanitation Data'!H151)))</f>
        <v/>
      </c>
      <c r="DG157" s="353" t="str">
        <f ca="1">+IF(OFFSET('Sanitation Data'!$H$30,0,10*ROW('Sanitation Data'!H151))="","",OFFSET('Sanitation Data'!$H$30,0,10*ROW('Sanitation Data'!H151)))</f>
        <v/>
      </c>
      <c r="DH157" s="353" t="str">
        <f ca="1">+IF(OFFSET('Sanitation Data'!$H$31,0,10*ROW('Sanitation Data'!H151))="","",OFFSET('Sanitation Data'!$H$31,0,10*ROW('Sanitation Data'!H151)))</f>
        <v/>
      </c>
      <c r="DI157" s="353" t="str">
        <f ca="1">+IF(OFFSET('Sanitation Data'!$H$32,0,10*ROW('Sanitation Data'!H151))="","",OFFSET('Sanitation Data'!$H$32,0,10*ROW('Sanitation Data'!H151)))</f>
        <v/>
      </c>
      <c r="DJ157" s="353" t="str">
        <f ca="1">+IF(OFFSET('Sanitation Data'!$I$28,0,10*ROW('Sanitation Data'!I151))="","",OFFSET('Sanitation Data'!$I$28,0,10*ROW('Sanitation Data'!I151)))</f>
        <v/>
      </c>
      <c r="DK157" s="353" t="str">
        <f ca="1">+IF(OFFSET('Sanitation Data'!$I$29,0,10*ROW('Sanitation Data'!I151))="","",OFFSET('Sanitation Data'!$I$29,0,10*ROW('Sanitation Data'!I151)))</f>
        <v/>
      </c>
      <c r="DL157" s="353" t="str">
        <f ca="1">+IF(OFFSET('Sanitation Data'!$I$30,0,10*ROW('Sanitation Data'!I151))="","",OFFSET('Sanitation Data'!$I$30,0,10*ROW('Sanitation Data'!I151)))</f>
        <v/>
      </c>
      <c r="DM157" s="353" t="str">
        <f ca="1">+IF(OFFSET('Sanitation Data'!$I$31,0,10*ROW('Sanitation Data'!I151))="","",OFFSET('Sanitation Data'!$I$31,0,10*ROW('Sanitation Data'!I151)))</f>
        <v/>
      </c>
      <c r="DN157" s="353" t="str">
        <f ca="1">+IF(OFFSET('Sanitation Data'!$I$32,0,10*ROW('Sanitation Data'!I151))="","",OFFSET('Sanitation Data'!$I$32,0,10*ROW('Sanitation Data'!I151)))</f>
        <v/>
      </c>
      <c r="DO157" s="353" t="str">
        <f ca="1">+IF(OFFSET('Hygiene Data'!$D$11,0,10*ROW('Hygiene Data'!D151))="","",OFFSET('Hygiene Data'!$D$11,0,10*ROW('Hygiene Data'!D151)))</f>
        <v/>
      </c>
      <c r="DP157" s="353" t="str">
        <f ca="1">+IF(OFFSET('Hygiene Data'!$D$12,0,10*ROW('Hygiene Data'!D151))="","",OFFSET('Hygiene Data'!$D$12,0,10*ROW('Hygiene Data'!D151)))</f>
        <v/>
      </c>
      <c r="DQ157" s="353" t="str">
        <f ca="1">+IF(OFFSET('Hygiene Data'!$D$13,0,10*ROW('Hygiene Data'!D151))="","",OFFSET('Hygiene Data'!$D$13,0,10*ROW('Hygiene Data'!D151)))</f>
        <v/>
      </c>
      <c r="DR157" s="353" t="str">
        <f ca="1">+IF(OFFSET('Hygiene Data'!$E$11,0,10*ROW('Hygiene Data'!E151))="","",OFFSET('Hygiene Data'!$E$11,0,10*ROW('Hygiene Data'!E151)))</f>
        <v/>
      </c>
      <c r="DS157" s="353" t="str">
        <f ca="1">+IF(OFFSET('Hygiene Data'!$E$12,0,10*ROW('Hygiene Data'!E151))="","",OFFSET('Hygiene Data'!$E$12,0,10*ROW('Hygiene Data'!E151)))</f>
        <v/>
      </c>
      <c r="DT157" s="353" t="str">
        <f ca="1">+IF(OFFSET('Hygiene Data'!$E$13,0,10*ROW('Hygiene Data'!E151))="","",OFFSET('Hygiene Data'!$E$13,0,10*ROW('Hygiene Data'!E151)))</f>
        <v/>
      </c>
      <c r="DU157" s="353" t="str">
        <f ca="1">+IF(OFFSET('Hygiene Data'!$F$11,0,10*ROW('Hygiene Data'!F151))="","",OFFSET('Hygiene Data'!$F$11,0,10*ROW('Hygiene Data'!F151)))</f>
        <v/>
      </c>
      <c r="DV157" s="353" t="str">
        <f ca="1">+IF(OFFSET('Hygiene Data'!$F$12,0,10*ROW('Hygiene Data'!F151))="","",OFFSET('Hygiene Data'!$F$12,0,10*ROW('Hygiene Data'!F151)))</f>
        <v/>
      </c>
      <c r="DW157" s="353" t="str">
        <f ca="1">+IF(OFFSET('Hygiene Data'!$F$13,0,10*ROW('Hygiene Data'!F151))="","",OFFSET('Hygiene Data'!$F$13,0,10*ROW('Hygiene Data'!F151)))</f>
        <v/>
      </c>
      <c r="DX157" s="353" t="str">
        <f ca="1">+IF(OFFSET('Hygiene Data'!$G$11,0,10*ROW('Hygiene Data'!G151))="","",OFFSET('Hygiene Data'!$G$11,0,10*ROW('Hygiene Data'!G151)))</f>
        <v/>
      </c>
      <c r="DY157" s="353" t="str">
        <f ca="1">+IF(OFFSET('Hygiene Data'!$G$12,0,10*ROW('Hygiene Data'!G151))="","",OFFSET('Hygiene Data'!$G$12,0,10*ROW('Hygiene Data'!G151)))</f>
        <v/>
      </c>
      <c r="DZ157" s="353" t="str">
        <f ca="1">+IF(OFFSET('Hygiene Data'!$G$13,0,10*ROW('Hygiene Data'!G151))="","",OFFSET('Hygiene Data'!$G$13,0,10*ROW('Hygiene Data'!G151)))</f>
        <v/>
      </c>
      <c r="EA157" s="353" t="str">
        <f ca="1">+IF(OFFSET('Hygiene Data'!$H$11,0,10*ROW('Hygiene Data'!H151))="","",OFFSET('Hygiene Data'!$H$11,0,10*ROW('Hygiene Data'!H151)))</f>
        <v/>
      </c>
      <c r="EB157" s="353" t="str">
        <f ca="1">+IF(OFFSET('Hygiene Data'!$H$12,0,10*ROW('Hygiene Data'!H151))="","",OFFSET('Hygiene Data'!$H$12,0,10*ROW('Hygiene Data'!H151)))</f>
        <v/>
      </c>
      <c r="EC157" s="353" t="str">
        <f ca="1">+IF(OFFSET('Hygiene Data'!$H$13,0,10*ROW('Hygiene Data'!H151))="","",OFFSET('Hygiene Data'!$H$13,0,10*ROW('Hygiene Data'!H151)))</f>
        <v/>
      </c>
      <c r="ED157" s="353" t="str">
        <f ca="1">+IF(OFFSET('Hygiene Data'!$I$11,0,10*ROW('Hygiene Data'!I151))="","",OFFSET('Hygiene Data'!$I$11,0,10*ROW('Hygiene Data'!I151)))</f>
        <v/>
      </c>
      <c r="EE157" s="353" t="str">
        <f ca="1">+IF(OFFSET('Hygiene Data'!$I$12,0,10*ROW('Hygiene Data'!I151))="","",OFFSET('Hygiene Data'!$I$12,0,10*ROW('Hygiene Data'!I151)))</f>
        <v/>
      </c>
      <c r="EF157" s="353" t="str">
        <f ca="1">+IF(OFFSET('Hygiene Data'!$I$13,0,10*ROW('Hygiene Data'!I151))="","",OFFSET('Hygiene Data'!$I$13,0,10*ROW('Hygiene Data'!I151)))</f>
        <v/>
      </c>
    </row>
    <row r="158" spans="1:136" x14ac:dyDescent="0.25">
      <c r="A158" s="462" t="str">
        <f ca="1">+IF(OFFSET('Water Data'!$B$2,0,10*ROW('Water Data'!E152))="","",OFFSET('Water Data'!$B$2,0,10*ROW('Water Data'!E152)))</f>
        <v/>
      </c>
      <c r="B158" s="46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89" t="str">
        <f t="shared" ca="1" si="2"/>
        <v/>
      </c>
      <c r="D158" s="49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3" t="str">
        <f ca="1">+IF(OFFSET('Water Data'!$D$27,0,10*ROW('Water Data'!D152))="","",OFFSET('Water Data'!$D$27,0,10*ROW('Water Data'!D152)))</f>
        <v/>
      </c>
      <c r="BT158" s="353" t="str">
        <f ca="1">+IF(OFFSET('Water Data'!$D$28,0,10*ROW('Water Data'!D152))="","",OFFSET('Water Data'!$D$28,0,10*ROW('Water Data'!D152)))</f>
        <v/>
      </c>
      <c r="BU158" s="353" t="str">
        <f ca="1">+IF(OFFSET('Water Data'!$D$29,0,10*ROW('Water Data'!D152))="","",OFFSET('Water Data'!$D$29,0,10*ROW('Water Data'!D152)))</f>
        <v/>
      </c>
      <c r="BV158" s="353" t="str">
        <f ca="1">+IF(OFFSET('Water Data'!$E$27,0,10*ROW('Water Data'!E152))="","",OFFSET('Water Data'!$E$27,0,10*ROW('Water Data'!E152)))</f>
        <v/>
      </c>
      <c r="BW158" s="353" t="str">
        <f ca="1">+IF(OFFSET('Water Data'!$E$28,0,10*ROW('Water Data'!E152))="","",OFFSET('Water Data'!$E$28,0,10*ROW('Water Data'!E152)))</f>
        <v/>
      </c>
      <c r="BX158" s="353" t="str">
        <f ca="1">+IF(OFFSET('Water Data'!$E$29,0,10*ROW('Water Data'!E152))="","",OFFSET('Water Data'!$E$29,0,10*ROW('Water Data'!E152)))</f>
        <v/>
      </c>
      <c r="BY158" s="353" t="str">
        <f ca="1">+IF(OFFSET('Water Data'!$F$27,0,10*ROW('Water Data'!F152))="","",OFFSET('Water Data'!$F$27,0,10*ROW('Water Data'!F152)))</f>
        <v/>
      </c>
      <c r="BZ158" s="353" t="str">
        <f ca="1">+IF(OFFSET('Water Data'!$F$28,0,10*ROW('Water Data'!F152))="","",OFFSET('Water Data'!$F$28,0,10*ROW('Water Data'!F152)))</f>
        <v/>
      </c>
      <c r="CA158" s="353" t="str">
        <f ca="1">+IF(OFFSET('Water Data'!$F$29,0,10*ROW('Water Data'!F152))="","",OFFSET('Water Data'!$F$29,0,10*ROW('Water Data'!F152)))</f>
        <v/>
      </c>
      <c r="CB158" s="353" t="str">
        <f ca="1">+IF(OFFSET('Water Data'!$G$27,0,10*ROW('Water Data'!G152))="","",OFFSET('Water Data'!$G$27,0,10*ROW('Water Data'!G152)))</f>
        <v/>
      </c>
      <c r="CC158" s="353" t="str">
        <f ca="1">+IF(OFFSET('Water Data'!$G$28,0,10*ROW('Water Data'!G152))="","",OFFSET('Water Data'!$G$28,0,10*ROW('Water Data'!G152)))</f>
        <v/>
      </c>
      <c r="CD158" s="353" t="str">
        <f ca="1">+IF(OFFSET('Water Data'!$G$29,0,10*ROW('Water Data'!G152))="","",OFFSET('Water Data'!$G$29,0,10*ROW('Water Data'!G152)))</f>
        <v/>
      </c>
      <c r="CE158" s="353" t="str">
        <f ca="1">+IF(OFFSET('Water Data'!$H$27,0,10*ROW('Water Data'!H152))="","",OFFSET('Water Data'!$H$27,0,10*ROW('Water Data'!H152)))</f>
        <v/>
      </c>
      <c r="CF158" s="353" t="str">
        <f ca="1">+IF(OFFSET('Water Data'!$H$28,0,10*ROW('Water Data'!H152))="","",OFFSET('Water Data'!$H$28,0,10*ROW('Water Data'!H152)))</f>
        <v/>
      </c>
      <c r="CG158" s="353" t="str">
        <f ca="1">+IF(OFFSET('Water Data'!$H$29,0,10*ROW('Water Data'!H152))="","",OFFSET('Water Data'!$H$29,0,10*ROW('Water Data'!H152)))</f>
        <v/>
      </c>
      <c r="CH158" s="353" t="str">
        <f ca="1">+IF(OFFSET('Water Data'!$I$27,0,10*ROW('Water Data'!I152))="","",OFFSET('Water Data'!$I$27,0,10*ROW('Water Data'!I152)))</f>
        <v/>
      </c>
      <c r="CI158" s="353" t="str">
        <f ca="1">+IF(OFFSET('Water Data'!$I$28,0,10*ROW('Water Data'!I152))="","",OFFSET('Water Data'!$I$28,0,10*ROW('Water Data'!I152)))</f>
        <v/>
      </c>
      <c r="CJ158" s="353" t="str">
        <f ca="1">+IF(OFFSET('Water Data'!$I$29,0,10*ROW('Water Data'!I152))="","",OFFSET('Water Data'!$I$29,0,10*ROW('Water Data'!I152)))</f>
        <v/>
      </c>
      <c r="CK158" s="353" t="str">
        <f ca="1">+IF(OFFSET('Sanitation Data'!$D$28,0,10*ROW('Sanitation Data'!D152))="","",OFFSET('Sanitation Data'!$D$28,0,10*ROW('Sanitation Data'!D152)))</f>
        <v/>
      </c>
      <c r="CL158" s="353" t="str">
        <f ca="1">+IF(OFFSET('Sanitation Data'!$D$29,0,10*ROW('Sanitation Data'!D152))="","",OFFSET('Sanitation Data'!$D$29,0,10*ROW('Sanitation Data'!D152)))</f>
        <v/>
      </c>
      <c r="CM158" s="353" t="str">
        <f ca="1">+IF(OFFSET('Sanitation Data'!$D$30,0,10*ROW('Sanitation Data'!D152))="","",OFFSET('Sanitation Data'!$D$30,0,10*ROW('Sanitation Data'!D152)))</f>
        <v/>
      </c>
      <c r="CN158" s="353" t="str">
        <f ca="1">+IF(OFFSET('Sanitation Data'!$D$31,0,10*ROW('Sanitation Data'!D152))="","",OFFSET('Sanitation Data'!$D$31,0,10*ROW('Sanitation Data'!D152)))</f>
        <v/>
      </c>
      <c r="CO158" s="353" t="str">
        <f ca="1">+IF(OFFSET('Sanitation Data'!$D$32,0,10*ROW('Sanitation Data'!D152))="","",OFFSET('Sanitation Data'!$D$32,0,10*ROW('Sanitation Data'!D152)))</f>
        <v/>
      </c>
      <c r="CP158" s="353" t="str">
        <f ca="1">+IF(OFFSET('Sanitation Data'!$E$28,0,10*ROW('Sanitation Data'!E152))="","",OFFSET('Sanitation Data'!$E$28,0,10*ROW('Sanitation Data'!E152)))</f>
        <v/>
      </c>
      <c r="CQ158" s="353" t="str">
        <f ca="1">+IF(OFFSET('Sanitation Data'!$E$29,0,10*ROW('Sanitation Data'!E152))="","",OFFSET('Sanitation Data'!$E$29,0,10*ROW('Sanitation Data'!E152)))</f>
        <v/>
      </c>
      <c r="CR158" s="353" t="str">
        <f ca="1">+IF(OFFSET('Sanitation Data'!$E$30,0,10*ROW('Sanitation Data'!E152))="","",OFFSET('Sanitation Data'!$E$30,0,10*ROW('Sanitation Data'!E152)))</f>
        <v/>
      </c>
      <c r="CS158" s="353" t="str">
        <f ca="1">+IF(OFFSET('Sanitation Data'!$E$31,0,10*ROW('Sanitation Data'!E152))="","",OFFSET('Sanitation Data'!$E$31,0,10*ROW('Sanitation Data'!E152)))</f>
        <v/>
      </c>
      <c r="CT158" s="353" t="str">
        <f ca="1">+IF(OFFSET('Sanitation Data'!$E$32,0,10*ROW('Sanitation Data'!E152))="","",OFFSET('Sanitation Data'!$E$32,0,10*ROW('Sanitation Data'!E152)))</f>
        <v/>
      </c>
      <c r="CU158" s="353" t="str">
        <f ca="1">+IF(OFFSET('Sanitation Data'!$F$28,0,10*ROW('Sanitation Data'!F152))="","",OFFSET('Sanitation Data'!$F$28,0,10*ROW('Sanitation Data'!F152)))</f>
        <v/>
      </c>
      <c r="CV158" s="353" t="str">
        <f ca="1">+IF(OFFSET('Sanitation Data'!$F$29,0,10*ROW('Sanitation Data'!F152))="","",OFFSET('Sanitation Data'!$F$29,0,10*ROW('Sanitation Data'!F152)))</f>
        <v/>
      </c>
      <c r="CW158" s="353" t="str">
        <f ca="1">+IF(OFFSET('Sanitation Data'!$F$30,0,10*ROW('Sanitation Data'!F152))="","",OFFSET('Sanitation Data'!$F$30,0,10*ROW('Sanitation Data'!F152)))</f>
        <v/>
      </c>
      <c r="CX158" s="353" t="str">
        <f ca="1">+IF(OFFSET('Sanitation Data'!$F$31,0,10*ROW('Sanitation Data'!F152))="","",OFFSET('Sanitation Data'!$F$31,0,10*ROW('Sanitation Data'!F152)))</f>
        <v/>
      </c>
      <c r="CY158" s="353" t="str">
        <f ca="1">+IF(OFFSET('Sanitation Data'!$F$32,0,10*ROW('Sanitation Data'!F152))="","",OFFSET('Sanitation Data'!$F$32,0,10*ROW('Sanitation Data'!F152)))</f>
        <v/>
      </c>
      <c r="CZ158" s="353" t="str">
        <f ca="1">+IF(OFFSET('Sanitation Data'!$G$28,0,10*ROW('Sanitation Data'!G152))="","",OFFSET('Sanitation Data'!$G$28,0,10*ROW('Sanitation Data'!G152)))</f>
        <v/>
      </c>
      <c r="DA158" s="353" t="str">
        <f ca="1">+IF(OFFSET('Sanitation Data'!$G$29,0,10*ROW('Sanitation Data'!G152))="","",OFFSET('Sanitation Data'!$G$29,0,10*ROW('Sanitation Data'!G152)))</f>
        <v/>
      </c>
      <c r="DB158" s="353" t="str">
        <f ca="1">+IF(OFFSET('Sanitation Data'!$G$30,0,10*ROW('Sanitation Data'!G152))="","",OFFSET('Sanitation Data'!$G$30,0,10*ROW('Sanitation Data'!G152)))</f>
        <v/>
      </c>
      <c r="DC158" s="353" t="str">
        <f ca="1">+IF(OFFSET('Sanitation Data'!$G$31,0,10*ROW('Sanitation Data'!G152))="","",OFFSET('Sanitation Data'!$G$31,0,10*ROW('Sanitation Data'!G152)))</f>
        <v/>
      </c>
      <c r="DD158" s="353" t="str">
        <f ca="1">+IF(OFFSET('Sanitation Data'!$G$32,0,10*ROW('Sanitation Data'!G152))="","",OFFSET('Sanitation Data'!$G$32,0,10*ROW('Sanitation Data'!G152)))</f>
        <v/>
      </c>
      <c r="DE158" s="353" t="str">
        <f ca="1">+IF(OFFSET('Sanitation Data'!$H$28,0,10*ROW('Sanitation Data'!H152))="","",OFFSET('Sanitation Data'!$H$28,0,10*ROW('Sanitation Data'!H152)))</f>
        <v/>
      </c>
      <c r="DF158" s="353" t="str">
        <f ca="1">+IF(OFFSET('Sanitation Data'!$H$29,0,10*ROW('Sanitation Data'!H152))="","",OFFSET('Sanitation Data'!$H$29,0,10*ROW('Sanitation Data'!H152)))</f>
        <v/>
      </c>
      <c r="DG158" s="353" t="str">
        <f ca="1">+IF(OFFSET('Sanitation Data'!$H$30,0,10*ROW('Sanitation Data'!H152))="","",OFFSET('Sanitation Data'!$H$30,0,10*ROW('Sanitation Data'!H152)))</f>
        <v/>
      </c>
      <c r="DH158" s="353" t="str">
        <f ca="1">+IF(OFFSET('Sanitation Data'!$H$31,0,10*ROW('Sanitation Data'!H152))="","",OFFSET('Sanitation Data'!$H$31,0,10*ROW('Sanitation Data'!H152)))</f>
        <v/>
      </c>
      <c r="DI158" s="353" t="str">
        <f ca="1">+IF(OFFSET('Sanitation Data'!$H$32,0,10*ROW('Sanitation Data'!H152))="","",OFFSET('Sanitation Data'!$H$32,0,10*ROW('Sanitation Data'!H152)))</f>
        <v/>
      </c>
      <c r="DJ158" s="353" t="str">
        <f ca="1">+IF(OFFSET('Sanitation Data'!$I$28,0,10*ROW('Sanitation Data'!I152))="","",OFFSET('Sanitation Data'!$I$28,0,10*ROW('Sanitation Data'!I152)))</f>
        <v/>
      </c>
      <c r="DK158" s="353" t="str">
        <f ca="1">+IF(OFFSET('Sanitation Data'!$I$29,0,10*ROW('Sanitation Data'!I152))="","",OFFSET('Sanitation Data'!$I$29,0,10*ROW('Sanitation Data'!I152)))</f>
        <v/>
      </c>
      <c r="DL158" s="353" t="str">
        <f ca="1">+IF(OFFSET('Sanitation Data'!$I$30,0,10*ROW('Sanitation Data'!I152))="","",OFFSET('Sanitation Data'!$I$30,0,10*ROW('Sanitation Data'!I152)))</f>
        <v/>
      </c>
      <c r="DM158" s="353" t="str">
        <f ca="1">+IF(OFFSET('Sanitation Data'!$I$31,0,10*ROW('Sanitation Data'!I152))="","",OFFSET('Sanitation Data'!$I$31,0,10*ROW('Sanitation Data'!I152)))</f>
        <v/>
      </c>
      <c r="DN158" s="353" t="str">
        <f ca="1">+IF(OFFSET('Sanitation Data'!$I$32,0,10*ROW('Sanitation Data'!I152))="","",OFFSET('Sanitation Data'!$I$32,0,10*ROW('Sanitation Data'!I152)))</f>
        <v/>
      </c>
      <c r="DO158" s="353" t="str">
        <f ca="1">+IF(OFFSET('Hygiene Data'!$D$11,0,10*ROW('Hygiene Data'!D152))="","",OFFSET('Hygiene Data'!$D$11,0,10*ROW('Hygiene Data'!D152)))</f>
        <v/>
      </c>
      <c r="DP158" s="353" t="str">
        <f ca="1">+IF(OFFSET('Hygiene Data'!$D$12,0,10*ROW('Hygiene Data'!D152))="","",OFFSET('Hygiene Data'!$D$12,0,10*ROW('Hygiene Data'!D152)))</f>
        <v/>
      </c>
      <c r="DQ158" s="353" t="str">
        <f ca="1">+IF(OFFSET('Hygiene Data'!$D$13,0,10*ROW('Hygiene Data'!D152))="","",OFFSET('Hygiene Data'!$D$13,0,10*ROW('Hygiene Data'!D152)))</f>
        <v/>
      </c>
      <c r="DR158" s="353" t="str">
        <f ca="1">+IF(OFFSET('Hygiene Data'!$E$11,0,10*ROW('Hygiene Data'!E152))="","",OFFSET('Hygiene Data'!$E$11,0,10*ROW('Hygiene Data'!E152)))</f>
        <v/>
      </c>
      <c r="DS158" s="353" t="str">
        <f ca="1">+IF(OFFSET('Hygiene Data'!$E$12,0,10*ROW('Hygiene Data'!E152))="","",OFFSET('Hygiene Data'!$E$12,0,10*ROW('Hygiene Data'!E152)))</f>
        <v/>
      </c>
      <c r="DT158" s="353" t="str">
        <f ca="1">+IF(OFFSET('Hygiene Data'!$E$13,0,10*ROW('Hygiene Data'!E152))="","",OFFSET('Hygiene Data'!$E$13,0,10*ROW('Hygiene Data'!E152)))</f>
        <v/>
      </c>
      <c r="DU158" s="353" t="str">
        <f ca="1">+IF(OFFSET('Hygiene Data'!$F$11,0,10*ROW('Hygiene Data'!F152))="","",OFFSET('Hygiene Data'!$F$11,0,10*ROW('Hygiene Data'!F152)))</f>
        <v/>
      </c>
      <c r="DV158" s="353" t="str">
        <f ca="1">+IF(OFFSET('Hygiene Data'!$F$12,0,10*ROW('Hygiene Data'!F152))="","",OFFSET('Hygiene Data'!$F$12,0,10*ROW('Hygiene Data'!F152)))</f>
        <v/>
      </c>
      <c r="DW158" s="353" t="str">
        <f ca="1">+IF(OFFSET('Hygiene Data'!$F$13,0,10*ROW('Hygiene Data'!F152))="","",OFFSET('Hygiene Data'!$F$13,0,10*ROW('Hygiene Data'!F152)))</f>
        <v/>
      </c>
      <c r="DX158" s="353" t="str">
        <f ca="1">+IF(OFFSET('Hygiene Data'!$G$11,0,10*ROW('Hygiene Data'!G152))="","",OFFSET('Hygiene Data'!$G$11,0,10*ROW('Hygiene Data'!G152)))</f>
        <v/>
      </c>
      <c r="DY158" s="353" t="str">
        <f ca="1">+IF(OFFSET('Hygiene Data'!$G$12,0,10*ROW('Hygiene Data'!G152))="","",OFFSET('Hygiene Data'!$G$12,0,10*ROW('Hygiene Data'!G152)))</f>
        <v/>
      </c>
      <c r="DZ158" s="353" t="str">
        <f ca="1">+IF(OFFSET('Hygiene Data'!$G$13,0,10*ROW('Hygiene Data'!G152))="","",OFFSET('Hygiene Data'!$G$13,0,10*ROW('Hygiene Data'!G152)))</f>
        <v/>
      </c>
      <c r="EA158" s="353" t="str">
        <f ca="1">+IF(OFFSET('Hygiene Data'!$H$11,0,10*ROW('Hygiene Data'!H152))="","",OFFSET('Hygiene Data'!$H$11,0,10*ROW('Hygiene Data'!H152)))</f>
        <v/>
      </c>
      <c r="EB158" s="353" t="str">
        <f ca="1">+IF(OFFSET('Hygiene Data'!$H$12,0,10*ROW('Hygiene Data'!H152))="","",OFFSET('Hygiene Data'!$H$12,0,10*ROW('Hygiene Data'!H152)))</f>
        <v/>
      </c>
      <c r="EC158" s="353" t="str">
        <f ca="1">+IF(OFFSET('Hygiene Data'!$H$13,0,10*ROW('Hygiene Data'!H152))="","",OFFSET('Hygiene Data'!$H$13,0,10*ROW('Hygiene Data'!H152)))</f>
        <v/>
      </c>
      <c r="ED158" s="353" t="str">
        <f ca="1">+IF(OFFSET('Hygiene Data'!$I$11,0,10*ROW('Hygiene Data'!I152))="","",OFFSET('Hygiene Data'!$I$11,0,10*ROW('Hygiene Data'!I152)))</f>
        <v/>
      </c>
      <c r="EE158" s="353" t="str">
        <f ca="1">+IF(OFFSET('Hygiene Data'!$I$12,0,10*ROW('Hygiene Data'!I152))="","",OFFSET('Hygiene Data'!$I$12,0,10*ROW('Hygiene Data'!I152)))</f>
        <v/>
      </c>
      <c r="EF158" s="353" t="str">
        <f ca="1">+IF(OFFSET('Hygiene Data'!$I$13,0,10*ROW('Hygiene Data'!I152))="","",OFFSET('Hygiene Data'!$I$13,0,10*ROW('Hygiene Data'!I152)))</f>
        <v/>
      </c>
    </row>
    <row r="159" spans="1:136" x14ac:dyDescent="0.25">
      <c r="A159" s="462" t="str">
        <f ca="1">+IF(OFFSET('Water Data'!$B$2,0,10*ROW('Water Data'!E153))="","",OFFSET('Water Data'!$B$2,0,10*ROW('Water Data'!E153)))</f>
        <v/>
      </c>
      <c r="B159" s="46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89" t="str">
        <f t="shared" ca="1" si="2"/>
        <v/>
      </c>
      <c r="D159" s="49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3" t="str">
        <f ca="1">+IF(OFFSET('Water Data'!$D$27,0,10*ROW('Water Data'!D153))="","",OFFSET('Water Data'!$D$27,0,10*ROW('Water Data'!D153)))</f>
        <v/>
      </c>
      <c r="BT159" s="353" t="str">
        <f ca="1">+IF(OFFSET('Water Data'!$D$28,0,10*ROW('Water Data'!D153))="","",OFFSET('Water Data'!$D$28,0,10*ROW('Water Data'!D153)))</f>
        <v/>
      </c>
      <c r="BU159" s="353" t="str">
        <f ca="1">+IF(OFFSET('Water Data'!$D$29,0,10*ROW('Water Data'!D153))="","",OFFSET('Water Data'!$D$29,0,10*ROW('Water Data'!D153)))</f>
        <v/>
      </c>
      <c r="BV159" s="353" t="str">
        <f ca="1">+IF(OFFSET('Water Data'!$E$27,0,10*ROW('Water Data'!E153))="","",OFFSET('Water Data'!$E$27,0,10*ROW('Water Data'!E153)))</f>
        <v/>
      </c>
      <c r="BW159" s="353" t="str">
        <f ca="1">+IF(OFFSET('Water Data'!$E$28,0,10*ROW('Water Data'!E153))="","",OFFSET('Water Data'!$E$28,0,10*ROW('Water Data'!E153)))</f>
        <v/>
      </c>
      <c r="BX159" s="353" t="str">
        <f ca="1">+IF(OFFSET('Water Data'!$E$29,0,10*ROW('Water Data'!E153))="","",OFFSET('Water Data'!$E$29,0,10*ROW('Water Data'!E153)))</f>
        <v/>
      </c>
      <c r="BY159" s="353" t="str">
        <f ca="1">+IF(OFFSET('Water Data'!$F$27,0,10*ROW('Water Data'!F153))="","",OFFSET('Water Data'!$F$27,0,10*ROW('Water Data'!F153)))</f>
        <v/>
      </c>
      <c r="BZ159" s="353" t="str">
        <f ca="1">+IF(OFFSET('Water Data'!$F$28,0,10*ROW('Water Data'!F153))="","",OFFSET('Water Data'!$F$28,0,10*ROW('Water Data'!F153)))</f>
        <v/>
      </c>
      <c r="CA159" s="353" t="str">
        <f ca="1">+IF(OFFSET('Water Data'!$F$29,0,10*ROW('Water Data'!F153))="","",OFFSET('Water Data'!$F$29,0,10*ROW('Water Data'!F153)))</f>
        <v/>
      </c>
      <c r="CB159" s="353" t="str">
        <f ca="1">+IF(OFFSET('Water Data'!$G$27,0,10*ROW('Water Data'!G153))="","",OFFSET('Water Data'!$G$27,0,10*ROW('Water Data'!G153)))</f>
        <v/>
      </c>
      <c r="CC159" s="353" t="str">
        <f ca="1">+IF(OFFSET('Water Data'!$G$28,0,10*ROW('Water Data'!G153))="","",OFFSET('Water Data'!$G$28,0,10*ROW('Water Data'!G153)))</f>
        <v/>
      </c>
      <c r="CD159" s="353" t="str">
        <f ca="1">+IF(OFFSET('Water Data'!$G$29,0,10*ROW('Water Data'!G153))="","",OFFSET('Water Data'!$G$29,0,10*ROW('Water Data'!G153)))</f>
        <v/>
      </c>
      <c r="CE159" s="353" t="str">
        <f ca="1">+IF(OFFSET('Water Data'!$H$27,0,10*ROW('Water Data'!H153))="","",OFFSET('Water Data'!$H$27,0,10*ROW('Water Data'!H153)))</f>
        <v/>
      </c>
      <c r="CF159" s="353" t="str">
        <f ca="1">+IF(OFFSET('Water Data'!$H$28,0,10*ROW('Water Data'!H153))="","",OFFSET('Water Data'!$H$28,0,10*ROW('Water Data'!H153)))</f>
        <v/>
      </c>
      <c r="CG159" s="353" t="str">
        <f ca="1">+IF(OFFSET('Water Data'!$H$29,0,10*ROW('Water Data'!H153))="","",OFFSET('Water Data'!$H$29,0,10*ROW('Water Data'!H153)))</f>
        <v/>
      </c>
      <c r="CH159" s="353" t="str">
        <f ca="1">+IF(OFFSET('Water Data'!$I$27,0,10*ROW('Water Data'!I153))="","",OFFSET('Water Data'!$I$27,0,10*ROW('Water Data'!I153)))</f>
        <v/>
      </c>
      <c r="CI159" s="353" t="str">
        <f ca="1">+IF(OFFSET('Water Data'!$I$28,0,10*ROW('Water Data'!I153))="","",OFFSET('Water Data'!$I$28,0,10*ROW('Water Data'!I153)))</f>
        <v/>
      </c>
      <c r="CJ159" s="353" t="str">
        <f ca="1">+IF(OFFSET('Water Data'!$I$29,0,10*ROW('Water Data'!I153))="","",OFFSET('Water Data'!$I$29,0,10*ROW('Water Data'!I153)))</f>
        <v/>
      </c>
      <c r="CK159" s="353" t="str">
        <f ca="1">+IF(OFFSET('Sanitation Data'!$D$28,0,10*ROW('Sanitation Data'!D153))="","",OFFSET('Sanitation Data'!$D$28,0,10*ROW('Sanitation Data'!D153)))</f>
        <v/>
      </c>
      <c r="CL159" s="353" t="str">
        <f ca="1">+IF(OFFSET('Sanitation Data'!$D$29,0,10*ROW('Sanitation Data'!D153))="","",OFFSET('Sanitation Data'!$D$29,0,10*ROW('Sanitation Data'!D153)))</f>
        <v/>
      </c>
      <c r="CM159" s="353" t="str">
        <f ca="1">+IF(OFFSET('Sanitation Data'!$D$30,0,10*ROW('Sanitation Data'!D153))="","",OFFSET('Sanitation Data'!$D$30,0,10*ROW('Sanitation Data'!D153)))</f>
        <v/>
      </c>
      <c r="CN159" s="353" t="str">
        <f ca="1">+IF(OFFSET('Sanitation Data'!$D$31,0,10*ROW('Sanitation Data'!D153))="","",OFFSET('Sanitation Data'!$D$31,0,10*ROW('Sanitation Data'!D153)))</f>
        <v/>
      </c>
      <c r="CO159" s="353" t="str">
        <f ca="1">+IF(OFFSET('Sanitation Data'!$D$32,0,10*ROW('Sanitation Data'!D153))="","",OFFSET('Sanitation Data'!$D$32,0,10*ROW('Sanitation Data'!D153)))</f>
        <v/>
      </c>
      <c r="CP159" s="353" t="str">
        <f ca="1">+IF(OFFSET('Sanitation Data'!$E$28,0,10*ROW('Sanitation Data'!E153))="","",OFFSET('Sanitation Data'!$E$28,0,10*ROW('Sanitation Data'!E153)))</f>
        <v/>
      </c>
      <c r="CQ159" s="353" t="str">
        <f ca="1">+IF(OFFSET('Sanitation Data'!$E$29,0,10*ROW('Sanitation Data'!E153))="","",OFFSET('Sanitation Data'!$E$29,0,10*ROW('Sanitation Data'!E153)))</f>
        <v/>
      </c>
      <c r="CR159" s="353" t="str">
        <f ca="1">+IF(OFFSET('Sanitation Data'!$E$30,0,10*ROW('Sanitation Data'!E153))="","",OFFSET('Sanitation Data'!$E$30,0,10*ROW('Sanitation Data'!E153)))</f>
        <v/>
      </c>
      <c r="CS159" s="353" t="str">
        <f ca="1">+IF(OFFSET('Sanitation Data'!$E$31,0,10*ROW('Sanitation Data'!E153))="","",OFFSET('Sanitation Data'!$E$31,0,10*ROW('Sanitation Data'!E153)))</f>
        <v/>
      </c>
      <c r="CT159" s="353" t="str">
        <f ca="1">+IF(OFFSET('Sanitation Data'!$E$32,0,10*ROW('Sanitation Data'!E153))="","",OFFSET('Sanitation Data'!$E$32,0,10*ROW('Sanitation Data'!E153)))</f>
        <v/>
      </c>
      <c r="CU159" s="353" t="str">
        <f ca="1">+IF(OFFSET('Sanitation Data'!$F$28,0,10*ROW('Sanitation Data'!F153))="","",OFFSET('Sanitation Data'!$F$28,0,10*ROW('Sanitation Data'!F153)))</f>
        <v/>
      </c>
      <c r="CV159" s="353" t="str">
        <f ca="1">+IF(OFFSET('Sanitation Data'!$F$29,0,10*ROW('Sanitation Data'!F153))="","",OFFSET('Sanitation Data'!$F$29,0,10*ROW('Sanitation Data'!F153)))</f>
        <v/>
      </c>
      <c r="CW159" s="353" t="str">
        <f ca="1">+IF(OFFSET('Sanitation Data'!$F$30,0,10*ROW('Sanitation Data'!F153))="","",OFFSET('Sanitation Data'!$F$30,0,10*ROW('Sanitation Data'!F153)))</f>
        <v/>
      </c>
      <c r="CX159" s="353" t="str">
        <f ca="1">+IF(OFFSET('Sanitation Data'!$F$31,0,10*ROW('Sanitation Data'!F153))="","",OFFSET('Sanitation Data'!$F$31,0,10*ROW('Sanitation Data'!F153)))</f>
        <v/>
      </c>
      <c r="CY159" s="353" t="str">
        <f ca="1">+IF(OFFSET('Sanitation Data'!$F$32,0,10*ROW('Sanitation Data'!F153))="","",OFFSET('Sanitation Data'!$F$32,0,10*ROW('Sanitation Data'!F153)))</f>
        <v/>
      </c>
      <c r="CZ159" s="353" t="str">
        <f ca="1">+IF(OFFSET('Sanitation Data'!$G$28,0,10*ROW('Sanitation Data'!G153))="","",OFFSET('Sanitation Data'!$G$28,0,10*ROW('Sanitation Data'!G153)))</f>
        <v/>
      </c>
      <c r="DA159" s="353" t="str">
        <f ca="1">+IF(OFFSET('Sanitation Data'!$G$29,0,10*ROW('Sanitation Data'!G153))="","",OFFSET('Sanitation Data'!$G$29,0,10*ROW('Sanitation Data'!G153)))</f>
        <v/>
      </c>
      <c r="DB159" s="353" t="str">
        <f ca="1">+IF(OFFSET('Sanitation Data'!$G$30,0,10*ROW('Sanitation Data'!G153))="","",OFFSET('Sanitation Data'!$G$30,0,10*ROW('Sanitation Data'!G153)))</f>
        <v/>
      </c>
      <c r="DC159" s="353" t="str">
        <f ca="1">+IF(OFFSET('Sanitation Data'!$G$31,0,10*ROW('Sanitation Data'!G153))="","",OFFSET('Sanitation Data'!$G$31,0,10*ROW('Sanitation Data'!G153)))</f>
        <v/>
      </c>
      <c r="DD159" s="353" t="str">
        <f ca="1">+IF(OFFSET('Sanitation Data'!$G$32,0,10*ROW('Sanitation Data'!G153))="","",OFFSET('Sanitation Data'!$G$32,0,10*ROW('Sanitation Data'!G153)))</f>
        <v/>
      </c>
      <c r="DE159" s="353" t="str">
        <f ca="1">+IF(OFFSET('Sanitation Data'!$H$28,0,10*ROW('Sanitation Data'!H153))="","",OFFSET('Sanitation Data'!$H$28,0,10*ROW('Sanitation Data'!H153)))</f>
        <v/>
      </c>
      <c r="DF159" s="353" t="str">
        <f ca="1">+IF(OFFSET('Sanitation Data'!$H$29,0,10*ROW('Sanitation Data'!H153))="","",OFFSET('Sanitation Data'!$H$29,0,10*ROW('Sanitation Data'!H153)))</f>
        <v/>
      </c>
      <c r="DG159" s="353" t="str">
        <f ca="1">+IF(OFFSET('Sanitation Data'!$H$30,0,10*ROW('Sanitation Data'!H153))="","",OFFSET('Sanitation Data'!$H$30,0,10*ROW('Sanitation Data'!H153)))</f>
        <v/>
      </c>
      <c r="DH159" s="353" t="str">
        <f ca="1">+IF(OFFSET('Sanitation Data'!$H$31,0,10*ROW('Sanitation Data'!H153))="","",OFFSET('Sanitation Data'!$H$31,0,10*ROW('Sanitation Data'!H153)))</f>
        <v/>
      </c>
      <c r="DI159" s="353" t="str">
        <f ca="1">+IF(OFFSET('Sanitation Data'!$H$32,0,10*ROW('Sanitation Data'!H153))="","",OFFSET('Sanitation Data'!$H$32,0,10*ROW('Sanitation Data'!H153)))</f>
        <v/>
      </c>
      <c r="DJ159" s="353" t="str">
        <f ca="1">+IF(OFFSET('Sanitation Data'!$I$28,0,10*ROW('Sanitation Data'!I153))="","",OFFSET('Sanitation Data'!$I$28,0,10*ROW('Sanitation Data'!I153)))</f>
        <v/>
      </c>
      <c r="DK159" s="353" t="str">
        <f ca="1">+IF(OFFSET('Sanitation Data'!$I$29,0,10*ROW('Sanitation Data'!I153))="","",OFFSET('Sanitation Data'!$I$29,0,10*ROW('Sanitation Data'!I153)))</f>
        <v/>
      </c>
      <c r="DL159" s="353" t="str">
        <f ca="1">+IF(OFFSET('Sanitation Data'!$I$30,0,10*ROW('Sanitation Data'!I153))="","",OFFSET('Sanitation Data'!$I$30,0,10*ROW('Sanitation Data'!I153)))</f>
        <v/>
      </c>
      <c r="DM159" s="353" t="str">
        <f ca="1">+IF(OFFSET('Sanitation Data'!$I$31,0,10*ROW('Sanitation Data'!I153))="","",OFFSET('Sanitation Data'!$I$31,0,10*ROW('Sanitation Data'!I153)))</f>
        <v/>
      </c>
      <c r="DN159" s="353" t="str">
        <f ca="1">+IF(OFFSET('Sanitation Data'!$I$32,0,10*ROW('Sanitation Data'!I153))="","",OFFSET('Sanitation Data'!$I$32,0,10*ROW('Sanitation Data'!I153)))</f>
        <v/>
      </c>
      <c r="DO159" s="353" t="str">
        <f ca="1">+IF(OFFSET('Hygiene Data'!$D$11,0,10*ROW('Hygiene Data'!D153))="","",OFFSET('Hygiene Data'!$D$11,0,10*ROW('Hygiene Data'!D153)))</f>
        <v/>
      </c>
      <c r="DP159" s="353" t="str">
        <f ca="1">+IF(OFFSET('Hygiene Data'!$D$12,0,10*ROW('Hygiene Data'!D153))="","",OFFSET('Hygiene Data'!$D$12,0,10*ROW('Hygiene Data'!D153)))</f>
        <v/>
      </c>
      <c r="DQ159" s="353" t="str">
        <f ca="1">+IF(OFFSET('Hygiene Data'!$D$13,0,10*ROW('Hygiene Data'!D153))="","",OFFSET('Hygiene Data'!$D$13,0,10*ROW('Hygiene Data'!D153)))</f>
        <v/>
      </c>
      <c r="DR159" s="353" t="str">
        <f ca="1">+IF(OFFSET('Hygiene Data'!$E$11,0,10*ROW('Hygiene Data'!E153))="","",OFFSET('Hygiene Data'!$E$11,0,10*ROW('Hygiene Data'!E153)))</f>
        <v/>
      </c>
      <c r="DS159" s="353" t="str">
        <f ca="1">+IF(OFFSET('Hygiene Data'!$E$12,0,10*ROW('Hygiene Data'!E153))="","",OFFSET('Hygiene Data'!$E$12,0,10*ROW('Hygiene Data'!E153)))</f>
        <v/>
      </c>
      <c r="DT159" s="353" t="str">
        <f ca="1">+IF(OFFSET('Hygiene Data'!$E$13,0,10*ROW('Hygiene Data'!E153))="","",OFFSET('Hygiene Data'!$E$13,0,10*ROW('Hygiene Data'!E153)))</f>
        <v/>
      </c>
      <c r="DU159" s="353" t="str">
        <f ca="1">+IF(OFFSET('Hygiene Data'!$F$11,0,10*ROW('Hygiene Data'!F153))="","",OFFSET('Hygiene Data'!$F$11,0,10*ROW('Hygiene Data'!F153)))</f>
        <v/>
      </c>
      <c r="DV159" s="353" t="str">
        <f ca="1">+IF(OFFSET('Hygiene Data'!$F$12,0,10*ROW('Hygiene Data'!F153))="","",OFFSET('Hygiene Data'!$F$12,0,10*ROW('Hygiene Data'!F153)))</f>
        <v/>
      </c>
      <c r="DW159" s="353" t="str">
        <f ca="1">+IF(OFFSET('Hygiene Data'!$F$13,0,10*ROW('Hygiene Data'!F153))="","",OFFSET('Hygiene Data'!$F$13,0,10*ROW('Hygiene Data'!F153)))</f>
        <v/>
      </c>
      <c r="DX159" s="353" t="str">
        <f ca="1">+IF(OFFSET('Hygiene Data'!$G$11,0,10*ROW('Hygiene Data'!G153))="","",OFFSET('Hygiene Data'!$G$11,0,10*ROW('Hygiene Data'!G153)))</f>
        <v/>
      </c>
      <c r="DY159" s="353" t="str">
        <f ca="1">+IF(OFFSET('Hygiene Data'!$G$12,0,10*ROW('Hygiene Data'!G153))="","",OFFSET('Hygiene Data'!$G$12,0,10*ROW('Hygiene Data'!G153)))</f>
        <v/>
      </c>
      <c r="DZ159" s="353" t="str">
        <f ca="1">+IF(OFFSET('Hygiene Data'!$G$13,0,10*ROW('Hygiene Data'!G153))="","",OFFSET('Hygiene Data'!$G$13,0,10*ROW('Hygiene Data'!G153)))</f>
        <v/>
      </c>
      <c r="EA159" s="353" t="str">
        <f ca="1">+IF(OFFSET('Hygiene Data'!$H$11,0,10*ROW('Hygiene Data'!H153))="","",OFFSET('Hygiene Data'!$H$11,0,10*ROW('Hygiene Data'!H153)))</f>
        <v/>
      </c>
      <c r="EB159" s="353" t="str">
        <f ca="1">+IF(OFFSET('Hygiene Data'!$H$12,0,10*ROW('Hygiene Data'!H153))="","",OFFSET('Hygiene Data'!$H$12,0,10*ROW('Hygiene Data'!H153)))</f>
        <v/>
      </c>
      <c r="EC159" s="353" t="str">
        <f ca="1">+IF(OFFSET('Hygiene Data'!$H$13,0,10*ROW('Hygiene Data'!H153))="","",OFFSET('Hygiene Data'!$H$13,0,10*ROW('Hygiene Data'!H153)))</f>
        <v/>
      </c>
      <c r="ED159" s="353" t="str">
        <f ca="1">+IF(OFFSET('Hygiene Data'!$I$11,0,10*ROW('Hygiene Data'!I153))="","",OFFSET('Hygiene Data'!$I$11,0,10*ROW('Hygiene Data'!I153)))</f>
        <v/>
      </c>
      <c r="EE159" s="353" t="str">
        <f ca="1">+IF(OFFSET('Hygiene Data'!$I$12,0,10*ROW('Hygiene Data'!I153))="","",OFFSET('Hygiene Data'!$I$12,0,10*ROW('Hygiene Data'!I153)))</f>
        <v/>
      </c>
      <c r="EF159" s="353" t="str">
        <f ca="1">+IF(OFFSET('Hygiene Data'!$I$13,0,10*ROW('Hygiene Data'!I153))="","",OFFSET('Hygiene Data'!$I$13,0,10*ROW('Hygiene Data'!I153)))</f>
        <v/>
      </c>
    </row>
    <row r="160" spans="1:136" x14ac:dyDescent="0.25">
      <c r="A160" s="462" t="str">
        <f ca="1">+IF(OFFSET('Water Data'!$B$2,0,10*ROW('Water Data'!E154))="","",OFFSET('Water Data'!$B$2,0,10*ROW('Water Data'!E154)))</f>
        <v/>
      </c>
      <c r="B160" s="46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89" t="str">
        <f t="shared" ca="1" si="2"/>
        <v/>
      </c>
      <c r="D160" s="49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3" t="str">
        <f ca="1">+IF(OFFSET('Water Data'!$D$27,0,10*ROW('Water Data'!D154))="","",OFFSET('Water Data'!$D$27,0,10*ROW('Water Data'!D154)))</f>
        <v/>
      </c>
      <c r="BT160" s="353" t="str">
        <f ca="1">+IF(OFFSET('Water Data'!$D$28,0,10*ROW('Water Data'!D154))="","",OFFSET('Water Data'!$D$28,0,10*ROW('Water Data'!D154)))</f>
        <v/>
      </c>
      <c r="BU160" s="353" t="str">
        <f ca="1">+IF(OFFSET('Water Data'!$D$29,0,10*ROW('Water Data'!D154))="","",OFFSET('Water Data'!$D$29,0,10*ROW('Water Data'!D154)))</f>
        <v/>
      </c>
      <c r="BV160" s="353" t="str">
        <f ca="1">+IF(OFFSET('Water Data'!$E$27,0,10*ROW('Water Data'!E154))="","",OFFSET('Water Data'!$E$27,0,10*ROW('Water Data'!E154)))</f>
        <v/>
      </c>
      <c r="BW160" s="353" t="str">
        <f ca="1">+IF(OFFSET('Water Data'!$E$28,0,10*ROW('Water Data'!E154))="","",OFFSET('Water Data'!$E$28,0,10*ROW('Water Data'!E154)))</f>
        <v/>
      </c>
      <c r="BX160" s="353" t="str">
        <f ca="1">+IF(OFFSET('Water Data'!$E$29,0,10*ROW('Water Data'!E154))="","",OFFSET('Water Data'!$E$29,0,10*ROW('Water Data'!E154)))</f>
        <v/>
      </c>
      <c r="BY160" s="353" t="str">
        <f ca="1">+IF(OFFSET('Water Data'!$F$27,0,10*ROW('Water Data'!F154))="","",OFFSET('Water Data'!$F$27,0,10*ROW('Water Data'!F154)))</f>
        <v/>
      </c>
      <c r="BZ160" s="353" t="str">
        <f ca="1">+IF(OFFSET('Water Data'!$F$28,0,10*ROW('Water Data'!F154))="","",OFFSET('Water Data'!$F$28,0,10*ROW('Water Data'!F154)))</f>
        <v/>
      </c>
      <c r="CA160" s="353" t="str">
        <f ca="1">+IF(OFFSET('Water Data'!$F$29,0,10*ROW('Water Data'!F154))="","",OFFSET('Water Data'!$F$29,0,10*ROW('Water Data'!F154)))</f>
        <v/>
      </c>
      <c r="CB160" s="353" t="str">
        <f ca="1">+IF(OFFSET('Water Data'!$G$27,0,10*ROW('Water Data'!G154))="","",OFFSET('Water Data'!$G$27,0,10*ROW('Water Data'!G154)))</f>
        <v/>
      </c>
      <c r="CC160" s="353" t="str">
        <f ca="1">+IF(OFFSET('Water Data'!$G$28,0,10*ROW('Water Data'!G154))="","",OFFSET('Water Data'!$G$28,0,10*ROW('Water Data'!G154)))</f>
        <v/>
      </c>
      <c r="CD160" s="353" t="str">
        <f ca="1">+IF(OFFSET('Water Data'!$G$29,0,10*ROW('Water Data'!G154))="","",OFFSET('Water Data'!$G$29,0,10*ROW('Water Data'!G154)))</f>
        <v/>
      </c>
      <c r="CE160" s="353" t="str">
        <f ca="1">+IF(OFFSET('Water Data'!$H$27,0,10*ROW('Water Data'!H154))="","",OFFSET('Water Data'!$H$27,0,10*ROW('Water Data'!H154)))</f>
        <v/>
      </c>
      <c r="CF160" s="353" t="str">
        <f ca="1">+IF(OFFSET('Water Data'!$H$28,0,10*ROW('Water Data'!H154))="","",OFFSET('Water Data'!$H$28,0,10*ROW('Water Data'!H154)))</f>
        <v/>
      </c>
      <c r="CG160" s="353" t="str">
        <f ca="1">+IF(OFFSET('Water Data'!$H$29,0,10*ROW('Water Data'!H154))="","",OFFSET('Water Data'!$H$29,0,10*ROW('Water Data'!H154)))</f>
        <v/>
      </c>
      <c r="CH160" s="353" t="str">
        <f ca="1">+IF(OFFSET('Water Data'!$I$27,0,10*ROW('Water Data'!I154))="","",OFFSET('Water Data'!$I$27,0,10*ROW('Water Data'!I154)))</f>
        <v/>
      </c>
      <c r="CI160" s="353" t="str">
        <f ca="1">+IF(OFFSET('Water Data'!$I$28,0,10*ROW('Water Data'!I154))="","",OFFSET('Water Data'!$I$28,0,10*ROW('Water Data'!I154)))</f>
        <v/>
      </c>
      <c r="CJ160" s="353" t="str">
        <f ca="1">+IF(OFFSET('Water Data'!$I$29,0,10*ROW('Water Data'!I154))="","",OFFSET('Water Data'!$I$29,0,10*ROW('Water Data'!I154)))</f>
        <v/>
      </c>
      <c r="CK160" s="353" t="str">
        <f ca="1">+IF(OFFSET('Sanitation Data'!$D$28,0,10*ROW('Sanitation Data'!D154))="","",OFFSET('Sanitation Data'!$D$28,0,10*ROW('Sanitation Data'!D154)))</f>
        <v/>
      </c>
      <c r="CL160" s="353" t="str">
        <f ca="1">+IF(OFFSET('Sanitation Data'!$D$29,0,10*ROW('Sanitation Data'!D154))="","",OFFSET('Sanitation Data'!$D$29,0,10*ROW('Sanitation Data'!D154)))</f>
        <v/>
      </c>
      <c r="CM160" s="353" t="str">
        <f ca="1">+IF(OFFSET('Sanitation Data'!$D$30,0,10*ROW('Sanitation Data'!D154))="","",OFFSET('Sanitation Data'!$D$30,0,10*ROW('Sanitation Data'!D154)))</f>
        <v/>
      </c>
      <c r="CN160" s="353" t="str">
        <f ca="1">+IF(OFFSET('Sanitation Data'!$D$31,0,10*ROW('Sanitation Data'!D154))="","",OFFSET('Sanitation Data'!$D$31,0,10*ROW('Sanitation Data'!D154)))</f>
        <v/>
      </c>
      <c r="CO160" s="353" t="str">
        <f ca="1">+IF(OFFSET('Sanitation Data'!$D$32,0,10*ROW('Sanitation Data'!D154))="","",OFFSET('Sanitation Data'!$D$32,0,10*ROW('Sanitation Data'!D154)))</f>
        <v/>
      </c>
      <c r="CP160" s="353" t="str">
        <f ca="1">+IF(OFFSET('Sanitation Data'!$E$28,0,10*ROW('Sanitation Data'!E154))="","",OFFSET('Sanitation Data'!$E$28,0,10*ROW('Sanitation Data'!E154)))</f>
        <v/>
      </c>
      <c r="CQ160" s="353" t="str">
        <f ca="1">+IF(OFFSET('Sanitation Data'!$E$29,0,10*ROW('Sanitation Data'!E154))="","",OFFSET('Sanitation Data'!$E$29,0,10*ROW('Sanitation Data'!E154)))</f>
        <v/>
      </c>
      <c r="CR160" s="353" t="str">
        <f ca="1">+IF(OFFSET('Sanitation Data'!$E$30,0,10*ROW('Sanitation Data'!E154))="","",OFFSET('Sanitation Data'!$E$30,0,10*ROW('Sanitation Data'!E154)))</f>
        <v/>
      </c>
      <c r="CS160" s="353" t="str">
        <f ca="1">+IF(OFFSET('Sanitation Data'!$E$31,0,10*ROW('Sanitation Data'!E154))="","",OFFSET('Sanitation Data'!$E$31,0,10*ROW('Sanitation Data'!E154)))</f>
        <v/>
      </c>
      <c r="CT160" s="353" t="str">
        <f ca="1">+IF(OFFSET('Sanitation Data'!$E$32,0,10*ROW('Sanitation Data'!E154))="","",OFFSET('Sanitation Data'!$E$32,0,10*ROW('Sanitation Data'!E154)))</f>
        <v/>
      </c>
      <c r="CU160" s="353" t="str">
        <f ca="1">+IF(OFFSET('Sanitation Data'!$F$28,0,10*ROW('Sanitation Data'!F154))="","",OFFSET('Sanitation Data'!$F$28,0,10*ROW('Sanitation Data'!F154)))</f>
        <v/>
      </c>
      <c r="CV160" s="353" t="str">
        <f ca="1">+IF(OFFSET('Sanitation Data'!$F$29,0,10*ROW('Sanitation Data'!F154))="","",OFFSET('Sanitation Data'!$F$29,0,10*ROW('Sanitation Data'!F154)))</f>
        <v/>
      </c>
      <c r="CW160" s="353" t="str">
        <f ca="1">+IF(OFFSET('Sanitation Data'!$F$30,0,10*ROW('Sanitation Data'!F154))="","",OFFSET('Sanitation Data'!$F$30,0,10*ROW('Sanitation Data'!F154)))</f>
        <v/>
      </c>
      <c r="CX160" s="353" t="str">
        <f ca="1">+IF(OFFSET('Sanitation Data'!$F$31,0,10*ROW('Sanitation Data'!F154))="","",OFFSET('Sanitation Data'!$F$31,0,10*ROW('Sanitation Data'!F154)))</f>
        <v/>
      </c>
      <c r="CY160" s="353" t="str">
        <f ca="1">+IF(OFFSET('Sanitation Data'!$F$32,0,10*ROW('Sanitation Data'!F154))="","",OFFSET('Sanitation Data'!$F$32,0,10*ROW('Sanitation Data'!F154)))</f>
        <v/>
      </c>
      <c r="CZ160" s="353" t="str">
        <f ca="1">+IF(OFFSET('Sanitation Data'!$G$28,0,10*ROW('Sanitation Data'!G154))="","",OFFSET('Sanitation Data'!$G$28,0,10*ROW('Sanitation Data'!G154)))</f>
        <v/>
      </c>
      <c r="DA160" s="353" t="str">
        <f ca="1">+IF(OFFSET('Sanitation Data'!$G$29,0,10*ROW('Sanitation Data'!G154))="","",OFFSET('Sanitation Data'!$G$29,0,10*ROW('Sanitation Data'!G154)))</f>
        <v/>
      </c>
      <c r="DB160" s="353" t="str">
        <f ca="1">+IF(OFFSET('Sanitation Data'!$G$30,0,10*ROW('Sanitation Data'!G154))="","",OFFSET('Sanitation Data'!$G$30,0,10*ROW('Sanitation Data'!G154)))</f>
        <v/>
      </c>
      <c r="DC160" s="353" t="str">
        <f ca="1">+IF(OFFSET('Sanitation Data'!$G$31,0,10*ROW('Sanitation Data'!G154))="","",OFFSET('Sanitation Data'!$G$31,0,10*ROW('Sanitation Data'!G154)))</f>
        <v/>
      </c>
      <c r="DD160" s="353" t="str">
        <f ca="1">+IF(OFFSET('Sanitation Data'!$G$32,0,10*ROW('Sanitation Data'!G154))="","",OFFSET('Sanitation Data'!$G$32,0,10*ROW('Sanitation Data'!G154)))</f>
        <v/>
      </c>
      <c r="DE160" s="353" t="str">
        <f ca="1">+IF(OFFSET('Sanitation Data'!$H$28,0,10*ROW('Sanitation Data'!H154))="","",OFFSET('Sanitation Data'!$H$28,0,10*ROW('Sanitation Data'!H154)))</f>
        <v/>
      </c>
      <c r="DF160" s="353" t="str">
        <f ca="1">+IF(OFFSET('Sanitation Data'!$H$29,0,10*ROW('Sanitation Data'!H154))="","",OFFSET('Sanitation Data'!$H$29,0,10*ROW('Sanitation Data'!H154)))</f>
        <v/>
      </c>
      <c r="DG160" s="353" t="str">
        <f ca="1">+IF(OFFSET('Sanitation Data'!$H$30,0,10*ROW('Sanitation Data'!H154))="","",OFFSET('Sanitation Data'!$H$30,0,10*ROW('Sanitation Data'!H154)))</f>
        <v/>
      </c>
      <c r="DH160" s="353" t="str">
        <f ca="1">+IF(OFFSET('Sanitation Data'!$H$31,0,10*ROW('Sanitation Data'!H154))="","",OFFSET('Sanitation Data'!$H$31,0,10*ROW('Sanitation Data'!H154)))</f>
        <v/>
      </c>
      <c r="DI160" s="353" t="str">
        <f ca="1">+IF(OFFSET('Sanitation Data'!$H$32,0,10*ROW('Sanitation Data'!H154))="","",OFFSET('Sanitation Data'!$H$32,0,10*ROW('Sanitation Data'!H154)))</f>
        <v/>
      </c>
      <c r="DJ160" s="353" t="str">
        <f ca="1">+IF(OFFSET('Sanitation Data'!$I$28,0,10*ROW('Sanitation Data'!I154))="","",OFFSET('Sanitation Data'!$I$28,0,10*ROW('Sanitation Data'!I154)))</f>
        <v/>
      </c>
      <c r="DK160" s="353" t="str">
        <f ca="1">+IF(OFFSET('Sanitation Data'!$I$29,0,10*ROW('Sanitation Data'!I154))="","",OFFSET('Sanitation Data'!$I$29,0,10*ROW('Sanitation Data'!I154)))</f>
        <v/>
      </c>
      <c r="DL160" s="353" t="str">
        <f ca="1">+IF(OFFSET('Sanitation Data'!$I$30,0,10*ROW('Sanitation Data'!I154))="","",OFFSET('Sanitation Data'!$I$30,0,10*ROW('Sanitation Data'!I154)))</f>
        <v/>
      </c>
      <c r="DM160" s="353" t="str">
        <f ca="1">+IF(OFFSET('Sanitation Data'!$I$31,0,10*ROW('Sanitation Data'!I154))="","",OFFSET('Sanitation Data'!$I$31,0,10*ROW('Sanitation Data'!I154)))</f>
        <v/>
      </c>
      <c r="DN160" s="353" t="str">
        <f ca="1">+IF(OFFSET('Sanitation Data'!$I$32,0,10*ROW('Sanitation Data'!I154))="","",OFFSET('Sanitation Data'!$I$32,0,10*ROW('Sanitation Data'!I154)))</f>
        <v/>
      </c>
      <c r="DO160" s="353" t="str">
        <f ca="1">+IF(OFFSET('Hygiene Data'!$D$11,0,10*ROW('Hygiene Data'!D154))="","",OFFSET('Hygiene Data'!$D$11,0,10*ROW('Hygiene Data'!D154)))</f>
        <v/>
      </c>
      <c r="DP160" s="353" t="str">
        <f ca="1">+IF(OFFSET('Hygiene Data'!$D$12,0,10*ROW('Hygiene Data'!D154))="","",OFFSET('Hygiene Data'!$D$12,0,10*ROW('Hygiene Data'!D154)))</f>
        <v/>
      </c>
      <c r="DQ160" s="353" t="str">
        <f ca="1">+IF(OFFSET('Hygiene Data'!$D$13,0,10*ROW('Hygiene Data'!D154))="","",OFFSET('Hygiene Data'!$D$13,0,10*ROW('Hygiene Data'!D154)))</f>
        <v/>
      </c>
      <c r="DR160" s="353" t="str">
        <f ca="1">+IF(OFFSET('Hygiene Data'!$E$11,0,10*ROW('Hygiene Data'!E154))="","",OFFSET('Hygiene Data'!$E$11,0,10*ROW('Hygiene Data'!E154)))</f>
        <v/>
      </c>
      <c r="DS160" s="353" t="str">
        <f ca="1">+IF(OFFSET('Hygiene Data'!$E$12,0,10*ROW('Hygiene Data'!E154))="","",OFFSET('Hygiene Data'!$E$12,0,10*ROW('Hygiene Data'!E154)))</f>
        <v/>
      </c>
      <c r="DT160" s="353" t="str">
        <f ca="1">+IF(OFFSET('Hygiene Data'!$E$13,0,10*ROW('Hygiene Data'!E154))="","",OFFSET('Hygiene Data'!$E$13,0,10*ROW('Hygiene Data'!E154)))</f>
        <v/>
      </c>
      <c r="DU160" s="353" t="str">
        <f ca="1">+IF(OFFSET('Hygiene Data'!$F$11,0,10*ROW('Hygiene Data'!F154))="","",OFFSET('Hygiene Data'!$F$11,0,10*ROW('Hygiene Data'!F154)))</f>
        <v/>
      </c>
      <c r="DV160" s="353" t="str">
        <f ca="1">+IF(OFFSET('Hygiene Data'!$F$12,0,10*ROW('Hygiene Data'!F154))="","",OFFSET('Hygiene Data'!$F$12,0,10*ROW('Hygiene Data'!F154)))</f>
        <v/>
      </c>
      <c r="DW160" s="353" t="str">
        <f ca="1">+IF(OFFSET('Hygiene Data'!$F$13,0,10*ROW('Hygiene Data'!F154))="","",OFFSET('Hygiene Data'!$F$13,0,10*ROW('Hygiene Data'!F154)))</f>
        <v/>
      </c>
      <c r="DX160" s="353" t="str">
        <f ca="1">+IF(OFFSET('Hygiene Data'!$G$11,0,10*ROW('Hygiene Data'!G154))="","",OFFSET('Hygiene Data'!$G$11,0,10*ROW('Hygiene Data'!G154)))</f>
        <v/>
      </c>
      <c r="DY160" s="353" t="str">
        <f ca="1">+IF(OFFSET('Hygiene Data'!$G$12,0,10*ROW('Hygiene Data'!G154))="","",OFFSET('Hygiene Data'!$G$12,0,10*ROW('Hygiene Data'!G154)))</f>
        <v/>
      </c>
      <c r="DZ160" s="353" t="str">
        <f ca="1">+IF(OFFSET('Hygiene Data'!$G$13,0,10*ROW('Hygiene Data'!G154))="","",OFFSET('Hygiene Data'!$G$13,0,10*ROW('Hygiene Data'!G154)))</f>
        <v/>
      </c>
      <c r="EA160" s="353" t="str">
        <f ca="1">+IF(OFFSET('Hygiene Data'!$H$11,0,10*ROW('Hygiene Data'!H154))="","",OFFSET('Hygiene Data'!$H$11,0,10*ROW('Hygiene Data'!H154)))</f>
        <v/>
      </c>
      <c r="EB160" s="353" t="str">
        <f ca="1">+IF(OFFSET('Hygiene Data'!$H$12,0,10*ROW('Hygiene Data'!H154))="","",OFFSET('Hygiene Data'!$H$12,0,10*ROW('Hygiene Data'!H154)))</f>
        <v/>
      </c>
      <c r="EC160" s="353" t="str">
        <f ca="1">+IF(OFFSET('Hygiene Data'!$H$13,0,10*ROW('Hygiene Data'!H154))="","",OFFSET('Hygiene Data'!$H$13,0,10*ROW('Hygiene Data'!H154)))</f>
        <v/>
      </c>
      <c r="ED160" s="353" t="str">
        <f ca="1">+IF(OFFSET('Hygiene Data'!$I$11,0,10*ROW('Hygiene Data'!I154))="","",OFFSET('Hygiene Data'!$I$11,0,10*ROW('Hygiene Data'!I154)))</f>
        <v/>
      </c>
      <c r="EE160" s="353" t="str">
        <f ca="1">+IF(OFFSET('Hygiene Data'!$I$12,0,10*ROW('Hygiene Data'!I154))="","",OFFSET('Hygiene Data'!$I$12,0,10*ROW('Hygiene Data'!I154)))</f>
        <v/>
      </c>
      <c r="EF160" s="353" t="str">
        <f ca="1">+IF(OFFSET('Hygiene Data'!$I$13,0,10*ROW('Hygiene Data'!I154))="","",OFFSET('Hygiene Data'!$I$13,0,10*ROW('Hygiene Data'!I154)))</f>
        <v/>
      </c>
    </row>
    <row r="161" spans="1:136" x14ac:dyDescent="0.25">
      <c r="A161" s="462" t="str">
        <f ca="1">+IF(OFFSET('Water Data'!$B$2,0,10*ROW('Water Data'!E155))="","",OFFSET('Water Data'!$B$2,0,10*ROW('Water Data'!E155)))</f>
        <v/>
      </c>
      <c r="B161" s="46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89" t="str">
        <f t="shared" ca="1" si="2"/>
        <v/>
      </c>
      <c r="D161" s="49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3" t="str">
        <f ca="1">+IF(OFFSET('Water Data'!$D$27,0,10*ROW('Water Data'!D155))="","",OFFSET('Water Data'!$D$27,0,10*ROW('Water Data'!D155)))</f>
        <v/>
      </c>
      <c r="BT161" s="353" t="str">
        <f ca="1">+IF(OFFSET('Water Data'!$D$28,0,10*ROW('Water Data'!D155))="","",OFFSET('Water Data'!$D$28,0,10*ROW('Water Data'!D155)))</f>
        <v/>
      </c>
      <c r="BU161" s="353" t="str">
        <f ca="1">+IF(OFFSET('Water Data'!$D$29,0,10*ROW('Water Data'!D155))="","",OFFSET('Water Data'!$D$29,0,10*ROW('Water Data'!D155)))</f>
        <v/>
      </c>
      <c r="BV161" s="353" t="str">
        <f ca="1">+IF(OFFSET('Water Data'!$E$27,0,10*ROW('Water Data'!E155))="","",OFFSET('Water Data'!$E$27,0,10*ROW('Water Data'!E155)))</f>
        <v/>
      </c>
      <c r="BW161" s="353" t="str">
        <f ca="1">+IF(OFFSET('Water Data'!$E$28,0,10*ROW('Water Data'!E155))="","",OFFSET('Water Data'!$E$28,0,10*ROW('Water Data'!E155)))</f>
        <v/>
      </c>
      <c r="BX161" s="353" t="str">
        <f ca="1">+IF(OFFSET('Water Data'!$E$29,0,10*ROW('Water Data'!E155))="","",OFFSET('Water Data'!$E$29,0,10*ROW('Water Data'!E155)))</f>
        <v/>
      </c>
      <c r="BY161" s="353" t="str">
        <f ca="1">+IF(OFFSET('Water Data'!$F$27,0,10*ROW('Water Data'!F155))="","",OFFSET('Water Data'!$F$27,0,10*ROW('Water Data'!F155)))</f>
        <v/>
      </c>
      <c r="BZ161" s="353" t="str">
        <f ca="1">+IF(OFFSET('Water Data'!$F$28,0,10*ROW('Water Data'!F155))="","",OFFSET('Water Data'!$F$28,0,10*ROW('Water Data'!F155)))</f>
        <v/>
      </c>
      <c r="CA161" s="353" t="str">
        <f ca="1">+IF(OFFSET('Water Data'!$F$29,0,10*ROW('Water Data'!F155))="","",OFFSET('Water Data'!$F$29,0,10*ROW('Water Data'!F155)))</f>
        <v/>
      </c>
      <c r="CB161" s="353" t="str">
        <f ca="1">+IF(OFFSET('Water Data'!$G$27,0,10*ROW('Water Data'!G155))="","",OFFSET('Water Data'!$G$27,0,10*ROW('Water Data'!G155)))</f>
        <v/>
      </c>
      <c r="CC161" s="353" t="str">
        <f ca="1">+IF(OFFSET('Water Data'!$G$28,0,10*ROW('Water Data'!G155))="","",OFFSET('Water Data'!$G$28,0,10*ROW('Water Data'!G155)))</f>
        <v/>
      </c>
      <c r="CD161" s="353" t="str">
        <f ca="1">+IF(OFFSET('Water Data'!$G$29,0,10*ROW('Water Data'!G155))="","",OFFSET('Water Data'!$G$29,0,10*ROW('Water Data'!G155)))</f>
        <v/>
      </c>
      <c r="CE161" s="353" t="str">
        <f ca="1">+IF(OFFSET('Water Data'!$H$27,0,10*ROW('Water Data'!H155))="","",OFFSET('Water Data'!$H$27,0,10*ROW('Water Data'!H155)))</f>
        <v/>
      </c>
      <c r="CF161" s="353" t="str">
        <f ca="1">+IF(OFFSET('Water Data'!$H$28,0,10*ROW('Water Data'!H155))="","",OFFSET('Water Data'!$H$28,0,10*ROW('Water Data'!H155)))</f>
        <v/>
      </c>
      <c r="CG161" s="353" t="str">
        <f ca="1">+IF(OFFSET('Water Data'!$H$29,0,10*ROW('Water Data'!H155))="","",OFFSET('Water Data'!$H$29,0,10*ROW('Water Data'!H155)))</f>
        <v/>
      </c>
      <c r="CH161" s="353" t="str">
        <f ca="1">+IF(OFFSET('Water Data'!$I$27,0,10*ROW('Water Data'!I155))="","",OFFSET('Water Data'!$I$27,0,10*ROW('Water Data'!I155)))</f>
        <v/>
      </c>
      <c r="CI161" s="353" t="str">
        <f ca="1">+IF(OFFSET('Water Data'!$I$28,0,10*ROW('Water Data'!I155))="","",OFFSET('Water Data'!$I$28,0,10*ROW('Water Data'!I155)))</f>
        <v/>
      </c>
      <c r="CJ161" s="353" t="str">
        <f ca="1">+IF(OFFSET('Water Data'!$I$29,0,10*ROW('Water Data'!I155))="","",OFFSET('Water Data'!$I$29,0,10*ROW('Water Data'!I155)))</f>
        <v/>
      </c>
      <c r="CK161" s="353" t="str">
        <f ca="1">+IF(OFFSET('Sanitation Data'!$D$28,0,10*ROW('Sanitation Data'!D155))="","",OFFSET('Sanitation Data'!$D$28,0,10*ROW('Sanitation Data'!D155)))</f>
        <v/>
      </c>
      <c r="CL161" s="353" t="str">
        <f ca="1">+IF(OFFSET('Sanitation Data'!$D$29,0,10*ROW('Sanitation Data'!D155))="","",OFFSET('Sanitation Data'!$D$29,0,10*ROW('Sanitation Data'!D155)))</f>
        <v/>
      </c>
      <c r="CM161" s="353" t="str">
        <f ca="1">+IF(OFFSET('Sanitation Data'!$D$30,0,10*ROW('Sanitation Data'!D155))="","",OFFSET('Sanitation Data'!$D$30,0,10*ROW('Sanitation Data'!D155)))</f>
        <v/>
      </c>
      <c r="CN161" s="353" t="str">
        <f ca="1">+IF(OFFSET('Sanitation Data'!$D$31,0,10*ROW('Sanitation Data'!D155))="","",OFFSET('Sanitation Data'!$D$31,0,10*ROW('Sanitation Data'!D155)))</f>
        <v/>
      </c>
      <c r="CO161" s="353" t="str">
        <f ca="1">+IF(OFFSET('Sanitation Data'!$D$32,0,10*ROW('Sanitation Data'!D155))="","",OFFSET('Sanitation Data'!$D$32,0,10*ROW('Sanitation Data'!D155)))</f>
        <v/>
      </c>
      <c r="CP161" s="353" t="str">
        <f ca="1">+IF(OFFSET('Sanitation Data'!$E$28,0,10*ROW('Sanitation Data'!E155))="","",OFFSET('Sanitation Data'!$E$28,0,10*ROW('Sanitation Data'!E155)))</f>
        <v/>
      </c>
      <c r="CQ161" s="353" t="str">
        <f ca="1">+IF(OFFSET('Sanitation Data'!$E$29,0,10*ROW('Sanitation Data'!E155))="","",OFFSET('Sanitation Data'!$E$29,0,10*ROW('Sanitation Data'!E155)))</f>
        <v/>
      </c>
      <c r="CR161" s="353" t="str">
        <f ca="1">+IF(OFFSET('Sanitation Data'!$E$30,0,10*ROW('Sanitation Data'!E155))="","",OFFSET('Sanitation Data'!$E$30,0,10*ROW('Sanitation Data'!E155)))</f>
        <v/>
      </c>
      <c r="CS161" s="353" t="str">
        <f ca="1">+IF(OFFSET('Sanitation Data'!$E$31,0,10*ROW('Sanitation Data'!E155))="","",OFFSET('Sanitation Data'!$E$31,0,10*ROW('Sanitation Data'!E155)))</f>
        <v/>
      </c>
      <c r="CT161" s="353" t="str">
        <f ca="1">+IF(OFFSET('Sanitation Data'!$E$32,0,10*ROW('Sanitation Data'!E155))="","",OFFSET('Sanitation Data'!$E$32,0,10*ROW('Sanitation Data'!E155)))</f>
        <v/>
      </c>
      <c r="CU161" s="353" t="str">
        <f ca="1">+IF(OFFSET('Sanitation Data'!$F$28,0,10*ROW('Sanitation Data'!F155))="","",OFFSET('Sanitation Data'!$F$28,0,10*ROW('Sanitation Data'!F155)))</f>
        <v/>
      </c>
      <c r="CV161" s="353" t="str">
        <f ca="1">+IF(OFFSET('Sanitation Data'!$F$29,0,10*ROW('Sanitation Data'!F155))="","",OFFSET('Sanitation Data'!$F$29,0,10*ROW('Sanitation Data'!F155)))</f>
        <v/>
      </c>
      <c r="CW161" s="353" t="str">
        <f ca="1">+IF(OFFSET('Sanitation Data'!$F$30,0,10*ROW('Sanitation Data'!F155))="","",OFFSET('Sanitation Data'!$F$30,0,10*ROW('Sanitation Data'!F155)))</f>
        <v/>
      </c>
      <c r="CX161" s="353" t="str">
        <f ca="1">+IF(OFFSET('Sanitation Data'!$F$31,0,10*ROW('Sanitation Data'!F155))="","",OFFSET('Sanitation Data'!$F$31,0,10*ROW('Sanitation Data'!F155)))</f>
        <v/>
      </c>
      <c r="CY161" s="353" t="str">
        <f ca="1">+IF(OFFSET('Sanitation Data'!$F$32,0,10*ROW('Sanitation Data'!F155))="","",OFFSET('Sanitation Data'!$F$32,0,10*ROW('Sanitation Data'!F155)))</f>
        <v/>
      </c>
      <c r="CZ161" s="353" t="str">
        <f ca="1">+IF(OFFSET('Sanitation Data'!$G$28,0,10*ROW('Sanitation Data'!G155))="","",OFFSET('Sanitation Data'!$G$28,0,10*ROW('Sanitation Data'!G155)))</f>
        <v/>
      </c>
      <c r="DA161" s="353" t="str">
        <f ca="1">+IF(OFFSET('Sanitation Data'!$G$29,0,10*ROW('Sanitation Data'!G155))="","",OFFSET('Sanitation Data'!$G$29,0,10*ROW('Sanitation Data'!G155)))</f>
        <v/>
      </c>
      <c r="DB161" s="353" t="str">
        <f ca="1">+IF(OFFSET('Sanitation Data'!$G$30,0,10*ROW('Sanitation Data'!G155))="","",OFFSET('Sanitation Data'!$G$30,0,10*ROW('Sanitation Data'!G155)))</f>
        <v/>
      </c>
      <c r="DC161" s="353" t="str">
        <f ca="1">+IF(OFFSET('Sanitation Data'!$G$31,0,10*ROW('Sanitation Data'!G155))="","",OFFSET('Sanitation Data'!$G$31,0,10*ROW('Sanitation Data'!G155)))</f>
        <v/>
      </c>
      <c r="DD161" s="353" t="str">
        <f ca="1">+IF(OFFSET('Sanitation Data'!$G$32,0,10*ROW('Sanitation Data'!G155))="","",OFFSET('Sanitation Data'!$G$32,0,10*ROW('Sanitation Data'!G155)))</f>
        <v/>
      </c>
      <c r="DE161" s="353" t="str">
        <f ca="1">+IF(OFFSET('Sanitation Data'!$H$28,0,10*ROW('Sanitation Data'!H155))="","",OFFSET('Sanitation Data'!$H$28,0,10*ROW('Sanitation Data'!H155)))</f>
        <v/>
      </c>
      <c r="DF161" s="353" t="str">
        <f ca="1">+IF(OFFSET('Sanitation Data'!$H$29,0,10*ROW('Sanitation Data'!H155))="","",OFFSET('Sanitation Data'!$H$29,0,10*ROW('Sanitation Data'!H155)))</f>
        <v/>
      </c>
      <c r="DG161" s="353" t="str">
        <f ca="1">+IF(OFFSET('Sanitation Data'!$H$30,0,10*ROW('Sanitation Data'!H155))="","",OFFSET('Sanitation Data'!$H$30,0,10*ROW('Sanitation Data'!H155)))</f>
        <v/>
      </c>
      <c r="DH161" s="353" t="str">
        <f ca="1">+IF(OFFSET('Sanitation Data'!$H$31,0,10*ROW('Sanitation Data'!H155))="","",OFFSET('Sanitation Data'!$H$31,0,10*ROW('Sanitation Data'!H155)))</f>
        <v/>
      </c>
      <c r="DI161" s="353" t="str">
        <f ca="1">+IF(OFFSET('Sanitation Data'!$H$32,0,10*ROW('Sanitation Data'!H155))="","",OFFSET('Sanitation Data'!$H$32,0,10*ROW('Sanitation Data'!H155)))</f>
        <v/>
      </c>
      <c r="DJ161" s="353" t="str">
        <f ca="1">+IF(OFFSET('Sanitation Data'!$I$28,0,10*ROW('Sanitation Data'!I155))="","",OFFSET('Sanitation Data'!$I$28,0,10*ROW('Sanitation Data'!I155)))</f>
        <v/>
      </c>
      <c r="DK161" s="353" t="str">
        <f ca="1">+IF(OFFSET('Sanitation Data'!$I$29,0,10*ROW('Sanitation Data'!I155))="","",OFFSET('Sanitation Data'!$I$29,0,10*ROW('Sanitation Data'!I155)))</f>
        <v/>
      </c>
      <c r="DL161" s="353" t="str">
        <f ca="1">+IF(OFFSET('Sanitation Data'!$I$30,0,10*ROW('Sanitation Data'!I155))="","",OFFSET('Sanitation Data'!$I$30,0,10*ROW('Sanitation Data'!I155)))</f>
        <v/>
      </c>
      <c r="DM161" s="353" t="str">
        <f ca="1">+IF(OFFSET('Sanitation Data'!$I$31,0,10*ROW('Sanitation Data'!I155))="","",OFFSET('Sanitation Data'!$I$31,0,10*ROW('Sanitation Data'!I155)))</f>
        <v/>
      </c>
      <c r="DN161" s="353" t="str">
        <f ca="1">+IF(OFFSET('Sanitation Data'!$I$32,0,10*ROW('Sanitation Data'!I155))="","",OFFSET('Sanitation Data'!$I$32,0,10*ROW('Sanitation Data'!I155)))</f>
        <v/>
      </c>
      <c r="DO161" s="353" t="str">
        <f ca="1">+IF(OFFSET('Hygiene Data'!$D$11,0,10*ROW('Hygiene Data'!D155))="","",OFFSET('Hygiene Data'!$D$11,0,10*ROW('Hygiene Data'!D155)))</f>
        <v/>
      </c>
      <c r="DP161" s="353" t="str">
        <f ca="1">+IF(OFFSET('Hygiene Data'!$D$12,0,10*ROW('Hygiene Data'!D155))="","",OFFSET('Hygiene Data'!$D$12,0,10*ROW('Hygiene Data'!D155)))</f>
        <v/>
      </c>
      <c r="DQ161" s="353" t="str">
        <f ca="1">+IF(OFFSET('Hygiene Data'!$D$13,0,10*ROW('Hygiene Data'!D155))="","",OFFSET('Hygiene Data'!$D$13,0,10*ROW('Hygiene Data'!D155)))</f>
        <v/>
      </c>
      <c r="DR161" s="353" t="str">
        <f ca="1">+IF(OFFSET('Hygiene Data'!$E$11,0,10*ROW('Hygiene Data'!E155))="","",OFFSET('Hygiene Data'!$E$11,0,10*ROW('Hygiene Data'!E155)))</f>
        <v/>
      </c>
      <c r="DS161" s="353" t="str">
        <f ca="1">+IF(OFFSET('Hygiene Data'!$E$12,0,10*ROW('Hygiene Data'!E155))="","",OFFSET('Hygiene Data'!$E$12,0,10*ROW('Hygiene Data'!E155)))</f>
        <v/>
      </c>
      <c r="DT161" s="353" t="str">
        <f ca="1">+IF(OFFSET('Hygiene Data'!$E$13,0,10*ROW('Hygiene Data'!E155))="","",OFFSET('Hygiene Data'!$E$13,0,10*ROW('Hygiene Data'!E155)))</f>
        <v/>
      </c>
      <c r="DU161" s="353" t="str">
        <f ca="1">+IF(OFFSET('Hygiene Data'!$F$11,0,10*ROW('Hygiene Data'!F155))="","",OFFSET('Hygiene Data'!$F$11,0,10*ROW('Hygiene Data'!F155)))</f>
        <v/>
      </c>
      <c r="DV161" s="353" t="str">
        <f ca="1">+IF(OFFSET('Hygiene Data'!$F$12,0,10*ROW('Hygiene Data'!F155))="","",OFFSET('Hygiene Data'!$F$12,0,10*ROW('Hygiene Data'!F155)))</f>
        <v/>
      </c>
      <c r="DW161" s="353" t="str">
        <f ca="1">+IF(OFFSET('Hygiene Data'!$F$13,0,10*ROW('Hygiene Data'!F155))="","",OFFSET('Hygiene Data'!$F$13,0,10*ROW('Hygiene Data'!F155)))</f>
        <v/>
      </c>
      <c r="DX161" s="353" t="str">
        <f ca="1">+IF(OFFSET('Hygiene Data'!$G$11,0,10*ROW('Hygiene Data'!G155))="","",OFFSET('Hygiene Data'!$G$11,0,10*ROW('Hygiene Data'!G155)))</f>
        <v/>
      </c>
      <c r="DY161" s="353" t="str">
        <f ca="1">+IF(OFFSET('Hygiene Data'!$G$12,0,10*ROW('Hygiene Data'!G155))="","",OFFSET('Hygiene Data'!$G$12,0,10*ROW('Hygiene Data'!G155)))</f>
        <v/>
      </c>
      <c r="DZ161" s="353" t="str">
        <f ca="1">+IF(OFFSET('Hygiene Data'!$G$13,0,10*ROW('Hygiene Data'!G155))="","",OFFSET('Hygiene Data'!$G$13,0,10*ROW('Hygiene Data'!G155)))</f>
        <v/>
      </c>
      <c r="EA161" s="353" t="str">
        <f ca="1">+IF(OFFSET('Hygiene Data'!$H$11,0,10*ROW('Hygiene Data'!H155))="","",OFFSET('Hygiene Data'!$H$11,0,10*ROW('Hygiene Data'!H155)))</f>
        <v/>
      </c>
      <c r="EB161" s="353" t="str">
        <f ca="1">+IF(OFFSET('Hygiene Data'!$H$12,0,10*ROW('Hygiene Data'!H155))="","",OFFSET('Hygiene Data'!$H$12,0,10*ROW('Hygiene Data'!H155)))</f>
        <v/>
      </c>
      <c r="EC161" s="353" t="str">
        <f ca="1">+IF(OFFSET('Hygiene Data'!$H$13,0,10*ROW('Hygiene Data'!H155))="","",OFFSET('Hygiene Data'!$H$13,0,10*ROW('Hygiene Data'!H155)))</f>
        <v/>
      </c>
      <c r="ED161" s="353" t="str">
        <f ca="1">+IF(OFFSET('Hygiene Data'!$I$11,0,10*ROW('Hygiene Data'!I155))="","",OFFSET('Hygiene Data'!$I$11,0,10*ROW('Hygiene Data'!I155)))</f>
        <v/>
      </c>
      <c r="EE161" s="353" t="str">
        <f ca="1">+IF(OFFSET('Hygiene Data'!$I$12,0,10*ROW('Hygiene Data'!I155))="","",OFFSET('Hygiene Data'!$I$12,0,10*ROW('Hygiene Data'!I155)))</f>
        <v/>
      </c>
      <c r="EF161" s="353" t="str">
        <f ca="1">+IF(OFFSET('Hygiene Data'!$I$13,0,10*ROW('Hygiene Data'!I155))="","",OFFSET('Hygiene Data'!$I$13,0,10*ROW('Hygiene Data'!I155)))</f>
        <v/>
      </c>
    </row>
    <row r="162" spans="1:136" x14ac:dyDescent="0.25">
      <c r="A162" s="462" t="str">
        <f ca="1">+IF(OFFSET('Water Data'!$B$2,0,10*ROW('Water Data'!E156))="","",OFFSET('Water Data'!$B$2,0,10*ROW('Water Data'!E156)))</f>
        <v/>
      </c>
      <c r="B162" s="46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89" t="str">
        <f t="shared" ca="1" si="2"/>
        <v/>
      </c>
      <c r="D162" s="49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3" t="str">
        <f ca="1">+IF(OFFSET('Water Data'!$D$27,0,10*ROW('Water Data'!D156))="","",OFFSET('Water Data'!$D$27,0,10*ROW('Water Data'!D156)))</f>
        <v/>
      </c>
      <c r="BT162" s="353" t="str">
        <f ca="1">+IF(OFFSET('Water Data'!$D$28,0,10*ROW('Water Data'!D156))="","",OFFSET('Water Data'!$D$28,0,10*ROW('Water Data'!D156)))</f>
        <v/>
      </c>
      <c r="BU162" s="353" t="str">
        <f ca="1">+IF(OFFSET('Water Data'!$D$29,0,10*ROW('Water Data'!D156))="","",OFFSET('Water Data'!$D$29,0,10*ROW('Water Data'!D156)))</f>
        <v/>
      </c>
      <c r="BV162" s="353" t="str">
        <f ca="1">+IF(OFFSET('Water Data'!$E$27,0,10*ROW('Water Data'!E156))="","",OFFSET('Water Data'!$E$27,0,10*ROW('Water Data'!E156)))</f>
        <v/>
      </c>
      <c r="BW162" s="353" t="str">
        <f ca="1">+IF(OFFSET('Water Data'!$E$28,0,10*ROW('Water Data'!E156))="","",OFFSET('Water Data'!$E$28,0,10*ROW('Water Data'!E156)))</f>
        <v/>
      </c>
      <c r="BX162" s="353" t="str">
        <f ca="1">+IF(OFFSET('Water Data'!$E$29,0,10*ROW('Water Data'!E156))="","",OFFSET('Water Data'!$E$29,0,10*ROW('Water Data'!E156)))</f>
        <v/>
      </c>
      <c r="BY162" s="353" t="str">
        <f ca="1">+IF(OFFSET('Water Data'!$F$27,0,10*ROW('Water Data'!F156))="","",OFFSET('Water Data'!$F$27,0,10*ROW('Water Data'!F156)))</f>
        <v/>
      </c>
      <c r="BZ162" s="353" t="str">
        <f ca="1">+IF(OFFSET('Water Data'!$F$28,0,10*ROW('Water Data'!F156))="","",OFFSET('Water Data'!$F$28,0,10*ROW('Water Data'!F156)))</f>
        <v/>
      </c>
      <c r="CA162" s="353" t="str">
        <f ca="1">+IF(OFFSET('Water Data'!$F$29,0,10*ROW('Water Data'!F156))="","",OFFSET('Water Data'!$F$29,0,10*ROW('Water Data'!F156)))</f>
        <v/>
      </c>
      <c r="CB162" s="353" t="str">
        <f ca="1">+IF(OFFSET('Water Data'!$G$27,0,10*ROW('Water Data'!G156))="","",OFFSET('Water Data'!$G$27,0,10*ROW('Water Data'!G156)))</f>
        <v/>
      </c>
      <c r="CC162" s="353" t="str">
        <f ca="1">+IF(OFFSET('Water Data'!$G$28,0,10*ROW('Water Data'!G156))="","",OFFSET('Water Data'!$G$28,0,10*ROW('Water Data'!G156)))</f>
        <v/>
      </c>
      <c r="CD162" s="353" t="str">
        <f ca="1">+IF(OFFSET('Water Data'!$G$29,0,10*ROW('Water Data'!G156))="","",OFFSET('Water Data'!$G$29,0,10*ROW('Water Data'!G156)))</f>
        <v/>
      </c>
      <c r="CE162" s="353" t="str">
        <f ca="1">+IF(OFFSET('Water Data'!$H$27,0,10*ROW('Water Data'!H156))="","",OFFSET('Water Data'!$H$27,0,10*ROW('Water Data'!H156)))</f>
        <v/>
      </c>
      <c r="CF162" s="353" t="str">
        <f ca="1">+IF(OFFSET('Water Data'!$H$28,0,10*ROW('Water Data'!H156))="","",OFFSET('Water Data'!$H$28,0,10*ROW('Water Data'!H156)))</f>
        <v/>
      </c>
      <c r="CG162" s="353" t="str">
        <f ca="1">+IF(OFFSET('Water Data'!$H$29,0,10*ROW('Water Data'!H156))="","",OFFSET('Water Data'!$H$29,0,10*ROW('Water Data'!H156)))</f>
        <v/>
      </c>
      <c r="CH162" s="353" t="str">
        <f ca="1">+IF(OFFSET('Water Data'!$I$27,0,10*ROW('Water Data'!I156))="","",OFFSET('Water Data'!$I$27,0,10*ROW('Water Data'!I156)))</f>
        <v/>
      </c>
      <c r="CI162" s="353" t="str">
        <f ca="1">+IF(OFFSET('Water Data'!$I$28,0,10*ROW('Water Data'!I156))="","",OFFSET('Water Data'!$I$28,0,10*ROW('Water Data'!I156)))</f>
        <v/>
      </c>
      <c r="CJ162" s="353" t="str">
        <f ca="1">+IF(OFFSET('Water Data'!$I$29,0,10*ROW('Water Data'!I156))="","",OFFSET('Water Data'!$I$29,0,10*ROW('Water Data'!I156)))</f>
        <v/>
      </c>
      <c r="CK162" s="353" t="str">
        <f ca="1">+IF(OFFSET('Sanitation Data'!$D$28,0,10*ROW('Sanitation Data'!D156))="","",OFFSET('Sanitation Data'!$D$28,0,10*ROW('Sanitation Data'!D156)))</f>
        <v/>
      </c>
      <c r="CL162" s="353" t="str">
        <f ca="1">+IF(OFFSET('Sanitation Data'!$D$29,0,10*ROW('Sanitation Data'!D156))="","",OFFSET('Sanitation Data'!$D$29,0,10*ROW('Sanitation Data'!D156)))</f>
        <v/>
      </c>
      <c r="CM162" s="353" t="str">
        <f ca="1">+IF(OFFSET('Sanitation Data'!$D$30,0,10*ROW('Sanitation Data'!D156))="","",OFFSET('Sanitation Data'!$D$30,0,10*ROW('Sanitation Data'!D156)))</f>
        <v/>
      </c>
      <c r="CN162" s="353" t="str">
        <f ca="1">+IF(OFFSET('Sanitation Data'!$D$31,0,10*ROW('Sanitation Data'!D156))="","",OFFSET('Sanitation Data'!$D$31,0,10*ROW('Sanitation Data'!D156)))</f>
        <v/>
      </c>
      <c r="CO162" s="353" t="str">
        <f ca="1">+IF(OFFSET('Sanitation Data'!$D$32,0,10*ROW('Sanitation Data'!D156))="","",OFFSET('Sanitation Data'!$D$32,0,10*ROW('Sanitation Data'!D156)))</f>
        <v/>
      </c>
      <c r="CP162" s="353" t="str">
        <f ca="1">+IF(OFFSET('Sanitation Data'!$E$28,0,10*ROW('Sanitation Data'!E156))="","",OFFSET('Sanitation Data'!$E$28,0,10*ROW('Sanitation Data'!E156)))</f>
        <v/>
      </c>
      <c r="CQ162" s="353" t="str">
        <f ca="1">+IF(OFFSET('Sanitation Data'!$E$29,0,10*ROW('Sanitation Data'!E156))="","",OFFSET('Sanitation Data'!$E$29,0,10*ROW('Sanitation Data'!E156)))</f>
        <v/>
      </c>
      <c r="CR162" s="353" t="str">
        <f ca="1">+IF(OFFSET('Sanitation Data'!$E$30,0,10*ROW('Sanitation Data'!E156))="","",OFFSET('Sanitation Data'!$E$30,0,10*ROW('Sanitation Data'!E156)))</f>
        <v/>
      </c>
      <c r="CS162" s="353" t="str">
        <f ca="1">+IF(OFFSET('Sanitation Data'!$E$31,0,10*ROW('Sanitation Data'!E156))="","",OFFSET('Sanitation Data'!$E$31,0,10*ROW('Sanitation Data'!E156)))</f>
        <v/>
      </c>
      <c r="CT162" s="353" t="str">
        <f ca="1">+IF(OFFSET('Sanitation Data'!$E$32,0,10*ROW('Sanitation Data'!E156))="","",OFFSET('Sanitation Data'!$E$32,0,10*ROW('Sanitation Data'!E156)))</f>
        <v/>
      </c>
      <c r="CU162" s="353" t="str">
        <f ca="1">+IF(OFFSET('Sanitation Data'!$F$28,0,10*ROW('Sanitation Data'!F156))="","",OFFSET('Sanitation Data'!$F$28,0,10*ROW('Sanitation Data'!F156)))</f>
        <v/>
      </c>
      <c r="CV162" s="353" t="str">
        <f ca="1">+IF(OFFSET('Sanitation Data'!$F$29,0,10*ROW('Sanitation Data'!F156))="","",OFFSET('Sanitation Data'!$F$29,0,10*ROW('Sanitation Data'!F156)))</f>
        <v/>
      </c>
      <c r="CW162" s="353" t="str">
        <f ca="1">+IF(OFFSET('Sanitation Data'!$F$30,0,10*ROW('Sanitation Data'!F156))="","",OFFSET('Sanitation Data'!$F$30,0,10*ROW('Sanitation Data'!F156)))</f>
        <v/>
      </c>
      <c r="CX162" s="353" t="str">
        <f ca="1">+IF(OFFSET('Sanitation Data'!$F$31,0,10*ROW('Sanitation Data'!F156))="","",OFFSET('Sanitation Data'!$F$31,0,10*ROW('Sanitation Data'!F156)))</f>
        <v/>
      </c>
      <c r="CY162" s="353" t="str">
        <f ca="1">+IF(OFFSET('Sanitation Data'!$F$32,0,10*ROW('Sanitation Data'!F156))="","",OFFSET('Sanitation Data'!$F$32,0,10*ROW('Sanitation Data'!F156)))</f>
        <v/>
      </c>
      <c r="CZ162" s="353" t="str">
        <f ca="1">+IF(OFFSET('Sanitation Data'!$G$28,0,10*ROW('Sanitation Data'!G156))="","",OFFSET('Sanitation Data'!$G$28,0,10*ROW('Sanitation Data'!G156)))</f>
        <v/>
      </c>
      <c r="DA162" s="353" t="str">
        <f ca="1">+IF(OFFSET('Sanitation Data'!$G$29,0,10*ROW('Sanitation Data'!G156))="","",OFFSET('Sanitation Data'!$G$29,0,10*ROW('Sanitation Data'!G156)))</f>
        <v/>
      </c>
      <c r="DB162" s="353" t="str">
        <f ca="1">+IF(OFFSET('Sanitation Data'!$G$30,0,10*ROW('Sanitation Data'!G156))="","",OFFSET('Sanitation Data'!$G$30,0,10*ROW('Sanitation Data'!G156)))</f>
        <v/>
      </c>
      <c r="DC162" s="353" t="str">
        <f ca="1">+IF(OFFSET('Sanitation Data'!$G$31,0,10*ROW('Sanitation Data'!G156))="","",OFFSET('Sanitation Data'!$G$31,0,10*ROW('Sanitation Data'!G156)))</f>
        <v/>
      </c>
      <c r="DD162" s="353" t="str">
        <f ca="1">+IF(OFFSET('Sanitation Data'!$G$32,0,10*ROW('Sanitation Data'!G156))="","",OFFSET('Sanitation Data'!$G$32,0,10*ROW('Sanitation Data'!G156)))</f>
        <v/>
      </c>
      <c r="DE162" s="353" t="str">
        <f ca="1">+IF(OFFSET('Sanitation Data'!$H$28,0,10*ROW('Sanitation Data'!H156))="","",OFFSET('Sanitation Data'!$H$28,0,10*ROW('Sanitation Data'!H156)))</f>
        <v/>
      </c>
      <c r="DF162" s="353" t="str">
        <f ca="1">+IF(OFFSET('Sanitation Data'!$H$29,0,10*ROW('Sanitation Data'!H156))="","",OFFSET('Sanitation Data'!$H$29,0,10*ROW('Sanitation Data'!H156)))</f>
        <v/>
      </c>
      <c r="DG162" s="353" t="str">
        <f ca="1">+IF(OFFSET('Sanitation Data'!$H$30,0,10*ROW('Sanitation Data'!H156))="","",OFFSET('Sanitation Data'!$H$30,0,10*ROW('Sanitation Data'!H156)))</f>
        <v/>
      </c>
      <c r="DH162" s="353" t="str">
        <f ca="1">+IF(OFFSET('Sanitation Data'!$H$31,0,10*ROW('Sanitation Data'!H156))="","",OFFSET('Sanitation Data'!$H$31,0,10*ROW('Sanitation Data'!H156)))</f>
        <v/>
      </c>
      <c r="DI162" s="353" t="str">
        <f ca="1">+IF(OFFSET('Sanitation Data'!$H$32,0,10*ROW('Sanitation Data'!H156))="","",OFFSET('Sanitation Data'!$H$32,0,10*ROW('Sanitation Data'!H156)))</f>
        <v/>
      </c>
      <c r="DJ162" s="353" t="str">
        <f ca="1">+IF(OFFSET('Sanitation Data'!$I$28,0,10*ROW('Sanitation Data'!I156))="","",OFFSET('Sanitation Data'!$I$28,0,10*ROW('Sanitation Data'!I156)))</f>
        <v/>
      </c>
      <c r="DK162" s="353" t="str">
        <f ca="1">+IF(OFFSET('Sanitation Data'!$I$29,0,10*ROW('Sanitation Data'!I156))="","",OFFSET('Sanitation Data'!$I$29,0,10*ROW('Sanitation Data'!I156)))</f>
        <v/>
      </c>
      <c r="DL162" s="353" t="str">
        <f ca="1">+IF(OFFSET('Sanitation Data'!$I$30,0,10*ROW('Sanitation Data'!I156))="","",OFFSET('Sanitation Data'!$I$30,0,10*ROW('Sanitation Data'!I156)))</f>
        <v/>
      </c>
      <c r="DM162" s="353" t="str">
        <f ca="1">+IF(OFFSET('Sanitation Data'!$I$31,0,10*ROW('Sanitation Data'!I156))="","",OFFSET('Sanitation Data'!$I$31,0,10*ROW('Sanitation Data'!I156)))</f>
        <v/>
      </c>
      <c r="DN162" s="353" t="str">
        <f ca="1">+IF(OFFSET('Sanitation Data'!$I$32,0,10*ROW('Sanitation Data'!I156))="","",OFFSET('Sanitation Data'!$I$32,0,10*ROW('Sanitation Data'!I156)))</f>
        <v/>
      </c>
      <c r="DO162" s="353" t="str">
        <f ca="1">+IF(OFFSET('Hygiene Data'!$D$11,0,10*ROW('Hygiene Data'!D156))="","",OFFSET('Hygiene Data'!$D$11,0,10*ROW('Hygiene Data'!D156)))</f>
        <v/>
      </c>
      <c r="DP162" s="353" t="str">
        <f ca="1">+IF(OFFSET('Hygiene Data'!$D$12,0,10*ROW('Hygiene Data'!D156))="","",OFFSET('Hygiene Data'!$D$12,0,10*ROW('Hygiene Data'!D156)))</f>
        <v/>
      </c>
      <c r="DQ162" s="353" t="str">
        <f ca="1">+IF(OFFSET('Hygiene Data'!$D$13,0,10*ROW('Hygiene Data'!D156))="","",OFFSET('Hygiene Data'!$D$13,0,10*ROW('Hygiene Data'!D156)))</f>
        <v/>
      </c>
      <c r="DR162" s="353" t="str">
        <f ca="1">+IF(OFFSET('Hygiene Data'!$E$11,0,10*ROW('Hygiene Data'!E156))="","",OFFSET('Hygiene Data'!$E$11,0,10*ROW('Hygiene Data'!E156)))</f>
        <v/>
      </c>
      <c r="DS162" s="353" t="str">
        <f ca="1">+IF(OFFSET('Hygiene Data'!$E$12,0,10*ROW('Hygiene Data'!E156))="","",OFFSET('Hygiene Data'!$E$12,0,10*ROW('Hygiene Data'!E156)))</f>
        <v/>
      </c>
      <c r="DT162" s="353" t="str">
        <f ca="1">+IF(OFFSET('Hygiene Data'!$E$13,0,10*ROW('Hygiene Data'!E156))="","",OFFSET('Hygiene Data'!$E$13,0,10*ROW('Hygiene Data'!E156)))</f>
        <v/>
      </c>
      <c r="DU162" s="353" t="str">
        <f ca="1">+IF(OFFSET('Hygiene Data'!$F$11,0,10*ROW('Hygiene Data'!F156))="","",OFFSET('Hygiene Data'!$F$11,0,10*ROW('Hygiene Data'!F156)))</f>
        <v/>
      </c>
      <c r="DV162" s="353" t="str">
        <f ca="1">+IF(OFFSET('Hygiene Data'!$F$12,0,10*ROW('Hygiene Data'!F156))="","",OFFSET('Hygiene Data'!$F$12,0,10*ROW('Hygiene Data'!F156)))</f>
        <v/>
      </c>
      <c r="DW162" s="353" t="str">
        <f ca="1">+IF(OFFSET('Hygiene Data'!$F$13,0,10*ROW('Hygiene Data'!F156))="","",OFFSET('Hygiene Data'!$F$13,0,10*ROW('Hygiene Data'!F156)))</f>
        <v/>
      </c>
      <c r="DX162" s="353" t="str">
        <f ca="1">+IF(OFFSET('Hygiene Data'!$G$11,0,10*ROW('Hygiene Data'!G156))="","",OFFSET('Hygiene Data'!$G$11,0,10*ROW('Hygiene Data'!G156)))</f>
        <v/>
      </c>
      <c r="DY162" s="353" t="str">
        <f ca="1">+IF(OFFSET('Hygiene Data'!$G$12,0,10*ROW('Hygiene Data'!G156))="","",OFFSET('Hygiene Data'!$G$12,0,10*ROW('Hygiene Data'!G156)))</f>
        <v/>
      </c>
      <c r="DZ162" s="353" t="str">
        <f ca="1">+IF(OFFSET('Hygiene Data'!$G$13,0,10*ROW('Hygiene Data'!G156))="","",OFFSET('Hygiene Data'!$G$13,0,10*ROW('Hygiene Data'!G156)))</f>
        <v/>
      </c>
      <c r="EA162" s="353" t="str">
        <f ca="1">+IF(OFFSET('Hygiene Data'!$H$11,0,10*ROW('Hygiene Data'!H156))="","",OFFSET('Hygiene Data'!$H$11,0,10*ROW('Hygiene Data'!H156)))</f>
        <v/>
      </c>
      <c r="EB162" s="353" t="str">
        <f ca="1">+IF(OFFSET('Hygiene Data'!$H$12,0,10*ROW('Hygiene Data'!H156))="","",OFFSET('Hygiene Data'!$H$12,0,10*ROW('Hygiene Data'!H156)))</f>
        <v/>
      </c>
      <c r="EC162" s="353" t="str">
        <f ca="1">+IF(OFFSET('Hygiene Data'!$H$13,0,10*ROW('Hygiene Data'!H156))="","",OFFSET('Hygiene Data'!$H$13,0,10*ROW('Hygiene Data'!H156)))</f>
        <v/>
      </c>
      <c r="ED162" s="353" t="str">
        <f ca="1">+IF(OFFSET('Hygiene Data'!$I$11,0,10*ROW('Hygiene Data'!I156))="","",OFFSET('Hygiene Data'!$I$11,0,10*ROW('Hygiene Data'!I156)))</f>
        <v/>
      </c>
      <c r="EE162" s="353" t="str">
        <f ca="1">+IF(OFFSET('Hygiene Data'!$I$12,0,10*ROW('Hygiene Data'!I156))="","",OFFSET('Hygiene Data'!$I$12,0,10*ROW('Hygiene Data'!I156)))</f>
        <v/>
      </c>
      <c r="EF162" s="353" t="str">
        <f ca="1">+IF(OFFSET('Hygiene Data'!$I$13,0,10*ROW('Hygiene Data'!I156))="","",OFFSET('Hygiene Data'!$I$13,0,10*ROW('Hygiene Data'!I156)))</f>
        <v/>
      </c>
    </row>
    <row r="163" spans="1:136" x14ac:dyDescent="0.25">
      <c r="A163" s="462" t="str">
        <f ca="1">+IF(OFFSET('Water Data'!$B$2,0,10*ROW('Water Data'!E157))="","",OFFSET('Water Data'!$B$2,0,10*ROW('Water Data'!E157)))</f>
        <v/>
      </c>
      <c r="B163" s="46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89" t="str">
        <f t="shared" ca="1" si="2"/>
        <v/>
      </c>
      <c r="D163" s="49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3" t="str">
        <f ca="1">+IF(OFFSET('Water Data'!$D$27,0,10*ROW('Water Data'!D157))="","",OFFSET('Water Data'!$D$27,0,10*ROW('Water Data'!D157)))</f>
        <v/>
      </c>
      <c r="BT163" s="353" t="str">
        <f ca="1">+IF(OFFSET('Water Data'!$D$28,0,10*ROW('Water Data'!D157))="","",OFFSET('Water Data'!$D$28,0,10*ROW('Water Data'!D157)))</f>
        <v/>
      </c>
      <c r="BU163" s="353" t="str">
        <f ca="1">+IF(OFFSET('Water Data'!$D$29,0,10*ROW('Water Data'!D157))="","",OFFSET('Water Data'!$D$29,0,10*ROW('Water Data'!D157)))</f>
        <v/>
      </c>
      <c r="BV163" s="353" t="str">
        <f ca="1">+IF(OFFSET('Water Data'!$E$27,0,10*ROW('Water Data'!E157))="","",OFFSET('Water Data'!$E$27,0,10*ROW('Water Data'!E157)))</f>
        <v/>
      </c>
      <c r="BW163" s="353" t="str">
        <f ca="1">+IF(OFFSET('Water Data'!$E$28,0,10*ROW('Water Data'!E157))="","",OFFSET('Water Data'!$E$28,0,10*ROW('Water Data'!E157)))</f>
        <v/>
      </c>
      <c r="BX163" s="353" t="str">
        <f ca="1">+IF(OFFSET('Water Data'!$E$29,0,10*ROW('Water Data'!E157))="","",OFFSET('Water Data'!$E$29,0,10*ROW('Water Data'!E157)))</f>
        <v/>
      </c>
      <c r="BY163" s="353" t="str">
        <f ca="1">+IF(OFFSET('Water Data'!$F$27,0,10*ROW('Water Data'!F157))="","",OFFSET('Water Data'!$F$27,0,10*ROW('Water Data'!F157)))</f>
        <v/>
      </c>
      <c r="BZ163" s="353" t="str">
        <f ca="1">+IF(OFFSET('Water Data'!$F$28,0,10*ROW('Water Data'!F157))="","",OFFSET('Water Data'!$F$28,0,10*ROW('Water Data'!F157)))</f>
        <v/>
      </c>
      <c r="CA163" s="353" t="str">
        <f ca="1">+IF(OFFSET('Water Data'!$F$29,0,10*ROW('Water Data'!F157))="","",OFFSET('Water Data'!$F$29,0,10*ROW('Water Data'!F157)))</f>
        <v/>
      </c>
      <c r="CB163" s="353" t="str">
        <f ca="1">+IF(OFFSET('Water Data'!$G$27,0,10*ROW('Water Data'!G157))="","",OFFSET('Water Data'!$G$27,0,10*ROW('Water Data'!G157)))</f>
        <v/>
      </c>
      <c r="CC163" s="353" t="str">
        <f ca="1">+IF(OFFSET('Water Data'!$G$28,0,10*ROW('Water Data'!G157))="","",OFFSET('Water Data'!$G$28,0,10*ROW('Water Data'!G157)))</f>
        <v/>
      </c>
      <c r="CD163" s="353" t="str">
        <f ca="1">+IF(OFFSET('Water Data'!$G$29,0,10*ROW('Water Data'!G157))="","",OFFSET('Water Data'!$G$29,0,10*ROW('Water Data'!G157)))</f>
        <v/>
      </c>
      <c r="CE163" s="353" t="str">
        <f ca="1">+IF(OFFSET('Water Data'!$H$27,0,10*ROW('Water Data'!H157))="","",OFFSET('Water Data'!$H$27,0,10*ROW('Water Data'!H157)))</f>
        <v/>
      </c>
      <c r="CF163" s="353" t="str">
        <f ca="1">+IF(OFFSET('Water Data'!$H$28,0,10*ROW('Water Data'!H157))="","",OFFSET('Water Data'!$H$28,0,10*ROW('Water Data'!H157)))</f>
        <v/>
      </c>
      <c r="CG163" s="353" t="str">
        <f ca="1">+IF(OFFSET('Water Data'!$H$29,0,10*ROW('Water Data'!H157))="","",OFFSET('Water Data'!$H$29,0,10*ROW('Water Data'!H157)))</f>
        <v/>
      </c>
      <c r="CH163" s="353" t="str">
        <f ca="1">+IF(OFFSET('Water Data'!$I$27,0,10*ROW('Water Data'!I157))="","",OFFSET('Water Data'!$I$27,0,10*ROW('Water Data'!I157)))</f>
        <v/>
      </c>
      <c r="CI163" s="353" t="str">
        <f ca="1">+IF(OFFSET('Water Data'!$I$28,0,10*ROW('Water Data'!I157))="","",OFFSET('Water Data'!$I$28,0,10*ROW('Water Data'!I157)))</f>
        <v/>
      </c>
      <c r="CJ163" s="353" t="str">
        <f ca="1">+IF(OFFSET('Water Data'!$I$29,0,10*ROW('Water Data'!I157))="","",OFFSET('Water Data'!$I$29,0,10*ROW('Water Data'!I157)))</f>
        <v/>
      </c>
      <c r="CK163" s="353" t="str">
        <f ca="1">+IF(OFFSET('Sanitation Data'!$D$28,0,10*ROW('Sanitation Data'!D157))="","",OFFSET('Sanitation Data'!$D$28,0,10*ROW('Sanitation Data'!D157)))</f>
        <v/>
      </c>
      <c r="CL163" s="353" t="str">
        <f ca="1">+IF(OFFSET('Sanitation Data'!$D$29,0,10*ROW('Sanitation Data'!D157))="","",OFFSET('Sanitation Data'!$D$29,0,10*ROW('Sanitation Data'!D157)))</f>
        <v/>
      </c>
      <c r="CM163" s="353" t="str">
        <f ca="1">+IF(OFFSET('Sanitation Data'!$D$30,0,10*ROW('Sanitation Data'!D157))="","",OFFSET('Sanitation Data'!$D$30,0,10*ROW('Sanitation Data'!D157)))</f>
        <v/>
      </c>
      <c r="CN163" s="353" t="str">
        <f ca="1">+IF(OFFSET('Sanitation Data'!$D$31,0,10*ROW('Sanitation Data'!D157))="","",OFFSET('Sanitation Data'!$D$31,0,10*ROW('Sanitation Data'!D157)))</f>
        <v/>
      </c>
      <c r="CO163" s="353" t="str">
        <f ca="1">+IF(OFFSET('Sanitation Data'!$D$32,0,10*ROW('Sanitation Data'!D157))="","",OFFSET('Sanitation Data'!$D$32,0,10*ROW('Sanitation Data'!D157)))</f>
        <v/>
      </c>
      <c r="CP163" s="353" t="str">
        <f ca="1">+IF(OFFSET('Sanitation Data'!$E$28,0,10*ROW('Sanitation Data'!E157))="","",OFFSET('Sanitation Data'!$E$28,0,10*ROW('Sanitation Data'!E157)))</f>
        <v/>
      </c>
      <c r="CQ163" s="353" t="str">
        <f ca="1">+IF(OFFSET('Sanitation Data'!$E$29,0,10*ROW('Sanitation Data'!E157))="","",OFFSET('Sanitation Data'!$E$29,0,10*ROW('Sanitation Data'!E157)))</f>
        <v/>
      </c>
      <c r="CR163" s="353" t="str">
        <f ca="1">+IF(OFFSET('Sanitation Data'!$E$30,0,10*ROW('Sanitation Data'!E157))="","",OFFSET('Sanitation Data'!$E$30,0,10*ROW('Sanitation Data'!E157)))</f>
        <v/>
      </c>
      <c r="CS163" s="353" t="str">
        <f ca="1">+IF(OFFSET('Sanitation Data'!$E$31,0,10*ROW('Sanitation Data'!E157))="","",OFFSET('Sanitation Data'!$E$31,0,10*ROW('Sanitation Data'!E157)))</f>
        <v/>
      </c>
      <c r="CT163" s="353" t="str">
        <f ca="1">+IF(OFFSET('Sanitation Data'!$E$32,0,10*ROW('Sanitation Data'!E157))="","",OFFSET('Sanitation Data'!$E$32,0,10*ROW('Sanitation Data'!E157)))</f>
        <v/>
      </c>
      <c r="CU163" s="353" t="str">
        <f ca="1">+IF(OFFSET('Sanitation Data'!$F$28,0,10*ROW('Sanitation Data'!F157))="","",OFFSET('Sanitation Data'!$F$28,0,10*ROW('Sanitation Data'!F157)))</f>
        <v/>
      </c>
      <c r="CV163" s="353" t="str">
        <f ca="1">+IF(OFFSET('Sanitation Data'!$F$29,0,10*ROW('Sanitation Data'!F157))="","",OFFSET('Sanitation Data'!$F$29,0,10*ROW('Sanitation Data'!F157)))</f>
        <v/>
      </c>
      <c r="CW163" s="353" t="str">
        <f ca="1">+IF(OFFSET('Sanitation Data'!$F$30,0,10*ROW('Sanitation Data'!F157))="","",OFFSET('Sanitation Data'!$F$30,0,10*ROW('Sanitation Data'!F157)))</f>
        <v/>
      </c>
      <c r="CX163" s="353" t="str">
        <f ca="1">+IF(OFFSET('Sanitation Data'!$F$31,0,10*ROW('Sanitation Data'!F157))="","",OFFSET('Sanitation Data'!$F$31,0,10*ROW('Sanitation Data'!F157)))</f>
        <v/>
      </c>
      <c r="CY163" s="353" t="str">
        <f ca="1">+IF(OFFSET('Sanitation Data'!$F$32,0,10*ROW('Sanitation Data'!F157))="","",OFFSET('Sanitation Data'!$F$32,0,10*ROW('Sanitation Data'!F157)))</f>
        <v/>
      </c>
      <c r="CZ163" s="353" t="str">
        <f ca="1">+IF(OFFSET('Sanitation Data'!$G$28,0,10*ROW('Sanitation Data'!G157))="","",OFFSET('Sanitation Data'!$G$28,0,10*ROW('Sanitation Data'!G157)))</f>
        <v/>
      </c>
      <c r="DA163" s="353" t="str">
        <f ca="1">+IF(OFFSET('Sanitation Data'!$G$29,0,10*ROW('Sanitation Data'!G157))="","",OFFSET('Sanitation Data'!$G$29,0,10*ROW('Sanitation Data'!G157)))</f>
        <v/>
      </c>
      <c r="DB163" s="353" t="str">
        <f ca="1">+IF(OFFSET('Sanitation Data'!$G$30,0,10*ROW('Sanitation Data'!G157))="","",OFFSET('Sanitation Data'!$G$30,0,10*ROW('Sanitation Data'!G157)))</f>
        <v/>
      </c>
      <c r="DC163" s="353" t="str">
        <f ca="1">+IF(OFFSET('Sanitation Data'!$G$31,0,10*ROW('Sanitation Data'!G157))="","",OFFSET('Sanitation Data'!$G$31,0,10*ROW('Sanitation Data'!G157)))</f>
        <v/>
      </c>
      <c r="DD163" s="353" t="str">
        <f ca="1">+IF(OFFSET('Sanitation Data'!$G$32,0,10*ROW('Sanitation Data'!G157))="","",OFFSET('Sanitation Data'!$G$32,0,10*ROW('Sanitation Data'!G157)))</f>
        <v/>
      </c>
      <c r="DE163" s="353" t="str">
        <f ca="1">+IF(OFFSET('Sanitation Data'!$H$28,0,10*ROW('Sanitation Data'!H157))="","",OFFSET('Sanitation Data'!$H$28,0,10*ROW('Sanitation Data'!H157)))</f>
        <v/>
      </c>
      <c r="DF163" s="353" t="str">
        <f ca="1">+IF(OFFSET('Sanitation Data'!$H$29,0,10*ROW('Sanitation Data'!H157))="","",OFFSET('Sanitation Data'!$H$29,0,10*ROW('Sanitation Data'!H157)))</f>
        <v/>
      </c>
      <c r="DG163" s="353" t="str">
        <f ca="1">+IF(OFFSET('Sanitation Data'!$H$30,0,10*ROW('Sanitation Data'!H157))="","",OFFSET('Sanitation Data'!$H$30,0,10*ROW('Sanitation Data'!H157)))</f>
        <v/>
      </c>
      <c r="DH163" s="353" t="str">
        <f ca="1">+IF(OFFSET('Sanitation Data'!$H$31,0,10*ROW('Sanitation Data'!H157))="","",OFFSET('Sanitation Data'!$H$31,0,10*ROW('Sanitation Data'!H157)))</f>
        <v/>
      </c>
      <c r="DI163" s="353" t="str">
        <f ca="1">+IF(OFFSET('Sanitation Data'!$H$32,0,10*ROW('Sanitation Data'!H157))="","",OFFSET('Sanitation Data'!$H$32,0,10*ROW('Sanitation Data'!H157)))</f>
        <v/>
      </c>
      <c r="DJ163" s="353" t="str">
        <f ca="1">+IF(OFFSET('Sanitation Data'!$I$28,0,10*ROW('Sanitation Data'!I157))="","",OFFSET('Sanitation Data'!$I$28,0,10*ROW('Sanitation Data'!I157)))</f>
        <v/>
      </c>
      <c r="DK163" s="353" t="str">
        <f ca="1">+IF(OFFSET('Sanitation Data'!$I$29,0,10*ROW('Sanitation Data'!I157))="","",OFFSET('Sanitation Data'!$I$29,0,10*ROW('Sanitation Data'!I157)))</f>
        <v/>
      </c>
      <c r="DL163" s="353" t="str">
        <f ca="1">+IF(OFFSET('Sanitation Data'!$I$30,0,10*ROW('Sanitation Data'!I157))="","",OFFSET('Sanitation Data'!$I$30,0,10*ROW('Sanitation Data'!I157)))</f>
        <v/>
      </c>
      <c r="DM163" s="353" t="str">
        <f ca="1">+IF(OFFSET('Sanitation Data'!$I$31,0,10*ROW('Sanitation Data'!I157))="","",OFFSET('Sanitation Data'!$I$31,0,10*ROW('Sanitation Data'!I157)))</f>
        <v/>
      </c>
      <c r="DN163" s="353" t="str">
        <f ca="1">+IF(OFFSET('Sanitation Data'!$I$32,0,10*ROW('Sanitation Data'!I157))="","",OFFSET('Sanitation Data'!$I$32,0,10*ROW('Sanitation Data'!I157)))</f>
        <v/>
      </c>
      <c r="DO163" s="353" t="str">
        <f ca="1">+IF(OFFSET('Hygiene Data'!$D$11,0,10*ROW('Hygiene Data'!D157))="","",OFFSET('Hygiene Data'!$D$11,0,10*ROW('Hygiene Data'!D157)))</f>
        <v/>
      </c>
      <c r="DP163" s="353" t="str">
        <f ca="1">+IF(OFFSET('Hygiene Data'!$D$12,0,10*ROW('Hygiene Data'!D157))="","",OFFSET('Hygiene Data'!$D$12,0,10*ROW('Hygiene Data'!D157)))</f>
        <v/>
      </c>
      <c r="DQ163" s="353" t="str">
        <f ca="1">+IF(OFFSET('Hygiene Data'!$D$13,0,10*ROW('Hygiene Data'!D157))="","",OFFSET('Hygiene Data'!$D$13,0,10*ROW('Hygiene Data'!D157)))</f>
        <v/>
      </c>
      <c r="DR163" s="353" t="str">
        <f ca="1">+IF(OFFSET('Hygiene Data'!$E$11,0,10*ROW('Hygiene Data'!E157))="","",OFFSET('Hygiene Data'!$E$11,0,10*ROW('Hygiene Data'!E157)))</f>
        <v/>
      </c>
      <c r="DS163" s="353" t="str">
        <f ca="1">+IF(OFFSET('Hygiene Data'!$E$12,0,10*ROW('Hygiene Data'!E157))="","",OFFSET('Hygiene Data'!$E$12,0,10*ROW('Hygiene Data'!E157)))</f>
        <v/>
      </c>
      <c r="DT163" s="353" t="str">
        <f ca="1">+IF(OFFSET('Hygiene Data'!$E$13,0,10*ROW('Hygiene Data'!E157))="","",OFFSET('Hygiene Data'!$E$13,0,10*ROW('Hygiene Data'!E157)))</f>
        <v/>
      </c>
      <c r="DU163" s="353" t="str">
        <f ca="1">+IF(OFFSET('Hygiene Data'!$F$11,0,10*ROW('Hygiene Data'!F157))="","",OFFSET('Hygiene Data'!$F$11,0,10*ROW('Hygiene Data'!F157)))</f>
        <v/>
      </c>
      <c r="DV163" s="353" t="str">
        <f ca="1">+IF(OFFSET('Hygiene Data'!$F$12,0,10*ROW('Hygiene Data'!F157))="","",OFFSET('Hygiene Data'!$F$12,0,10*ROW('Hygiene Data'!F157)))</f>
        <v/>
      </c>
      <c r="DW163" s="353" t="str">
        <f ca="1">+IF(OFFSET('Hygiene Data'!$F$13,0,10*ROW('Hygiene Data'!F157))="","",OFFSET('Hygiene Data'!$F$13,0,10*ROW('Hygiene Data'!F157)))</f>
        <v/>
      </c>
      <c r="DX163" s="353" t="str">
        <f ca="1">+IF(OFFSET('Hygiene Data'!$G$11,0,10*ROW('Hygiene Data'!G157))="","",OFFSET('Hygiene Data'!$G$11,0,10*ROW('Hygiene Data'!G157)))</f>
        <v/>
      </c>
      <c r="DY163" s="353" t="str">
        <f ca="1">+IF(OFFSET('Hygiene Data'!$G$12,0,10*ROW('Hygiene Data'!G157))="","",OFFSET('Hygiene Data'!$G$12,0,10*ROW('Hygiene Data'!G157)))</f>
        <v/>
      </c>
      <c r="DZ163" s="353" t="str">
        <f ca="1">+IF(OFFSET('Hygiene Data'!$G$13,0,10*ROW('Hygiene Data'!G157))="","",OFFSET('Hygiene Data'!$G$13,0,10*ROW('Hygiene Data'!G157)))</f>
        <v/>
      </c>
      <c r="EA163" s="353" t="str">
        <f ca="1">+IF(OFFSET('Hygiene Data'!$H$11,0,10*ROW('Hygiene Data'!H157))="","",OFFSET('Hygiene Data'!$H$11,0,10*ROW('Hygiene Data'!H157)))</f>
        <v/>
      </c>
      <c r="EB163" s="353" t="str">
        <f ca="1">+IF(OFFSET('Hygiene Data'!$H$12,0,10*ROW('Hygiene Data'!H157))="","",OFFSET('Hygiene Data'!$H$12,0,10*ROW('Hygiene Data'!H157)))</f>
        <v/>
      </c>
      <c r="EC163" s="353" t="str">
        <f ca="1">+IF(OFFSET('Hygiene Data'!$H$13,0,10*ROW('Hygiene Data'!H157))="","",OFFSET('Hygiene Data'!$H$13,0,10*ROW('Hygiene Data'!H157)))</f>
        <v/>
      </c>
      <c r="ED163" s="353" t="str">
        <f ca="1">+IF(OFFSET('Hygiene Data'!$I$11,0,10*ROW('Hygiene Data'!I157))="","",OFFSET('Hygiene Data'!$I$11,0,10*ROW('Hygiene Data'!I157)))</f>
        <v/>
      </c>
      <c r="EE163" s="353" t="str">
        <f ca="1">+IF(OFFSET('Hygiene Data'!$I$12,0,10*ROW('Hygiene Data'!I157))="","",OFFSET('Hygiene Data'!$I$12,0,10*ROW('Hygiene Data'!I157)))</f>
        <v/>
      </c>
      <c r="EF163" s="353" t="str">
        <f ca="1">+IF(OFFSET('Hygiene Data'!$I$13,0,10*ROW('Hygiene Data'!I157))="","",OFFSET('Hygiene Data'!$I$13,0,10*ROW('Hygiene Data'!I157)))</f>
        <v/>
      </c>
    </row>
    <row r="164" spans="1:136" x14ac:dyDescent="0.25">
      <c r="A164" s="462" t="str">
        <f ca="1">+IF(OFFSET('Water Data'!$B$2,0,10*ROW('Water Data'!E158))="","",OFFSET('Water Data'!$B$2,0,10*ROW('Water Data'!E158)))</f>
        <v/>
      </c>
      <c r="B164" s="46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89" t="str">
        <f t="shared" ca="1" si="2"/>
        <v/>
      </c>
      <c r="D164" s="49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3" t="str">
        <f ca="1">+IF(OFFSET('Water Data'!$D$27,0,10*ROW('Water Data'!D158))="","",OFFSET('Water Data'!$D$27,0,10*ROW('Water Data'!D158)))</f>
        <v/>
      </c>
      <c r="BT164" s="353" t="str">
        <f ca="1">+IF(OFFSET('Water Data'!$D$28,0,10*ROW('Water Data'!D158))="","",OFFSET('Water Data'!$D$28,0,10*ROW('Water Data'!D158)))</f>
        <v/>
      </c>
      <c r="BU164" s="353" t="str">
        <f ca="1">+IF(OFFSET('Water Data'!$D$29,0,10*ROW('Water Data'!D158))="","",OFFSET('Water Data'!$D$29,0,10*ROW('Water Data'!D158)))</f>
        <v/>
      </c>
      <c r="BV164" s="353" t="str">
        <f ca="1">+IF(OFFSET('Water Data'!$E$27,0,10*ROW('Water Data'!E158))="","",OFFSET('Water Data'!$E$27,0,10*ROW('Water Data'!E158)))</f>
        <v/>
      </c>
      <c r="BW164" s="353" t="str">
        <f ca="1">+IF(OFFSET('Water Data'!$E$28,0,10*ROW('Water Data'!E158))="","",OFFSET('Water Data'!$E$28,0,10*ROW('Water Data'!E158)))</f>
        <v/>
      </c>
      <c r="BX164" s="353" t="str">
        <f ca="1">+IF(OFFSET('Water Data'!$E$29,0,10*ROW('Water Data'!E158))="","",OFFSET('Water Data'!$E$29,0,10*ROW('Water Data'!E158)))</f>
        <v/>
      </c>
      <c r="BY164" s="353" t="str">
        <f ca="1">+IF(OFFSET('Water Data'!$F$27,0,10*ROW('Water Data'!F158))="","",OFFSET('Water Data'!$F$27,0,10*ROW('Water Data'!F158)))</f>
        <v/>
      </c>
      <c r="BZ164" s="353" t="str">
        <f ca="1">+IF(OFFSET('Water Data'!$F$28,0,10*ROW('Water Data'!F158))="","",OFFSET('Water Data'!$F$28,0,10*ROW('Water Data'!F158)))</f>
        <v/>
      </c>
      <c r="CA164" s="353" t="str">
        <f ca="1">+IF(OFFSET('Water Data'!$F$29,0,10*ROW('Water Data'!F158))="","",OFFSET('Water Data'!$F$29,0,10*ROW('Water Data'!F158)))</f>
        <v/>
      </c>
      <c r="CB164" s="353" t="str">
        <f ca="1">+IF(OFFSET('Water Data'!$G$27,0,10*ROW('Water Data'!G158))="","",OFFSET('Water Data'!$G$27,0,10*ROW('Water Data'!G158)))</f>
        <v/>
      </c>
      <c r="CC164" s="353" t="str">
        <f ca="1">+IF(OFFSET('Water Data'!$G$28,0,10*ROW('Water Data'!G158))="","",OFFSET('Water Data'!$G$28,0,10*ROW('Water Data'!G158)))</f>
        <v/>
      </c>
      <c r="CD164" s="353" t="str">
        <f ca="1">+IF(OFFSET('Water Data'!$G$29,0,10*ROW('Water Data'!G158))="","",OFFSET('Water Data'!$G$29,0,10*ROW('Water Data'!G158)))</f>
        <v/>
      </c>
      <c r="CE164" s="353" t="str">
        <f ca="1">+IF(OFFSET('Water Data'!$H$27,0,10*ROW('Water Data'!H158))="","",OFFSET('Water Data'!$H$27,0,10*ROW('Water Data'!H158)))</f>
        <v/>
      </c>
      <c r="CF164" s="353" t="str">
        <f ca="1">+IF(OFFSET('Water Data'!$H$28,0,10*ROW('Water Data'!H158))="","",OFFSET('Water Data'!$H$28,0,10*ROW('Water Data'!H158)))</f>
        <v/>
      </c>
      <c r="CG164" s="353" t="str">
        <f ca="1">+IF(OFFSET('Water Data'!$H$29,0,10*ROW('Water Data'!H158))="","",OFFSET('Water Data'!$H$29,0,10*ROW('Water Data'!H158)))</f>
        <v/>
      </c>
      <c r="CH164" s="353" t="str">
        <f ca="1">+IF(OFFSET('Water Data'!$I$27,0,10*ROW('Water Data'!I158))="","",OFFSET('Water Data'!$I$27,0,10*ROW('Water Data'!I158)))</f>
        <v/>
      </c>
      <c r="CI164" s="353" t="str">
        <f ca="1">+IF(OFFSET('Water Data'!$I$28,0,10*ROW('Water Data'!I158))="","",OFFSET('Water Data'!$I$28,0,10*ROW('Water Data'!I158)))</f>
        <v/>
      </c>
      <c r="CJ164" s="353" t="str">
        <f ca="1">+IF(OFFSET('Water Data'!$I$29,0,10*ROW('Water Data'!I158))="","",OFFSET('Water Data'!$I$29,0,10*ROW('Water Data'!I158)))</f>
        <v/>
      </c>
      <c r="CK164" s="353" t="str">
        <f ca="1">+IF(OFFSET('Sanitation Data'!$D$28,0,10*ROW('Sanitation Data'!D158))="","",OFFSET('Sanitation Data'!$D$28,0,10*ROW('Sanitation Data'!D158)))</f>
        <v/>
      </c>
      <c r="CL164" s="353" t="str">
        <f ca="1">+IF(OFFSET('Sanitation Data'!$D$29,0,10*ROW('Sanitation Data'!D158))="","",OFFSET('Sanitation Data'!$D$29,0,10*ROW('Sanitation Data'!D158)))</f>
        <v/>
      </c>
      <c r="CM164" s="353" t="str">
        <f ca="1">+IF(OFFSET('Sanitation Data'!$D$30,0,10*ROW('Sanitation Data'!D158))="","",OFFSET('Sanitation Data'!$D$30,0,10*ROW('Sanitation Data'!D158)))</f>
        <v/>
      </c>
      <c r="CN164" s="353" t="str">
        <f ca="1">+IF(OFFSET('Sanitation Data'!$D$31,0,10*ROW('Sanitation Data'!D158))="","",OFFSET('Sanitation Data'!$D$31,0,10*ROW('Sanitation Data'!D158)))</f>
        <v/>
      </c>
      <c r="CO164" s="353" t="str">
        <f ca="1">+IF(OFFSET('Sanitation Data'!$D$32,0,10*ROW('Sanitation Data'!D158))="","",OFFSET('Sanitation Data'!$D$32,0,10*ROW('Sanitation Data'!D158)))</f>
        <v/>
      </c>
      <c r="CP164" s="353" t="str">
        <f ca="1">+IF(OFFSET('Sanitation Data'!$E$28,0,10*ROW('Sanitation Data'!E158))="","",OFFSET('Sanitation Data'!$E$28,0,10*ROW('Sanitation Data'!E158)))</f>
        <v/>
      </c>
      <c r="CQ164" s="353" t="str">
        <f ca="1">+IF(OFFSET('Sanitation Data'!$E$29,0,10*ROW('Sanitation Data'!E158))="","",OFFSET('Sanitation Data'!$E$29,0,10*ROW('Sanitation Data'!E158)))</f>
        <v/>
      </c>
      <c r="CR164" s="353" t="str">
        <f ca="1">+IF(OFFSET('Sanitation Data'!$E$30,0,10*ROW('Sanitation Data'!E158))="","",OFFSET('Sanitation Data'!$E$30,0,10*ROW('Sanitation Data'!E158)))</f>
        <v/>
      </c>
      <c r="CS164" s="353" t="str">
        <f ca="1">+IF(OFFSET('Sanitation Data'!$E$31,0,10*ROW('Sanitation Data'!E158))="","",OFFSET('Sanitation Data'!$E$31,0,10*ROW('Sanitation Data'!E158)))</f>
        <v/>
      </c>
      <c r="CT164" s="353" t="str">
        <f ca="1">+IF(OFFSET('Sanitation Data'!$E$32,0,10*ROW('Sanitation Data'!E158))="","",OFFSET('Sanitation Data'!$E$32,0,10*ROW('Sanitation Data'!E158)))</f>
        <v/>
      </c>
      <c r="CU164" s="353" t="str">
        <f ca="1">+IF(OFFSET('Sanitation Data'!$F$28,0,10*ROW('Sanitation Data'!F158))="","",OFFSET('Sanitation Data'!$F$28,0,10*ROW('Sanitation Data'!F158)))</f>
        <v/>
      </c>
      <c r="CV164" s="353" t="str">
        <f ca="1">+IF(OFFSET('Sanitation Data'!$F$29,0,10*ROW('Sanitation Data'!F158))="","",OFFSET('Sanitation Data'!$F$29,0,10*ROW('Sanitation Data'!F158)))</f>
        <v/>
      </c>
      <c r="CW164" s="353" t="str">
        <f ca="1">+IF(OFFSET('Sanitation Data'!$F$30,0,10*ROW('Sanitation Data'!F158))="","",OFFSET('Sanitation Data'!$F$30,0,10*ROW('Sanitation Data'!F158)))</f>
        <v/>
      </c>
      <c r="CX164" s="353" t="str">
        <f ca="1">+IF(OFFSET('Sanitation Data'!$F$31,0,10*ROW('Sanitation Data'!F158))="","",OFFSET('Sanitation Data'!$F$31,0,10*ROW('Sanitation Data'!F158)))</f>
        <v/>
      </c>
      <c r="CY164" s="353" t="str">
        <f ca="1">+IF(OFFSET('Sanitation Data'!$F$32,0,10*ROW('Sanitation Data'!F158))="","",OFFSET('Sanitation Data'!$F$32,0,10*ROW('Sanitation Data'!F158)))</f>
        <v/>
      </c>
      <c r="CZ164" s="353" t="str">
        <f ca="1">+IF(OFFSET('Sanitation Data'!$G$28,0,10*ROW('Sanitation Data'!G158))="","",OFFSET('Sanitation Data'!$G$28,0,10*ROW('Sanitation Data'!G158)))</f>
        <v/>
      </c>
      <c r="DA164" s="353" t="str">
        <f ca="1">+IF(OFFSET('Sanitation Data'!$G$29,0,10*ROW('Sanitation Data'!G158))="","",OFFSET('Sanitation Data'!$G$29,0,10*ROW('Sanitation Data'!G158)))</f>
        <v/>
      </c>
      <c r="DB164" s="353" t="str">
        <f ca="1">+IF(OFFSET('Sanitation Data'!$G$30,0,10*ROW('Sanitation Data'!G158))="","",OFFSET('Sanitation Data'!$G$30,0,10*ROW('Sanitation Data'!G158)))</f>
        <v/>
      </c>
      <c r="DC164" s="353" t="str">
        <f ca="1">+IF(OFFSET('Sanitation Data'!$G$31,0,10*ROW('Sanitation Data'!G158))="","",OFFSET('Sanitation Data'!$G$31,0,10*ROW('Sanitation Data'!G158)))</f>
        <v/>
      </c>
      <c r="DD164" s="353" t="str">
        <f ca="1">+IF(OFFSET('Sanitation Data'!$G$32,0,10*ROW('Sanitation Data'!G158))="","",OFFSET('Sanitation Data'!$G$32,0,10*ROW('Sanitation Data'!G158)))</f>
        <v/>
      </c>
      <c r="DE164" s="353" t="str">
        <f ca="1">+IF(OFFSET('Sanitation Data'!$H$28,0,10*ROW('Sanitation Data'!H158))="","",OFFSET('Sanitation Data'!$H$28,0,10*ROW('Sanitation Data'!H158)))</f>
        <v/>
      </c>
      <c r="DF164" s="353" t="str">
        <f ca="1">+IF(OFFSET('Sanitation Data'!$H$29,0,10*ROW('Sanitation Data'!H158))="","",OFFSET('Sanitation Data'!$H$29,0,10*ROW('Sanitation Data'!H158)))</f>
        <v/>
      </c>
      <c r="DG164" s="353" t="str">
        <f ca="1">+IF(OFFSET('Sanitation Data'!$H$30,0,10*ROW('Sanitation Data'!H158))="","",OFFSET('Sanitation Data'!$H$30,0,10*ROW('Sanitation Data'!H158)))</f>
        <v/>
      </c>
      <c r="DH164" s="353" t="str">
        <f ca="1">+IF(OFFSET('Sanitation Data'!$H$31,0,10*ROW('Sanitation Data'!H158))="","",OFFSET('Sanitation Data'!$H$31,0,10*ROW('Sanitation Data'!H158)))</f>
        <v/>
      </c>
      <c r="DI164" s="353" t="str">
        <f ca="1">+IF(OFFSET('Sanitation Data'!$H$32,0,10*ROW('Sanitation Data'!H158))="","",OFFSET('Sanitation Data'!$H$32,0,10*ROW('Sanitation Data'!H158)))</f>
        <v/>
      </c>
      <c r="DJ164" s="353" t="str">
        <f ca="1">+IF(OFFSET('Sanitation Data'!$I$28,0,10*ROW('Sanitation Data'!I158))="","",OFFSET('Sanitation Data'!$I$28,0,10*ROW('Sanitation Data'!I158)))</f>
        <v/>
      </c>
      <c r="DK164" s="353" t="str">
        <f ca="1">+IF(OFFSET('Sanitation Data'!$I$29,0,10*ROW('Sanitation Data'!I158))="","",OFFSET('Sanitation Data'!$I$29,0,10*ROW('Sanitation Data'!I158)))</f>
        <v/>
      </c>
      <c r="DL164" s="353" t="str">
        <f ca="1">+IF(OFFSET('Sanitation Data'!$I$30,0,10*ROW('Sanitation Data'!I158))="","",OFFSET('Sanitation Data'!$I$30,0,10*ROW('Sanitation Data'!I158)))</f>
        <v/>
      </c>
      <c r="DM164" s="353" t="str">
        <f ca="1">+IF(OFFSET('Sanitation Data'!$I$31,0,10*ROW('Sanitation Data'!I158))="","",OFFSET('Sanitation Data'!$I$31,0,10*ROW('Sanitation Data'!I158)))</f>
        <v/>
      </c>
      <c r="DN164" s="353" t="str">
        <f ca="1">+IF(OFFSET('Sanitation Data'!$I$32,0,10*ROW('Sanitation Data'!I158))="","",OFFSET('Sanitation Data'!$I$32,0,10*ROW('Sanitation Data'!I158)))</f>
        <v/>
      </c>
      <c r="DO164" s="353" t="str">
        <f ca="1">+IF(OFFSET('Hygiene Data'!$D$11,0,10*ROW('Hygiene Data'!D158))="","",OFFSET('Hygiene Data'!$D$11,0,10*ROW('Hygiene Data'!D158)))</f>
        <v/>
      </c>
      <c r="DP164" s="353" t="str">
        <f ca="1">+IF(OFFSET('Hygiene Data'!$D$12,0,10*ROW('Hygiene Data'!D158))="","",OFFSET('Hygiene Data'!$D$12,0,10*ROW('Hygiene Data'!D158)))</f>
        <v/>
      </c>
      <c r="DQ164" s="353" t="str">
        <f ca="1">+IF(OFFSET('Hygiene Data'!$D$13,0,10*ROW('Hygiene Data'!D158))="","",OFFSET('Hygiene Data'!$D$13,0,10*ROW('Hygiene Data'!D158)))</f>
        <v/>
      </c>
      <c r="DR164" s="353" t="str">
        <f ca="1">+IF(OFFSET('Hygiene Data'!$E$11,0,10*ROW('Hygiene Data'!E158))="","",OFFSET('Hygiene Data'!$E$11,0,10*ROW('Hygiene Data'!E158)))</f>
        <v/>
      </c>
      <c r="DS164" s="353" t="str">
        <f ca="1">+IF(OFFSET('Hygiene Data'!$E$12,0,10*ROW('Hygiene Data'!E158))="","",OFFSET('Hygiene Data'!$E$12,0,10*ROW('Hygiene Data'!E158)))</f>
        <v/>
      </c>
      <c r="DT164" s="353" t="str">
        <f ca="1">+IF(OFFSET('Hygiene Data'!$E$13,0,10*ROW('Hygiene Data'!E158))="","",OFFSET('Hygiene Data'!$E$13,0,10*ROW('Hygiene Data'!E158)))</f>
        <v/>
      </c>
      <c r="DU164" s="353" t="str">
        <f ca="1">+IF(OFFSET('Hygiene Data'!$F$11,0,10*ROW('Hygiene Data'!F158))="","",OFFSET('Hygiene Data'!$F$11,0,10*ROW('Hygiene Data'!F158)))</f>
        <v/>
      </c>
      <c r="DV164" s="353" t="str">
        <f ca="1">+IF(OFFSET('Hygiene Data'!$F$12,0,10*ROW('Hygiene Data'!F158))="","",OFFSET('Hygiene Data'!$F$12,0,10*ROW('Hygiene Data'!F158)))</f>
        <v/>
      </c>
      <c r="DW164" s="353" t="str">
        <f ca="1">+IF(OFFSET('Hygiene Data'!$F$13,0,10*ROW('Hygiene Data'!F158))="","",OFFSET('Hygiene Data'!$F$13,0,10*ROW('Hygiene Data'!F158)))</f>
        <v/>
      </c>
      <c r="DX164" s="353" t="str">
        <f ca="1">+IF(OFFSET('Hygiene Data'!$G$11,0,10*ROW('Hygiene Data'!G158))="","",OFFSET('Hygiene Data'!$G$11,0,10*ROW('Hygiene Data'!G158)))</f>
        <v/>
      </c>
      <c r="DY164" s="353" t="str">
        <f ca="1">+IF(OFFSET('Hygiene Data'!$G$12,0,10*ROW('Hygiene Data'!G158))="","",OFFSET('Hygiene Data'!$G$12,0,10*ROW('Hygiene Data'!G158)))</f>
        <v/>
      </c>
      <c r="DZ164" s="353" t="str">
        <f ca="1">+IF(OFFSET('Hygiene Data'!$G$13,0,10*ROW('Hygiene Data'!G158))="","",OFFSET('Hygiene Data'!$G$13,0,10*ROW('Hygiene Data'!G158)))</f>
        <v/>
      </c>
      <c r="EA164" s="353" t="str">
        <f ca="1">+IF(OFFSET('Hygiene Data'!$H$11,0,10*ROW('Hygiene Data'!H158))="","",OFFSET('Hygiene Data'!$H$11,0,10*ROW('Hygiene Data'!H158)))</f>
        <v/>
      </c>
      <c r="EB164" s="353" t="str">
        <f ca="1">+IF(OFFSET('Hygiene Data'!$H$12,0,10*ROW('Hygiene Data'!H158))="","",OFFSET('Hygiene Data'!$H$12,0,10*ROW('Hygiene Data'!H158)))</f>
        <v/>
      </c>
      <c r="EC164" s="353" t="str">
        <f ca="1">+IF(OFFSET('Hygiene Data'!$H$13,0,10*ROW('Hygiene Data'!H158))="","",OFFSET('Hygiene Data'!$H$13,0,10*ROW('Hygiene Data'!H158)))</f>
        <v/>
      </c>
      <c r="ED164" s="353" t="str">
        <f ca="1">+IF(OFFSET('Hygiene Data'!$I$11,0,10*ROW('Hygiene Data'!I158))="","",OFFSET('Hygiene Data'!$I$11,0,10*ROW('Hygiene Data'!I158)))</f>
        <v/>
      </c>
      <c r="EE164" s="353" t="str">
        <f ca="1">+IF(OFFSET('Hygiene Data'!$I$12,0,10*ROW('Hygiene Data'!I158))="","",OFFSET('Hygiene Data'!$I$12,0,10*ROW('Hygiene Data'!I158)))</f>
        <v/>
      </c>
      <c r="EF164" s="353" t="str">
        <f ca="1">+IF(OFFSET('Hygiene Data'!$I$13,0,10*ROW('Hygiene Data'!I158))="","",OFFSET('Hygiene Data'!$I$13,0,10*ROW('Hygiene Data'!I158)))</f>
        <v/>
      </c>
    </row>
    <row r="165" spans="1:136" x14ac:dyDescent="0.25">
      <c r="A165" s="462" t="str">
        <f ca="1">+IF(OFFSET('Water Data'!$B$2,0,10*ROW('Water Data'!E159))="","",OFFSET('Water Data'!$B$2,0,10*ROW('Water Data'!E159)))</f>
        <v/>
      </c>
      <c r="B165" s="46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89" t="str">
        <f t="shared" ca="1" si="2"/>
        <v/>
      </c>
      <c r="D165" s="49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3" t="str">
        <f ca="1">+IF(OFFSET('Water Data'!$D$27,0,10*ROW('Water Data'!D159))="","",OFFSET('Water Data'!$D$27,0,10*ROW('Water Data'!D159)))</f>
        <v/>
      </c>
      <c r="BT165" s="353" t="str">
        <f ca="1">+IF(OFFSET('Water Data'!$D$28,0,10*ROW('Water Data'!D159))="","",OFFSET('Water Data'!$D$28,0,10*ROW('Water Data'!D159)))</f>
        <v/>
      </c>
      <c r="BU165" s="353" t="str">
        <f ca="1">+IF(OFFSET('Water Data'!$D$29,0,10*ROW('Water Data'!D159))="","",OFFSET('Water Data'!$D$29,0,10*ROW('Water Data'!D159)))</f>
        <v/>
      </c>
      <c r="BV165" s="353" t="str">
        <f ca="1">+IF(OFFSET('Water Data'!$E$27,0,10*ROW('Water Data'!E159))="","",OFFSET('Water Data'!$E$27,0,10*ROW('Water Data'!E159)))</f>
        <v/>
      </c>
      <c r="BW165" s="353" t="str">
        <f ca="1">+IF(OFFSET('Water Data'!$E$28,0,10*ROW('Water Data'!E159))="","",OFFSET('Water Data'!$E$28,0,10*ROW('Water Data'!E159)))</f>
        <v/>
      </c>
      <c r="BX165" s="353" t="str">
        <f ca="1">+IF(OFFSET('Water Data'!$E$29,0,10*ROW('Water Data'!E159))="","",OFFSET('Water Data'!$E$29,0,10*ROW('Water Data'!E159)))</f>
        <v/>
      </c>
      <c r="BY165" s="353" t="str">
        <f ca="1">+IF(OFFSET('Water Data'!$F$27,0,10*ROW('Water Data'!F159))="","",OFFSET('Water Data'!$F$27,0,10*ROW('Water Data'!F159)))</f>
        <v/>
      </c>
      <c r="BZ165" s="353" t="str">
        <f ca="1">+IF(OFFSET('Water Data'!$F$28,0,10*ROW('Water Data'!F159))="","",OFFSET('Water Data'!$F$28,0,10*ROW('Water Data'!F159)))</f>
        <v/>
      </c>
      <c r="CA165" s="353" t="str">
        <f ca="1">+IF(OFFSET('Water Data'!$F$29,0,10*ROW('Water Data'!F159))="","",OFFSET('Water Data'!$F$29,0,10*ROW('Water Data'!F159)))</f>
        <v/>
      </c>
      <c r="CB165" s="353" t="str">
        <f ca="1">+IF(OFFSET('Water Data'!$G$27,0,10*ROW('Water Data'!G159))="","",OFFSET('Water Data'!$G$27,0,10*ROW('Water Data'!G159)))</f>
        <v/>
      </c>
      <c r="CC165" s="353" t="str">
        <f ca="1">+IF(OFFSET('Water Data'!$G$28,0,10*ROW('Water Data'!G159))="","",OFFSET('Water Data'!$G$28,0,10*ROW('Water Data'!G159)))</f>
        <v/>
      </c>
      <c r="CD165" s="353" t="str">
        <f ca="1">+IF(OFFSET('Water Data'!$G$29,0,10*ROW('Water Data'!G159))="","",OFFSET('Water Data'!$G$29,0,10*ROW('Water Data'!G159)))</f>
        <v/>
      </c>
      <c r="CE165" s="353" t="str">
        <f ca="1">+IF(OFFSET('Water Data'!$H$27,0,10*ROW('Water Data'!H159))="","",OFFSET('Water Data'!$H$27,0,10*ROW('Water Data'!H159)))</f>
        <v/>
      </c>
      <c r="CF165" s="353" t="str">
        <f ca="1">+IF(OFFSET('Water Data'!$H$28,0,10*ROW('Water Data'!H159))="","",OFFSET('Water Data'!$H$28,0,10*ROW('Water Data'!H159)))</f>
        <v/>
      </c>
      <c r="CG165" s="353" t="str">
        <f ca="1">+IF(OFFSET('Water Data'!$H$29,0,10*ROW('Water Data'!H159))="","",OFFSET('Water Data'!$H$29,0,10*ROW('Water Data'!H159)))</f>
        <v/>
      </c>
      <c r="CH165" s="353" t="str">
        <f ca="1">+IF(OFFSET('Water Data'!$I$27,0,10*ROW('Water Data'!I159))="","",OFFSET('Water Data'!$I$27,0,10*ROW('Water Data'!I159)))</f>
        <v/>
      </c>
      <c r="CI165" s="353" t="str">
        <f ca="1">+IF(OFFSET('Water Data'!$I$28,0,10*ROW('Water Data'!I159))="","",OFFSET('Water Data'!$I$28,0,10*ROW('Water Data'!I159)))</f>
        <v/>
      </c>
      <c r="CJ165" s="353" t="str">
        <f ca="1">+IF(OFFSET('Water Data'!$I$29,0,10*ROW('Water Data'!I159))="","",OFFSET('Water Data'!$I$29,0,10*ROW('Water Data'!I159)))</f>
        <v/>
      </c>
      <c r="CK165" s="353" t="str">
        <f ca="1">+IF(OFFSET('Sanitation Data'!$D$28,0,10*ROW('Sanitation Data'!D159))="","",OFFSET('Sanitation Data'!$D$28,0,10*ROW('Sanitation Data'!D159)))</f>
        <v/>
      </c>
      <c r="CL165" s="353" t="str">
        <f ca="1">+IF(OFFSET('Sanitation Data'!$D$29,0,10*ROW('Sanitation Data'!D159))="","",OFFSET('Sanitation Data'!$D$29,0,10*ROW('Sanitation Data'!D159)))</f>
        <v/>
      </c>
      <c r="CM165" s="353" t="str">
        <f ca="1">+IF(OFFSET('Sanitation Data'!$D$30,0,10*ROW('Sanitation Data'!D159))="","",OFFSET('Sanitation Data'!$D$30,0,10*ROW('Sanitation Data'!D159)))</f>
        <v/>
      </c>
      <c r="CN165" s="353" t="str">
        <f ca="1">+IF(OFFSET('Sanitation Data'!$D$31,0,10*ROW('Sanitation Data'!D159))="","",OFFSET('Sanitation Data'!$D$31,0,10*ROW('Sanitation Data'!D159)))</f>
        <v/>
      </c>
      <c r="CO165" s="353" t="str">
        <f ca="1">+IF(OFFSET('Sanitation Data'!$D$32,0,10*ROW('Sanitation Data'!D159))="","",OFFSET('Sanitation Data'!$D$32,0,10*ROW('Sanitation Data'!D159)))</f>
        <v/>
      </c>
      <c r="CP165" s="353" t="str">
        <f ca="1">+IF(OFFSET('Sanitation Data'!$E$28,0,10*ROW('Sanitation Data'!E159))="","",OFFSET('Sanitation Data'!$E$28,0,10*ROW('Sanitation Data'!E159)))</f>
        <v/>
      </c>
      <c r="CQ165" s="353" t="str">
        <f ca="1">+IF(OFFSET('Sanitation Data'!$E$29,0,10*ROW('Sanitation Data'!E159))="","",OFFSET('Sanitation Data'!$E$29,0,10*ROW('Sanitation Data'!E159)))</f>
        <v/>
      </c>
      <c r="CR165" s="353" t="str">
        <f ca="1">+IF(OFFSET('Sanitation Data'!$E$30,0,10*ROW('Sanitation Data'!E159))="","",OFFSET('Sanitation Data'!$E$30,0,10*ROW('Sanitation Data'!E159)))</f>
        <v/>
      </c>
      <c r="CS165" s="353" t="str">
        <f ca="1">+IF(OFFSET('Sanitation Data'!$E$31,0,10*ROW('Sanitation Data'!E159))="","",OFFSET('Sanitation Data'!$E$31,0,10*ROW('Sanitation Data'!E159)))</f>
        <v/>
      </c>
      <c r="CT165" s="353" t="str">
        <f ca="1">+IF(OFFSET('Sanitation Data'!$E$32,0,10*ROW('Sanitation Data'!E159))="","",OFFSET('Sanitation Data'!$E$32,0,10*ROW('Sanitation Data'!E159)))</f>
        <v/>
      </c>
      <c r="CU165" s="353" t="str">
        <f ca="1">+IF(OFFSET('Sanitation Data'!$F$28,0,10*ROW('Sanitation Data'!F159))="","",OFFSET('Sanitation Data'!$F$28,0,10*ROW('Sanitation Data'!F159)))</f>
        <v/>
      </c>
      <c r="CV165" s="353" t="str">
        <f ca="1">+IF(OFFSET('Sanitation Data'!$F$29,0,10*ROW('Sanitation Data'!F159))="","",OFFSET('Sanitation Data'!$F$29,0,10*ROW('Sanitation Data'!F159)))</f>
        <v/>
      </c>
      <c r="CW165" s="353" t="str">
        <f ca="1">+IF(OFFSET('Sanitation Data'!$F$30,0,10*ROW('Sanitation Data'!F159))="","",OFFSET('Sanitation Data'!$F$30,0,10*ROW('Sanitation Data'!F159)))</f>
        <v/>
      </c>
      <c r="CX165" s="353" t="str">
        <f ca="1">+IF(OFFSET('Sanitation Data'!$F$31,0,10*ROW('Sanitation Data'!F159))="","",OFFSET('Sanitation Data'!$F$31,0,10*ROW('Sanitation Data'!F159)))</f>
        <v/>
      </c>
      <c r="CY165" s="353" t="str">
        <f ca="1">+IF(OFFSET('Sanitation Data'!$F$32,0,10*ROW('Sanitation Data'!F159))="","",OFFSET('Sanitation Data'!$F$32,0,10*ROW('Sanitation Data'!F159)))</f>
        <v/>
      </c>
      <c r="CZ165" s="353" t="str">
        <f ca="1">+IF(OFFSET('Sanitation Data'!$G$28,0,10*ROW('Sanitation Data'!G159))="","",OFFSET('Sanitation Data'!$G$28,0,10*ROW('Sanitation Data'!G159)))</f>
        <v/>
      </c>
      <c r="DA165" s="353" t="str">
        <f ca="1">+IF(OFFSET('Sanitation Data'!$G$29,0,10*ROW('Sanitation Data'!G159))="","",OFFSET('Sanitation Data'!$G$29,0,10*ROW('Sanitation Data'!G159)))</f>
        <v/>
      </c>
      <c r="DB165" s="353" t="str">
        <f ca="1">+IF(OFFSET('Sanitation Data'!$G$30,0,10*ROW('Sanitation Data'!G159))="","",OFFSET('Sanitation Data'!$G$30,0,10*ROW('Sanitation Data'!G159)))</f>
        <v/>
      </c>
      <c r="DC165" s="353" t="str">
        <f ca="1">+IF(OFFSET('Sanitation Data'!$G$31,0,10*ROW('Sanitation Data'!G159))="","",OFFSET('Sanitation Data'!$G$31,0,10*ROW('Sanitation Data'!G159)))</f>
        <v/>
      </c>
      <c r="DD165" s="353" t="str">
        <f ca="1">+IF(OFFSET('Sanitation Data'!$G$32,0,10*ROW('Sanitation Data'!G159))="","",OFFSET('Sanitation Data'!$G$32,0,10*ROW('Sanitation Data'!G159)))</f>
        <v/>
      </c>
      <c r="DE165" s="353" t="str">
        <f ca="1">+IF(OFFSET('Sanitation Data'!$H$28,0,10*ROW('Sanitation Data'!H159))="","",OFFSET('Sanitation Data'!$H$28,0,10*ROW('Sanitation Data'!H159)))</f>
        <v/>
      </c>
      <c r="DF165" s="353" t="str">
        <f ca="1">+IF(OFFSET('Sanitation Data'!$H$29,0,10*ROW('Sanitation Data'!H159))="","",OFFSET('Sanitation Data'!$H$29,0,10*ROW('Sanitation Data'!H159)))</f>
        <v/>
      </c>
      <c r="DG165" s="353" t="str">
        <f ca="1">+IF(OFFSET('Sanitation Data'!$H$30,0,10*ROW('Sanitation Data'!H159))="","",OFFSET('Sanitation Data'!$H$30,0,10*ROW('Sanitation Data'!H159)))</f>
        <v/>
      </c>
      <c r="DH165" s="353" t="str">
        <f ca="1">+IF(OFFSET('Sanitation Data'!$H$31,0,10*ROW('Sanitation Data'!H159))="","",OFFSET('Sanitation Data'!$H$31,0,10*ROW('Sanitation Data'!H159)))</f>
        <v/>
      </c>
      <c r="DI165" s="353" t="str">
        <f ca="1">+IF(OFFSET('Sanitation Data'!$H$32,0,10*ROW('Sanitation Data'!H159))="","",OFFSET('Sanitation Data'!$H$32,0,10*ROW('Sanitation Data'!H159)))</f>
        <v/>
      </c>
      <c r="DJ165" s="353" t="str">
        <f ca="1">+IF(OFFSET('Sanitation Data'!$I$28,0,10*ROW('Sanitation Data'!I159))="","",OFFSET('Sanitation Data'!$I$28,0,10*ROW('Sanitation Data'!I159)))</f>
        <v/>
      </c>
      <c r="DK165" s="353" t="str">
        <f ca="1">+IF(OFFSET('Sanitation Data'!$I$29,0,10*ROW('Sanitation Data'!I159))="","",OFFSET('Sanitation Data'!$I$29,0,10*ROW('Sanitation Data'!I159)))</f>
        <v/>
      </c>
      <c r="DL165" s="353" t="str">
        <f ca="1">+IF(OFFSET('Sanitation Data'!$I$30,0,10*ROW('Sanitation Data'!I159))="","",OFFSET('Sanitation Data'!$I$30,0,10*ROW('Sanitation Data'!I159)))</f>
        <v/>
      </c>
      <c r="DM165" s="353" t="str">
        <f ca="1">+IF(OFFSET('Sanitation Data'!$I$31,0,10*ROW('Sanitation Data'!I159))="","",OFFSET('Sanitation Data'!$I$31,0,10*ROW('Sanitation Data'!I159)))</f>
        <v/>
      </c>
      <c r="DN165" s="353" t="str">
        <f ca="1">+IF(OFFSET('Sanitation Data'!$I$32,0,10*ROW('Sanitation Data'!I159))="","",OFFSET('Sanitation Data'!$I$32,0,10*ROW('Sanitation Data'!I159)))</f>
        <v/>
      </c>
      <c r="DO165" s="353" t="str">
        <f ca="1">+IF(OFFSET('Hygiene Data'!$D$11,0,10*ROW('Hygiene Data'!D159))="","",OFFSET('Hygiene Data'!$D$11,0,10*ROW('Hygiene Data'!D159)))</f>
        <v/>
      </c>
      <c r="DP165" s="353" t="str">
        <f ca="1">+IF(OFFSET('Hygiene Data'!$D$12,0,10*ROW('Hygiene Data'!D159))="","",OFFSET('Hygiene Data'!$D$12,0,10*ROW('Hygiene Data'!D159)))</f>
        <v/>
      </c>
      <c r="DQ165" s="353" t="str">
        <f ca="1">+IF(OFFSET('Hygiene Data'!$D$13,0,10*ROW('Hygiene Data'!D159))="","",OFFSET('Hygiene Data'!$D$13,0,10*ROW('Hygiene Data'!D159)))</f>
        <v/>
      </c>
      <c r="DR165" s="353" t="str">
        <f ca="1">+IF(OFFSET('Hygiene Data'!$E$11,0,10*ROW('Hygiene Data'!E159))="","",OFFSET('Hygiene Data'!$E$11,0,10*ROW('Hygiene Data'!E159)))</f>
        <v/>
      </c>
      <c r="DS165" s="353" t="str">
        <f ca="1">+IF(OFFSET('Hygiene Data'!$E$12,0,10*ROW('Hygiene Data'!E159))="","",OFFSET('Hygiene Data'!$E$12,0,10*ROW('Hygiene Data'!E159)))</f>
        <v/>
      </c>
      <c r="DT165" s="353" t="str">
        <f ca="1">+IF(OFFSET('Hygiene Data'!$E$13,0,10*ROW('Hygiene Data'!E159))="","",OFFSET('Hygiene Data'!$E$13,0,10*ROW('Hygiene Data'!E159)))</f>
        <v/>
      </c>
      <c r="DU165" s="353" t="str">
        <f ca="1">+IF(OFFSET('Hygiene Data'!$F$11,0,10*ROW('Hygiene Data'!F159))="","",OFFSET('Hygiene Data'!$F$11,0,10*ROW('Hygiene Data'!F159)))</f>
        <v/>
      </c>
      <c r="DV165" s="353" t="str">
        <f ca="1">+IF(OFFSET('Hygiene Data'!$F$12,0,10*ROW('Hygiene Data'!F159))="","",OFFSET('Hygiene Data'!$F$12,0,10*ROW('Hygiene Data'!F159)))</f>
        <v/>
      </c>
      <c r="DW165" s="353" t="str">
        <f ca="1">+IF(OFFSET('Hygiene Data'!$F$13,0,10*ROW('Hygiene Data'!F159))="","",OFFSET('Hygiene Data'!$F$13,0,10*ROW('Hygiene Data'!F159)))</f>
        <v/>
      </c>
      <c r="DX165" s="353" t="str">
        <f ca="1">+IF(OFFSET('Hygiene Data'!$G$11,0,10*ROW('Hygiene Data'!G159))="","",OFFSET('Hygiene Data'!$G$11,0,10*ROW('Hygiene Data'!G159)))</f>
        <v/>
      </c>
      <c r="DY165" s="353" t="str">
        <f ca="1">+IF(OFFSET('Hygiene Data'!$G$12,0,10*ROW('Hygiene Data'!G159))="","",OFFSET('Hygiene Data'!$G$12,0,10*ROW('Hygiene Data'!G159)))</f>
        <v/>
      </c>
      <c r="DZ165" s="353" t="str">
        <f ca="1">+IF(OFFSET('Hygiene Data'!$G$13,0,10*ROW('Hygiene Data'!G159))="","",OFFSET('Hygiene Data'!$G$13,0,10*ROW('Hygiene Data'!G159)))</f>
        <v/>
      </c>
      <c r="EA165" s="353" t="str">
        <f ca="1">+IF(OFFSET('Hygiene Data'!$H$11,0,10*ROW('Hygiene Data'!H159))="","",OFFSET('Hygiene Data'!$H$11,0,10*ROW('Hygiene Data'!H159)))</f>
        <v/>
      </c>
      <c r="EB165" s="353" t="str">
        <f ca="1">+IF(OFFSET('Hygiene Data'!$H$12,0,10*ROW('Hygiene Data'!H159))="","",OFFSET('Hygiene Data'!$H$12,0,10*ROW('Hygiene Data'!H159)))</f>
        <v/>
      </c>
      <c r="EC165" s="353" t="str">
        <f ca="1">+IF(OFFSET('Hygiene Data'!$H$13,0,10*ROW('Hygiene Data'!H159))="","",OFFSET('Hygiene Data'!$H$13,0,10*ROW('Hygiene Data'!H159)))</f>
        <v/>
      </c>
      <c r="ED165" s="353" t="str">
        <f ca="1">+IF(OFFSET('Hygiene Data'!$I$11,0,10*ROW('Hygiene Data'!I159))="","",OFFSET('Hygiene Data'!$I$11,0,10*ROW('Hygiene Data'!I159)))</f>
        <v/>
      </c>
      <c r="EE165" s="353" t="str">
        <f ca="1">+IF(OFFSET('Hygiene Data'!$I$12,0,10*ROW('Hygiene Data'!I159))="","",OFFSET('Hygiene Data'!$I$12,0,10*ROW('Hygiene Data'!I159)))</f>
        <v/>
      </c>
      <c r="EF165" s="353" t="str">
        <f ca="1">+IF(OFFSET('Hygiene Data'!$I$13,0,10*ROW('Hygiene Data'!I159))="","",OFFSET('Hygiene Data'!$I$13,0,10*ROW('Hygiene Data'!I159)))</f>
        <v/>
      </c>
    </row>
    <row r="166" spans="1:136" x14ac:dyDescent="0.25">
      <c r="A166" s="462" t="str">
        <f ca="1">+IF(OFFSET('Water Data'!$B$2,0,10*ROW('Water Data'!E160))="","",OFFSET('Water Data'!$B$2,0,10*ROW('Water Data'!E160)))</f>
        <v/>
      </c>
      <c r="B166" s="46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89" t="str">
        <f t="shared" ca="1" si="2"/>
        <v/>
      </c>
      <c r="D166" s="49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3" t="str">
        <f ca="1">+IF(OFFSET('Water Data'!$D$27,0,10*ROW('Water Data'!D160))="","",OFFSET('Water Data'!$D$27,0,10*ROW('Water Data'!D160)))</f>
        <v/>
      </c>
      <c r="BT166" s="353" t="str">
        <f ca="1">+IF(OFFSET('Water Data'!$D$28,0,10*ROW('Water Data'!D160))="","",OFFSET('Water Data'!$D$28,0,10*ROW('Water Data'!D160)))</f>
        <v/>
      </c>
      <c r="BU166" s="353" t="str">
        <f ca="1">+IF(OFFSET('Water Data'!$D$29,0,10*ROW('Water Data'!D160))="","",OFFSET('Water Data'!$D$29,0,10*ROW('Water Data'!D160)))</f>
        <v/>
      </c>
      <c r="BV166" s="353" t="str">
        <f ca="1">+IF(OFFSET('Water Data'!$E$27,0,10*ROW('Water Data'!E160))="","",OFFSET('Water Data'!$E$27,0,10*ROW('Water Data'!E160)))</f>
        <v/>
      </c>
      <c r="BW166" s="353" t="str">
        <f ca="1">+IF(OFFSET('Water Data'!$E$28,0,10*ROW('Water Data'!E160))="","",OFFSET('Water Data'!$E$28,0,10*ROW('Water Data'!E160)))</f>
        <v/>
      </c>
      <c r="BX166" s="353" t="str">
        <f ca="1">+IF(OFFSET('Water Data'!$E$29,0,10*ROW('Water Data'!E160))="","",OFFSET('Water Data'!$E$29,0,10*ROW('Water Data'!E160)))</f>
        <v/>
      </c>
      <c r="BY166" s="353" t="str">
        <f ca="1">+IF(OFFSET('Water Data'!$F$27,0,10*ROW('Water Data'!F160))="","",OFFSET('Water Data'!$F$27,0,10*ROW('Water Data'!F160)))</f>
        <v/>
      </c>
      <c r="BZ166" s="353" t="str">
        <f ca="1">+IF(OFFSET('Water Data'!$F$28,0,10*ROW('Water Data'!F160))="","",OFFSET('Water Data'!$F$28,0,10*ROW('Water Data'!F160)))</f>
        <v/>
      </c>
      <c r="CA166" s="353" t="str">
        <f ca="1">+IF(OFFSET('Water Data'!$F$29,0,10*ROW('Water Data'!F160))="","",OFFSET('Water Data'!$F$29,0,10*ROW('Water Data'!F160)))</f>
        <v/>
      </c>
      <c r="CB166" s="353" t="str">
        <f ca="1">+IF(OFFSET('Water Data'!$G$27,0,10*ROW('Water Data'!G160))="","",OFFSET('Water Data'!$G$27,0,10*ROW('Water Data'!G160)))</f>
        <v/>
      </c>
      <c r="CC166" s="353" t="str">
        <f ca="1">+IF(OFFSET('Water Data'!$G$28,0,10*ROW('Water Data'!G160))="","",OFFSET('Water Data'!$G$28,0,10*ROW('Water Data'!G160)))</f>
        <v/>
      </c>
      <c r="CD166" s="353" t="str">
        <f ca="1">+IF(OFFSET('Water Data'!$G$29,0,10*ROW('Water Data'!G160))="","",OFFSET('Water Data'!$G$29,0,10*ROW('Water Data'!G160)))</f>
        <v/>
      </c>
      <c r="CE166" s="353" t="str">
        <f ca="1">+IF(OFFSET('Water Data'!$H$27,0,10*ROW('Water Data'!H160))="","",OFFSET('Water Data'!$H$27,0,10*ROW('Water Data'!H160)))</f>
        <v/>
      </c>
      <c r="CF166" s="353" t="str">
        <f ca="1">+IF(OFFSET('Water Data'!$H$28,0,10*ROW('Water Data'!H160))="","",OFFSET('Water Data'!$H$28,0,10*ROW('Water Data'!H160)))</f>
        <v/>
      </c>
      <c r="CG166" s="353" t="str">
        <f ca="1">+IF(OFFSET('Water Data'!$H$29,0,10*ROW('Water Data'!H160))="","",OFFSET('Water Data'!$H$29,0,10*ROW('Water Data'!H160)))</f>
        <v/>
      </c>
      <c r="CH166" s="353" t="str">
        <f ca="1">+IF(OFFSET('Water Data'!$I$27,0,10*ROW('Water Data'!I160))="","",OFFSET('Water Data'!$I$27,0,10*ROW('Water Data'!I160)))</f>
        <v/>
      </c>
      <c r="CI166" s="353" t="str">
        <f ca="1">+IF(OFFSET('Water Data'!$I$28,0,10*ROW('Water Data'!I160))="","",OFFSET('Water Data'!$I$28,0,10*ROW('Water Data'!I160)))</f>
        <v/>
      </c>
      <c r="CJ166" s="353" t="str">
        <f ca="1">+IF(OFFSET('Water Data'!$I$29,0,10*ROW('Water Data'!I160))="","",OFFSET('Water Data'!$I$29,0,10*ROW('Water Data'!I160)))</f>
        <v/>
      </c>
      <c r="CK166" s="353" t="str">
        <f ca="1">+IF(OFFSET('Sanitation Data'!$D$28,0,10*ROW('Sanitation Data'!D160))="","",OFFSET('Sanitation Data'!$D$28,0,10*ROW('Sanitation Data'!D160)))</f>
        <v/>
      </c>
      <c r="CL166" s="353" t="str">
        <f ca="1">+IF(OFFSET('Sanitation Data'!$D$29,0,10*ROW('Sanitation Data'!D160))="","",OFFSET('Sanitation Data'!$D$29,0,10*ROW('Sanitation Data'!D160)))</f>
        <v/>
      </c>
      <c r="CM166" s="353" t="str">
        <f ca="1">+IF(OFFSET('Sanitation Data'!$D$30,0,10*ROW('Sanitation Data'!D160))="","",OFFSET('Sanitation Data'!$D$30,0,10*ROW('Sanitation Data'!D160)))</f>
        <v/>
      </c>
      <c r="CN166" s="353" t="str">
        <f ca="1">+IF(OFFSET('Sanitation Data'!$D$31,0,10*ROW('Sanitation Data'!D160))="","",OFFSET('Sanitation Data'!$D$31,0,10*ROW('Sanitation Data'!D160)))</f>
        <v/>
      </c>
      <c r="CO166" s="353" t="str">
        <f ca="1">+IF(OFFSET('Sanitation Data'!$D$32,0,10*ROW('Sanitation Data'!D160))="","",OFFSET('Sanitation Data'!$D$32,0,10*ROW('Sanitation Data'!D160)))</f>
        <v/>
      </c>
      <c r="CP166" s="353" t="str">
        <f ca="1">+IF(OFFSET('Sanitation Data'!$E$28,0,10*ROW('Sanitation Data'!E160))="","",OFFSET('Sanitation Data'!$E$28,0,10*ROW('Sanitation Data'!E160)))</f>
        <v/>
      </c>
      <c r="CQ166" s="353" t="str">
        <f ca="1">+IF(OFFSET('Sanitation Data'!$E$29,0,10*ROW('Sanitation Data'!E160))="","",OFFSET('Sanitation Data'!$E$29,0,10*ROW('Sanitation Data'!E160)))</f>
        <v/>
      </c>
      <c r="CR166" s="353" t="str">
        <f ca="1">+IF(OFFSET('Sanitation Data'!$E$30,0,10*ROW('Sanitation Data'!E160))="","",OFFSET('Sanitation Data'!$E$30,0,10*ROW('Sanitation Data'!E160)))</f>
        <v/>
      </c>
      <c r="CS166" s="353" t="str">
        <f ca="1">+IF(OFFSET('Sanitation Data'!$E$31,0,10*ROW('Sanitation Data'!E160))="","",OFFSET('Sanitation Data'!$E$31,0,10*ROW('Sanitation Data'!E160)))</f>
        <v/>
      </c>
      <c r="CT166" s="353" t="str">
        <f ca="1">+IF(OFFSET('Sanitation Data'!$E$32,0,10*ROW('Sanitation Data'!E160))="","",OFFSET('Sanitation Data'!$E$32,0,10*ROW('Sanitation Data'!E160)))</f>
        <v/>
      </c>
      <c r="CU166" s="353" t="str">
        <f ca="1">+IF(OFFSET('Sanitation Data'!$F$28,0,10*ROW('Sanitation Data'!F160))="","",OFFSET('Sanitation Data'!$F$28,0,10*ROW('Sanitation Data'!F160)))</f>
        <v/>
      </c>
      <c r="CV166" s="353" t="str">
        <f ca="1">+IF(OFFSET('Sanitation Data'!$F$29,0,10*ROW('Sanitation Data'!F160))="","",OFFSET('Sanitation Data'!$F$29,0,10*ROW('Sanitation Data'!F160)))</f>
        <v/>
      </c>
      <c r="CW166" s="353" t="str">
        <f ca="1">+IF(OFFSET('Sanitation Data'!$F$30,0,10*ROW('Sanitation Data'!F160))="","",OFFSET('Sanitation Data'!$F$30,0,10*ROW('Sanitation Data'!F160)))</f>
        <v/>
      </c>
      <c r="CX166" s="353" t="str">
        <f ca="1">+IF(OFFSET('Sanitation Data'!$F$31,0,10*ROW('Sanitation Data'!F160))="","",OFFSET('Sanitation Data'!$F$31,0,10*ROW('Sanitation Data'!F160)))</f>
        <v/>
      </c>
      <c r="CY166" s="353" t="str">
        <f ca="1">+IF(OFFSET('Sanitation Data'!$F$32,0,10*ROW('Sanitation Data'!F160))="","",OFFSET('Sanitation Data'!$F$32,0,10*ROW('Sanitation Data'!F160)))</f>
        <v/>
      </c>
      <c r="CZ166" s="353" t="str">
        <f ca="1">+IF(OFFSET('Sanitation Data'!$G$28,0,10*ROW('Sanitation Data'!G160))="","",OFFSET('Sanitation Data'!$G$28,0,10*ROW('Sanitation Data'!G160)))</f>
        <v/>
      </c>
      <c r="DA166" s="353" t="str">
        <f ca="1">+IF(OFFSET('Sanitation Data'!$G$29,0,10*ROW('Sanitation Data'!G160))="","",OFFSET('Sanitation Data'!$G$29,0,10*ROW('Sanitation Data'!G160)))</f>
        <v/>
      </c>
      <c r="DB166" s="353" t="str">
        <f ca="1">+IF(OFFSET('Sanitation Data'!$G$30,0,10*ROW('Sanitation Data'!G160))="","",OFFSET('Sanitation Data'!$G$30,0,10*ROW('Sanitation Data'!G160)))</f>
        <v/>
      </c>
      <c r="DC166" s="353" t="str">
        <f ca="1">+IF(OFFSET('Sanitation Data'!$G$31,0,10*ROW('Sanitation Data'!G160))="","",OFFSET('Sanitation Data'!$G$31,0,10*ROW('Sanitation Data'!G160)))</f>
        <v/>
      </c>
      <c r="DD166" s="353" t="str">
        <f ca="1">+IF(OFFSET('Sanitation Data'!$G$32,0,10*ROW('Sanitation Data'!G160))="","",OFFSET('Sanitation Data'!$G$32,0,10*ROW('Sanitation Data'!G160)))</f>
        <v/>
      </c>
      <c r="DE166" s="353" t="str">
        <f ca="1">+IF(OFFSET('Sanitation Data'!$H$28,0,10*ROW('Sanitation Data'!H160))="","",OFFSET('Sanitation Data'!$H$28,0,10*ROW('Sanitation Data'!H160)))</f>
        <v/>
      </c>
      <c r="DF166" s="353" t="str">
        <f ca="1">+IF(OFFSET('Sanitation Data'!$H$29,0,10*ROW('Sanitation Data'!H160))="","",OFFSET('Sanitation Data'!$H$29,0,10*ROW('Sanitation Data'!H160)))</f>
        <v/>
      </c>
      <c r="DG166" s="353" t="str">
        <f ca="1">+IF(OFFSET('Sanitation Data'!$H$30,0,10*ROW('Sanitation Data'!H160))="","",OFFSET('Sanitation Data'!$H$30,0,10*ROW('Sanitation Data'!H160)))</f>
        <v/>
      </c>
      <c r="DH166" s="353" t="str">
        <f ca="1">+IF(OFFSET('Sanitation Data'!$H$31,0,10*ROW('Sanitation Data'!H160))="","",OFFSET('Sanitation Data'!$H$31,0,10*ROW('Sanitation Data'!H160)))</f>
        <v/>
      </c>
      <c r="DI166" s="353" t="str">
        <f ca="1">+IF(OFFSET('Sanitation Data'!$H$32,0,10*ROW('Sanitation Data'!H160))="","",OFFSET('Sanitation Data'!$H$32,0,10*ROW('Sanitation Data'!H160)))</f>
        <v/>
      </c>
      <c r="DJ166" s="353" t="str">
        <f ca="1">+IF(OFFSET('Sanitation Data'!$I$28,0,10*ROW('Sanitation Data'!I160))="","",OFFSET('Sanitation Data'!$I$28,0,10*ROW('Sanitation Data'!I160)))</f>
        <v/>
      </c>
      <c r="DK166" s="353" t="str">
        <f ca="1">+IF(OFFSET('Sanitation Data'!$I$29,0,10*ROW('Sanitation Data'!I160))="","",OFFSET('Sanitation Data'!$I$29,0,10*ROW('Sanitation Data'!I160)))</f>
        <v/>
      </c>
      <c r="DL166" s="353" t="str">
        <f ca="1">+IF(OFFSET('Sanitation Data'!$I$30,0,10*ROW('Sanitation Data'!I160))="","",OFFSET('Sanitation Data'!$I$30,0,10*ROW('Sanitation Data'!I160)))</f>
        <v/>
      </c>
      <c r="DM166" s="353" t="str">
        <f ca="1">+IF(OFFSET('Sanitation Data'!$I$31,0,10*ROW('Sanitation Data'!I160))="","",OFFSET('Sanitation Data'!$I$31,0,10*ROW('Sanitation Data'!I160)))</f>
        <v/>
      </c>
      <c r="DN166" s="353" t="str">
        <f ca="1">+IF(OFFSET('Sanitation Data'!$I$32,0,10*ROW('Sanitation Data'!I160))="","",OFFSET('Sanitation Data'!$I$32,0,10*ROW('Sanitation Data'!I160)))</f>
        <v/>
      </c>
      <c r="DO166" s="353" t="str">
        <f ca="1">+IF(OFFSET('Hygiene Data'!$D$11,0,10*ROW('Hygiene Data'!D160))="","",OFFSET('Hygiene Data'!$D$11,0,10*ROW('Hygiene Data'!D160)))</f>
        <v/>
      </c>
      <c r="DP166" s="353" t="str">
        <f ca="1">+IF(OFFSET('Hygiene Data'!$D$12,0,10*ROW('Hygiene Data'!D160))="","",OFFSET('Hygiene Data'!$D$12,0,10*ROW('Hygiene Data'!D160)))</f>
        <v/>
      </c>
      <c r="DQ166" s="353" t="str">
        <f ca="1">+IF(OFFSET('Hygiene Data'!$D$13,0,10*ROW('Hygiene Data'!D160))="","",OFFSET('Hygiene Data'!$D$13,0,10*ROW('Hygiene Data'!D160)))</f>
        <v/>
      </c>
      <c r="DR166" s="353" t="str">
        <f ca="1">+IF(OFFSET('Hygiene Data'!$E$11,0,10*ROW('Hygiene Data'!E160))="","",OFFSET('Hygiene Data'!$E$11,0,10*ROW('Hygiene Data'!E160)))</f>
        <v/>
      </c>
      <c r="DS166" s="353" t="str">
        <f ca="1">+IF(OFFSET('Hygiene Data'!$E$12,0,10*ROW('Hygiene Data'!E160))="","",OFFSET('Hygiene Data'!$E$12,0,10*ROW('Hygiene Data'!E160)))</f>
        <v/>
      </c>
      <c r="DT166" s="353" t="str">
        <f ca="1">+IF(OFFSET('Hygiene Data'!$E$13,0,10*ROW('Hygiene Data'!E160))="","",OFFSET('Hygiene Data'!$E$13,0,10*ROW('Hygiene Data'!E160)))</f>
        <v/>
      </c>
      <c r="DU166" s="353" t="str">
        <f ca="1">+IF(OFFSET('Hygiene Data'!$F$11,0,10*ROW('Hygiene Data'!F160))="","",OFFSET('Hygiene Data'!$F$11,0,10*ROW('Hygiene Data'!F160)))</f>
        <v/>
      </c>
      <c r="DV166" s="353" t="str">
        <f ca="1">+IF(OFFSET('Hygiene Data'!$F$12,0,10*ROW('Hygiene Data'!F160))="","",OFFSET('Hygiene Data'!$F$12,0,10*ROW('Hygiene Data'!F160)))</f>
        <v/>
      </c>
      <c r="DW166" s="353" t="str">
        <f ca="1">+IF(OFFSET('Hygiene Data'!$F$13,0,10*ROW('Hygiene Data'!F160))="","",OFFSET('Hygiene Data'!$F$13,0,10*ROW('Hygiene Data'!F160)))</f>
        <v/>
      </c>
      <c r="DX166" s="353" t="str">
        <f ca="1">+IF(OFFSET('Hygiene Data'!$G$11,0,10*ROW('Hygiene Data'!G160))="","",OFFSET('Hygiene Data'!$G$11,0,10*ROW('Hygiene Data'!G160)))</f>
        <v/>
      </c>
      <c r="DY166" s="353" t="str">
        <f ca="1">+IF(OFFSET('Hygiene Data'!$G$12,0,10*ROW('Hygiene Data'!G160))="","",OFFSET('Hygiene Data'!$G$12,0,10*ROW('Hygiene Data'!G160)))</f>
        <v/>
      </c>
      <c r="DZ166" s="353" t="str">
        <f ca="1">+IF(OFFSET('Hygiene Data'!$G$13,0,10*ROW('Hygiene Data'!G160))="","",OFFSET('Hygiene Data'!$G$13,0,10*ROW('Hygiene Data'!G160)))</f>
        <v/>
      </c>
      <c r="EA166" s="353" t="str">
        <f ca="1">+IF(OFFSET('Hygiene Data'!$H$11,0,10*ROW('Hygiene Data'!H160))="","",OFFSET('Hygiene Data'!$H$11,0,10*ROW('Hygiene Data'!H160)))</f>
        <v/>
      </c>
      <c r="EB166" s="353" t="str">
        <f ca="1">+IF(OFFSET('Hygiene Data'!$H$12,0,10*ROW('Hygiene Data'!H160))="","",OFFSET('Hygiene Data'!$H$12,0,10*ROW('Hygiene Data'!H160)))</f>
        <v/>
      </c>
      <c r="EC166" s="353" t="str">
        <f ca="1">+IF(OFFSET('Hygiene Data'!$H$13,0,10*ROW('Hygiene Data'!H160))="","",OFFSET('Hygiene Data'!$H$13,0,10*ROW('Hygiene Data'!H160)))</f>
        <v/>
      </c>
      <c r="ED166" s="353" t="str">
        <f ca="1">+IF(OFFSET('Hygiene Data'!$I$11,0,10*ROW('Hygiene Data'!I160))="","",OFFSET('Hygiene Data'!$I$11,0,10*ROW('Hygiene Data'!I160)))</f>
        <v/>
      </c>
      <c r="EE166" s="353" t="str">
        <f ca="1">+IF(OFFSET('Hygiene Data'!$I$12,0,10*ROW('Hygiene Data'!I160))="","",OFFSET('Hygiene Data'!$I$12,0,10*ROW('Hygiene Data'!I160)))</f>
        <v/>
      </c>
      <c r="EF166" s="353" t="str">
        <f ca="1">+IF(OFFSET('Hygiene Data'!$I$13,0,10*ROW('Hygiene Data'!I160))="","",OFFSET('Hygiene Data'!$I$13,0,10*ROW('Hygiene Data'!I160)))</f>
        <v/>
      </c>
    </row>
    <row r="167" spans="1:136" x14ac:dyDescent="0.25">
      <c r="A167" s="462" t="str">
        <f ca="1">+IF(OFFSET('Water Data'!$B$2,0,10*ROW('Water Data'!E161))="","",OFFSET('Water Data'!$B$2,0,10*ROW('Water Data'!E161)))</f>
        <v/>
      </c>
      <c r="B167" s="46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89" t="str">
        <f t="shared" ca="1" si="2"/>
        <v/>
      </c>
      <c r="D167" s="49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3" t="str">
        <f ca="1">+IF(OFFSET('Water Data'!$D$27,0,10*ROW('Water Data'!D161))="","",OFFSET('Water Data'!$D$27,0,10*ROW('Water Data'!D161)))</f>
        <v/>
      </c>
      <c r="BT167" s="353" t="str">
        <f ca="1">+IF(OFFSET('Water Data'!$D$28,0,10*ROW('Water Data'!D161))="","",OFFSET('Water Data'!$D$28,0,10*ROW('Water Data'!D161)))</f>
        <v/>
      </c>
      <c r="BU167" s="353" t="str">
        <f ca="1">+IF(OFFSET('Water Data'!$D$29,0,10*ROW('Water Data'!D161))="","",OFFSET('Water Data'!$D$29,0,10*ROW('Water Data'!D161)))</f>
        <v/>
      </c>
      <c r="BV167" s="353" t="str">
        <f ca="1">+IF(OFFSET('Water Data'!$E$27,0,10*ROW('Water Data'!E161))="","",OFFSET('Water Data'!$E$27,0,10*ROW('Water Data'!E161)))</f>
        <v/>
      </c>
      <c r="BW167" s="353" t="str">
        <f ca="1">+IF(OFFSET('Water Data'!$E$28,0,10*ROW('Water Data'!E161))="","",OFFSET('Water Data'!$E$28,0,10*ROW('Water Data'!E161)))</f>
        <v/>
      </c>
      <c r="BX167" s="353" t="str">
        <f ca="1">+IF(OFFSET('Water Data'!$E$29,0,10*ROW('Water Data'!E161))="","",OFFSET('Water Data'!$E$29,0,10*ROW('Water Data'!E161)))</f>
        <v/>
      </c>
      <c r="BY167" s="353" t="str">
        <f ca="1">+IF(OFFSET('Water Data'!$F$27,0,10*ROW('Water Data'!F161))="","",OFFSET('Water Data'!$F$27,0,10*ROW('Water Data'!F161)))</f>
        <v/>
      </c>
      <c r="BZ167" s="353" t="str">
        <f ca="1">+IF(OFFSET('Water Data'!$F$28,0,10*ROW('Water Data'!F161))="","",OFFSET('Water Data'!$F$28,0,10*ROW('Water Data'!F161)))</f>
        <v/>
      </c>
      <c r="CA167" s="353" t="str">
        <f ca="1">+IF(OFFSET('Water Data'!$F$29,0,10*ROW('Water Data'!F161))="","",OFFSET('Water Data'!$F$29,0,10*ROW('Water Data'!F161)))</f>
        <v/>
      </c>
      <c r="CB167" s="353" t="str">
        <f ca="1">+IF(OFFSET('Water Data'!$G$27,0,10*ROW('Water Data'!G161))="","",OFFSET('Water Data'!$G$27,0,10*ROW('Water Data'!G161)))</f>
        <v/>
      </c>
      <c r="CC167" s="353" t="str">
        <f ca="1">+IF(OFFSET('Water Data'!$G$28,0,10*ROW('Water Data'!G161))="","",OFFSET('Water Data'!$G$28,0,10*ROW('Water Data'!G161)))</f>
        <v/>
      </c>
      <c r="CD167" s="353" t="str">
        <f ca="1">+IF(OFFSET('Water Data'!$G$29,0,10*ROW('Water Data'!G161))="","",OFFSET('Water Data'!$G$29,0,10*ROW('Water Data'!G161)))</f>
        <v/>
      </c>
      <c r="CE167" s="353" t="str">
        <f ca="1">+IF(OFFSET('Water Data'!$H$27,0,10*ROW('Water Data'!H161))="","",OFFSET('Water Data'!$H$27,0,10*ROW('Water Data'!H161)))</f>
        <v/>
      </c>
      <c r="CF167" s="353" t="str">
        <f ca="1">+IF(OFFSET('Water Data'!$H$28,0,10*ROW('Water Data'!H161))="","",OFFSET('Water Data'!$H$28,0,10*ROW('Water Data'!H161)))</f>
        <v/>
      </c>
      <c r="CG167" s="353" t="str">
        <f ca="1">+IF(OFFSET('Water Data'!$H$29,0,10*ROW('Water Data'!H161))="","",OFFSET('Water Data'!$H$29,0,10*ROW('Water Data'!H161)))</f>
        <v/>
      </c>
      <c r="CH167" s="353" t="str">
        <f ca="1">+IF(OFFSET('Water Data'!$I$27,0,10*ROW('Water Data'!I161))="","",OFFSET('Water Data'!$I$27,0,10*ROW('Water Data'!I161)))</f>
        <v/>
      </c>
      <c r="CI167" s="353" t="str">
        <f ca="1">+IF(OFFSET('Water Data'!$I$28,0,10*ROW('Water Data'!I161))="","",OFFSET('Water Data'!$I$28,0,10*ROW('Water Data'!I161)))</f>
        <v/>
      </c>
      <c r="CJ167" s="353" t="str">
        <f ca="1">+IF(OFFSET('Water Data'!$I$29,0,10*ROW('Water Data'!I161))="","",OFFSET('Water Data'!$I$29,0,10*ROW('Water Data'!I161)))</f>
        <v/>
      </c>
      <c r="CK167" s="353" t="str">
        <f ca="1">+IF(OFFSET('Sanitation Data'!$D$28,0,10*ROW('Sanitation Data'!D161))="","",OFFSET('Sanitation Data'!$D$28,0,10*ROW('Sanitation Data'!D161)))</f>
        <v/>
      </c>
      <c r="CL167" s="353" t="str">
        <f ca="1">+IF(OFFSET('Sanitation Data'!$D$29,0,10*ROW('Sanitation Data'!D161))="","",OFFSET('Sanitation Data'!$D$29,0,10*ROW('Sanitation Data'!D161)))</f>
        <v/>
      </c>
      <c r="CM167" s="353" t="str">
        <f ca="1">+IF(OFFSET('Sanitation Data'!$D$30,0,10*ROW('Sanitation Data'!D161))="","",OFFSET('Sanitation Data'!$D$30,0,10*ROW('Sanitation Data'!D161)))</f>
        <v/>
      </c>
      <c r="CN167" s="353" t="str">
        <f ca="1">+IF(OFFSET('Sanitation Data'!$D$31,0,10*ROW('Sanitation Data'!D161))="","",OFFSET('Sanitation Data'!$D$31,0,10*ROW('Sanitation Data'!D161)))</f>
        <v/>
      </c>
      <c r="CO167" s="353" t="str">
        <f ca="1">+IF(OFFSET('Sanitation Data'!$D$32,0,10*ROW('Sanitation Data'!D161))="","",OFFSET('Sanitation Data'!$D$32,0,10*ROW('Sanitation Data'!D161)))</f>
        <v/>
      </c>
      <c r="CP167" s="353" t="str">
        <f ca="1">+IF(OFFSET('Sanitation Data'!$E$28,0,10*ROW('Sanitation Data'!E161))="","",OFFSET('Sanitation Data'!$E$28,0,10*ROW('Sanitation Data'!E161)))</f>
        <v/>
      </c>
      <c r="CQ167" s="353" t="str">
        <f ca="1">+IF(OFFSET('Sanitation Data'!$E$29,0,10*ROW('Sanitation Data'!E161))="","",OFFSET('Sanitation Data'!$E$29,0,10*ROW('Sanitation Data'!E161)))</f>
        <v/>
      </c>
      <c r="CR167" s="353" t="str">
        <f ca="1">+IF(OFFSET('Sanitation Data'!$E$30,0,10*ROW('Sanitation Data'!E161))="","",OFFSET('Sanitation Data'!$E$30,0,10*ROW('Sanitation Data'!E161)))</f>
        <v/>
      </c>
      <c r="CS167" s="353" t="str">
        <f ca="1">+IF(OFFSET('Sanitation Data'!$E$31,0,10*ROW('Sanitation Data'!E161))="","",OFFSET('Sanitation Data'!$E$31,0,10*ROW('Sanitation Data'!E161)))</f>
        <v/>
      </c>
      <c r="CT167" s="353" t="str">
        <f ca="1">+IF(OFFSET('Sanitation Data'!$E$32,0,10*ROW('Sanitation Data'!E161))="","",OFFSET('Sanitation Data'!$E$32,0,10*ROW('Sanitation Data'!E161)))</f>
        <v/>
      </c>
      <c r="CU167" s="353" t="str">
        <f ca="1">+IF(OFFSET('Sanitation Data'!$F$28,0,10*ROW('Sanitation Data'!F161))="","",OFFSET('Sanitation Data'!$F$28,0,10*ROW('Sanitation Data'!F161)))</f>
        <v/>
      </c>
      <c r="CV167" s="353" t="str">
        <f ca="1">+IF(OFFSET('Sanitation Data'!$F$29,0,10*ROW('Sanitation Data'!F161))="","",OFFSET('Sanitation Data'!$F$29,0,10*ROW('Sanitation Data'!F161)))</f>
        <v/>
      </c>
      <c r="CW167" s="353" t="str">
        <f ca="1">+IF(OFFSET('Sanitation Data'!$F$30,0,10*ROW('Sanitation Data'!F161))="","",OFFSET('Sanitation Data'!$F$30,0,10*ROW('Sanitation Data'!F161)))</f>
        <v/>
      </c>
      <c r="CX167" s="353" t="str">
        <f ca="1">+IF(OFFSET('Sanitation Data'!$F$31,0,10*ROW('Sanitation Data'!F161))="","",OFFSET('Sanitation Data'!$F$31,0,10*ROW('Sanitation Data'!F161)))</f>
        <v/>
      </c>
      <c r="CY167" s="353" t="str">
        <f ca="1">+IF(OFFSET('Sanitation Data'!$F$32,0,10*ROW('Sanitation Data'!F161))="","",OFFSET('Sanitation Data'!$F$32,0,10*ROW('Sanitation Data'!F161)))</f>
        <v/>
      </c>
      <c r="CZ167" s="353" t="str">
        <f ca="1">+IF(OFFSET('Sanitation Data'!$G$28,0,10*ROW('Sanitation Data'!G161))="","",OFFSET('Sanitation Data'!$G$28,0,10*ROW('Sanitation Data'!G161)))</f>
        <v/>
      </c>
      <c r="DA167" s="353" t="str">
        <f ca="1">+IF(OFFSET('Sanitation Data'!$G$29,0,10*ROW('Sanitation Data'!G161))="","",OFFSET('Sanitation Data'!$G$29,0,10*ROW('Sanitation Data'!G161)))</f>
        <v/>
      </c>
      <c r="DB167" s="353" t="str">
        <f ca="1">+IF(OFFSET('Sanitation Data'!$G$30,0,10*ROW('Sanitation Data'!G161))="","",OFFSET('Sanitation Data'!$G$30,0,10*ROW('Sanitation Data'!G161)))</f>
        <v/>
      </c>
      <c r="DC167" s="353" t="str">
        <f ca="1">+IF(OFFSET('Sanitation Data'!$G$31,0,10*ROW('Sanitation Data'!G161))="","",OFFSET('Sanitation Data'!$G$31,0,10*ROW('Sanitation Data'!G161)))</f>
        <v/>
      </c>
      <c r="DD167" s="353" t="str">
        <f ca="1">+IF(OFFSET('Sanitation Data'!$G$32,0,10*ROW('Sanitation Data'!G161))="","",OFFSET('Sanitation Data'!$G$32,0,10*ROW('Sanitation Data'!G161)))</f>
        <v/>
      </c>
      <c r="DE167" s="353" t="str">
        <f ca="1">+IF(OFFSET('Sanitation Data'!$H$28,0,10*ROW('Sanitation Data'!H161))="","",OFFSET('Sanitation Data'!$H$28,0,10*ROW('Sanitation Data'!H161)))</f>
        <v/>
      </c>
      <c r="DF167" s="353" t="str">
        <f ca="1">+IF(OFFSET('Sanitation Data'!$H$29,0,10*ROW('Sanitation Data'!H161))="","",OFFSET('Sanitation Data'!$H$29,0,10*ROW('Sanitation Data'!H161)))</f>
        <v/>
      </c>
      <c r="DG167" s="353" t="str">
        <f ca="1">+IF(OFFSET('Sanitation Data'!$H$30,0,10*ROW('Sanitation Data'!H161))="","",OFFSET('Sanitation Data'!$H$30,0,10*ROW('Sanitation Data'!H161)))</f>
        <v/>
      </c>
      <c r="DH167" s="353" t="str">
        <f ca="1">+IF(OFFSET('Sanitation Data'!$H$31,0,10*ROW('Sanitation Data'!H161))="","",OFFSET('Sanitation Data'!$H$31,0,10*ROW('Sanitation Data'!H161)))</f>
        <v/>
      </c>
      <c r="DI167" s="353" t="str">
        <f ca="1">+IF(OFFSET('Sanitation Data'!$H$32,0,10*ROW('Sanitation Data'!H161))="","",OFFSET('Sanitation Data'!$H$32,0,10*ROW('Sanitation Data'!H161)))</f>
        <v/>
      </c>
      <c r="DJ167" s="353" t="str">
        <f ca="1">+IF(OFFSET('Sanitation Data'!$I$28,0,10*ROW('Sanitation Data'!I161))="","",OFFSET('Sanitation Data'!$I$28,0,10*ROW('Sanitation Data'!I161)))</f>
        <v/>
      </c>
      <c r="DK167" s="353" t="str">
        <f ca="1">+IF(OFFSET('Sanitation Data'!$I$29,0,10*ROW('Sanitation Data'!I161))="","",OFFSET('Sanitation Data'!$I$29,0,10*ROW('Sanitation Data'!I161)))</f>
        <v/>
      </c>
      <c r="DL167" s="353" t="str">
        <f ca="1">+IF(OFFSET('Sanitation Data'!$I$30,0,10*ROW('Sanitation Data'!I161))="","",OFFSET('Sanitation Data'!$I$30,0,10*ROW('Sanitation Data'!I161)))</f>
        <v/>
      </c>
      <c r="DM167" s="353" t="str">
        <f ca="1">+IF(OFFSET('Sanitation Data'!$I$31,0,10*ROW('Sanitation Data'!I161))="","",OFFSET('Sanitation Data'!$I$31,0,10*ROW('Sanitation Data'!I161)))</f>
        <v/>
      </c>
      <c r="DN167" s="353" t="str">
        <f ca="1">+IF(OFFSET('Sanitation Data'!$I$32,0,10*ROW('Sanitation Data'!I161))="","",OFFSET('Sanitation Data'!$I$32,0,10*ROW('Sanitation Data'!I161)))</f>
        <v/>
      </c>
      <c r="DO167" s="353" t="str">
        <f ca="1">+IF(OFFSET('Hygiene Data'!$D$11,0,10*ROW('Hygiene Data'!D161))="","",OFFSET('Hygiene Data'!$D$11,0,10*ROW('Hygiene Data'!D161)))</f>
        <v/>
      </c>
      <c r="DP167" s="353" t="str">
        <f ca="1">+IF(OFFSET('Hygiene Data'!$D$12,0,10*ROW('Hygiene Data'!D161))="","",OFFSET('Hygiene Data'!$D$12,0,10*ROW('Hygiene Data'!D161)))</f>
        <v/>
      </c>
      <c r="DQ167" s="353" t="str">
        <f ca="1">+IF(OFFSET('Hygiene Data'!$D$13,0,10*ROW('Hygiene Data'!D161))="","",OFFSET('Hygiene Data'!$D$13,0,10*ROW('Hygiene Data'!D161)))</f>
        <v/>
      </c>
      <c r="DR167" s="353" t="str">
        <f ca="1">+IF(OFFSET('Hygiene Data'!$E$11,0,10*ROW('Hygiene Data'!E161))="","",OFFSET('Hygiene Data'!$E$11,0,10*ROW('Hygiene Data'!E161)))</f>
        <v/>
      </c>
      <c r="DS167" s="353" t="str">
        <f ca="1">+IF(OFFSET('Hygiene Data'!$E$12,0,10*ROW('Hygiene Data'!E161))="","",OFFSET('Hygiene Data'!$E$12,0,10*ROW('Hygiene Data'!E161)))</f>
        <v/>
      </c>
      <c r="DT167" s="353" t="str">
        <f ca="1">+IF(OFFSET('Hygiene Data'!$E$13,0,10*ROW('Hygiene Data'!E161))="","",OFFSET('Hygiene Data'!$E$13,0,10*ROW('Hygiene Data'!E161)))</f>
        <v/>
      </c>
      <c r="DU167" s="353" t="str">
        <f ca="1">+IF(OFFSET('Hygiene Data'!$F$11,0,10*ROW('Hygiene Data'!F161))="","",OFFSET('Hygiene Data'!$F$11,0,10*ROW('Hygiene Data'!F161)))</f>
        <v/>
      </c>
      <c r="DV167" s="353" t="str">
        <f ca="1">+IF(OFFSET('Hygiene Data'!$F$12,0,10*ROW('Hygiene Data'!F161))="","",OFFSET('Hygiene Data'!$F$12,0,10*ROW('Hygiene Data'!F161)))</f>
        <v/>
      </c>
      <c r="DW167" s="353" t="str">
        <f ca="1">+IF(OFFSET('Hygiene Data'!$F$13,0,10*ROW('Hygiene Data'!F161))="","",OFFSET('Hygiene Data'!$F$13,0,10*ROW('Hygiene Data'!F161)))</f>
        <v/>
      </c>
      <c r="DX167" s="353" t="str">
        <f ca="1">+IF(OFFSET('Hygiene Data'!$G$11,0,10*ROW('Hygiene Data'!G161))="","",OFFSET('Hygiene Data'!$G$11,0,10*ROW('Hygiene Data'!G161)))</f>
        <v/>
      </c>
      <c r="DY167" s="353" t="str">
        <f ca="1">+IF(OFFSET('Hygiene Data'!$G$12,0,10*ROW('Hygiene Data'!G161))="","",OFFSET('Hygiene Data'!$G$12,0,10*ROW('Hygiene Data'!G161)))</f>
        <v/>
      </c>
      <c r="DZ167" s="353" t="str">
        <f ca="1">+IF(OFFSET('Hygiene Data'!$G$13,0,10*ROW('Hygiene Data'!G161))="","",OFFSET('Hygiene Data'!$G$13,0,10*ROW('Hygiene Data'!G161)))</f>
        <v/>
      </c>
      <c r="EA167" s="353" t="str">
        <f ca="1">+IF(OFFSET('Hygiene Data'!$H$11,0,10*ROW('Hygiene Data'!H161))="","",OFFSET('Hygiene Data'!$H$11,0,10*ROW('Hygiene Data'!H161)))</f>
        <v/>
      </c>
      <c r="EB167" s="353" t="str">
        <f ca="1">+IF(OFFSET('Hygiene Data'!$H$12,0,10*ROW('Hygiene Data'!H161))="","",OFFSET('Hygiene Data'!$H$12,0,10*ROW('Hygiene Data'!H161)))</f>
        <v/>
      </c>
      <c r="EC167" s="353" t="str">
        <f ca="1">+IF(OFFSET('Hygiene Data'!$H$13,0,10*ROW('Hygiene Data'!H161))="","",OFFSET('Hygiene Data'!$H$13,0,10*ROW('Hygiene Data'!H161)))</f>
        <v/>
      </c>
      <c r="ED167" s="353" t="str">
        <f ca="1">+IF(OFFSET('Hygiene Data'!$I$11,0,10*ROW('Hygiene Data'!I161))="","",OFFSET('Hygiene Data'!$I$11,0,10*ROW('Hygiene Data'!I161)))</f>
        <v/>
      </c>
      <c r="EE167" s="353" t="str">
        <f ca="1">+IF(OFFSET('Hygiene Data'!$I$12,0,10*ROW('Hygiene Data'!I161))="","",OFFSET('Hygiene Data'!$I$12,0,10*ROW('Hygiene Data'!I161)))</f>
        <v/>
      </c>
      <c r="EF167" s="353" t="str">
        <f ca="1">+IF(OFFSET('Hygiene Data'!$I$13,0,10*ROW('Hygiene Data'!I161))="","",OFFSET('Hygiene Data'!$I$13,0,10*ROW('Hygiene Data'!I161)))</f>
        <v/>
      </c>
    </row>
    <row r="168" spans="1:136" x14ac:dyDescent="0.25">
      <c r="A168" s="462" t="str">
        <f ca="1">+IF(OFFSET('Water Data'!$B$2,0,10*ROW('Water Data'!E162))="","",OFFSET('Water Data'!$B$2,0,10*ROW('Water Data'!E162)))</f>
        <v/>
      </c>
      <c r="B168" s="46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89" t="str">
        <f t="shared" ca="1" si="2"/>
        <v/>
      </c>
      <c r="D168" s="49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3" t="str">
        <f ca="1">+IF(OFFSET('Water Data'!$D$27,0,10*ROW('Water Data'!D162))="","",OFFSET('Water Data'!$D$27,0,10*ROW('Water Data'!D162)))</f>
        <v/>
      </c>
      <c r="BT168" s="353" t="str">
        <f ca="1">+IF(OFFSET('Water Data'!$D$28,0,10*ROW('Water Data'!D162))="","",OFFSET('Water Data'!$D$28,0,10*ROW('Water Data'!D162)))</f>
        <v/>
      </c>
      <c r="BU168" s="353" t="str">
        <f ca="1">+IF(OFFSET('Water Data'!$D$29,0,10*ROW('Water Data'!D162))="","",OFFSET('Water Data'!$D$29,0,10*ROW('Water Data'!D162)))</f>
        <v/>
      </c>
      <c r="BV168" s="353" t="str">
        <f ca="1">+IF(OFFSET('Water Data'!$E$27,0,10*ROW('Water Data'!E162))="","",OFFSET('Water Data'!$E$27,0,10*ROW('Water Data'!E162)))</f>
        <v/>
      </c>
      <c r="BW168" s="353" t="str">
        <f ca="1">+IF(OFFSET('Water Data'!$E$28,0,10*ROW('Water Data'!E162))="","",OFFSET('Water Data'!$E$28,0,10*ROW('Water Data'!E162)))</f>
        <v/>
      </c>
      <c r="BX168" s="353" t="str">
        <f ca="1">+IF(OFFSET('Water Data'!$E$29,0,10*ROW('Water Data'!E162))="","",OFFSET('Water Data'!$E$29,0,10*ROW('Water Data'!E162)))</f>
        <v/>
      </c>
      <c r="BY168" s="353" t="str">
        <f ca="1">+IF(OFFSET('Water Data'!$F$27,0,10*ROW('Water Data'!F162))="","",OFFSET('Water Data'!$F$27,0,10*ROW('Water Data'!F162)))</f>
        <v/>
      </c>
      <c r="BZ168" s="353" t="str">
        <f ca="1">+IF(OFFSET('Water Data'!$F$28,0,10*ROW('Water Data'!F162))="","",OFFSET('Water Data'!$F$28,0,10*ROW('Water Data'!F162)))</f>
        <v/>
      </c>
      <c r="CA168" s="353" t="str">
        <f ca="1">+IF(OFFSET('Water Data'!$F$29,0,10*ROW('Water Data'!F162))="","",OFFSET('Water Data'!$F$29,0,10*ROW('Water Data'!F162)))</f>
        <v/>
      </c>
      <c r="CB168" s="353" t="str">
        <f ca="1">+IF(OFFSET('Water Data'!$G$27,0,10*ROW('Water Data'!G162))="","",OFFSET('Water Data'!$G$27,0,10*ROW('Water Data'!G162)))</f>
        <v/>
      </c>
      <c r="CC168" s="353" t="str">
        <f ca="1">+IF(OFFSET('Water Data'!$G$28,0,10*ROW('Water Data'!G162))="","",OFFSET('Water Data'!$G$28,0,10*ROW('Water Data'!G162)))</f>
        <v/>
      </c>
      <c r="CD168" s="353" t="str">
        <f ca="1">+IF(OFFSET('Water Data'!$G$29,0,10*ROW('Water Data'!G162))="","",OFFSET('Water Data'!$G$29,0,10*ROW('Water Data'!G162)))</f>
        <v/>
      </c>
      <c r="CE168" s="353" t="str">
        <f ca="1">+IF(OFFSET('Water Data'!$H$27,0,10*ROW('Water Data'!H162))="","",OFFSET('Water Data'!$H$27,0,10*ROW('Water Data'!H162)))</f>
        <v/>
      </c>
      <c r="CF168" s="353" t="str">
        <f ca="1">+IF(OFFSET('Water Data'!$H$28,0,10*ROW('Water Data'!H162))="","",OFFSET('Water Data'!$H$28,0,10*ROW('Water Data'!H162)))</f>
        <v/>
      </c>
      <c r="CG168" s="353" t="str">
        <f ca="1">+IF(OFFSET('Water Data'!$H$29,0,10*ROW('Water Data'!H162))="","",OFFSET('Water Data'!$H$29,0,10*ROW('Water Data'!H162)))</f>
        <v/>
      </c>
      <c r="CH168" s="353" t="str">
        <f ca="1">+IF(OFFSET('Water Data'!$I$27,0,10*ROW('Water Data'!I162))="","",OFFSET('Water Data'!$I$27,0,10*ROW('Water Data'!I162)))</f>
        <v/>
      </c>
      <c r="CI168" s="353" t="str">
        <f ca="1">+IF(OFFSET('Water Data'!$I$28,0,10*ROW('Water Data'!I162))="","",OFFSET('Water Data'!$I$28,0,10*ROW('Water Data'!I162)))</f>
        <v/>
      </c>
      <c r="CJ168" s="353" t="str">
        <f ca="1">+IF(OFFSET('Water Data'!$I$29,0,10*ROW('Water Data'!I162))="","",OFFSET('Water Data'!$I$29,0,10*ROW('Water Data'!I162)))</f>
        <v/>
      </c>
      <c r="CK168" s="353" t="str">
        <f ca="1">+IF(OFFSET('Sanitation Data'!$D$28,0,10*ROW('Sanitation Data'!D162))="","",OFFSET('Sanitation Data'!$D$28,0,10*ROW('Sanitation Data'!D162)))</f>
        <v/>
      </c>
      <c r="CL168" s="353" t="str">
        <f ca="1">+IF(OFFSET('Sanitation Data'!$D$29,0,10*ROW('Sanitation Data'!D162))="","",OFFSET('Sanitation Data'!$D$29,0,10*ROW('Sanitation Data'!D162)))</f>
        <v/>
      </c>
      <c r="CM168" s="353" t="str">
        <f ca="1">+IF(OFFSET('Sanitation Data'!$D$30,0,10*ROW('Sanitation Data'!D162))="","",OFFSET('Sanitation Data'!$D$30,0,10*ROW('Sanitation Data'!D162)))</f>
        <v/>
      </c>
      <c r="CN168" s="353" t="str">
        <f ca="1">+IF(OFFSET('Sanitation Data'!$D$31,0,10*ROW('Sanitation Data'!D162))="","",OFFSET('Sanitation Data'!$D$31,0,10*ROW('Sanitation Data'!D162)))</f>
        <v/>
      </c>
      <c r="CO168" s="353" t="str">
        <f ca="1">+IF(OFFSET('Sanitation Data'!$D$32,0,10*ROW('Sanitation Data'!D162))="","",OFFSET('Sanitation Data'!$D$32,0,10*ROW('Sanitation Data'!D162)))</f>
        <v/>
      </c>
      <c r="CP168" s="353" t="str">
        <f ca="1">+IF(OFFSET('Sanitation Data'!$E$28,0,10*ROW('Sanitation Data'!E162))="","",OFFSET('Sanitation Data'!$E$28,0,10*ROW('Sanitation Data'!E162)))</f>
        <v/>
      </c>
      <c r="CQ168" s="353" t="str">
        <f ca="1">+IF(OFFSET('Sanitation Data'!$E$29,0,10*ROW('Sanitation Data'!E162))="","",OFFSET('Sanitation Data'!$E$29,0,10*ROW('Sanitation Data'!E162)))</f>
        <v/>
      </c>
      <c r="CR168" s="353" t="str">
        <f ca="1">+IF(OFFSET('Sanitation Data'!$E$30,0,10*ROW('Sanitation Data'!E162))="","",OFFSET('Sanitation Data'!$E$30,0,10*ROW('Sanitation Data'!E162)))</f>
        <v/>
      </c>
      <c r="CS168" s="353" t="str">
        <f ca="1">+IF(OFFSET('Sanitation Data'!$E$31,0,10*ROW('Sanitation Data'!E162))="","",OFFSET('Sanitation Data'!$E$31,0,10*ROW('Sanitation Data'!E162)))</f>
        <v/>
      </c>
      <c r="CT168" s="353" t="str">
        <f ca="1">+IF(OFFSET('Sanitation Data'!$E$32,0,10*ROW('Sanitation Data'!E162))="","",OFFSET('Sanitation Data'!$E$32,0,10*ROW('Sanitation Data'!E162)))</f>
        <v/>
      </c>
      <c r="CU168" s="353" t="str">
        <f ca="1">+IF(OFFSET('Sanitation Data'!$F$28,0,10*ROW('Sanitation Data'!F162))="","",OFFSET('Sanitation Data'!$F$28,0,10*ROW('Sanitation Data'!F162)))</f>
        <v/>
      </c>
      <c r="CV168" s="353" t="str">
        <f ca="1">+IF(OFFSET('Sanitation Data'!$F$29,0,10*ROW('Sanitation Data'!F162))="","",OFFSET('Sanitation Data'!$F$29,0,10*ROW('Sanitation Data'!F162)))</f>
        <v/>
      </c>
      <c r="CW168" s="353" t="str">
        <f ca="1">+IF(OFFSET('Sanitation Data'!$F$30,0,10*ROW('Sanitation Data'!F162))="","",OFFSET('Sanitation Data'!$F$30,0,10*ROW('Sanitation Data'!F162)))</f>
        <v/>
      </c>
      <c r="CX168" s="353" t="str">
        <f ca="1">+IF(OFFSET('Sanitation Data'!$F$31,0,10*ROW('Sanitation Data'!F162))="","",OFFSET('Sanitation Data'!$F$31,0,10*ROW('Sanitation Data'!F162)))</f>
        <v/>
      </c>
      <c r="CY168" s="353" t="str">
        <f ca="1">+IF(OFFSET('Sanitation Data'!$F$32,0,10*ROW('Sanitation Data'!F162))="","",OFFSET('Sanitation Data'!$F$32,0,10*ROW('Sanitation Data'!F162)))</f>
        <v/>
      </c>
      <c r="CZ168" s="353" t="str">
        <f ca="1">+IF(OFFSET('Sanitation Data'!$G$28,0,10*ROW('Sanitation Data'!G162))="","",OFFSET('Sanitation Data'!$G$28,0,10*ROW('Sanitation Data'!G162)))</f>
        <v/>
      </c>
      <c r="DA168" s="353" t="str">
        <f ca="1">+IF(OFFSET('Sanitation Data'!$G$29,0,10*ROW('Sanitation Data'!G162))="","",OFFSET('Sanitation Data'!$G$29,0,10*ROW('Sanitation Data'!G162)))</f>
        <v/>
      </c>
      <c r="DB168" s="353" t="str">
        <f ca="1">+IF(OFFSET('Sanitation Data'!$G$30,0,10*ROW('Sanitation Data'!G162))="","",OFFSET('Sanitation Data'!$G$30,0,10*ROW('Sanitation Data'!G162)))</f>
        <v/>
      </c>
      <c r="DC168" s="353" t="str">
        <f ca="1">+IF(OFFSET('Sanitation Data'!$G$31,0,10*ROW('Sanitation Data'!G162))="","",OFFSET('Sanitation Data'!$G$31,0,10*ROW('Sanitation Data'!G162)))</f>
        <v/>
      </c>
      <c r="DD168" s="353" t="str">
        <f ca="1">+IF(OFFSET('Sanitation Data'!$G$32,0,10*ROW('Sanitation Data'!G162))="","",OFFSET('Sanitation Data'!$G$32,0,10*ROW('Sanitation Data'!G162)))</f>
        <v/>
      </c>
      <c r="DE168" s="353" t="str">
        <f ca="1">+IF(OFFSET('Sanitation Data'!$H$28,0,10*ROW('Sanitation Data'!H162))="","",OFFSET('Sanitation Data'!$H$28,0,10*ROW('Sanitation Data'!H162)))</f>
        <v/>
      </c>
      <c r="DF168" s="353" t="str">
        <f ca="1">+IF(OFFSET('Sanitation Data'!$H$29,0,10*ROW('Sanitation Data'!H162))="","",OFFSET('Sanitation Data'!$H$29,0,10*ROW('Sanitation Data'!H162)))</f>
        <v/>
      </c>
      <c r="DG168" s="353" t="str">
        <f ca="1">+IF(OFFSET('Sanitation Data'!$H$30,0,10*ROW('Sanitation Data'!H162))="","",OFFSET('Sanitation Data'!$H$30,0,10*ROW('Sanitation Data'!H162)))</f>
        <v/>
      </c>
      <c r="DH168" s="353" t="str">
        <f ca="1">+IF(OFFSET('Sanitation Data'!$H$31,0,10*ROW('Sanitation Data'!H162))="","",OFFSET('Sanitation Data'!$H$31,0,10*ROW('Sanitation Data'!H162)))</f>
        <v/>
      </c>
      <c r="DI168" s="353" t="str">
        <f ca="1">+IF(OFFSET('Sanitation Data'!$H$32,0,10*ROW('Sanitation Data'!H162))="","",OFFSET('Sanitation Data'!$H$32,0,10*ROW('Sanitation Data'!H162)))</f>
        <v/>
      </c>
      <c r="DJ168" s="353" t="str">
        <f ca="1">+IF(OFFSET('Sanitation Data'!$I$28,0,10*ROW('Sanitation Data'!I162))="","",OFFSET('Sanitation Data'!$I$28,0,10*ROW('Sanitation Data'!I162)))</f>
        <v/>
      </c>
      <c r="DK168" s="353" t="str">
        <f ca="1">+IF(OFFSET('Sanitation Data'!$I$29,0,10*ROW('Sanitation Data'!I162))="","",OFFSET('Sanitation Data'!$I$29,0,10*ROW('Sanitation Data'!I162)))</f>
        <v/>
      </c>
      <c r="DL168" s="353" t="str">
        <f ca="1">+IF(OFFSET('Sanitation Data'!$I$30,0,10*ROW('Sanitation Data'!I162))="","",OFFSET('Sanitation Data'!$I$30,0,10*ROW('Sanitation Data'!I162)))</f>
        <v/>
      </c>
      <c r="DM168" s="353" t="str">
        <f ca="1">+IF(OFFSET('Sanitation Data'!$I$31,0,10*ROW('Sanitation Data'!I162))="","",OFFSET('Sanitation Data'!$I$31,0,10*ROW('Sanitation Data'!I162)))</f>
        <v/>
      </c>
      <c r="DN168" s="353" t="str">
        <f ca="1">+IF(OFFSET('Sanitation Data'!$I$32,0,10*ROW('Sanitation Data'!I162))="","",OFFSET('Sanitation Data'!$I$32,0,10*ROW('Sanitation Data'!I162)))</f>
        <v/>
      </c>
      <c r="DO168" s="353" t="str">
        <f ca="1">+IF(OFFSET('Hygiene Data'!$D$11,0,10*ROW('Hygiene Data'!D162))="","",OFFSET('Hygiene Data'!$D$11,0,10*ROW('Hygiene Data'!D162)))</f>
        <v/>
      </c>
      <c r="DP168" s="353" t="str">
        <f ca="1">+IF(OFFSET('Hygiene Data'!$D$12,0,10*ROW('Hygiene Data'!D162))="","",OFFSET('Hygiene Data'!$D$12,0,10*ROW('Hygiene Data'!D162)))</f>
        <v/>
      </c>
      <c r="DQ168" s="353" t="str">
        <f ca="1">+IF(OFFSET('Hygiene Data'!$D$13,0,10*ROW('Hygiene Data'!D162))="","",OFFSET('Hygiene Data'!$D$13,0,10*ROW('Hygiene Data'!D162)))</f>
        <v/>
      </c>
      <c r="DR168" s="353" t="str">
        <f ca="1">+IF(OFFSET('Hygiene Data'!$E$11,0,10*ROW('Hygiene Data'!E162))="","",OFFSET('Hygiene Data'!$E$11,0,10*ROW('Hygiene Data'!E162)))</f>
        <v/>
      </c>
      <c r="DS168" s="353" t="str">
        <f ca="1">+IF(OFFSET('Hygiene Data'!$E$12,0,10*ROW('Hygiene Data'!E162))="","",OFFSET('Hygiene Data'!$E$12,0,10*ROW('Hygiene Data'!E162)))</f>
        <v/>
      </c>
      <c r="DT168" s="353" t="str">
        <f ca="1">+IF(OFFSET('Hygiene Data'!$E$13,0,10*ROW('Hygiene Data'!E162))="","",OFFSET('Hygiene Data'!$E$13,0,10*ROW('Hygiene Data'!E162)))</f>
        <v/>
      </c>
      <c r="DU168" s="353" t="str">
        <f ca="1">+IF(OFFSET('Hygiene Data'!$F$11,0,10*ROW('Hygiene Data'!F162))="","",OFFSET('Hygiene Data'!$F$11,0,10*ROW('Hygiene Data'!F162)))</f>
        <v/>
      </c>
      <c r="DV168" s="353" t="str">
        <f ca="1">+IF(OFFSET('Hygiene Data'!$F$12,0,10*ROW('Hygiene Data'!F162))="","",OFFSET('Hygiene Data'!$F$12,0,10*ROW('Hygiene Data'!F162)))</f>
        <v/>
      </c>
      <c r="DW168" s="353" t="str">
        <f ca="1">+IF(OFFSET('Hygiene Data'!$F$13,0,10*ROW('Hygiene Data'!F162))="","",OFFSET('Hygiene Data'!$F$13,0,10*ROW('Hygiene Data'!F162)))</f>
        <v/>
      </c>
      <c r="DX168" s="353" t="str">
        <f ca="1">+IF(OFFSET('Hygiene Data'!$G$11,0,10*ROW('Hygiene Data'!G162))="","",OFFSET('Hygiene Data'!$G$11,0,10*ROW('Hygiene Data'!G162)))</f>
        <v/>
      </c>
      <c r="DY168" s="353" t="str">
        <f ca="1">+IF(OFFSET('Hygiene Data'!$G$12,0,10*ROW('Hygiene Data'!G162))="","",OFFSET('Hygiene Data'!$G$12,0,10*ROW('Hygiene Data'!G162)))</f>
        <v/>
      </c>
      <c r="DZ168" s="353" t="str">
        <f ca="1">+IF(OFFSET('Hygiene Data'!$G$13,0,10*ROW('Hygiene Data'!G162))="","",OFFSET('Hygiene Data'!$G$13,0,10*ROW('Hygiene Data'!G162)))</f>
        <v/>
      </c>
      <c r="EA168" s="353" t="str">
        <f ca="1">+IF(OFFSET('Hygiene Data'!$H$11,0,10*ROW('Hygiene Data'!H162))="","",OFFSET('Hygiene Data'!$H$11,0,10*ROW('Hygiene Data'!H162)))</f>
        <v/>
      </c>
      <c r="EB168" s="353" t="str">
        <f ca="1">+IF(OFFSET('Hygiene Data'!$H$12,0,10*ROW('Hygiene Data'!H162))="","",OFFSET('Hygiene Data'!$H$12,0,10*ROW('Hygiene Data'!H162)))</f>
        <v/>
      </c>
      <c r="EC168" s="353" t="str">
        <f ca="1">+IF(OFFSET('Hygiene Data'!$H$13,0,10*ROW('Hygiene Data'!H162))="","",OFFSET('Hygiene Data'!$H$13,0,10*ROW('Hygiene Data'!H162)))</f>
        <v/>
      </c>
      <c r="ED168" s="353" t="str">
        <f ca="1">+IF(OFFSET('Hygiene Data'!$I$11,0,10*ROW('Hygiene Data'!I162))="","",OFFSET('Hygiene Data'!$I$11,0,10*ROW('Hygiene Data'!I162)))</f>
        <v/>
      </c>
      <c r="EE168" s="353" t="str">
        <f ca="1">+IF(OFFSET('Hygiene Data'!$I$12,0,10*ROW('Hygiene Data'!I162))="","",OFFSET('Hygiene Data'!$I$12,0,10*ROW('Hygiene Data'!I162)))</f>
        <v/>
      </c>
      <c r="EF168" s="353" t="str">
        <f ca="1">+IF(OFFSET('Hygiene Data'!$I$13,0,10*ROW('Hygiene Data'!I162))="","",OFFSET('Hygiene Data'!$I$13,0,10*ROW('Hygiene Data'!I162)))</f>
        <v/>
      </c>
    </row>
    <row r="169" spans="1:136" x14ac:dyDescent="0.25">
      <c r="A169" s="462" t="str">
        <f ca="1">+IF(OFFSET('Water Data'!$B$2,0,10*ROW('Water Data'!E163))="","",OFFSET('Water Data'!$B$2,0,10*ROW('Water Data'!E163)))</f>
        <v/>
      </c>
      <c r="B169" s="46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89" t="str">
        <f t="shared" ca="1" si="2"/>
        <v/>
      </c>
      <c r="D169" s="49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3" t="str">
        <f ca="1">+IF(OFFSET('Water Data'!$D$27,0,10*ROW('Water Data'!D163))="","",OFFSET('Water Data'!$D$27,0,10*ROW('Water Data'!D163)))</f>
        <v/>
      </c>
      <c r="BT169" s="353" t="str">
        <f ca="1">+IF(OFFSET('Water Data'!$D$28,0,10*ROW('Water Data'!D163))="","",OFFSET('Water Data'!$D$28,0,10*ROW('Water Data'!D163)))</f>
        <v/>
      </c>
      <c r="BU169" s="353" t="str">
        <f ca="1">+IF(OFFSET('Water Data'!$D$29,0,10*ROW('Water Data'!D163))="","",OFFSET('Water Data'!$D$29,0,10*ROW('Water Data'!D163)))</f>
        <v/>
      </c>
      <c r="BV169" s="353" t="str">
        <f ca="1">+IF(OFFSET('Water Data'!$E$27,0,10*ROW('Water Data'!E163))="","",OFFSET('Water Data'!$E$27,0,10*ROW('Water Data'!E163)))</f>
        <v/>
      </c>
      <c r="BW169" s="353" t="str">
        <f ca="1">+IF(OFFSET('Water Data'!$E$28,0,10*ROW('Water Data'!E163))="","",OFFSET('Water Data'!$E$28,0,10*ROW('Water Data'!E163)))</f>
        <v/>
      </c>
      <c r="BX169" s="353" t="str">
        <f ca="1">+IF(OFFSET('Water Data'!$E$29,0,10*ROW('Water Data'!E163))="","",OFFSET('Water Data'!$E$29,0,10*ROW('Water Data'!E163)))</f>
        <v/>
      </c>
      <c r="BY169" s="353" t="str">
        <f ca="1">+IF(OFFSET('Water Data'!$F$27,0,10*ROW('Water Data'!F163))="","",OFFSET('Water Data'!$F$27,0,10*ROW('Water Data'!F163)))</f>
        <v/>
      </c>
      <c r="BZ169" s="353" t="str">
        <f ca="1">+IF(OFFSET('Water Data'!$F$28,0,10*ROW('Water Data'!F163))="","",OFFSET('Water Data'!$F$28,0,10*ROW('Water Data'!F163)))</f>
        <v/>
      </c>
      <c r="CA169" s="353" t="str">
        <f ca="1">+IF(OFFSET('Water Data'!$F$29,0,10*ROW('Water Data'!F163))="","",OFFSET('Water Data'!$F$29,0,10*ROW('Water Data'!F163)))</f>
        <v/>
      </c>
      <c r="CB169" s="353" t="str">
        <f ca="1">+IF(OFFSET('Water Data'!$G$27,0,10*ROW('Water Data'!G163))="","",OFFSET('Water Data'!$G$27,0,10*ROW('Water Data'!G163)))</f>
        <v/>
      </c>
      <c r="CC169" s="353" t="str">
        <f ca="1">+IF(OFFSET('Water Data'!$G$28,0,10*ROW('Water Data'!G163))="","",OFFSET('Water Data'!$G$28,0,10*ROW('Water Data'!G163)))</f>
        <v/>
      </c>
      <c r="CD169" s="353" t="str">
        <f ca="1">+IF(OFFSET('Water Data'!$G$29,0,10*ROW('Water Data'!G163))="","",OFFSET('Water Data'!$G$29,0,10*ROW('Water Data'!G163)))</f>
        <v/>
      </c>
      <c r="CE169" s="353" t="str">
        <f ca="1">+IF(OFFSET('Water Data'!$H$27,0,10*ROW('Water Data'!H163))="","",OFFSET('Water Data'!$H$27,0,10*ROW('Water Data'!H163)))</f>
        <v/>
      </c>
      <c r="CF169" s="353" t="str">
        <f ca="1">+IF(OFFSET('Water Data'!$H$28,0,10*ROW('Water Data'!H163))="","",OFFSET('Water Data'!$H$28,0,10*ROW('Water Data'!H163)))</f>
        <v/>
      </c>
      <c r="CG169" s="353" t="str">
        <f ca="1">+IF(OFFSET('Water Data'!$H$29,0,10*ROW('Water Data'!H163))="","",OFFSET('Water Data'!$H$29,0,10*ROW('Water Data'!H163)))</f>
        <v/>
      </c>
      <c r="CH169" s="353" t="str">
        <f ca="1">+IF(OFFSET('Water Data'!$I$27,0,10*ROW('Water Data'!I163))="","",OFFSET('Water Data'!$I$27,0,10*ROW('Water Data'!I163)))</f>
        <v/>
      </c>
      <c r="CI169" s="353" t="str">
        <f ca="1">+IF(OFFSET('Water Data'!$I$28,0,10*ROW('Water Data'!I163))="","",OFFSET('Water Data'!$I$28,0,10*ROW('Water Data'!I163)))</f>
        <v/>
      </c>
      <c r="CJ169" s="353" t="str">
        <f ca="1">+IF(OFFSET('Water Data'!$I$29,0,10*ROW('Water Data'!I163))="","",OFFSET('Water Data'!$I$29,0,10*ROW('Water Data'!I163)))</f>
        <v/>
      </c>
      <c r="CK169" s="353" t="str">
        <f ca="1">+IF(OFFSET('Sanitation Data'!$D$28,0,10*ROW('Sanitation Data'!D163))="","",OFFSET('Sanitation Data'!$D$28,0,10*ROW('Sanitation Data'!D163)))</f>
        <v/>
      </c>
      <c r="CL169" s="353" t="str">
        <f ca="1">+IF(OFFSET('Sanitation Data'!$D$29,0,10*ROW('Sanitation Data'!D163))="","",OFFSET('Sanitation Data'!$D$29,0,10*ROW('Sanitation Data'!D163)))</f>
        <v/>
      </c>
      <c r="CM169" s="353" t="str">
        <f ca="1">+IF(OFFSET('Sanitation Data'!$D$30,0,10*ROW('Sanitation Data'!D163))="","",OFFSET('Sanitation Data'!$D$30,0,10*ROW('Sanitation Data'!D163)))</f>
        <v/>
      </c>
      <c r="CN169" s="353" t="str">
        <f ca="1">+IF(OFFSET('Sanitation Data'!$D$31,0,10*ROW('Sanitation Data'!D163))="","",OFFSET('Sanitation Data'!$D$31,0,10*ROW('Sanitation Data'!D163)))</f>
        <v/>
      </c>
      <c r="CO169" s="353" t="str">
        <f ca="1">+IF(OFFSET('Sanitation Data'!$D$32,0,10*ROW('Sanitation Data'!D163))="","",OFFSET('Sanitation Data'!$D$32,0,10*ROW('Sanitation Data'!D163)))</f>
        <v/>
      </c>
      <c r="CP169" s="353" t="str">
        <f ca="1">+IF(OFFSET('Sanitation Data'!$E$28,0,10*ROW('Sanitation Data'!E163))="","",OFFSET('Sanitation Data'!$E$28,0,10*ROW('Sanitation Data'!E163)))</f>
        <v/>
      </c>
      <c r="CQ169" s="353" t="str">
        <f ca="1">+IF(OFFSET('Sanitation Data'!$E$29,0,10*ROW('Sanitation Data'!E163))="","",OFFSET('Sanitation Data'!$E$29,0,10*ROW('Sanitation Data'!E163)))</f>
        <v/>
      </c>
      <c r="CR169" s="353" t="str">
        <f ca="1">+IF(OFFSET('Sanitation Data'!$E$30,0,10*ROW('Sanitation Data'!E163))="","",OFFSET('Sanitation Data'!$E$30,0,10*ROW('Sanitation Data'!E163)))</f>
        <v/>
      </c>
      <c r="CS169" s="353" t="str">
        <f ca="1">+IF(OFFSET('Sanitation Data'!$E$31,0,10*ROW('Sanitation Data'!E163))="","",OFFSET('Sanitation Data'!$E$31,0,10*ROW('Sanitation Data'!E163)))</f>
        <v/>
      </c>
      <c r="CT169" s="353" t="str">
        <f ca="1">+IF(OFFSET('Sanitation Data'!$E$32,0,10*ROW('Sanitation Data'!E163))="","",OFFSET('Sanitation Data'!$E$32,0,10*ROW('Sanitation Data'!E163)))</f>
        <v/>
      </c>
      <c r="CU169" s="353" t="str">
        <f ca="1">+IF(OFFSET('Sanitation Data'!$F$28,0,10*ROW('Sanitation Data'!F163))="","",OFFSET('Sanitation Data'!$F$28,0,10*ROW('Sanitation Data'!F163)))</f>
        <v/>
      </c>
      <c r="CV169" s="353" t="str">
        <f ca="1">+IF(OFFSET('Sanitation Data'!$F$29,0,10*ROW('Sanitation Data'!F163))="","",OFFSET('Sanitation Data'!$F$29,0,10*ROW('Sanitation Data'!F163)))</f>
        <v/>
      </c>
      <c r="CW169" s="353" t="str">
        <f ca="1">+IF(OFFSET('Sanitation Data'!$F$30,0,10*ROW('Sanitation Data'!F163))="","",OFFSET('Sanitation Data'!$F$30,0,10*ROW('Sanitation Data'!F163)))</f>
        <v/>
      </c>
      <c r="CX169" s="353" t="str">
        <f ca="1">+IF(OFFSET('Sanitation Data'!$F$31,0,10*ROW('Sanitation Data'!F163))="","",OFFSET('Sanitation Data'!$F$31,0,10*ROW('Sanitation Data'!F163)))</f>
        <v/>
      </c>
      <c r="CY169" s="353" t="str">
        <f ca="1">+IF(OFFSET('Sanitation Data'!$F$32,0,10*ROW('Sanitation Data'!F163))="","",OFFSET('Sanitation Data'!$F$32,0,10*ROW('Sanitation Data'!F163)))</f>
        <v/>
      </c>
      <c r="CZ169" s="353" t="str">
        <f ca="1">+IF(OFFSET('Sanitation Data'!$G$28,0,10*ROW('Sanitation Data'!G163))="","",OFFSET('Sanitation Data'!$G$28,0,10*ROW('Sanitation Data'!G163)))</f>
        <v/>
      </c>
      <c r="DA169" s="353" t="str">
        <f ca="1">+IF(OFFSET('Sanitation Data'!$G$29,0,10*ROW('Sanitation Data'!G163))="","",OFFSET('Sanitation Data'!$G$29,0,10*ROW('Sanitation Data'!G163)))</f>
        <v/>
      </c>
      <c r="DB169" s="353" t="str">
        <f ca="1">+IF(OFFSET('Sanitation Data'!$G$30,0,10*ROW('Sanitation Data'!G163))="","",OFFSET('Sanitation Data'!$G$30,0,10*ROW('Sanitation Data'!G163)))</f>
        <v/>
      </c>
      <c r="DC169" s="353" t="str">
        <f ca="1">+IF(OFFSET('Sanitation Data'!$G$31,0,10*ROW('Sanitation Data'!G163))="","",OFFSET('Sanitation Data'!$G$31,0,10*ROW('Sanitation Data'!G163)))</f>
        <v/>
      </c>
      <c r="DD169" s="353" t="str">
        <f ca="1">+IF(OFFSET('Sanitation Data'!$G$32,0,10*ROW('Sanitation Data'!G163))="","",OFFSET('Sanitation Data'!$G$32,0,10*ROW('Sanitation Data'!G163)))</f>
        <v/>
      </c>
      <c r="DE169" s="353" t="str">
        <f ca="1">+IF(OFFSET('Sanitation Data'!$H$28,0,10*ROW('Sanitation Data'!H163))="","",OFFSET('Sanitation Data'!$H$28,0,10*ROW('Sanitation Data'!H163)))</f>
        <v/>
      </c>
      <c r="DF169" s="353" t="str">
        <f ca="1">+IF(OFFSET('Sanitation Data'!$H$29,0,10*ROW('Sanitation Data'!H163))="","",OFFSET('Sanitation Data'!$H$29,0,10*ROW('Sanitation Data'!H163)))</f>
        <v/>
      </c>
      <c r="DG169" s="353" t="str">
        <f ca="1">+IF(OFFSET('Sanitation Data'!$H$30,0,10*ROW('Sanitation Data'!H163))="","",OFFSET('Sanitation Data'!$H$30,0,10*ROW('Sanitation Data'!H163)))</f>
        <v/>
      </c>
      <c r="DH169" s="353" t="str">
        <f ca="1">+IF(OFFSET('Sanitation Data'!$H$31,0,10*ROW('Sanitation Data'!H163))="","",OFFSET('Sanitation Data'!$H$31,0,10*ROW('Sanitation Data'!H163)))</f>
        <v/>
      </c>
      <c r="DI169" s="353" t="str">
        <f ca="1">+IF(OFFSET('Sanitation Data'!$H$32,0,10*ROW('Sanitation Data'!H163))="","",OFFSET('Sanitation Data'!$H$32,0,10*ROW('Sanitation Data'!H163)))</f>
        <v/>
      </c>
      <c r="DJ169" s="353" t="str">
        <f ca="1">+IF(OFFSET('Sanitation Data'!$I$28,0,10*ROW('Sanitation Data'!I163))="","",OFFSET('Sanitation Data'!$I$28,0,10*ROW('Sanitation Data'!I163)))</f>
        <v/>
      </c>
      <c r="DK169" s="353" t="str">
        <f ca="1">+IF(OFFSET('Sanitation Data'!$I$29,0,10*ROW('Sanitation Data'!I163))="","",OFFSET('Sanitation Data'!$I$29,0,10*ROW('Sanitation Data'!I163)))</f>
        <v/>
      </c>
      <c r="DL169" s="353" t="str">
        <f ca="1">+IF(OFFSET('Sanitation Data'!$I$30,0,10*ROW('Sanitation Data'!I163))="","",OFFSET('Sanitation Data'!$I$30,0,10*ROW('Sanitation Data'!I163)))</f>
        <v/>
      </c>
      <c r="DM169" s="353" t="str">
        <f ca="1">+IF(OFFSET('Sanitation Data'!$I$31,0,10*ROW('Sanitation Data'!I163))="","",OFFSET('Sanitation Data'!$I$31,0,10*ROW('Sanitation Data'!I163)))</f>
        <v/>
      </c>
      <c r="DN169" s="353" t="str">
        <f ca="1">+IF(OFFSET('Sanitation Data'!$I$32,0,10*ROW('Sanitation Data'!I163))="","",OFFSET('Sanitation Data'!$I$32,0,10*ROW('Sanitation Data'!I163)))</f>
        <v/>
      </c>
      <c r="DO169" s="353" t="str">
        <f ca="1">+IF(OFFSET('Hygiene Data'!$D$11,0,10*ROW('Hygiene Data'!D163))="","",OFFSET('Hygiene Data'!$D$11,0,10*ROW('Hygiene Data'!D163)))</f>
        <v/>
      </c>
      <c r="DP169" s="353" t="str">
        <f ca="1">+IF(OFFSET('Hygiene Data'!$D$12,0,10*ROW('Hygiene Data'!D163))="","",OFFSET('Hygiene Data'!$D$12,0,10*ROW('Hygiene Data'!D163)))</f>
        <v/>
      </c>
      <c r="DQ169" s="353" t="str">
        <f ca="1">+IF(OFFSET('Hygiene Data'!$D$13,0,10*ROW('Hygiene Data'!D163))="","",OFFSET('Hygiene Data'!$D$13,0,10*ROW('Hygiene Data'!D163)))</f>
        <v/>
      </c>
      <c r="DR169" s="353" t="str">
        <f ca="1">+IF(OFFSET('Hygiene Data'!$E$11,0,10*ROW('Hygiene Data'!E163))="","",OFFSET('Hygiene Data'!$E$11,0,10*ROW('Hygiene Data'!E163)))</f>
        <v/>
      </c>
      <c r="DS169" s="353" t="str">
        <f ca="1">+IF(OFFSET('Hygiene Data'!$E$12,0,10*ROW('Hygiene Data'!E163))="","",OFFSET('Hygiene Data'!$E$12,0,10*ROW('Hygiene Data'!E163)))</f>
        <v/>
      </c>
      <c r="DT169" s="353" t="str">
        <f ca="1">+IF(OFFSET('Hygiene Data'!$E$13,0,10*ROW('Hygiene Data'!E163))="","",OFFSET('Hygiene Data'!$E$13,0,10*ROW('Hygiene Data'!E163)))</f>
        <v/>
      </c>
      <c r="DU169" s="353" t="str">
        <f ca="1">+IF(OFFSET('Hygiene Data'!$F$11,0,10*ROW('Hygiene Data'!F163))="","",OFFSET('Hygiene Data'!$F$11,0,10*ROW('Hygiene Data'!F163)))</f>
        <v/>
      </c>
      <c r="DV169" s="353" t="str">
        <f ca="1">+IF(OFFSET('Hygiene Data'!$F$12,0,10*ROW('Hygiene Data'!F163))="","",OFFSET('Hygiene Data'!$F$12,0,10*ROW('Hygiene Data'!F163)))</f>
        <v/>
      </c>
      <c r="DW169" s="353" t="str">
        <f ca="1">+IF(OFFSET('Hygiene Data'!$F$13,0,10*ROW('Hygiene Data'!F163))="","",OFFSET('Hygiene Data'!$F$13,0,10*ROW('Hygiene Data'!F163)))</f>
        <v/>
      </c>
      <c r="DX169" s="353" t="str">
        <f ca="1">+IF(OFFSET('Hygiene Data'!$G$11,0,10*ROW('Hygiene Data'!G163))="","",OFFSET('Hygiene Data'!$G$11,0,10*ROW('Hygiene Data'!G163)))</f>
        <v/>
      </c>
      <c r="DY169" s="353" t="str">
        <f ca="1">+IF(OFFSET('Hygiene Data'!$G$12,0,10*ROW('Hygiene Data'!G163))="","",OFFSET('Hygiene Data'!$G$12,0,10*ROW('Hygiene Data'!G163)))</f>
        <v/>
      </c>
      <c r="DZ169" s="353" t="str">
        <f ca="1">+IF(OFFSET('Hygiene Data'!$G$13,0,10*ROW('Hygiene Data'!G163))="","",OFFSET('Hygiene Data'!$G$13,0,10*ROW('Hygiene Data'!G163)))</f>
        <v/>
      </c>
      <c r="EA169" s="353" t="str">
        <f ca="1">+IF(OFFSET('Hygiene Data'!$H$11,0,10*ROW('Hygiene Data'!H163))="","",OFFSET('Hygiene Data'!$H$11,0,10*ROW('Hygiene Data'!H163)))</f>
        <v/>
      </c>
      <c r="EB169" s="353" t="str">
        <f ca="1">+IF(OFFSET('Hygiene Data'!$H$12,0,10*ROW('Hygiene Data'!H163))="","",OFFSET('Hygiene Data'!$H$12,0,10*ROW('Hygiene Data'!H163)))</f>
        <v/>
      </c>
      <c r="EC169" s="353" t="str">
        <f ca="1">+IF(OFFSET('Hygiene Data'!$H$13,0,10*ROW('Hygiene Data'!H163))="","",OFFSET('Hygiene Data'!$H$13,0,10*ROW('Hygiene Data'!H163)))</f>
        <v/>
      </c>
      <c r="ED169" s="353" t="str">
        <f ca="1">+IF(OFFSET('Hygiene Data'!$I$11,0,10*ROW('Hygiene Data'!I163))="","",OFFSET('Hygiene Data'!$I$11,0,10*ROW('Hygiene Data'!I163)))</f>
        <v/>
      </c>
      <c r="EE169" s="353" t="str">
        <f ca="1">+IF(OFFSET('Hygiene Data'!$I$12,0,10*ROW('Hygiene Data'!I163))="","",OFFSET('Hygiene Data'!$I$12,0,10*ROW('Hygiene Data'!I163)))</f>
        <v/>
      </c>
      <c r="EF169" s="353" t="str">
        <f ca="1">+IF(OFFSET('Hygiene Data'!$I$13,0,10*ROW('Hygiene Data'!I163))="","",OFFSET('Hygiene Data'!$I$13,0,10*ROW('Hygiene Data'!I163)))</f>
        <v/>
      </c>
    </row>
    <row r="170" spans="1:136" x14ac:dyDescent="0.25">
      <c r="A170" s="462" t="str">
        <f ca="1">+IF(OFFSET('Water Data'!$B$2,0,10*ROW('Water Data'!E164))="","",OFFSET('Water Data'!$B$2,0,10*ROW('Water Data'!E164)))</f>
        <v/>
      </c>
      <c r="B170" s="46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89" t="str">
        <f t="shared" ca="1" si="2"/>
        <v/>
      </c>
      <c r="D170" s="49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3" t="str">
        <f ca="1">+IF(OFFSET('Water Data'!$D$27,0,10*ROW('Water Data'!D164))="","",OFFSET('Water Data'!$D$27,0,10*ROW('Water Data'!D164)))</f>
        <v/>
      </c>
      <c r="BT170" s="353" t="str">
        <f ca="1">+IF(OFFSET('Water Data'!$D$28,0,10*ROW('Water Data'!D164))="","",OFFSET('Water Data'!$D$28,0,10*ROW('Water Data'!D164)))</f>
        <v/>
      </c>
      <c r="BU170" s="353" t="str">
        <f ca="1">+IF(OFFSET('Water Data'!$D$29,0,10*ROW('Water Data'!D164))="","",OFFSET('Water Data'!$D$29,0,10*ROW('Water Data'!D164)))</f>
        <v/>
      </c>
      <c r="BV170" s="353" t="str">
        <f ca="1">+IF(OFFSET('Water Data'!$E$27,0,10*ROW('Water Data'!E164))="","",OFFSET('Water Data'!$E$27,0,10*ROW('Water Data'!E164)))</f>
        <v/>
      </c>
      <c r="BW170" s="353" t="str">
        <f ca="1">+IF(OFFSET('Water Data'!$E$28,0,10*ROW('Water Data'!E164))="","",OFFSET('Water Data'!$E$28,0,10*ROW('Water Data'!E164)))</f>
        <v/>
      </c>
      <c r="BX170" s="353" t="str">
        <f ca="1">+IF(OFFSET('Water Data'!$E$29,0,10*ROW('Water Data'!E164))="","",OFFSET('Water Data'!$E$29,0,10*ROW('Water Data'!E164)))</f>
        <v/>
      </c>
      <c r="BY170" s="353" t="str">
        <f ca="1">+IF(OFFSET('Water Data'!$F$27,0,10*ROW('Water Data'!F164))="","",OFFSET('Water Data'!$F$27,0,10*ROW('Water Data'!F164)))</f>
        <v/>
      </c>
      <c r="BZ170" s="353" t="str">
        <f ca="1">+IF(OFFSET('Water Data'!$F$28,0,10*ROW('Water Data'!F164))="","",OFFSET('Water Data'!$F$28,0,10*ROW('Water Data'!F164)))</f>
        <v/>
      </c>
      <c r="CA170" s="353" t="str">
        <f ca="1">+IF(OFFSET('Water Data'!$F$29,0,10*ROW('Water Data'!F164))="","",OFFSET('Water Data'!$F$29,0,10*ROW('Water Data'!F164)))</f>
        <v/>
      </c>
      <c r="CB170" s="353" t="str">
        <f ca="1">+IF(OFFSET('Water Data'!$G$27,0,10*ROW('Water Data'!G164))="","",OFFSET('Water Data'!$G$27,0,10*ROW('Water Data'!G164)))</f>
        <v/>
      </c>
      <c r="CC170" s="353" t="str">
        <f ca="1">+IF(OFFSET('Water Data'!$G$28,0,10*ROW('Water Data'!G164))="","",OFFSET('Water Data'!$G$28,0,10*ROW('Water Data'!G164)))</f>
        <v/>
      </c>
      <c r="CD170" s="353" t="str">
        <f ca="1">+IF(OFFSET('Water Data'!$G$29,0,10*ROW('Water Data'!G164))="","",OFFSET('Water Data'!$G$29,0,10*ROW('Water Data'!G164)))</f>
        <v/>
      </c>
      <c r="CE170" s="353" t="str">
        <f ca="1">+IF(OFFSET('Water Data'!$H$27,0,10*ROW('Water Data'!H164))="","",OFFSET('Water Data'!$H$27,0,10*ROW('Water Data'!H164)))</f>
        <v/>
      </c>
      <c r="CF170" s="353" t="str">
        <f ca="1">+IF(OFFSET('Water Data'!$H$28,0,10*ROW('Water Data'!H164))="","",OFFSET('Water Data'!$H$28,0,10*ROW('Water Data'!H164)))</f>
        <v/>
      </c>
      <c r="CG170" s="353" t="str">
        <f ca="1">+IF(OFFSET('Water Data'!$H$29,0,10*ROW('Water Data'!H164))="","",OFFSET('Water Data'!$H$29,0,10*ROW('Water Data'!H164)))</f>
        <v/>
      </c>
      <c r="CH170" s="353" t="str">
        <f ca="1">+IF(OFFSET('Water Data'!$I$27,0,10*ROW('Water Data'!I164))="","",OFFSET('Water Data'!$I$27,0,10*ROW('Water Data'!I164)))</f>
        <v/>
      </c>
      <c r="CI170" s="353" t="str">
        <f ca="1">+IF(OFFSET('Water Data'!$I$28,0,10*ROW('Water Data'!I164))="","",OFFSET('Water Data'!$I$28,0,10*ROW('Water Data'!I164)))</f>
        <v/>
      </c>
      <c r="CJ170" s="353" t="str">
        <f ca="1">+IF(OFFSET('Water Data'!$I$29,0,10*ROW('Water Data'!I164))="","",OFFSET('Water Data'!$I$29,0,10*ROW('Water Data'!I164)))</f>
        <v/>
      </c>
      <c r="CK170" s="353" t="str">
        <f ca="1">+IF(OFFSET('Sanitation Data'!$D$28,0,10*ROW('Sanitation Data'!D164))="","",OFFSET('Sanitation Data'!$D$28,0,10*ROW('Sanitation Data'!D164)))</f>
        <v/>
      </c>
      <c r="CL170" s="353" t="str">
        <f ca="1">+IF(OFFSET('Sanitation Data'!$D$29,0,10*ROW('Sanitation Data'!D164))="","",OFFSET('Sanitation Data'!$D$29,0,10*ROW('Sanitation Data'!D164)))</f>
        <v/>
      </c>
      <c r="CM170" s="353" t="str">
        <f ca="1">+IF(OFFSET('Sanitation Data'!$D$30,0,10*ROW('Sanitation Data'!D164))="","",OFFSET('Sanitation Data'!$D$30,0,10*ROW('Sanitation Data'!D164)))</f>
        <v/>
      </c>
      <c r="CN170" s="353" t="str">
        <f ca="1">+IF(OFFSET('Sanitation Data'!$D$31,0,10*ROW('Sanitation Data'!D164))="","",OFFSET('Sanitation Data'!$D$31,0,10*ROW('Sanitation Data'!D164)))</f>
        <v/>
      </c>
      <c r="CO170" s="353" t="str">
        <f ca="1">+IF(OFFSET('Sanitation Data'!$D$32,0,10*ROW('Sanitation Data'!D164))="","",OFFSET('Sanitation Data'!$D$32,0,10*ROW('Sanitation Data'!D164)))</f>
        <v/>
      </c>
      <c r="CP170" s="353" t="str">
        <f ca="1">+IF(OFFSET('Sanitation Data'!$E$28,0,10*ROW('Sanitation Data'!E164))="","",OFFSET('Sanitation Data'!$E$28,0,10*ROW('Sanitation Data'!E164)))</f>
        <v/>
      </c>
      <c r="CQ170" s="353" t="str">
        <f ca="1">+IF(OFFSET('Sanitation Data'!$E$29,0,10*ROW('Sanitation Data'!E164))="","",OFFSET('Sanitation Data'!$E$29,0,10*ROW('Sanitation Data'!E164)))</f>
        <v/>
      </c>
      <c r="CR170" s="353" t="str">
        <f ca="1">+IF(OFFSET('Sanitation Data'!$E$30,0,10*ROW('Sanitation Data'!E164))="","",OFFSET('Sanitation Data'!$E$30,0,10*ROW('Sanitation Data'!E164)))</f>
        <v/>
      </c>
      <c r="CS170" s="353" t="str">
        <f ca="1">+IF(OFFSET('Sanitation Data'!$E$31,0,10*ROW('Sanitation Data'!E164))="","",OFFSET('Sanitation Data'!$E$31,0,10*ROW('Sanitation Data'!E164)))</f>
        <v/>
      </c>
      <c r="CT170" s="353" t="str">
        <f ca="1">+IF(OFFSET('Sanitation Data'!$E$32,0,10*ROW('Sanitation Data'!E164))="","",OFFSET('Sanitation Data'!$E$32,0,10*ROW('Sanitation Data'!E164)))</f>
        <v/>
      </c>
      <c r="CU170" s="353" t="str">
        <f ca="1">+IF(OFFSET('Sanitation Data'!$F$28,0,10*ROW('Sanitation Data'!F164))="","",OFFSET('Sanitation Data'!$F$28,0,10*ROW('Sanitation Data'!F164)))</f>
        <v/>
      </c>
      <c r="CV170" s="353" t="str">
        <f ca="1">+IF(OFFSET('Sanitation Data'!$F$29,0,10*ROW('Sanitation Data'!F164))="","",OFFSET('Sanitation Data'!$F$29,0,10*ROW('Sanitation Data'!F164)))</f>
        <v/>
      </c>
      <c r="CW170" s="353" t="str">
        <f ca="1">+IF(OFFSET('Sanitation Data'!$F$30,0,10*ROW('Sanitation Data'!F164))="","",OFFSET('Sanitation Data'!$F$30,0,10*ROW('Sanitation Data'!F164)))</f>
        <v/>
      </c>
      <c r="CX170" s="353" t="str">
        <f ca="1">+IF(OFFSET('Sanitation Data'!$F$31,0,10*ROW('Sanitation Data'!F164))="","",OFFSET('Sanitation Data'!$F$31,0,10*ROW('Sanitation Data'!F164)))</f>
        <v/>
      </c>
      <c r="CY170" s="353" t="str">
        <f ca="1">+IF(OFFSET('Sanitation Data'!$F$32,0,10*ROW('Sanitation Data'!F164))="","",OFFSET('Sanitation Data'!$F$32,0,10*ROW('Sanitation Data'!F164)))</f>
        <v/>
      </c>
      <c r="CZ170" s="353" t="str">
        <f ca="1">+IF(OFFSET('Sanitation Data'!$G$28,0,10*ROW('Sanitation Data'!G164))="","",OFFSET('Sanitation Data'!$G$28,0,10*ROW('Sanitation Data'!G164)))</f>
        <v/>
      </c>
      <c r="DA170" s="353" t="str">
        <f ca="1">+IF(OFFSET('Sanitation Data'!$G$29,0,10*ROW('Sanitation Data'!G164))="","",OFFSET('Sanitation Data'!$G$29,0,10*ROW('Sanitation Data'!G164)))</f>
        <v/>
      </c>
      <c r="DB170" s="353" t="str">
        <f ca="1">+IF(OFFSET('Sanitation Data'!$G$30,0,10*ROW('Sanitation Data'!G164))="","",OFFSET('Sanitation Data'!$G$30,0,10*ROW('Sanitation Data'!G164)))</f>
        <v/>
      </c>
      <c r="DC170" s="353" t="str">
        <f ca="1">+IF(OFFSET('Sanitation Data'!$G$31,0,10*ROW('Sanitation Data'!G164))="","",OFFSET('Sanitation Data'!$G$31,0,10*ROW('Sanitation Data'!G164)))</f>
        <v/>
      </c>
      <c r="DD170" s="353" t="str">
        <f ca="1">+IF(OFFSET('Sanitation Data'!$G$32,0,10*ROW('Sanitation Data'!G164))="","",OFFSET('Sanitation Data'!$G$32,0,10*ROW('Sanitation Data'!G164)))</f>
        <v/>
      </c>
      <c r="DE170" s="353" t="str">
        <f ca="1">+IF(OFFSET('Sanitation Data'!$H$28,0,10*ROW('Sanitation Data'!H164))="","",OFFSET('Sanitation Data'!$H$28,0,10*ROW('Sanitation Data'!H164)))</f>
        <v/>
      </c>
      <c r="DF170" s="353" t="str">
        <f ca="1">+IF(OFFSET('Sanitation Data'!$H$29,0,10*ROW('Sanitation Data'!H164))="","",OFFSET('Sanitation Data'!$H$29,0,10*ROW('Sanitation Data'!H164)))</f>
        <v/>
      </c>
      <c r="DG170" s="353" t="str">
        <f ca="1">+IF(OFFSET('Sanitation Data'!$H$30,0,10*ROW('Sanitation Data'!H164))="","",OFFSET('Sanitation Data'!$H$30,0,10*ROW('Sanitation Data'!H164)))</f>
        <v/>
      </c>
      <c r="DH170" s="353" t="str">
        <f ca="1">+IF(OFFSET('Sanitation Data'!$H$31,0,10*ROW('Sanitation Data'!H164))="","",OFFSET('Sanitation Data'!$H$31,0,10*ROW('Sanitation Data'!H164)))</f>
        <v/>
      </c>
      <c r="DI170" s="353" t="str">
        <f ca="1">+IF(OFFSET('Sanitation Data'!$H$32,0,10*ROW('Sanitation Data'!H164))="","",OFFSET('Sanitation Data'!$H$32,0,10*ROW('Sanitation Data'!H164)))</f>
        <v/>
      </c>
      <c r="DJ170" s="353" t="str">
        <f ca="1">+IF(OFFSET('Sanitation Data'!$I$28,0,10*ROW('Sanitation Data'!I164))="","",OFFSET('Sanitation Data'!$I$28,0,10*ROW('Sanitation Data'!I164)))</f>
        <v/>
      </c>
      <c r="DK170" s="353" t="str">
        <f ca="1">+IF(OFFSET('Sanitation Data'!$I$29,0,10*ROW('Sanitation Data'!I164))="","",OFFSET('Sanitation Data'!$I$29,0,10*ROW('Sanitation Data'!I164)))</f>
        <v/>
      </c>
      <c r="DL170" s="353" t="str">
        <f ca="1">+IF(OFFSET('Sanitation Data'!$I$30,0,10*ROW('Sanitation Data'!I164))="","",OFFSET('Sanitation Data'!$I$30,0,10*ROW('Sanitation Data'!I164)))</f>
        <v/>
      </c>
      <c r="DM170" s="353" t="str">
        <f ca="1">+IF(OFFSET('Sanitation Data'!$I$31,0,10*ROW('Sanitation Data'!I164))="","",OFFSET('Sanitation Data'!$I$31,0,10*ROW('Sanitation Data'!I164)))</f>
        <v/>
      </c>
      <c r="DN170" s="353" t="str">
        <f ca="1">+IF(OFFSET('Sanitation Data'!$I$32,0,10*ROW('Sanitation Data'!I164))="","",OFFSET('Sanitation Data'!$I$32,0,10*ROW('Sanitation Data'!I164)))</f>
        <v/>
      </c>
      <c r="DO170" s="353" t="str">
        <f ca="1">+IF(OFFSET('Hygiene Data'!$D$11,0,10*ROW('Hygiene Data'!D164))="","",OFFSET('Hygiene Data'!$D$11,0,10*ROW('Hygiene Data'!D164)))</f>
        <v/>
      </c>
      <c r="DP170" s="353" t="str">
        <f ca="1">+IF(OFFSET('Hygiene Data'!$D$12,0,10*ROW('Hygiene Data'!D164))="","",OFFSET('Hygiene Data'!$D$12,0,10*ROW('Hygiene Data'!D164)))</f>
        <v/>
      </c>
      <c r="DQ170" s="353" t="str">
        <f ca="1">+IF(OFFSET('Hygiene Data'!$D$13,0,10*ROW('Hygiene Data'!D164))="","",OFFSET('Hygiene Data'!$D$13,0,10*ROW('Hygiene Data'!D164)))</f>
        <v/>
      </c>
      <c r="DR170" s="353" t="str">
        <f ca="1">+IF(OFFSET('Hygiene Data'!$E$11,0,10*ROW('Hygiene Data'!E164))="","",OFFSET('Hygiene Data'!$E$11,0,10*ROW('Hygiene Data'!E164)))</f>
        <v/>
      </c>
      <c r="DS170" s="353" t="str">
        <f ca="1">+IF(OFFSET('Hygiene Data'!$E$12,0,10*ROW('Hygiene Data'!E164))="","",OFFSET('Hygiene Data'!$E$12,0,10*ROW('Hygiene Data'!E164)))</f>
        <v/>
      </c>
      <c r="DT170" s="353" t="str">
        <f ca="1">+IF(OFFSET('Hygiene Data'!$E$13,0,10*ROW('Hygiene Data'!E164))="","",OFFSET('Hygiene Data'!$E$13,0,10*ROW('Hygiene Data'!E164)))</f>
        <v/>
      </c>
      <c r="DU170" s="353" t="str">
        <f ca="1">+IF(OFFSET('Hygiene Data'!$F$11,0,10*ROW('Hygiene Data'!F164))="","",OFFSET('Hygiene Data'!$F$11,0,10*ROW('Hygiene Data'!F164)))</f>
        <v/>
      </c>
      <c r="DV170" s="353" t="str">
        <f ca="1">+IF(OFFSET('Hygiene Data'!$F$12,0,10*ROW('Hygiene Data'!F164))="","",OFFSET('Hygiene Data'!$F$12,0,10*ROW('Hygiene Data'!F164)))</f>
        <v/>
      </c>
      <c r="DW170" s="353" t="str">
        <f ca="1">+IF(OFFSET('Hygiene Data'!$F$13,0,10*ROW('Hygiene Data'!F164))="","",OFFSET('Hygiene Data'!$F$13,0,10*ROW('Hygiene Data'!F164)))</f>
        <v/>
      </c>
      <c r="DX170" s="353" t="str">
        <f ca="1">+IF(OFFSET('Hygiene Data'!$G$11,0,10*ROW('Hygiene Data'!G164))="","",OFFSET('Hygiene Data'!$G$11,0,10*ROW('Hygiene Data'!G164)))</f>
        <v/>
      </c>
      <c r="DY170" s="353" t="str">
        <f ca="1">+IF(OFFSET('Hygiene Data'!$G$12,0,10*ROW('Hygiene Data'!G164))="","",OFFSET('Hygiene Data'!$G$12,0,10*ROW('Hygiene Data'!G164)))</f>
        <v/>
      </c>
      <c r="DZ170" s="353" t="str">
        <f ca="1">+IF(OFFSET('Hygiene Data'!$G$13,0,10*ROW('Hygiene Data'!G164))="","",OFFSET('Hygiene Data'!$G$13,0,10*ROW('Hygiene Data'!G164)))</f>
        <v/>
      </c>
      <c r="EA170" s="353" t="str">
        <f ca="1">+IF(OFFSET('Hygiene Data'!$H$11,0,10*ROW('Hygiene Data'!H164))="","",OFFSET('Hygiene Data'!$H$11,0,10*ROW('Hygiene Data'!H164)))</f>
        <v/>
      </c>
      <c r="EB170" s="353" t="str">
        <f ca="1">+IF(OFFSET('Hygiene Data'!$H$12,0,10*ROW('Hygiene Data'!H164))="","",OFFSET('Hygiene Data'!$H$12,0,10*ROW('Hygiene Data'!H164)))</f>
        <v/>
      </c>
      <c r="EC170" s="353" t="str">
        <f ca="1">+IF(OFFSET('Hygiene Data'!$H$13,0,10*ROW('Hygiene Data'!H164))="","",OFFSET('Hygiene Data'!$H$13,0,10*ROW('Hygiene Data'!H164)))</f>
        <v/>
      </c>
      <c r="ED170" s="353" t="str">
        <f ca="1">+IF(OFFSET('Hygiene Data'!$I$11,0,10*ROW('Hygiene Data'!I164))="","",OFFSET('Hygiene Data'!$I$11,0,10*ROW('Hygiene Data'!I164)))</f>
        <v/>
      </c>
      <c r="EE170" s="353" t="str">
        <f ca="1">+IF(OFFSET('Hygiene Data'!$I$12,0,10*ROW('Hygiene Data'!I164))="","",OFFSET('Hygiene Data'!$I$12,0,10*ROW('Hygiene Data'!I164)))</f>
        <v/>
      </c>
      <c r="EF170" s="353" t="str">
        <f ca="1">+IF(OFFSET('Hygiene Data'!$I$13,0,10*ROW('Hygiene Data'!I164))="","",OFFSET('Hygiene Data'!$I$13,0,10*ROW('Hygiene Data'!I164)))</f>
        <v/>
      </c>
    </row>
    <row r="171" spans="1:136" x14ac:dyDescent="0.25">
      <c r="A171" s="462" t="str">
        <f ca="1">+IF(OFFSET('Water Data'!$B$2,0,10*ROW('Water Data'!E165))="","",OFFSET('Water Data'!$B$2,0,10*ROW('Water Data'!E165)))</f>
        <v/>
      </c>
      <c r="B171" s="46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89" t="str">
        <f t="shared" ca="1" si="2"/>
        <v/>
      </c>
      <c r="D171" s="49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3" t="str">
        <f ca="1">+IF(OFFSET('Water Data'!$D$27,0,10*ROW('Water Data'!D165))="","",OFFSET('Water Data'!$D$27,0,10*ROW('Water Data'!D165)))</f>
        <v/>
      </c>
      <c r="BT171" s="353" t="str">
        <f ca="1">+IF(OFFSET('Water Data'!$D$28,0,10*ROW('Water Data'!D165))="","",OFFSET('Water Data'!$D$28,0,10*ROW('Water Data'!D165)))</f>
        <v/>
      </c>
      <c r="BU171" s="353" t="str">
        <f ca="1">+IF(OFFSET('Water Data'!$D$29,0,10*ROW('Water Data'!D165))="","",OFFSET('Water Data'!$D$29,0,10*ROW('Water Data'!D165)))</f>
        <v/>
      </c>
      <c r="BV171" s="353" t="str">
        <f ca="1">+IF(OFFSET('Water Data'!$E$27,0,10*ROW('Water Data'!E165))="","",OFFSET('Water Data'!$E$27,0,10*ROW('Water Data'!E165)))</f>
        <v/>
      </c>
      <c r="BW171" s="353" t="str">
        <f ca="1">+IF(OFFSET('Water Data'!$E$28,0,10*ROW('Water Data'!E165))="","",OFFSET('Water Data'!$E$28,0,10*ROW('Water Data'!E165)))</f>
        <v/>
      </c>
      <c r="BX171" s="353" t="str">
        <f ca="1">+IF(OFFSET('Water Data'!$E$29,0,10*ROW('Water Data'!E165))="","",OFFSET('Water Data'!$E$29,0,10*ROW('Water Data'!E165)))</f>
        <v/>
      </c>
      <c r="BY171" s="353" t="str">
        <f ca="1">+IF(OFFSET('Water Data'!$F$27,0,10*ROW('Water Data'!F165))="","",OFFSET('Water Data'!$F$27,0,10*ROW('Water Data'!F165)))</f>
        <v/>
      </c>
      <c r="BZ171" s="353" t="str">
        <f ca="1">+IF(OFFSET('Water Data'!$F$28,0,10*ROW('Water Data'!F165))="","",OFFSET('Water Data'!$F$28,0,10*ROW('Water Data'!F165)))</f>
        <v/>
      </c>
      <c r="CA171" s="353" t="str">
        <f ca="1">+IF(OFFSET('Water Data'!$F$29,0,10*ROW('Water Data'!F165))="","",OFFSET('Water Data'!$F$29,0,10*ROW('Water Data'!F165)))</f>
        <v/>
      </c>
      <c r="CB171" s="353" t="str">
        <f ca="1">+IF(OFFSET('Water Data'!$G$27,0,10*ROW('Water Data'!G165))="","",OFFSET('Water Data'!$G$27,0,10*ROW('Water Data'!G165)))</f>
        <v/>
      </c>
      <c r="CC171" s="353" t="str">
        <f ca="1">+IF(OFFSET('Water Data'!$G$28,0,10*ROW('Water Data'!G165))="","",OFFSET('Water Data'!$G$28,0,10*ROW('Water Data'!G165)))</f>
        <v/>
      </c>
      <c r="CD171" s="353" t="str">
        <f ca="1">+IF(OFFSET('Water Data'!$G$29,0,10*ROW('Water Data'!G165))="","",OFFSET('Water Data'!$G$29,0,10*ROW('Water Data'!G165)))</f>
        <v/>
      </c>
      <c r="CE171" s="353" t="str">
        <f ca="1">+IF(OFFSET('Water Data'!$H$27,0,10*ROW('Water Data'!H165))="","",OFFSET('Water Data'!$H$27,0,10*ROW('Water Data'!H165)))</f>
        <v/>
      </c>
      <c r="CF171" s="353" t="str">
        <f ca="1">+IF(OFFSET('Water Data'!$H$28,0,10*ROW('Water Data'!H165))="","",OFFSET('Water Data'!$H$28,0,10*ROW('Water Data'!H165)))</f>
        <v/>
      </c>
      <c r="CG171" s="353" t="str">
        <f ca="1">+IF(OFFSET('Water Data'!$H$29,0,10*ROW('Water Data'!H165))="","",OFFSET('Water Data'!$H$29,0,10*ROW('Water Data'!H165)))</f>
        <v/>
      </c>
      <c r="CH171" s="353" t="str">
        <f ca="1">+IF(OFFSET('Water Data'!$I$27,0,10*ROW('Water Data'!I165))="","",OFFSET('Water Data'!$I$27,0,10*ROW('Water Data'!I165)))</f>
        <v/>
      </c>
      <c r="CI171" s="353" t="str">
        <f ca="1">+IF(OFFSET('Water Data'!$I$28,0,10*ROW('Water Data'!I165))="","",OFFSET('Water Data'!$I$28,0,10*ROW('Water Data'!I165)))</f>
        <v/>
      </c>
      <c r="CJ171" s="353" t="str">
        <f ca="1">+IF(OFFSET('Water Data'!$I$29,0,10*ROW('Water Data'!I165))="","",OFFSET('Water Data'!$I$29,0,10*ROW('Water Data'!I165)))</f>
        <v/>
      </c>
      <c r="CK171" s="353" t="str">
        <f ca="1">+IF(OFFSET('Sanitation Data'!$D$28,0,10*ROW('Sanitation Data'!D165))="","",OFFSET('Sanitation Data'!$D$28,0,10*ROW('Sanitation Data'!D165)))</f>
        <v/>
      </c>
      <c r="CL171" s="353" t="str">
        <f ca="1">+IF(OFFSET('Sanitation Data'!$D$29,0,10*ROW('Sanitation Data'!D165))="","",OFFSET('Sanitation Data'!$D$29,0,10*ROW('Sanitation Data'!D165)))</f>
        <v/>
      </c>
      <c r="CM171" s="353" t="str">
        <f ca="1">+IF(OFFSET('Sanitation Data'!$D$30,0,10*ROW('Sanitation Data'!D165))="","",OFFSET('Sanitation Data'!$D$30,0,10*ROW('Sanitation Data'!D165)))</f>
        <v/>
      </c>
      <c r="CN171" s="353" t="str">
        <f ca="1">+IF(OFFSET('Sanitation Data'!$D$31,0,10*ROW('Sanitation Data'!D165))="","",OFFSET('Sanitation Data'!$D$31,0,10*ROW('Sanitation Data'!D165)))</f>
        <v/>
      </c>
      <c r="CO171" s="353" t="str">
        <f ca="1">+IF(OFFSET('Sanitation Data'!$D$32,0,10*ROW('Sanitation Data'!D165))="","",OFFSET('Sanitation Data'!$D$32,0,10*ROW('Sanitation Data'!D165)))</f>
        <v/>
      </c>
      <c r="CP171" s="353" t="str">
        <f ca="1">+IF(OFFSET('Sanitation Data'!$E$28,0,10*ROW('Sanitation Data'!E165))="","",OFFSET('Sanitation Data'!$E$28,0,10*ROW('Sanitation Data'!E165)))</f>
        <v/>
      </c>
      <c r="CQ171" s="353" t="str">
        <f ca="1">+IF(OFFSET('Sanitation Data'!$E$29,0,10*ROW('Sanitation Data'!E165))="","",OFFSET('Sanitation Data'!$E$29,0,10*ROW('Sanitation Data'!E165)))</f>
        <v/>
      </c>
      <c r="CR171" s="353" t="str">
        <f ca="1">+IF(OFFSET('Sanitation Data'!$E$30,0,10*ROW('Sanitation Data'!E165))="","",OFFSET('Sanitation Data'!$E$30,0,10*ROW('Sanitation Data'!E165)))</f>
        <v/>
      </c>
      <c r="CS171" s="353" t="str">
        <f ca="1">+IF(OFFSET('Sanitation Data'!$E$31,0,10*ROW('Sanitation Data'!E165))="","",OFFSET('Sanitation Data'!$E$31,0,10*ROW('Sanitation Data'!E165)))</f>
        <v/>
      </c>
      <c r="CT171" s="353" t="str">
        <f ca="1">+IF(OFFSET('Sanitation Data'!$E$32,0,10*ROW('Sanitation Data'!E165))="","",OFFSET('Sanitation Data'!$E$32,0,10*ROW('Sanitation Data'!E165)))</f>
        <v/>
      </c>
      <c r="CU171" s="353" t="str">
        <f ca="1">+IF(OFFSET('Sanitation Data'!$F$28,0,10*ROW('Sanitation Data'!F165))="","",OFFSET('Sanitation Data'!$F$28,0,10*ROW('Sanitation Data'!F165)))</f>
        <v/>
      </c>
      <c r="CV171" s="353" t="str">
        <f ca="1">+IF(OFFSET('Sanitation Data'!$F$29,0,10*ROW('Sanitation Data'!F165))="","",OFFSET('Sanitation Data'!$F$29,0,10*ROW('Sanitation Data'!F165)))</f>
        <v/>
      </c>
      <c r="CW171" s="353" t="str">
        <f ca="1">+IF(OFFSET('Sanitation Data'!$F$30,0,10*ROW('Sanitation Data'!F165))="","",OFFSET('Sanitation Data'!$F$30,0,10*ROW('Sanitation Data'!F165)))</f>
        <v/>
      </c>
      <c r="CX171" s="353" t="str">
        <f ca="1">+IF(OFFSET('Sanitation Data'!$F$31,0,10*ROW('Sanitation Data'!F165))="","",OFFSET('Sanitation Data'!$F$31,0,10*ROW('Sanitation Data'!F165)))</f>
        <v/>
      </c>
      <c r="CY171" s="353" t="str">
        <f ca="1">+IF(OFFSET('Sanitation Data'!$F$32,0,10*ROW('Sanitation Data'!F165))="","",OFFSET('Sanitation Data'!$F$32,0,10*ROW('Sanitation Data'!F165)))</f>
        <v/>
      </c>
      <c r="CZ171" s="353" t="str">
        <f ca="1">+IF(OFFSET('Sanitation Data'!$G$28,0,10*ROW('Sanitation Data'!G165))="","",OFFSET('Sanitation Data'!$G$28,0,10*ROW('Sanitation Data'!G165)))</f>
        <v/>
      </c>
      <c r="DA171" s="353" t="str">
        <f ca="1">+IF(OFFSET('Sanitation Data'!$G$29,0,10*ROW('Sanitation Data'!G165))="","",OFFSET('Sanitation Data'!$G$29,0,10*ROW('Sanitation Data'!G165)))</f>
        <v/>
      </c>
      <c r="DB171" s="353" t="str">
        <f ca="1">+IF(OFFSET('Sanitation Data'!$G$30,0,10*ROW('Sanitation Data'!G165))="","",OFFSET('Sanitation Data'!$G$30,0,10*ROW('Sanitation Data'!G165)))</f>
        <v/>
      </c>
      <c r="DC171" s="353" t="str">
        <f ca="1">+IF(OFFSET('Sanitation Data'!$G$31,0,10*ROW('Sanitation Data'!G165))="","",OFFSET('Sanitation Data'!$G$31,0,10*ROW('Sanitation Data'!G165)))</f>
        <v/>
      </c>
      <c r="DD171" s="353" t="str">
        <f ca="1">+IF(OFFSET('Sanitation Data'!$G$32,0,10*ROW('Sanitation Data'!G165))="","",OFFSET('Sanitation Data'!$G$32,0,10*ROW('Sanitation Data'!G165)))</f>
        <v/>
      </c>
      <c r="DE171" s="353" t="str">
        <f ca="1">+IF(OFFSET('Sanitation Data'!$H$28,0,10*ROW('Sanitation Data'!H165))="","",OFFSET('Sanitation Data'!$H$28,0,10*ROW('Sanitation Data'!H165)))</f>
        <v/>
      </c>
      <c r="DF171" s="353" t="str">
        <f ca="1">+IF(OFFSET('Sanitation Data'!$H$29,0,10*ROW('Sanitation Data'!H165))="","",OFFSET('Sanitation Data'!$H$29,0,10*ROW('Sanitation Data'!H165)))</f>
        <v/>
      </c>
      <c r="DG171" s="353" t="str">
        <f ca="1">+IF(OFFSET('Sanitation Data'!$H$30,0,10*ROW('Sanitation Data'!H165))="","",OFFSET('Sanitation Data'!$H$30,0,10*ROW('Sanitation Data'!H165)))</f>
        <v/>
      </c>
      <c r="DH171" s="353" t="str">
        <f ca="1">+IF(OFFSET('Sanitation Data'!$H$31,0,10*ROW('Sanitation Data'!H165))="","",OFFSET('Sanitation Data'!$H$31,0,10*ROW('Sanitation Data'!H165)))</f>
        <v/>
      </c>
      <c r="DI171" s="353" t="str">
        <f ca="1">+IF(OFFSET('Sanitation Data'!$H$32,0,10*ROW('Sanitation Data'!H165))="","",OFFSET('Sanitation Data'!$H$32,0,10*ROW('Sanitation Data'!H165)))</f>
        <v/>
      </c>
      <c r="DJ171" s="353" t="str">
        <f ca="1">+IF(OFFSET('Sanitation Data'!$I$28,0,10*ROW('Sanitation Data'!I165))="","",OFFSET('Sanitation Data'!$I$28,0,10*ROW('Sanitation Data'!I165)))</f>
        <v/>
      </c>
      <c r="DK171" s="353" t="str">
        <f ca="1">+IF(OFFSET('Sanitation Data'!$I$29,0,10*ROW('Sanitation Data'!I165))="","",OFFSET('Sanitation Data'!$I$29,0,10*ROW('Sanitation Data'!I165)))</f>
        <v/>
      </c>
      <c r="DL171" s="353" t="str">
        <f ca="1">+IF(OFFSET('Sanitation Data'!$I$30,0,10*ROW('Sanitation Data'!I165))="","",OFFSET('Sanitation Data'!$I$30,0,10*ROW('Sanitation Data'!I165)))</f>
        <v/>
      </c>
      <c r="DM171" s="353" t="str">
        <f ca="1">+IF(OFFSET('Sanitation Data'!$I$31,0,10*ROW('Sanitation Data'!I165))="","",OFFSET('Sanitation Data'!$I$31,0,10*ROW('Sanitation Data'!I165)))</f>
        <v/>
      </c>
      <c r="DN171" s="353" t="str">
        <f ca="1">+IF(OFFSET('Sanitation Data'!$I$32,0,10*ROW('Sanitation Data'!I165))="","",OFFSET('Sanitation Data'!$I$32,0,10*ROW('Sanitation Data'!I165)))</f>
        <v/>
      </c>
      <c r="DO171" s="353" t="str">
        <f ca="1">+IF(OFFSET('Hygiene Data'!$D$11,0,10*ROW('Hygiene Data'!D165))="","",OFFSET('Hygiene Data'!$D$11,0,10*ROW('Hygiene Data'!D165)))</f>
        <v/>
      </c>
      <c r="DP171" s="353" t="str">
        <f ca="1">+IF(OFFSET('Hygiene Data'!$D$12,0,10*ROW('Hygiene Data'!D165))="","",OFFSET('Hygiene Data'!$D$12,0,10*ROW('Hygiene Data'!D165)))</f>
        <v/>
      </c>
      <c r="DQ171" s="353" t="str">
        <f ca="1">+IF(OFFSET('Hygiene Data'!$D$13,0,10*ROW('Hygiene Data'!D165))="","",OFFSET('Hygiene Data'!$D$13,0,10*ROW('Hygiene Data'!D165)))</f>
        <v/>
      </c>
      <c r="DR171" s="353" t="str">
        <f ca="1">+IF(OFFSET('Hygiene Data'!$E$11,0,10*ROW('Hygiene Data'!E165))="","",OFFSET('Hygiene Data'!$E$11,0,10*ROW('Hygiene Data'!E165)))</f>
        <v/>
      </c>
      <c r="DS171" s="353" t="str">
        <f ca="1">+IF(OFFSET('Hygiene Data'!$E$12,0,10*ROW('Hygiene Data'!E165))="","",OFFSET('Hygiene Data'!$E$12,0,10*ROW('Hygiene Data'!E165)))</f>
        <v/>
      </c>
      <c r="DT171" s="353" t="str">
        <f ca="1">+IF(OFFSET('Hygiene Data'!$E$13,0,10*ROW('Hygiene Data'!E165))="","",OFFSET('Hygiene Data'!$E$13,0,10*ROW('Hygiene Data'!E165)))</f>
        <v/>
      </c>
      <c r="DU171" s="353" t="str">
        <f ca="1">+IF(OFFSET('Hygiene Data'!$F$11,0,10*ROW('Hygiene Data'!F165))="","",OFFSET('Hygiene Data'!$F$11,0,10*ROW('Hygiene Data'!F165)))</f>
        <v/>
      </c>
      <c r="DV171" s="353" t="str">
        <f ca="1">+IF(OFFSET('Hygiene Data'!$F$12,0,10*ROW('Hygiene Data'!F165))="","",OFFSET('Hygiene Data'!$F$12,0,10*ROW('Hygiene Data'!F165)))</f>
        <v/>
      </c>
      <c r="DW171" s="353" t="str">
        <f ca="1">+IF(OFFSET('Hygiene Data'!$F$13,0,10*ROW('Hygiene Data'!F165))="","",OFFSET('Hygiene Data'!$F$13,0,10*ROW('Hygiene Data'!F165)))</f>
        <v/>
      </c>
      <c r="DX171" s="353" t="str">
        <f ca="1">+IF(OFFSET('Hygiene Data'!$G$11,0,10*ROW('Hygiene Data'!G165))="","",OFFSET('Hygiene Data'!$G$11,0,10*ROW('Hygiene Data'!G165)))</f>
        <v/>
      </c>
      <c r="DY171" s="353" t="str">
        <f ca="1">+IF(OFFSET('Hygiene Data'!$G$12,0,10*ROW('Hygiene Data'!G165))="","",OFFSET('Hygiene Data'!$G$12,0,10*ROW('Hygiene Data'!G165)))</f>
        <v/>
      </c>
      <c r="DZ171" s="353" t="str">
        <f ca="1">+IF(OFFSET('Hygiene Data'!$G$13,0,10*ROW('Hygiene Data'!G165))="","",OFFSET('Hygiene Data'!$G$13,0,10*ROW('Hygiene Data'!G165)))</f>
        <v/>
      </c>
      <c r="EA171" s="353" t="str">
        <f ca="1">+IF(OFFSET('Hygiene Data'!$H$11,0,10*ROW('Hygiene Data'!H165))="","",OFFSET('Hygiene Data'!$H$11,0,10*ROW('Hygiene Data'!H165)))</f>
        <v/>
      </c>
      <c r="EB171" s="353" t="str">
        <f ca="1">+IF(OFFSET('Hygiene Data'!$H$12,0,10*ROW('Hygiene Data'!H165))="","",OFFSET('Hygiene Data'!$H$12,0,10*ROW('Hygiene Data'!H165)))</f>
        <v/>
      </c>
      <c r="EC171" s="353" t="str">
        <f ca="1">+IF(OFFSET('Hygiene Data'!$H$13,0,10*ROW('Hygiene Data'!H165))="","",OFFSET('Hygiene Data'!$H$13,0,10*ROW('Hygiene Data'!H165)))</f>
        <v/>
      </c>
      <c r="ED171" s="353" t="str">
        <f ca="1">+IF(OFFSET('Hygiene Data'!$I$11,0,10*ROW('Hygiene Data'!I165))="","",OFFSET('Hygiene Data'!$I$11,0,10*ROW('Hygiene Data'!I165)))</f>
        <v/>
      </c>
      <c r="EE171" s="353" t="str">
        <f ca="1">+IF(OFFSET('Hygiene Data'!$I$12,0,10*ROW('Hygiene Data'!I165))="","",OFFSET('Hygiene Data'!$I$12,0,10*ROW('Hygiene Data'!I165)))</f>
        <v/>
      </c>
      <c r="EF171" s="353" t="str">
        <f ca="1">+IF(OFFSET('Hygiene Data'!$I$13,0,10*ROW('Hygiene Data'!I165))="","",OFFSET('Hygiene Data'!$I$13,0,10*ROW('Hygiene Data'!I165)))</f>
        <v/>
      </c>
    </row>
    <row r="172" spans="1:136" x14ac:dyDescent="0.25">
      <c r="A172" s="462" t="str">
        <f ca="1">+IF(OFFSET('Water Data'!$B$2,0,10*ROW('Water Data'!E166))="","",OFFSET('Water Data'!$B$2,0,10*ROW('Water Data'!E166)))</f>
        <v/>
      </c>
      <c r="B172" s="46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89" t="str">
        <f t="shared" ca="1" si="2"/>
        <v/>
      </c>
      <c r="D172" s="49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3" t="str">
        <f ca="1">+IF(OFFSET('Water Data'!$D$27,0,10*ROW('Water Data'!D166))="","",OFFSET('Water Data'!$D$27,0,10*ROW('Water Data'!D166)))</f>
        <v/>
      </c>
      <c r="BT172" s="353" t="str">
        <f ca="1">+IF(OFFSET('Water Data'!$D$28,0,10*ROW('Water Data'!D166))="","",OFFSET('Water Data'!$D$28,0,10*ROW('Water Data'!D166)))</f>
        <v/>
      </c>
      <c r="BU172" s="353" t="str">
        <f ca="1">+IF(OFFSET('Water Data'!$D$29,0,10*ROW('Water Data'!D166))="","",OFFSET('Water Data'!$D$29,0,10*ROW('Water Data'!D166)))</f>
        <v/>
      </c>
      <c r="BV172" s="353" t="str">
        <f ca="1">+IF(OFFSET('Water Data'!$E$27,0,10*ROW('Water Data'!E166))="","",OFFSET('Water Data'!$E$27,0,10*ROW('Water Data'!E166)))</f>
        <v/>
      </c>
      <c r="BW172" s="353" t="str">
        <f ca="1">+IF(OFFSET('Water Data'!$E$28,0,10*ROW('Water Data'!E166))="","",OFFSET('Water Data'!$E$28,0,10*ROW('Water Data'!E166)))</f>
        <v/>
      </c>
      <c r="BX172" s="353" t="str">
        <f ca="1">+IF(OFFSET('Water Data'!$E$29,0,10*ROW('Water Data'!E166))="","",OFFSET('Water Data'!$E$29,0,10*ROW('Water Data'!E166)))</f>
        <v/>
      </c>
      <c r="BY172" s="353" t="str">
        <f ca="1">+IF(OFFSET('Water Data'!$F$27,0,10*ROW('Water Data'!F166))="","",OFFSET('Water Data'!$F$27,0,10*ROW('Water Data'!F166)))</f>
        <v/>
      </c>
      <c r="BZ172" s="353" t="str">
        <f ca="1">+IF(OFFSET('Water Data'!$F$28,0,10*ROW('Water Data'!F166))="","",OFFSET('Water Data'!$F$28,0,10*ROW('Water Data'!F166)))</f>
        <v/>
      </c>
      <c r="CA172" s="353" t="str">
        <f ca="1">+IF(OFFSET('Water Data'!$F$29,0,10*ROW('Water Data'!F166))="","",OFFSET('Water Data'!$F$29,0,10*ROW('Water Data'!F166)))</f>
        <v/>
      </c>
      <c r="CB172" s="353" t="str">
        <f ca="1">+IF(OFFSET('Water Data'!$G$27,0,10*ROW('Water Data'!G166))="","",OFFSET('Water Data'!$G$27,0,10*ROW('Water Data'!G166)))</f>
        <v/>
      </c>
      <c r="CC172" s="353" t="str">
        <f ca="1">+IF(OFFSET('Water Data'!$G$28,0,10*ROW('Water Data'!G166))="","",OFFSET('Water Data'!$G$28,0,10*ROW('Water Data'!G166)))</f>
        <v/>
      </c>
      <c r="CD172" s="353" t="str">
        <f ca="1">+IF(OFFSET('Water Data'!$G$29,0,10*ROW('Water Data'!G166))="","",OFFSET('Water Data'!$G$29,0,10*ROW('Water Data'!G166)))</f>
        <v/>
      </c>
      <c r="CE172" s="353" t="str">
        <f ca="1">+IF(OFFSET('Water Data'!$H$27,0,10*ROW('Water Data'!H166))="","",OFFSET('Water Data'!$H$27,0,10*ROW('Water Data'!H166)))</f>
        <v/>
      </c>
      <c r="CF172" s="353" t="str">
        <f ca="1">+IF(OFFSET('Water Data'!$H$28,0,10*ROW('Water Data'!H166))="","",OFFSET('Water Data'!$H$28,0,10*ROW('Water Data'!H166)))</f>
        <v/>
      </c>
      <c r="CG172" s="353" t="str">
        <f ca="1">+IF(OFFSET('Water Data'!$H$29,0,10*ROW('Water Data'!H166))="","",OFFSET('Water Data'!$H$29,0,10*ROW('Water Data'!H166)))</f>
        <v/>
      </c>
      <c r="CH172" s="353" t="str">
        <f ca="1">+IF(OFFSET('Water Data'!$I$27,0,10*ROW('Water Data'!I166))="","",OFFSET('Water Data'!$I$27,0,10*ROW('Water Data'!I166)))</f>
        <v/>
      </c>
      <c r="CI172" s="353" t="str">
        <f ca="1">+IF(OFFSET('Water Data'!$I$28,0,10*ROW('Water Data'!I166))="","",OFFSET('Water Data'!$I$28,0,10*ROW('Water Data'!I166)))</f>
        <v/>
      </c>
      <c r="CJ172" s="353" t="str">
        <f ca="1">+IF(OFFSET('Water Data'!$I$29,0,10*ROW('Water Data'!I166))="","",OFFSET('Water Data'!$I$29,0,10*ROW('Water Data'!I166)))</f>
        <v/>
      </c>
      <c r="CK172" s="353" t="str">
        <f ca="1">+IF(OFFSET('Sanitation Data'!$D$28,0,10*ROW('Sanitation Data'!D166))="","",OFFSET('Sanitation Data'!$D$28,0,10*ROW('Sanitation Data'!D166)))</f>
        <v/>
      </c>
      <c r="CL172" s="353" t="str">
        <f ca="1">+IF(OFFSET('Sanitation Data'!$D$29,0,10*ROW('Sanitation Data'!D166))="","",OFFSET('Sanitation Data'!$D$29,0,10*ROW('Sanitation Data'!D166)))</f>
        <v/>
      </c>
      <c r="CM172" s="353" t="str">
        <f ca="1">+IF(OFFSET('Sanitation Data'!$D$30,0,10*ROW('Sanitation Data'!D166))="","",OFFSET('Sanitation Data'!$D$30,0,10*ROW('Sanitation Data'!D166)))</f>
        <v/>
      </c>
      <c r="CN172" s="353" t="str">
        <f ca="1">+IF(OFFSET('Sanitation Data'!$D$31,0,10*ROW('Sanitation Data'!D166))="","",OFFSET('Sanitation Data'!$D$31,0,10*ROW('Sanitation Data'!D166)))</f>
        <v/>
      </c>
      <c r="CO172" s="353" t="str">
        <f ca="1">+IF(OFFSET('Sanitation Data'!$D$32,0,10*ROW('Sanitation Data'!D166))="","",OFFSET('Sanitation Data'!$D$32,0,10*ROW('Sanitation Data'!D166)))</f>
        <v/>
      </c>
      <c r="CP172" s="353" t="str">
        <f ca="1">+IF(OFFSET('Sanitation Data'!$E$28,0,10*ROW('Sanitation Data'!E166))="","",OFFSET('Sanitation Data'!$E$28,0,10*ROW('Sanitation Data'!E166)))</f>
        <v/>
      </c>
      <c r="CQ172" s="353" t="str">
        <f ca="1">+IF(OFFSET('Sanitation Data'!$E$29,0,10*ROW('Sanitation Data'!E166))="","",OFFSET('Sanitation Data'!$E$29,0,10*ROW('Sanitation Data'!E166)))</f>
        <v/>
      </c>
      <c r="CR172" s="353" t="str">
        <f ca="1">+IF(OFFSET('Sanitation Data'!$E$30,0,10*ROW('Sanitation Data'!E166))="","",OFFSET('Sanitation Data'!$E$30,0,10*ROW('Sanitation Data'!E166)))</f>
        <v/>
      </c>
      <c r="CS172" s="353" t="str">
        <f ca="1">+IF(OFFSET('Sanitation Data'!$E$31,0,10*ROW('Sanitation Data'!E166))="","",OFFSET('Sanitation Data'!$E$31,0,10*ROW('Sanitation Data'!E166)))</f>
        <v/>
      </c>
      <c r="CT172" s="353" t="str">
        <f ca="1">+IF(OFFSET('Sanitation Data'!$E$32,0,10*ROW('Sanitation Data'!E166))="","",OFFSET('Sanitation Data'!$E$32,0,10*ROW('Sanitation Data'!E166)))</f>
        <v/>
      </c>
      <c r="CU172" s="353" t="str">
        <f ca="1">+IF(OFFSET('Sanitation Data'!$F$28,0,10*ROW('Sanitation Data'!F166))="","",OFFSET('Sanitation Data'!$F$28,0,10*ROW('Sanitation Data'!F166)))</f>
        <v/>
      </c>
      <c r="CV172" s="353" t="str">
        <f ca="1">+IF(OFFSET('Sanitation Data'!$F$29,0,10*ROW('Sanitation Data'!F166))="","",OFFSET('Sanitation Data'!$F$29,0,10*ROW('Sanitation Data'!F166)))</f>
        <v/>
      </c>
      <c r="CW172" s="353" t="str">
        <f ca="1">+IF(OFFSET('Sanitation Data'!$F$30,0,10*ROW('Sanitation Data'!F166))="","",OFFSET('Sanitation Data'!$F$30,0,10*ROW('Sanitation Data'!F166)))</f>
        <v/>
      </c>
      <c r="CX172" s="353" t="str">
        <f ca="1">+IF(OFFSET('Sanitation Data'!$F$31,0,10*ROW('Sanitation Data'!F166))="","",OFFSET('Sanitation Data'!$F$31,0,10*ROW('Sanitation Data'!F166)))</f>
        <v/>
      </c>
      <c r="CY172" s="353" t="str">
        <f ca="1">+IF(OFFSET('Sanitation Data'!$F$32,0,10*ROW('Sanitation Data'!F166))="","",OFFSET('Sanitation Data'!$F$32,0,10*ROW('Sanitation Data'!F166)))</f>
        <v/>
      </c>
      <c r="CZ172" s="353" t="str">
        <f ca="1">+IF(OFFSET('Sanitation Data'!$G$28,0,10*ROW('Sanitation Data'!G166))="","",OFFSET('Sanitation Data'!$G$28,0,10*ROW('Sanitation Data'!G166)))</f>
        <v/>
      </c>
      <c r="DA172" s="353" t="str">
        <f ca="1">+IF(OFFSET('Sanitation Data'!$G$29,0,10*ROW('Sanitation Data'!G166))="","",OFFSET('Sanitation Data'!$G$29,0,10*ROW('Sanitation Data'!G166)))</f>
        <v/>
      </c>
      <c r="DB172" s="353" t="str">
        <f ca="1">+IF(OFFSET('Sanitation Data'!$G$30,0,10*ROW('Sanitation Data'!G166))="","",OFFSET('Sanitation Data'!$G$30,0,10*ROW('Sanitation Data'!G166)))</f>
        <v/>
      </c>
      <c r="DC172" s="353" t="str">
        <f ca="1">+IF(OFFSET('Sanitation Data'!$G$31,0,10*ROW('Sanitation Data'!G166))="","",OFFSET('Sanitation Data'!$G$31,0,10*ROW('Sanitation Data'!G166)))</f>
        <v/>
      </c>
      <c r="DD172" s="353" t="str">
        <f ca="1">+IF(OFFSET('Sanitation Data'!$G$32,0,10*ROW('Sanitation Data'!G166))="","",OFFSET('Sanitation Data'!$G$32,0,10*ROW('Sanitation Data'!G166)))</f>
        <v/>
      </c>
      <c r="DE172" s="353" t="str">
        <f ca="1">+IF(OFFSET('Sanitation Data'!$H$28,0,10*ROW('Sanitation Data'!H166))="","",OFFSET('Sanitation Data'!$H$28,0,10*ROW('Sanitation Data'!H166)))</f>
        <v/>
      </c>
      <c r="DF172" s="353" t="str">
        <f ca="1">+IF(OFFSET('Sanitation Data'!$H$29,0,10*ROW('Sanitation Data'!H166))="","",OFFSET('Sanitation Data'!$H$29,0,10*ROW('Sanitation Data'!H166)))</f>
        <v/>
      </c>
      <c r="DG172" s="353" t="str">
        <f ca="1">+IF(OFFSET('Sanitation Data'!$H$30,0,10*ROW('Sanitation Data'!H166))="","",OFFSET('Sanitation Data'!$H$30,0,10*ROW('Sanitation Data'!H166)))</f>
        <v/>
      </c>
      <c r="DH172" s="353" t="str">
        <f ca="1">+IF(OFFSET('Sanitation Data'!$H$31,0,10*ROW('Sanitation Data'!H166))="","",OFFSET('Sanitation Data'!$H$31,0,10*ROW('Sanitation Data'!H166)))</f>
        <v/>
      </c>
      <c r="DI172" s="353" t="str">
        <f ca="1">+IF(OFFSET('Sanitation Data'!$H$32,0,10*ROW('Sanitation Data'!H166))="","",OFFSET('Sanitation Data'!$H$32,0,10*ROW('Sanitation Data'!H166)))</f>
        <v/>
      </c>
      <c r="DJ172" s="353" t="str">
        <f ca="1">+IF(OFFSET('Sanitation Data'!$I$28,0,10*ROW('Sanitation Data'!I166))="","",OFFSET('Sanitation Data'!$I$28,0,10*ROW('Sanitation Data'!I166)))</f>
        <v/>
      </c>
      <c r="DK172" s="353" t="str">
        <f ca="1">+IF(OFFSET('Sanitation Data'!$I$29,0,10*ROW('Sanitation Data'!I166))="","",OFFSET('Sanitation Data'!$I$29,0,10*ROW('Sanitation Data'!I166)))</f>
        <v/>
      </c>
      <c r="DL172" s="353" t="str">
        <f ca="1">+IF(OFFSET('Sanitation Data'!$I$30,0,10*ROW('Sanitation Data'!I166))="","",OFFSET('Sanitation Data'!$I$30,0,10*ROW('Sanitation Data'!I166)))</f>
        <v/>
      </c>
      <c r="DM172" s="353" t="str">
        <f ca="1">+IF(OFFSET('Sanitation Data'!$I$31,0,10*ROW('Sanitation Data'!I166))="","",OFFSET('Sanitation Data'!$I$31,0,10*ROW('Sanitation Data'!I166)))</f>
        <v/>
      </c>
      <c r="DN172" s="353" t="str">
        <f ca="1">+IF(OFFSET('Sanitation Data'!$I$32,0,10*ROW('Sanitation Data'!I166))="","",OFFSET('Sanitation Data'!$I$32,0,10*ROW('Sanitation Data'!I166)))</f>
        <v/>
      </c>
      <c r="DO172" s="353" t="str">
        <f ca="1">+IF(OFFSET('Hygiene Data'!$D$11,0,10*ROW('Hygiene Data'!D166))="","",OFFSET('Hygiene Data'!$D$11,0,10*ROW('Hygiene Data'!D166)))</f>
        <v/>
      </c>
      <c r="DP172" s="353" t="str">
        <f ca="1">+IF(OFFSET('Hygiene Data'!$D$12,0,10*ROW('Hygiene Data'!D166))="","",OFFSET('Hygiene Data'!$D$12,0,10*ROW('Hygiene Data'!D166)))</f>
        <v/>
      </c>
      <c r="DQ172" s="353" t="str">
        <f ca="1">+IF(OFFSET('Hygiene Data'!$D$13,0,10*ROW('Hygiene Data'!D166))="","",OFFSET('Hygiene Data'!$D$13,0,10*ROW('Hygiene Data'!D166)))</f>
        <v/>
      </c>
      <c r="DR172" s="353" t="str">
        <f ca="1">+IF(OFFSET('Hygiene Data'!$E$11,0,10*ROW('Hygiene Data'!E166))="","",OFFSET('Hygiene Data'!$E$11,0,10*ROW('Hygiene Data'!E166)))</f>
        <v/>
      </c>
      <c r="DS172" s="353" t="str">
        <f ca="1">+IF(OFFSET('Hygiene Data'!$E$12,0,10*ROW('Hygiene Data'!E166))="","",OFFSET('Hygiene Data'!$E$12,0,10*ROW('Hygiene Data'!E166)))</f>
        <v/>
      </c>
      <c r="DT172" s="353" t="str">
        <f ca="1">+IF(OFFSET('Hygiene Data'!$E$13,0,10*ROW('Hygiene Data'!E166))="","",OFFSET('Hygiene Data'!$E$13,0,10*ROW('Hygiene Data'!E166)))</f>
        <v/>
      </c>
      <c r="DU172" s="353" t="str">
        <f ca="1">+IF(OFFSET('Hygiene Data'!$F$11,0,10*ROW('Hygiene Data'!F166))="","",OFFSET('Hygiene Data'!$F$11,0,10*ROW('Hygiene Data'!F166)))</f>
        <v/>
      </c>
      <c r="DV172" s="353" t="str">
        <f ca="1">+IF(OFFSET('Hygiene Data'!$F$12,0,10*ROW('Hygiene Data'!F166))="","",OFFSET('Hygiene Data'!$F$12,0,10*ROW('Hygiene Data'!F166)))</f>
        <v/>
      </c>
      <c r="DW172" s="353" t="str">
        <f ca="1">+IF(OFFSET('Hygiene Data'!$F$13,0,10*ROW('Hygiene Data'!F166))="","",OFFSET('Hygiene Data'!$F$13,0,10*ROW('Hygiene Data'!F166)))</f>
        <v/>
      </c>
      <c r="DX172" s="353" t="str">
        <f ca="1">+IF(OFFSET('Hygiene Data'!$G$11,0,10*ROW('Hygiene Data'!G166))="","",OFFSET('Hygiene Data'!$G$11,0,10*ROW('Hygiene Data'!G166)))</f>
        <v/>
      </c>
      <c r="DY172" s="353" t="str">
        <f ca="1">+IF(OFFSET('Hygiene Data'!$G$12,0,10*ROW('Hygiene Data'!G166))="","",OFFSET('Hygiene Data'!$G$12,0,10*ROW('Hygiene Data'!G166)))</f>
        <v/>
      </c>
      <c r="DZ172" s="353" t="str">
        <f ca="1">+IF(OFFSET('Hygiene Data'!$G$13,0,10*ROW('Hygiene Data'!G166))="","",OFFSET('Hygiene Data'!$G$13,0,10*ROW('Hygiene Data'!G166)))</f>
        <v/>
      </c>
      <c r="EA172" s="353" t="str">
        <f ca="1">+IF(OFFSET('Hygiene Data'!$H$11,0,10*ROW('Hygiene Data'!H166))="","",OFFSET('Hygiene Data'!$H$11,0,10*ROW('Hygiene Data'!H166)))</f>
        <v/>
      </c>
      <c r="EB172" s="353" t="str">
        <f ca="1">+IF(OFFSET('Hygiene Data'!$H$12,0,10*ROW('Hygiene Data'!H166))="","",OFFSET('Hygiene Data'!$H$12,0,10*ROW('Hygiene Data'!H166)))</f>
        <v/>
      </c>
      <c r="EC172" s="353" t="str">
        <f ca="1">+IF(OFFSET('Hygiene Data'!$H$13,0,10*ROW('Hygiene Data'!H166))="","",OFFSET('Hygiene Data'!$H$13,0,10*ROW('Hygiene Data'!H166)))</f>
        <v/>
      </c>
      <c r="ED172" s="353" t="str">
        <f ca="1">+IF(OFFSET('Hygiene Data'!$I$11,0,10*ROW('Hygiene Data'!I166))="","",OFFSET('Hygiene Data'!$I$11,0,10*ROW('Hygiene Data'!I166)))</f>
        <v/>
      </c>
      <c r="EE172" s="353" t="str">
        <f ca="1">+IF(OFFSET('Hygiene Data'!$I$12,0,10*ROW('Hygiene Data'!I166))="","",OFFSET('Hygiene Data'!$I$12,0,10*ROW('Hygiene Data'!I166)))</f>
        <v/>
      </c>
      <c r="EF172" s="353" t="str">
        <f ca="1">+IF(OFFSET('Hygiene Data'!$I$13,0,10*ROW('Hygiene Data'!I166))="","",OFFSET('Hygiene Data'!$I$13,0,10*ROW('Hygiene Data'!I166)))</f>
        <v/>
      </c>
    </row>
    <row r="173" spans="1:136" x14ac:dyDescent="0.25">
      <c r="A173" s="462" t="str">
        <f ca="1">+IF(OFFSET('Water Data'!$B$2,0,10*ROW('Water Data'!E167))="","",OFFSET('Water Data'!$B$2,0,10*ROW('Water Data'!E167)))</f>
        <v/>
      </c>
      <c r="B173" s="46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89" t="str">
        <f t="shared" ca="1" si="2"/>
        <v/>
      </c>
      <c r="D173" s="49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3" t="str">
        <f ca="1">+IF(OFFSET('Water Data'!$D$27,0,10*ROW('Water Data'!D167))="","",OFFSET('Water Data'!$D$27,0,10*ROW('Water Data'!D167)))</f>
        <v/>
      </c>
      <c r="BT173" s="353" t="str">
        <f ca="1">+IF(OFFSET('Water Data'!$D$28,0,10*ROW('Water Data'!D167))="","",OFFSET('Water Data'!$D$28,0,10*ROW('Water Data'!D167)))</f>
        <v/>
      </c>
      <c r="BU173" s="353" t="str">
        <f ca="1">+IF(OFFSET('Water Data'!$D$29,0,10*ROW('Water Data'!D167))="","",OFFSET('Water Data'!$D$29,0,10*ROW('Water Data'!D167)))</f>
        <v/>
      </c>
      <c r="BV173" s="353" t="str">
        <f ca="1">+IF(OFFSET('Water Data'!$E$27,0,10*ROW('Water Data'!E167))="","",OFFSET('Water Data'!$E$27,0,10*ROW('Water Data'!E167)))</f>
        <v/>
      </c>
      <c r="BW173" s="353" t="str">
        <f ca="1">+IF(OFFSET('Water Data'!$E$28,0,10*ROW('Water Data'!E167))="","",OFFSET('Water Data'!$E$28,0,10*ROW('Water Data'!E167)))</f>
        <v/>
      </c>
      <c r="BX173" s="353" t="str">
        <f ca="1">+IF(OFFSET('Water Data'!$E$29,0,10*ROW('Water Data'!E167))="","",OFFSET('Water Data'!$E$29,0,10*ROW('Water Data'!E167)))</f>
        <v/>
      </c>
      <c r="BY173" s="353" t="str">
        <f ca="1">+IF(OFFSET('Water Data'!$F$27,0,10*ROW('Water Data'!F167))="","",OFFSET('Water Data'!$F$27,0,10*ROW('Water Data'!F167)))</f>
        <v/>
      </c>
      <c r="BZ173" s="353" t="str">
        <f ca="1">+IF(OFFSET('Water Data'!$F$28,0,10*ROW('Water Data'!F167))="","",OFFSET('Water Data'!$F$28,0,10*ROW('Water Data'!F167)))</f>
        <v/>
      </c>
      <c r="CA173" s="353" t="str">
        <f ca="1">+IF(OFFSET('Water Data'!$F$29,0,10*ROW('Water Data'!F167))="","",OFFSET('Water Data'!$F$29,0,10*ROW('Water Data'!F167)))</f>
        <v/>
      </c>
      <c r="CB173" s="353" t="str">
        <f ca="1">+IF(OFFSET('Water Data'!$G$27,0,10*ROW('Water Data'!G167))="","",OFFSET('Water Data'!$G$27,0,10*ROW('Water Data'!G167)))</f>
        <v/>
      </c>
      <c r="CC173" s="353" t="str">
        <f ca="1">+IF(OFFSET('Water Data'!$G$28,0,10*ROW('Water Data'!G167))="","",OFFSET('Water Data'!$G$28,0,10*ROW('Water Data'!G167)))</f>
        <v/>
      </c>
      <c r="CD173" s="353" t="str">
        <f ca="1">+IF(OFFSET('Water Data'!$G$29,0,10*ROW('Water Data'!G167))="","",OFFSET('Water Data'!$G$29,0,10*ROW('Water Data'!G167)))</f>
        <v/>
      </c>
      <c r="CE173" s="353" t="str">
        <f ca="1">+IF(OFFSET('Water Data'!$H$27,0,10*ROW('Water Data'!H167))="","",OFFSET('Water Data'!$H$27,0,10*ROW('Water Data'!H167)))</f>
        <v/>
      </c>
      <c r="CF173" s="353" t="str">
        <f ca="1">+IF(OFFSET('Water Data'!$H$28,0,10*ROW('Water Data'!H167))="","",OFFSET('Water Data'!$H$28,0,10*ROW('Water Data'!H167)))</f>
        <v/>
      </c>
      <c r="CG173" s="353" t="str">
        <f ca="1">+IF(OFFSET('Water Data'!$H$29,0,10*ROW('Water Data'!H167))="","",OFFSET('Water Data'!$H$29,0,10*ROW('Water Data'!H167)))</f>
        <v/>
      </c>
      <c r="CH173" s="353" t="str">
        <f ca="1">+IF(OFFSET('Water Data'!$I$27,0,10*ROW('Water Data'!I167))="","",OFFSET('Water Data'!$I$27,0,10*ROW('Water Data'!I167)))</f>
        <v/>
      </c>
      <c r="CI173" s="353" t="str">
        <f ca="1">+IF(OFFSET('Water Data'!$I$28,0,10*ROW('Water Data'!I167))="","",OFFSET('Water Data'!$I$28,0,10*ROW('Water Data'!I167)))</f>
        <v/>
      </c>
      <c r="CJ173" s="353" t="str">
        <f ca="1">+IF(OFFSET('Water Data'!$I$29,0,10*ROW('Water Data'!I167))="","",OFFSET('Water Data'!$I$29,0,10*ROW('Water Data'!I167)))</f>
        <v/>
      </c>
      <c r="CK173" s="353" t="str">
        <f ca="1">+IF(OFFSET('Sanitation Data'!$D$28,0,10*ROW('Sanitation Data'!D167))="","",OFFSET('Sanitation Data'!$D$28,0,10*ROW('Sanitation Data'!D167)))</f>
        <v/>
      </c>
      <c r="CL173" s="353" t="str">
        <f ca="1">+IF(OFFSET('Sanitation Data'!$D$29,0,10*ROW('Sanitation Data'!D167))="","",OFFSET('Sanitation Data'!$D$29,0,10*ROW('Sanitation Data'!D167)))</f>
        <v/>
      </c>
      <c r="CM173" s="353" t="str">
        <f ca="1">+IF(OFFSET('Sanitation Data'!$D$30,0,10*ROW('Sanitation Data'!D167))="","",OFFSET('Sanitation Data'!$D$30,0,10*ROW('Sanitation Data'!D167)))</f>
        <v/>
      </c>
      <c r="CN173" s="353" t="str">
        <f ca="1">+IF(OFFSET('Sanitation Data'!$D$31,0,10*ROW('Sanitation Data'!D167))="","",OFFSET('Sanitation Data'!$D$31,0,10*ROW('Sanitation Data'!D167)))</f>
        <v/>
      </c>
      <c r="CO173" s="353" t="str">
        <f ca="1">+IF(OFFSET('Sanitation Data'!$D$32,0,10*ROW('Sanitation Data'!D167))="","",OFFSET('Sanitation Data'!$D$32,0,10*ROW('Sanitation Data'!D167)))</f>
        <v/>
      </c>
      <c r="CP173" s="353" t="str">
        <f ca="1">+IF(OFFSET('Sanitation Data'!$E$28,0,10*ROW('Sanitation Data'!E167))="","",OFFSET('Sanitation Data'!$E$28,0,10*ROW('Sanitation Data'!E167)))</f>
        <v/>
      </c>
      <c r="CQ173" s="353" t="str">
        <f ca="1">+IF(OFFSET('Sanitation Data'!$E$29,0,10*ROW('Sanitation Data'!E167))="","",OFFSET('Sanitation Data'!$E$29,0,10*ROW('Sanitation Data'!E167)))</f>
        <v/>
      </c>
      <c r="CR173" s="353" t="str">
        <f ca="1">+IF(OFFSET('Sanitation Data'!$E$30,0,10*ROW('Sanitation Data'!E167))="","",OFFSET('Sanitation Data'!$E$30,0,10*ROW('Sanitation Data'!E167)))</f>
        <v/>
      </c>
      <c r="CS173" s="353" t="str">
        <f ca="1">+IF(OFFSET('Sanitation Data'!$E$31,0,10*ROW('Sanitation Data'!E167))="","",OFFSET('Sanitation Data'!$E$31,0,10*ROW('Sanitation Data'!E167)))</f>
        <v/>
      </c>
      <c r="CT173" s="353" t="str">
        <f ca="1">+IF(OFFSET('Sanitation Data'!$E$32,0,10*ROW('Sanitation Data'!E167))="","",OFFSET('Sanitation Data'!$E$32,0,10*ROW('Sanitation Data'!E167)))</f>
        <v/>
      </c>
      <c r="CU173" s="353" t="str">
        <f ca="1">+IF(OFFSET('Sanitation Data'!$F$28,0,10*ROW('Sanitation Data'!F167))="","",OFFSET('Sanitation Data'!$F$28,0,10*ROW('Sanitation Data'!F167)))</f>
        <v/>
      </c>
      <c r="CV173" s="353" t="str">
        <f ca="1">+IF(OFFSET('Sanitation Data'!$F$29,0,10*ROW('Sanitation Data'!F167))="","",OFFSET('Sanitation Data'!$F$29,0,10*ROW('Sanitation Data'!F167)))</f>
        <v/>
      </c>
      <c r="CW173" s="353" t="str">
        <f ca="1">+IF(OFFSET('Sanitation Data'!$F$30,0,10*ROW('Sanitation Data'!F167))="","",OFFSET('Sanitation Data'!$F$30,0,10*ROW('Sanitation Data'!F167)))</f>
        <v/>
      </c>
      <c r="CX173" s="353" t="str">
        <f ca="1">+IF(OFFSET('Sanitation Data'!$F$31,0,10*ROW('Sanitation Data'!F167))="","",OFFSET('Sanitation Data'!$F$31,0,10*ROW('Sanitation Data'!F167)))</f>
        <v/>
      </c>
      <c r="CY173" s="353" t="str">
        <f ca="1">+IF(OFFSET('Sanitation Data'!$F$32,0,10*ROW('Sanitation Data'!F167))="","",OFFSET('Sanitation Data'!$F$32,0,10*ROW('Sanitation Data'!F167)))</f>
        <v/>
      </c>
      <c r="CZ173" s="353" t="str">
        <f ca="1">+IF(OFFSET('Sanitation Data'!$G$28,0,10*ROW('Sanitation Data'!G167))="","",OFFSET('Sanitation Data'!$G$28,0,10*ROW('Sanitation Data'!G167)))</f>
        <v/>
      </c>
      <c r="DA173" s="353" t="str">
        <f ca="1">+IF(OFFSET('Sanitation Data'!$G$29,0,10*ROW('Sanitation Data'!G167))="","",OFFSET('Sanitation Data'!$G$29,0,10*ROW('Sanitation Data'!G167)))</f>
        <v/>
      </c>
      <c r="DB173" s="353" t="str">
        <f ca="1">+IF(OFFSET('Sanitation Data'!$G$30,0,10*ROW('Sanitation Data'!G167))="","",OFFSET('Sanitation Data'!$G$30,0,10*ROW('Sanitation Data'!G167)))</f>
        <v/>
      </c>
      <c r="DC173" s="353" t="str">
        <f ca="1">+IF(OFFSET('Sanitation Data'!$G$31,0,10*ROW('Sanitation Data'!G167))="","",OFFSET('Sanitation Data'!$G$31,0,10*ROW('Sanitation Data'!G167)))</f>
        <v/>
      </c>
      <c r="DD173" s="353" t="str">
        <f ca="1">+IF(OFFSET('Sanitation Data'!$G$32,0,10*ROW('Sanitation Data'!G167))="","",OFFSET('Sanitation Data'!$G$32,0,10*ROW('Sanitation Data'!G167)))</f>
        <v/>
      </c>
      <c r="DE173" s="353" t="str">
        <f ca="1">+IF(OFFSET('Sanitation Data'!$H$28,0,10*ROW('Sanitation Data'!H167))="","",OFFSET('Sanitation Data'!$H$28,0,10*ROW('Sanitation Data'!H167)))</f>
        <v/>
      </c>
      <c r="DF173" s="353" t="str">
        <f ca="1">+IF(OFFSET('Sanitation Data'!$H$29,0,10*ROW('Sanitation Data'!H167))="","",OFFSET('Sanitation Data'!$H$29,0,10*ROW('Sanitation Data'!H167)))</f>
        <v/>
      </c>
      <c r="DG173" s="353" t="str">
        <f ca="1">+IF(OFFSET('Sanitation Data'!$H$30,0,10*ROW('Sanitation Data'!H167))="","",OFFSET('Sanitation Data'!$H$30,0,10*ROW('Sanitation Data'!H167)))</f>
        <v/>
      </c>
      <c r="DH173" s="353" t="str">
        <f ca="1">+IF(OFFSET('Sanitation Data'!$H$31,0,10*ROW('Sanitation Data'!H167))="","",OFFSET('Sanitation Data'!$H$31,0,10*ROW('Sanitation Data'!H167)))</f>
        <v/>
      </c>
      <c r="DI173" s="353" t="str">
        <f ca="1">+IF(OFFSET('Sanitation Data'!$H$32,0,10*ROW('Sanitation Data'!H167))="","",OFFSET('Sanitation Data'!$H$32,0,10*ROW('Sanitation Data'!H167)))</f>
        <v/>
      </c>
      <c r="DJ173" s="353" t="str">
        <f ca="1">+IF(OFFSET('Sanitation Data'!$I$28,0,10*ROW('Sanitation Data'!I167))="","",OFFSET('Sanitation Data'!$I$28,0,10*ROW('Sanitation Data'!I167)))</f>
        <v/>
      </c>
      <c r="DK173" s="353" t="str">
        <f ca="1">+IF(OFFSET('Sanitation Data'!$I$29,0,10*ROW('Sanitation Data'!I167))="","",OFFSET('Sanitation Data'!$I$29,0,10*ROW('Sanitation Data'!I167)))</f>
        <v/>
      </c>
      <c r="DL173" s="353" t="str">
        <f ca="1">+IF(OFFSET('Sanitation Data'!$I$30,0,10*ROW('Sanitation Data'!I167))="","",OFFSET('Sanitation Data'!$I$30,0,10*ROW('Sanitation Data'!I167)))</f>
        <v/>
      </c>
      <c r="DM173" s="353" t="str">
        <f ca="1">+IF(OFFSET('Sanitation Data'!$I$31,0,10*ROW('Sanitation Data'!I167))="","",OFFSET('Sanitation Data'!$I$31,0,10*ROW('Sanitation Data'!I167)))</f>
        <v/>
      </c>
      <c r="DN173" s="353" t="str">
        <f ca="1">+IF(OFFSET('Sanitation Data'!$I$32,0,10*ROW('Sanitation Data'!I167))="","",OFFSET('Sanitation Data'!$I$32,0,10*ROW('Sanitation Data'!I167)))</f>
        <v/>
      </c>
      <c r="DO173" s="353" t="str">
        <f ca="1">+IF(OFFSET('Hygiene Data'!$D$11,0,10*ROW('Hygiene Data'!D167))="","",OFFSET('Hygiene Data'!$D$11,0,10*ROW('Hygiene Data'!D167)))</f>
        <v/>
      </c>
      <c r="DP173" s="353" t="str">
        <f ca="1">+IF(OFFSET('Hygiene Data'!$D$12,0,10*ROW('Hygiene Data'!D167))="","",OFFSET('Hygiene Data'!$D$12,0,10*ROW('Hygiene Data'!D167)))</f>
        <v/>
      </c>
      <c r="DQ173" s="353" t="str">
        <f ca="1">+IF(OFFSET('Hygiene Data'!$D$13,0,10*ROW('Hygiene Data'!D167))="","",OFFSET('Hygiene Data'!$D$13,0,10*ROW('Hygiene Data'!D167)))</f>
        <v/>
      </c>
      <c r="DR173" s="353" t="str">
        <f ca="1">+IF(OFFSET('Hygiene Data'!$E$11,0,10*ROW('Hygiene Data'!E167))="","",OFFSET('Hygiene Data'!$E$11,0,10*ROW('Hygiene Data'!E167)))</f>
        <v/>
      </c>
      <c r="DS173" s="353" t="str">
        <f ca="1">+IF(OFFSET('Hygiene Data'!$E$12,0,10*ROW('Hygiene Data'!E167))="","",OFFSET('Hygiene Data'!$E$12,0,10*ROW('Hygiene Data'!E167)))</f>
        <v/>
      </c>
      <c r="DT173" s="353" t="str">
        <f ca="1">+IF(OFFSET('Hygiene Data'!$E$13,0,10*ROW('Hygiene Data'!E167))="","",OFFSET('Hygiene Data'!$E$13,0,10*ROW('Hygiene Data'!E167)))</f>
        <v/>
      </c>
      <c r="DU173" s="353" t="str">
        <f ca="1">+IF(OFFSET('Hygiene Data'!$F$11,0,10*ROW('Hygiene Data'!F167))="","",OFFSET('Hygiene Data'!$F$11,0,10*ROW('Hygiene Data'!F167)))</f>
        <v/>
      </c>
      <c r="DV173" s="353" t="str">
        <f ca="1">+IF(OFFSET('Hygiene Data'!$F$12,0,10*ROW('Hygiene Data'!F167))="","",OFFSET('Hygiene Data'!$F$12,0,10*ROW('Hygiene Data'!F167)))</f>
        <v/>
      </c>
      <c r="DW173" s="353" t="str">
        <f ca="1">+IF(OFFSET('Hygiene Data'!$F$13,0,10*ROW('Hygiene Data'!F167))="","",OFFSET('Hygiene Data'!$F$13,0,10*ROW('Hygiene Data'!F167)))</f>
        <v/>
      </c>
      <c r="DX173" s="353" t="str">
        <f ca="1">+IF(OFFSET('Hygiene Data'!$G$11,0,10*ROW('Hygiene Data'!G167))="","",OFFSET('Hygiene Data'!$G$11,0,10*ROW('Hygiene Data'!G167)))</f>
        <v/>
      </c>
      <c r="DY173" s="353" t="str">
        <f ca="1">+IF(OFFSET('Hygiene Data'!$G$12,0,10*ROW('Hygiene Data'!G167))="","",OFFSET('Hygiene Data'!$G$12,0,10*ROW('Hygiene Data'!G167)))</f>
        <v/>
      </c>
      <c r="DZ173" s="353" t="str">
        <f ca="1">+IF(OFFSET('Hygiene Data'!$G$13,0,10*ROW('Hygiene Data'!G167))="","",OFFSET('Hygiene Data'!$G$13,0,10*ROW('Hygiene Data'!G167)))</f>
        <v/>
      </c>
      <c r="EA173" s="353" t="str">
        <f ca="1">+IF(OFFSET('Hygiene Data'!$H$11,0,10*ROW('Hygiene Data'!H167))="","",OFFSET('Hygiene Data'!$H$11,0,10*ROW('Hygiene Data'!H167)))</f>
        <v/>
      </c>
      <c r="EB173" s="353" t="str">
        <f ca="1">+IF(OFFSET('Hygiene Data'!$H$12,0,10*ROW('Hygiene Data'!H167))="","",OFFSET('Hygiene Data'!$H$12,0,10*ROW('Hygiene Data'!H167)))</f>
        <v/>
      </c>
      <c r="EC173" s="353" t="str">
        <f ca="1">+IF(OFFSET('Hygiene Data'!$H$13,0,10*ROW('Hygiene Data'!H167))="","",OFFSET('Hygiene Data'!$H$13,0,10*ROW('Hygiene Data'!H167)))</f>
        <v/>
      </c>
      <c r="ED173" s="353" t="str">
        <f ca="1">+IF(OFFSET('Hygiene Data'!$I$11,0,10*ROW('Hygiene Data'!I167))="","",OFFSET('Hygiene Data'!$I$11,0,10*ROW('Hygiene Data'!I167)))</f>
        <v/>
      </c>
      <c r="EE173" s="353" t="str">
        <f ca="1">+IF(OFFSET('Hygiene Data'!$I$12,0,10*ROW('Hygiene Data'!I167))="","",OFFSET('Hygiene Data'!$I$12,0,10*ROW('Hygiene Data'!I167)))</f>
        <v/>
      </c>
      <c r="EF173" s="353" t="str">
        <f ca="1">+IF(OFFSET('Hygiene Data'!$I$13,0,10*ROW('Hygiene Data'!I167))="","",OFFSET('Hygiene Data'!$I$13,0,10*ROW('Hygiene Data'!I167)))</f>
        <v/>
      </c>
    </row>
    <row r="174" spans="1:136" x14ac:dyDescent="0.25">
      <c r="A174" s="462" t="str">
        <f ca="1">+IF(OFFSET('Water Data'!$B$2,0,10*ROW('Water Data'!E168))="","",OFFSET('Water Data'!$B$2,0,10*ROW('Water Data'!E168)))</f>
        <v/>
      </c>
      <c r="B174" s="46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89" t="str">
        <f t="shared" ca="1" si="2"/>
        <v/>
      </c>
      <c r="D174" s="49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3" t="str">
        <f ca="1">+IF(OFFSET('Water Data'!$D$27,0,10*ROW('Water Data'!D168))="","",OFFSET('Water Data'!$D$27,0,10*ROW('Water Data'!D168)))</f>
        <v/>
      </c>
      <c r="BT174" s="353" t="str">
        <f ca="1">+IF(OFFSET('Water Data'!$D$28,0,10*ROW('Water Data'!D168))="","",OFFSET('Water Data'!$D$28,0,10*ROW('Water Data'!D168)))</f>
        <v/>
      </c>
      <c r="BU174" s="353" t="str">
        <f ca="1">+IF(OFFSET('Water Data'!$D$29,0,10*ROW('Water Data'!D168))="","",OFFSET('Water Data'!$D$29,0,10*ROW('Water Data'!D168)))</f>
        <v/>
      </c>
      <c r="BV174" s="353" t="str">
        <f ca="1">+IF(OFFSET('Water Data'!$E$27,0,10*ROW('Water Data'!E168))="","",OFFSET('Water Data'!$E$27,0,10*ROW('Water Data'!E168)))</f>
        <v/>
      </c>
      <c r="BW174" s="353" t="str">
        <f ca="1">+IF(OFFSET('Water Data'!$E$28,0,10*ROW('Water Data'!E168))="","",OFFSET('Water Data'!$E$28,0,10*ROW('Water Data'!E168)))</f>
        <v/>
      </c>
      <c r="BX174" s="353" t="str">
        <f ca="1">+IF(OFFSET('Water Data'!$E$29,0,10*ROW('Water Data'!E168))="","",OFFSET('Water Data'!$E$29,0,10*ROW('Water Data'!E168)))</f>
        <v/>
      </c>
      <c r="BY174" s="353" t="str">
        <f ca="1">+IF(OFFSET('Water Data'!$F$27,0,10*ROW('Water Data'!F168))="","",OFFSET('Water Data'!$F$27,0,10*ROW('Water Data'!F168)))</f>
        <v/>
      </c>
      <c r="BZ174" s="353" t="str">
        <f ca="1">+IF(OFFSET('Water Data'!$F$28,0,10*ROW('Water Data'!F168))="","",OFFSET('Water Data'!$F$28,0,10*ROW('Water Data'!F168)))</f>
        <v/>
      </c>
      <c r="CA174" s="353" t="str">
        <f ca="1">+IF(OFFSET('Water Data'!$F$29,0,10*ROW('Water Data'!F168))="","",OFFSET('Water Data'!$F$29,0,10*ROW('Water Data'!F168)))</f>
        <v/>
      </c>
      <c r="CB174" s="353" t="str">
        <f ca="1">+IF(OFFSET('Water Data'!$G$27,0,10*ROW('Water Data'!G168))="","",OFFSET('Water Data'!$G$27,0,10*ROW('Water Data'!G168)))</f>
        <v/>
      </c>
      <c r="CC174" s="353" t="str">
        <f ca="1">+IF(OFFSET('Water Data'!$G$28,0,10*ROW('Water Data'!G168))="","",OFFSET('Water Data'!$G$28,0,10*ROW('Water Data'!G168)))</f>
        <v/>
      </c>
      <c r="CD174" s="353" t="str">
        <f ca="1">+IF(OFFSET('Water Data'!$G$29,0,10*ROW('Water Data'!G168))="","",OFFSET('Water Data'!$G$29,0,10*ROW('Water Data'!G168)))</f>
        <v/>
      </c>
      <c r="CE174" s="353" t="str">
        <f ca="1">+IF(OFFSET('Water Data'!$H$27,0,10*ROW('Water Data'!H168))="","",OFFSET('Water Data'!$H$27,0,10*ROW('Water Data'!H168)))</f>
        <v/>
      </c>
      <c r="CF174" s="353" t="str">
        <f ca="1">+IF(OFFSET('Water Data'!$H$28,0,10*ROW('Water Data'!H168))="","",OFFSET('Water Data'!$H$28,0,10*ROW('Water Data'!H168)))</f>
        <v/>
      </c>
      <c r="CG174" s="353" t="str">
        <f ca="1">+IF(OFFSET('Water Data'!$H$29,0,10*ROW('Water Data'!H168))="","",OFFSET('Water Data'!$H$29,0,10*ROW('Water Data'!H168)))</f>
        <v/>
      </c>
      <c r="CH174" s="353" t="str">
        <f ca="1">+IF(OFFSET('Water Data'!$I$27,0,10*ROW('Water Data'!I168))="","",OFFSET('Water Data'!$I$27,0,10*ROW('Water Data'!I168)))</f>
        <v/>
      </c>
      <c r="CI174" s="353" t="str">
        <f ca="1">+IF(OFFSET('Water Data'!$I$28,0,10*ROW('Water Data'!I168))="","",OFFSET('Water Data'!$I$28,0,10*ROW('Water Data'!I168)))</f>
        <v/>
      </c>
      <c r="CJ174" s="353" t="str">
        <f ca="1">+IF(OFFSET('Water Data'!$I$29,0,10*ROW('Water Data'!I168))="","",OFFSET('Water Data'!$I$29,0,10*ROW('Water Data'!I168)))</f>
        <v/>
      </c>
      <c r="CK174" s="353" t="str">
        <f ca="1">+IF(OFFSET('Sanitation Data'!$D$28,0,10*ROW('Sanitation Data'!D168))="","",OFFSET('Sanitation Data'!$D$28,0,10*ROW('Sanitation Data'!D168)))</f>
        <v/>
      </c>
      <c r="CL174" s="353" t="str">
        <f ca="1">+IF(OFFSET('Sanitation Data'!$D$29,0,10*ROW('Sanitation Data'!D168))="","",OFFSET('Sanitation Data'!$D$29,0,10*ROW('Sanitation Data'!D168)))</f>
        <v/>
      </c>
      <c r="CM174" s="353" t="str">
        <f ca="1">+IF(OFFSET('Sanitation Data'!$D$30,0,10*ROW('Sanitation Data'!D168))="","",OFFSET('Sanitation Data'!$D$30,0,10*ROW('Sanitation Data'!D168)))</f>
        <v/>
      </c>
      <c r="CN174" s="353" t="str">
        <f ca="1">+IF(OFFSET('Sanitation Data'!$D$31,0,10*ROW('Sanitation Data'!D168))="","",OFFSET('Sanitation Data'!$D$31,0,10*ROW('Sanitation Data'!D168)))</f>
        <v/>
      </c>
      <c r="CO174" s="353" t="str">
        <f ca="1">+IF(OFFSET('Sanitation Data'!$D$32,0,10*ROW('Sanitation Data'!D168))="","",OFFSET('Sanitation Data'!$D$32,0,10*ROW('Sanitation Data'!D168)))</f>
        <v/>
      </c>
      <c r="CP174" s="353" t="str">
        <f ca="1">+IF(OFFSET('Sanitation Data'!$E$28,0,10*ROW('Sanitation Data'!E168))="","",OFFSET('Sanitation Data'!$E$28,0,10*ROW('Sanitation Data'!E168)))</f>
        <v/>
      </c>
      <c r="CQ174" s="353" t="str">
        <f ca="1">+IF(OFFSET('Sanitation Data'!$E$29,0,10*ROW('Sanitation Data'!E168))="","",OFFSET('Sanitation Data'!$E$29,0,10*ROW('Sanitation Data'!E168)))</f>
        <v/>
      </c>
      <c r="CR174" s="353" t="str">
        <f ca="1">+IF(OFFSET('Sanitation Data'!$E$30,0,10*ROW('Sanitation Data'!E168))="","",OFFSET('Sanitation Data'!$E$30,0,10*ROW('Sanitation Data'!E168)))</f>
        <v/>
      </c>
      <c r="CS174" s="353" t="str">
        <f ca="1">+IF(OFFSET('Sanitation Data'!$E$31,0,10*ROW('Sanitation Data'!E168))="","",OFFSET('Sanitation Data'!$E$31,0,10*ROW('Sanitation Data'!E168)))</f>
        <v/>
      </c>
      <c r="CT174" s="353" t="str">
        <f ca="1">+IF(OFFSET('Sanitation Data'!$E$32,0,10*ROW('Sanitation Data'!E168))="","",OFFSET('Sanitation Data'!$E$32,0,10*ROW('Sanitation Data'!E168)))</f>
        <v/>
      </c>
      <c r="CU174" s="353" t="str">
        <f ca="1">+IF(OFFSET('Sanitation Data'!$F$28,0,10*ROW('Sanitation Data'!F168))="","",OFFSET('Sanitation Data'!$F$28,0,10*ROW('Sanitation Data'!F168)))</f>
        <v/>
      </c>
      <c r="CV174" s="353" t="str">
        <f ca="1">+IF(OFFSET('Sanitation Data'!$F$29,0,10*ROW('Sanitation Data'!F168))="","",OFFSET('Sanitation Data'!$F$29,0,10*ROW('Sanitation Data'!F168)))</f>
        <v/>
      </c>
      <c r="CW174" s="353" t="str">
        <f ca="1">+IF(OFFSET('Sanitation Data'!$F$30,0,10*ROW('Sanitation Data'!F168))="","",OFFSET('Sanitation Data'!$F$30,0,10*ROW('Sanitation Data'!F168)))</f>
        <v/>
      </c>
      <c r="CX174" s="353" t="str">
        <f ca="1">+IF(OFFSET('Sanitation Data'!$F$31,0,10*ROW('Sanitation Data'!F168))="","",OFFSET('Sanitation Data'!$F$31,0,10*ROW('Sanitation Data'!F168)))</f>
        <v/>
      </c>
      <c r="CY174" s="353" t="str">
        <f ca="1">+IF(OFFSET('Sanitation Data'!$F$32,0,10*ROW('Sanitation Data'!F168))="","",OFFSET('Sanitation Data'!$F$32,0,10*ROW('Sanitation Data'!F168)))</f>
        <v/>
      </c>
      <c r="CZ174" s="353" t="str">
        <f ca="1">+IF(OFFSET('Sanitation Data'!$G$28,0,10*ROW('Sanitation Data'!G168))="","",OFFSET('Sanitation Data'!$G$28,0,10*ROW('Sanitation Data'!G168)))</f>
        <v/>
      </c>
      <c r="DA174" s="353" t="str">
        <f ca="1">+IF(OFFSET('Sanitation Data'!$G$29,0,10*ROW('Sanitation Data'!G168))="","",OFFSET('Sanitation Data'!$G$29,0,10*ROW('Sanitation Data'!G168)))</f>
        <v/>
      </c>
      <c r="DB174" s="353" t="str">
        <f ca="1">+IF(OFFSET('Sanitation Data'!$G$30,0,10*ROW('Sanitation Data'!G168))="","",OFFSET('Sanitation Data'!$G$30,0,10*ROW('Sanitation Data'!G168)))</f>
        <v/>
      </c>
      <c r="DC174" s="353" t="str">
        <f ca="1">+IF(OFFSET('Sanitation Data'!$G$31,0,10*ROW('Sanitation Data'!G168))="","",OFFSET('Sanitation Data'!$G$31,0,10*ROW('Sanitation Data'!G168)))</f>
        <v/>
      </c>
      <c r="DD174" s="353" t="str">
        <f ca="1">+IF(OFFSET('Sanitation Data'!$G$32,0,10*ROW('Sanitation Data'!G168))="","",OFFSET('Sanitation Data'!$G$32,0,10*ROW('Sanitation Data'!G168)))</f>
        <v/>
      </c>
      <c r="DE174" s="353" t="str">
        <f ca="1">+IF(OFFSET('Sanitation Data'!$H$28,0,10*ROW('Sanitation Data'!H168))="","",OFFSET('Sanitation Data'!$H$28,0,10*ROW('Sanitation Data'!H168)))</f>
        <v/>
      </c>
      <c r="DF174" s="353" t="str">
        <f ca="1">+IF(OFFSET('Sanitation Data'!$H$29,0,10*ROW('Sanitation Data'!H168))="","",OFFSET('Sanitation Data'!$H$29,0,10*ROW('Sanitation Data'!H168)))</f>
        <v/>
      </c>
      <c r="DG174" s="353" t="str">
        <f ca="1">+IF(OFFSET('Sanitation Data'!$H$30,0,10*ROW('Sanitation Data'!H168))="","",OFFSET('Sanitation Data'!$H$30,0,10*ROW('Sanitation Data'!H168)))</f>
        <v/>
      </c>
      <c r="DH174" s="353" t="str">
        <f ca="1">+IF(OFFSET('Sanitation Data'!$H$31,0,10*ROW('Sanitation Data'!H168))="","",OFFSET('Sanitation Data'!$H$31,0,10*ROW('Sanitation Data'!H168)))</f>
        <v/>
      </c>
      <c r="DI174" s="353" t="str">
        <f ca="1">+IF(OFFSET('Sanitation Data'!$H$32,0,10*ROW('Sanitation Data'!H168))="","",OFFSET('Sanitation Data'!$H$32,0,10*ROW('Sanitation Data'!H168)))</f>
        <v/>
      </c>
      <c r="DJ174" s="353" t="str">
        <f ca="1">+IF(OFFSET('Sanitation Data'!$I$28,0,10*ROW('Sanitation Data'!I168))="","",OFFSET('Sanitation Data'!$I$28,0,10*ROW('Sanitation Data'!I168)))</f>
        <v/>
      </c>
      <c r="DK174" s="353" t="str">
        <f ca="1">+IF(OFFSET('Sanitation Data'!$I$29,0,10*ROW('Sanitation Data'!I168))="","",OFFSET('Sanitation Data'!$I$29,0,10*ROW('Sanitation Data'!I168)))</f>
        <v/>
      </c>
      <c r="DL174" s="353" t="str">
        <f ca="1">+IF(OFFSET('Sanitation Data'!$I$30,0,10*ROW('Sanitation Data'!I168))="","",OFFSET('Sanitation Data'!$I$30,0,10*ROW('Sanitation Data'!I168)))</f>
        <v/>
      </c>
      <c r="DM174" s="353" t="str">
        <f ca="1">+IF(OFFSET('Sanitation Data'!$I$31,0,10*ROW('Sanitation Data'!I168))="","",OFFSET('Sanitation Data'!$I$31,0,10*ROW('Sanitation Data'!I168)))</f>
        <v/>
      </c>
      <c r="DN174" s="353" t="str">
        <f ca="1">+IF(OFFSET('Sanitation Data'!$I$32,0,10*ROW('Sanitation Data'!I168))="","",OFFSET('Sanitation Data'!$I$32,0,10*ROW('Sanitation Data'!I168)))</f>
        <v/>
      </c>
      <c r="DO174" s="353" t="str">
        <f ca="1">+IF(OFFSET('Hygiene Data'!$D$11,0,10*ROW('Hygiene Data'!D168))="","",OFFSET('Hygiene Data'!$D$11,0,10*ROW('Hygiene Data'!D168)))</f>
        <v/>
      </c>
      <c r="DP174" s="353" t="str">
        <f ca="1">+IF(OFFSET('Hygiene Data'!$D$12,0,10*ROW('Hygiene Data'!D168))="","",OFFSET('Hygiene Data'!$D$12,0,10*ROW('Hygiene Data'!D168)))</f>
        <v/>
      </c>
      <c r="DQ174" s="353" t="str">
        <f ca="1">+IF(OFFSET('Hygiene Data'!$D$13,0,10*ROW('Hygiene Data'!D168))="","",OFFSET('Hygiene Data'!$D$13,0,10*ROW('Hygiene Data'!D168)))</f>
        <v/>
      </c>
      <c r="DR174" s="353" t="str">
        <f ca="1">+IF(OFFSET('Hygiene Data'!$E$11,0,10*ROW('Hygiene Data'!E168))="","",OFFSET('Hygiene Data'!$E$11,0,10*ROW('Hygiene Data'!E168)))</f>
        <v/>
      </c>
      <c r="DS174" s="353" t="str">
        <f ca="1">+IF(OFFSET('Hygiene Data'!$E$12,0,10*ROW('Hygiene Data'!E168))="","",OFFSET('Hygiene Data'!$E$12,0,10*ROW('Hygiene Data'!E168)))</f>
        <v/>
      </c>
      <c r="DT174" s="353" t="str">
        <f ca="1">+IF(OFFSET('Hygiene Data'!$E$13,0,10*ROW('Hygiene Data'!E168))="","",OFFSET('Hygiene Data'!$E$13,0,10*ROW('Hygiene Data'!E168)))</f>
        <v/>
      </c>
      <c r="DU174" s="353" t="str">
        <f ca="1">+IF(OFFSET('Hygiene Data'!$F$11,0,10*ROW('Hygiene Data'!F168))="","",OFFSET('Hygiene Data'!$F$11,0,10*ROW('Hygiene Data'!F168)))</f>
        <v/>
      </c>
      <c r="DV174" s="353" t="str">
        <f ca="1">+IF(OFFSET('Hygiene Data'!$F$12,0,10*ROW('Hygiene Data'!F168))="","",OFFSET('Hygiene Data'!$F$12,0,10*ROW('Hygiene Data'!F168)))</f>
        <v/>
      </c>
      <c r="DW174" s="353" t="str">
        <f ca="1">+IF(OFFSET('Hygiene Data'!$F$13,0,10*ROW('Hygiene Data'!F168))="","",OFFSET('Hygiene Data'!$F$13,0,10*ROW('Hygiene Data'!F168)))</f>
        <v/>
      </c>
      <c r="DX174" s="353" t="str">
        <f ca="1">+IF(OFFSET('Hygiene Data'!$G$11,0,10*ROW('Hygiene Data'!G168))="","",OFFSET('Hygiene Data'!$G$11,0,10*ROW('Hygiene Data'!G168)))</f>
        <v/>
      </c>
      <c r="DY174" s="353" t="str">
        <f ca="1">+IF(OFFSET('Hygiene Data'!$G$12,0,10*ROW('Hygiene Data'!G168))="","",OFFSET('Hygiene Data'!$G$12,0,10*ROW('Hygiene Data'!G168)))</f>
        <v/>
      </c>
      <c r="DZ174" s="353" t="str">
        <f ca="1">+IF(OFFSET('Hygiene Data'!$G$13,0,10*ROW('Hygiene Data'!G168))="","",OFFSET('Hygiene Data'!$G$13,0,10*ROW('Hygiene Data'!G168)))</f>
        <v/>
      </c>
      <c r="EA174" s="353" t="str">
        <f ca="1">+IF(OFFSET('Hygiene Data'!$H$11,0,10*ROW('Hygiene Data'!H168))="","",OFFSET('Hygiene Data'!$H$11,0,10*ROW('Hygiene Data'!H168)))</f>
        <v/>
      </c>
      <c r="EB174" s="353" t="str">
        <f ca="1">+IF(OFFSET('Hygiene Data'!$H$12,0,10*ROW('Hygiene Data'!H168))="","",OFFSET('Hygiene Data'!$H$12,0,10*ROW('Hygiene Data'!H168)))</f>
        <v/>
      </c>
      <c r="EC174" s="353" t="str">
        <f ca="1">+IF(OFFSET('Hygiene Data'!$H$13,0,10*ROW('Hygiene Data'!H168))="","",OFFSET('Hygiene Data'!$H$13,0,10*ROW('Hygiene Data'!H168)))</f>
        <v/>
      </c>
      <c r="ED174" s="353" t="str">
        <f ca="1">+IF(OFFSET('Hygiene Data'!$I$11,0,10*ROW('Hygiene Data'!I168))="","",OFFSET('Hygiene Data'!$I$11,0,10*ROW('Hygiene Data'!I168)))</f>
        <v/>
      </c>
      <c r="EE174" s="353" t="str">
        <f ca="1">+IF(OFFSET('Hygiene Data'!$I$12,0,10*ROW('Hygiene Data'!I168))="","",OFFSET('Hygiene Data'!$I$12,0,10*ROW('Hygiene Data'!I168)))</f>
        <v/>
      </c>
      <c r="EF174" s="353" t="str">
        <f ca="1">+IF(OFFSET('Hygiene Data'!$I$13,0,10*ROW('Hygiene Data'!I168))="","",OFFSET('Hygiene Data'!$I$13,0,10*ROW('Hygiene Data'!I168)))</f>
        <v/>
      </c>
    </row>
    <row r="175" spans="1:136" x14ac:dyDescent="0.25">
      <c r="A175" s="462" t="str">
        <f ca="1">+IF(OFFSET('Water Data'!$B$2,0,10*ROW('Water Data'!E169))="","",OFFSET('Water Data'!$B$2,0,10*ROW('Water Data'!E169)))</f>
        <v/>
      </c>
      <c r="B175" s="46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89" t="str">
        <f t="shared" ca="1" si="2"/>
        <v/>
      </c>
      <c r="D175" s="49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3" t="str">
        <f ca="1">+IF(OFFSET('Water Data'!$D$27,0,10*ROW('Water Data'!D169))="","",OFFSET('Water Data'!$D$27,0,10*ROW('Water Data'!D169)))</f>
        <v/>
      </c>
      <c r="BT175" s="353" t="str">
        <f ca="1">+IF(OFFSET('Water Data'!$D$28,0,10*ROW('Water Data'!D169))="","",OFFSET('Water Data'!$D$28,0,10*ROW('Water Data'!D169)))</f>
        <v/>
      </c>
      <c r="BU175" s="353" t="str">
        <f ca="1">+IF(OFFSET('Water Data'!$D$29,0,10*ROW('Water Data'!D169))="","",OFFSET('Water Data'!$D$29,0,10*ROW('Water Data'!D169)))</f>
        <v/>
      </c>
      <c r="BV175" s="353" t="str">
        <f ca="1">+IF(OFFSET('Water Data'!$E$27,0,10*ROW('Water Data'!E169))="","",OFFSET('Water Data'!$E$27,0,10*ROW('Water Data'!E169)))</f>
        <v/>
      </c>
      <c r="BW175" s="353" t="str">
        <f ca="1">+IF(OFFSET('Water Data'!$E$28,0,10*ROW('Water Data'!E169))="","",OFFSET('Water Data'!$E$28,0,10*ROW('Water Data'!E169)))</f>
        <v/>
      </c>
      <c r="BX175" s="353" t="str">
        <f ca="1">+IF(OFFSET('Water Data'!$E$29,0,10*ROW('Water Data'!E169))="","",OFFSET('Water Data'!$E$29,0,10*ROW('Water Data'!E169)))</f>
        <v/>
      </c>
      <c r="BY175" s="353" t="str">
        <f ca="1">+IF(OFFSET('Water Data'!$F$27,0,10*ROW('Water Data'!F169))="","",OFFSET('Water Data'!$F$27,0,10*ROW('Water Data'!F169)))</f>
        <v/>
      </c>
      <c r="BZ175" s="353" t="str">
        <f ca="1">+IF(OFFSET('Water Data'!$F$28,0,10*ROW('Water Data'!F169))="","",OFFSET('Water Data'!$F$28,0,10*ROW('Water Data'!F169)))</f>
        <v/>
      </c>
      <c r="CA175" s="353" t="str">
        <f ca="1">+IF(OFFSET('Water Data'!$F$29,0,10*ROW('Water Data'!F169))="","",OFFSET('Water Data'!$F$29,0,10*ROW('Water Data'!F169)))</f>
        <v/>
      </c>
      <c r="CB175" s="353" t="str">
        <f ca="1">+IF(OFFSET('Water Data'!$G$27,0,10*ROW('Water Data'!G169))="","",OFFSET('Water Data'!$G$27,0,10*ROW('Water Data'!G169)))</f>
        <v/>
      </c>
      <c r="CC175" s="353" t="str">
        <f ca="1">+IF(OFFSET('Water Data'!$G$28,0,10*ROW('Water Data'!G169))="","",OFFSET('Water Data'!$G$28,0,10*ROW('Water Data'!G169)))</f>
        <v/>
      </c>
      <c r="CD175" s="353" t="str">
        <f ca="1">+IF(OFFSET('Water Data'!$G$29,0,10*ROW('Water Data'!G169))="","",OFFSET('Water Data'!$G$29,0,10*ROW('Water Data'!G169)))</f>
        <v/>
      </c>
      <c r="CE175" s="353" t="str">
        <f ca="1">+IF(OFFSET('Water Data'!$H$27,0,10*ROW('Water Data'!H169))="","",OFFSET('Water Data'!$H$27,0,10*ROW('Water Data'!H169)))</f>
        <v/>
      </c>
      <c r="CF175" s="353" t="str">
        <f ca="1">+IF(OFFSET('Water Data'!$H$28,0,10*ROW('Water Data'!H169))="","",OFFSET('Water Data'!$H$28,0,10*ROW('Water Data'!H169)))</f>
        <v/>
      </c>
      <c r="CG175" s="353" t="str">
        <f ca="1">+IF(OFFSET('Water Data'!$H$29,0,10*ROW('Water Data'!H169))="","",OFFSET('Water Data'!$H$29,0,10*ROW('Water Data'!H169)))</f>
        <v/>
      </c>
      <c r="CH175" s="353" t="str">
        <f ca="1">+IF(OFFSET('Water Data'!$I$27,0,10*ROW('Water Data'!I169))="","",OFFSET('Water Data'!$I$27,0,10*ROW('Water Data'!I169)))</f>
        <v/>
      </c>
      <c r="CI175" s="353" t="str">
        <f ca="1">+IF(OFFSET('Water Data'!$I$28,0,10*ROW('Water Data'!I169))="","",OFFSET('Water Data'!$I$28,0,10*ROW('Water Data'!I169)))</f>
        <v/>
      </c>
      <c r="CJ175" s="353" t="str">
        <f ca="1">+IF(OFFSET('Water Data'!$I$29,0,10*ROW('Water Data'!I169))="","",OFFSET('Water Data'!$I$29,0,10*ROW('Water Data'!I169)))</f>
        <v/>
      </c>
      <c r="CK175" s="353" t="str">
        <f ca="1">+IF(OFFSET('Sanitation Data'!$D$28,0,10*ROW('Sanitation Data'!D169))="","",OFFSET('Sanitation Data'!$D$28,0,10*ROW('Sanitation Data'!D169)))</f>
        <v/>
      </c>
      <c r="CL175" s="353" t="str">
        <f ca="1">+IF(OFFSET('Sanitation Data'!$D$29,0,10*ROW('Sanitation Data'!D169))="","",OFFSET('Sanitation Data'!$D$29,0,10*ROW('Sanitation Data'!D169)))</f>
        <v/>
      </c>
      <c r="CM175" s="353" t="str">
        <f ca="1">+IF(OFFSET('Sanitation Data'!$D$30,0,10*ROW('Sanitation Data'!D169))="","",OFFSET('Sanitation Data'!$D$30,0,10*ROW('Sanitation Data'!D169)))</f>
        <v/>
      </c>
      <c r="CN175" s="353" t="str">
        <f ca="1">+IF(OFFSET('Sanitation Data'!$D$31,0,10*ROW('Sanitation Data'!D169))="","",OFFSET('Sanitation Data'!$D$31,0,10*ROW('Sanitation Data'!D169)))</f>
        <v/>
      </c>
      <c r="CO175" s="353" t="str">
        <f ca="1">+IF(OFFSET('Sanitation Data'!$D$32,0,10*ROW('Sanitation Data'!D169))="","",OFFSET('Sanitation Data'!$D$32,0,10*ROW('Sanitation Data'!D169)))</f>
        <v/>
      </c>
      <c r="CP175" s="353" t="str">
        <f ca="1">+IF(OFFSET('Sanitation Data'!$E$28,0,10*ROW('Sanitation Data'!E169))="","",OFFSET('Sanitation Data'!$E$28,0,10*ROW('Sanitation Data'!E169)))</f>
        <v/>
      </c>
      <c r="CQ175" s="353" t="str">
        <f ca="1">+IF(OFFSET('Sanitation Data'!$E$29,0,10*ROW('Sanitation Data'!E169))="","",OFFSET('Sanitation Data'!$E$29,0,10*ROW('Sanitation Data'!E169)))</f>
        <v/>
      </c>
      <c r="CR175" s="353" t="str">
        <f ca="1">+IF(OFFSET('Sanitation Data'!$E$30,0,10*ROW('Sanitation Data'!E169))="","",OFFSET('Sanitation Data'!$E$30,0,10*ROW('Sanitation Data'!E169)))</f>
        <v/>
      </c>
      <c r="CS175" s="353" t="str">
        <f ca="1">+IF(OFFSET('Sanitation Data'!$E$31,0,10*ROW('Sanitation Data'!E169))="","",OFFSET('Sanitation Data'!$E$31,0,10*ROW('Sanitation Data'!E169)))</f>
        <v/>
      </c>
      <c r="CT175" s="353" t="str">
        <f ca="1">+IF(OFFSET('Sanitation Data'!$E$32,0,10*ROW('Sanitation Data'!E169))="","",OFFSET('Sanitation Data'!$E$32,0,10*ROW('Sanitation Data'!E169)))</f>
        <v/>
      </c>
      <c r="CU175" s="353" t="str">
        <f ca="1">+IF(OFFSET('Sanitation Data'!$F$28,0,10*ROW('Sanitation Data'!F169))="","",OFFSET('Sanitation Data'!$F$28,0,10*ROW('Sanitation Data'!F169)))</f>
        <v/>
      </c>
      <c r="CV175" s="353" t="str">
        <f ca="1">+IF(OFFSET('Sanitation Data'!$F$29,0,10*ROW('Sanitation Data'!F169))="","",OFFSET('Sanitation Data'!$F$29,0,10*ROW('Sanitation Data'!F169)))</f>
        <v/>
      </c>
      <c r="CW175" s="353" t="str">
        <f ca="1">+IF(OFFSET('Sanitation Data'!$F$30,0,10*ROW('Sanitation Data'!F169))="","",OFFSET('Sanitation Data'!$F$30,0,10*ROW('Sanitation Data'!F169)))</f>
        <v/>
      </c>
      <c r="CX175" s="353" t="str">
        <f ca="1">+IF(OFFSET('Sanitation Data'!$F$31,0,10*ROW('Sanitation Data'!F169))="","",OFFSET('Sanitation Data'!$F$31,0,10*ROW('Sanitation Data'!F169)))</f>
        <v/>
      </c>
      <c r="CY175" s="353" t="str">
        <f ca="1">+IF(OFFSET('Sanitation Data'!$F$32,0,10*ROW('Sanitation Data'!F169))="","",OFFSET('Sanitation Data'!$F$32,0,10*ROW('Sanitation Data'!F169)))</f>
        <v/>
      </c>
      <c r="CZ175" s="353" t="str">
        <f ca="1">+IF(OFFSET('Sanitation Data'!$G$28,0,10*ROW('Sanitation Data'!G169))="","",OFFSET('Sanitation Data'!$G$28,0,10*ROW('Sanitation Data'!G169)))</f>
        <v/>
      </c>
      <c r="DA175" s="353" t="str">
        <f ca="1">+IF(OFFSET('Sanitation Data'!$G$29,0,10*ROW('Sanitation Data'!G169))="","",OFFSET('Sanitation Data'!$G$29,0,10*ROW('Sanitation Data'!G169)))</f>
        <v/>
      </c>
      <c r="DB175" s="353" t="str">
        <f ca="1">+IF(OFFSET('Sanitation Data'!$G$30,0,10*ROW('Sanitation Data'!G169))="","",OFFSET('Sanitation Data'!$G$30,0,10*ROW('Sanitation Data'!G169)))</f>
        <v/>
      </c>
      <c r="DC175" s="353" t="str">
        <f ca="1">+IF(OFFSET('Sanitation Data'!$G$31,0,10*ROW('Sanitation Data'!G169))="","",OFFSET('Sanitation Data'!$G$31,0,10*ROW('Sanitation Data'!G169)))</f>
        <v/>
      </c>
      <c r="DD175" s="353" t="str">
        <f ca="1">+IF(OFFSET('Sanitation Data'!$G$32,0,10*ROW('Sanitation Data'!G169))="","",OFFSET('Sanitation Data'!$G$32,0,10*ROW('Sanitation Data'!G169)))</f>
        <v/>
      </c>
      <c r="DE175" s="353" t="str">
        <f ca="1">+IF(OFFSET('Sanitation Data'!$H$28,0,10*ROW('Sanitation Data'!H169))="","",OFFSET('Sanitation Data'!$H$28,0,10*ROW('Sanitation Data'!H169)))</f>
        <v/>
      </c>
      <c r="DF175" s="353" t="str">
        <f ca="1">+IF(OFFSET('Sanitation Data'!$H$29,0,10*ROW('Sanitation Data'!H169))="","",OFFSET('Sanitation Data'!$H$29,0,10*ROW('Sanitation Data'!H169)))</f>
        <v/>
      </c>
      <c r="DG175" s="353" t="str">
        <f ca="1">+IF(OFFSET('Sanitation Data'!$H$30,0,10*ROW('Sanitation Data'!H169))="","",OFFSET('Sanitation Data'!$H$30,0,10*ROW('Sanitation Data'!H169)))</f>
        <v/>
      </c>
      <c r="DH175" s="353" t="str">
        <f ca="1">+IF(OFFSET('Sanitation Data'!$H$31,0,10*ROW('Sanitation Data'!H169))="","",OFFSET('Sanitation Data'!$H$31,0,10*ROW('Sanitation Data'!H169)))</f>
        <v/>
      </c>
      <c r="DI175" s="353" t="str">
        <f ca="1">+IF(OFFSET('Sanitation Data'!$H$32,0,10*ROW('Sanitation Data'!H169))="","",OFFSET('Sanitation Data'!$H$32,0,10*ROW('Sanitation Data'!H169)))</f>
        <v/>
      </c>
      <c r="DJ175" s="353" t="str">
        <f ca="1">+IF(OFFSET('Sanitation Data'!$I$28,0,10*ROW('Sanitation Data'!I169))="","",OFFSET('Sanitation Data'!$I$28,0,10*ROW('Sanitation Data'!I169)))</f>
        <v/>
      </c>
      <c r="DK175" s="353" t="str">
        <f ca="1">+IF(OFFSET('Sanitation Data'!$I$29,0,10*ROW('Sanitation Data'!I169))="","",OFFSET('Sanitation Data'!$I$29,0,10*ROW('Sanitation Data'!I169)))</f>
        <v/>
      </c>
      <c r="DL175" s="353" t="str">
        <f ca="1">+IF(OFFSET('Sanitation Data'!$I$30,0,10*ROW('Sanitation Data'!I169))="","",OFFSET('Sanitation Data'!$I$30,0,10*ROW('Sanitation Data'!I169)))</f>
        <v/>
      </c>
      <c r="DM175" s="353" t="str">
        <f ca="1">+IF(OFFSET('Sanitation Data'!$I$31,0,10*ROW('Sanitation Data'!I169))="","",OFFSET('Sanitation Data'!$I$31,0,10*ROW('Sanitation Data'!I169)))</f>
        <v/>
      </c>
      <c r="DN175" s="353" t="str">
        <f ca="1">+IF(OFFSET('Sanitation Data'!$I$32,0,10*ROW('Sanitation Data'!I169))="","",OFFSET('Sanitation Data'!$I$32,0,10*ROW('Sanitation Data'!I169)))</f>
        <v/>
      </c>
      <c r="DO175" s="353" t="str">
        <f ca="1">+IF(OFFSET('Hygiene Data'!$D$11,0,10*ROW('Hygiene Data'!D169))="","",OFFSET('Hygiene Data'!$D$11,0,10*ROW('Hygiene Data'!D169)))</f>
        <v/>
      </c>
      <c r="DP175" s="353" t="str">
        <f ca="1">+IF(OFFSET('Hygiene Data'!$D$12,0,10*ROW('Hygiene Data'!D169))="","",OFFSET('Hygiene Data'!$D$12,0,10*ROW('Hygiene Data'!D169)))</f>
        <v/>
      </c>
      <c r="DQ175" s="353" t="str">
        <f ca="1">+IF(OFFSET('Hygiene Data'!$D$13,0,10*ROW('Hygiene Data'!D169))="","",OFFSET('Hygiene Data'!$D$13,0,10*ROW('Hygiene Data'!D169)))</f>
        <v/>
      </c>
      <c r="DR175" s="353" t="str">
        <f ca="1">+IF(OFFSET('Hygiene Data'!$E$11,0,10*ROW('Hygiene Data'!E169))="","",OFFSET('Hygiene Data'!$E$11,0,10*ROW('Hygiene Data'!E169)))</f>
        <v/>
      </c>
      <c r="DS175" s="353" t="str">
        <f ca="1">+IF(OFFSET('Hygiene Data'!$E$12,0,10*ROW('Hygiene Data'!E169))="","",OFFSET('Hygiene Data'!$E$12,0,10*ROW('Hygiene Data'!E169)))</f>
        <v/>
      </c>
      <c r="DT175" s="353" t="str">
        <f ca="1">+IF(OFFSET('Hygiene Data'!$E$13,0,10*ROW('Hygiene Data'!E169))="","",OFFSET('Hygiene Data'!$E$13,0,10*ROW('Hygiene Data'!E169)))</f>
        <v/>
      </c>
      <c r="DU175" s="353" t="str">
        <f ca="1">+IF(OFFSET('Hygiene Data'!$F$11,0,10*ROW('Hygiene Data'!F169))="","",OFFSET('Hygiene Data'!$F$11,0,10*ROW('Hygiene Data'!F169)))</f>
        <v/>
      </c>
      <c r="DV175" s="353" t="str">
        <f ca="1">+IF(OFFSET('Hygiene Data'!$F$12,0,10*ROW('Hygiene Data'!F169))="","",OFFSET('Hygiene Data'!$F$12,0,10*ROW('Hygiene Data'!F169)))</f>
        <v/>
      </c>
      <c r="DW175" s="353" t="str">
        <f ca="1">+IF(OFFSET('Hygiene Data'!$F$13,0,10*ROW('Hygiene Data'!F169))="","",OFFSET('Hygiene Data'!$F$13,0,10*ROW('Hygiene Data'!F169)))</f>
        <v/>
      </c>
      <c r="DX175" s="353" t="str">
        <f ca="1">+IF(OFFSET('Hygiene Data'!$G$11,0,10*ROW('Hygiene Data'!G169))="","",OFFSET('Hygiene Data'!$G$11,0,10*ROW('Hygiene Data'!G169)))</f>
        <v/>
      </c>
      <c r="DY175" s="353" t="str">
        <f ca="1">+IF(OFFSET('Hygiene Data'!$G$12,0,10*ROW('Hygiene Data'!G169))="","",OFFSET('Hygiene Data'!$G$12,0,10*ROW('Hygiene Data'!G169)))</f>
        <v/>
      </c>
      <c r="DZ175" s="353" t="str">
        <f ca="1">+IF(OFFSET('Hygiene Data'!$G$13,0,10*ROW('Hygiene Data'!G169))="","",OFFSET('Hygiene Data'!$G$13,0,10*ROW('Hygiene Data'!G169)))</f>
        <v/>
      </c>
      <c r="EA175" s="353" t="str">
        <f ca="1">+IF(OFFSET('Hygiene Data'!$H$11,0,10*ROW('Hygiene Data'!H169))="","",OFFSET('Hygiene Data'!$H$11,0,10*ROW('Hygiene Data'!H169)))</f>
        <v/>
      </c>
      <c r="EB175" s="353" t="str">
        <f ca="1">+IF(OFFSET('Hygiene Data'!$H$12,0,10*ROW('Hygiene Data'!H169))="","",OFFSET('Hygiene Data'!$H$12,0,10*ROW('Hygiene Data'!H169)))</f>
        <v/>
      </c>
      <c r="EC175" s="353" t="str">
        <f ca="1">+IF(OFFSET('Hygiene Data'!$H$13,0,10*ROW('Hygiene Data'!H169))="","",OFFSET('Hygiene Data'!$H$13,0,10*ROW('Hygiene Data'!H169)))</f>
        <v/>
      </c>
      <c r="ED175" s="353" t="str">
        <f ca="1">+IF(OFFSET('Hygiene Data'!$I$11,0,10*ROW('Hygiene Data'!I169))="","",OFFSET('Hygiene Data'!$I$11,0,10*ROW('Hygiene Data'!I169)))</f>
        <v/>
      </c>
      <c r="EE175" s="353" t="str">
        <f ca="1">+IF(OFFSET('Hygiene Data'!$I$12,0,10*ROW('Hygiene Data'!I169))="","",OFFSET('Hygiene Data'!$I$12,0,10*ROW('Hygiene Data'!I169)))</f>
        <v/>
      </c>
      <c r="EF175" s="353" t="str">
        <f ca="1">+IF(OFFSET('Hygiene Data'!$I$13,0,10*ROW('Hygiene Data'!I169))="","",OFFSET('Hygiene Data'!$I$13,0,10*ROW('Hygiene Data'!I169)))</f>
        <v/>
      </c>
    </row>
    <row r="176" spans="1:136" x14ac:dyDescent="0.25">
      <c r="A176" s="462" t="str">
        <f ca="1">+IF(OFFSET('Water Data'!$B$2,0,10*ROW('Water Data'!E170))="","",OFFSET('Water Data'!$B$2,0,10*ROW('Water Data'!E170)))</f>
        <v/>
      </c>
      <c r="B176" s="46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89" t="str">
        <f t="shared" ca="1" si="2"/>
        <v/>
      </c>
      <c r="D176" s="49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3" t="str">
        <f ca="1">+IF(OFFSET('Water Data'!$D$27,0,10*ROW('Water Data'!D170))="","",OFFSET('Water Data'!$D$27,0,10*ROW('Water Data'!D170)))</f>
        <v/>
      </c>
      <c r="BT176" s="353" t="str">
        <f ca="1">+IF(OFFSET('Water Data'!$D$28,0,10*ROW('Water Data'!D170))="","",OFFSET('Water Data'!$D$28,0,10*ROW('Water Data'!D170)))</f>
        <v/>
      </c>
      <c r="BU176" s="353" t="str">
        <f ca="1">+IF(OFFSET('Water Data'!$D$29,0,10*ROW('Water Data'!D170))="","",OFFSET('Water Data'!$D$29,0,10*ROW('Water Data'!D170)))</f>
        <v/>
      </c>
      <c r="BV176" s="353" t="str">
        <f ca="1">+IF(OFFSET('Water Data'!$E$27,0,10*ROW('Water Data'!E170))="","",OFFSET('Water Data'!$E$27,0,10*ROW('Water Data'!E170)))</f>
        <v/>
      </c>
      <c r="BW176" s="353" t="str">
        <f ca="1">+IF(OFFSET('Water Data'!$E$28,0,10*ROW('Water Data'!E170))="","",OFFSET('Water Data'!$E$28,0,10*ROW('Water Data'!E170)))</f>
        <v/>
      </c>
      <c r="BX176" s="353" t="str">
        <f ca="1">+IF(OFFSET('Water Data'!$E$29,0,10*ROW('Water Data'!E170))="","",OFFSET('Water Data'!$E$29,0,10*ROW('Water Data'!E170)))</f>
        <v/>
      </c>
      <c r="BY176" s="353" t="str">
        <f ca="1">+IF(OFFSET('Water Data'!$F$27,0,10*ROW('Water Data'!F170))="","",OFFSET('Water Data'!$F$27,0,10*ROW('Water Data'!F170)))</f>
        <v/>
      </c>
      <c r="BZ176" s="353" t="str">
        <f ca="1">+IF(OFFSET('Water Data'!$F$28,0,10*ROW('Water Data'!F170))="","",OFFSET('Water Data'!$F$28,0,10*ROW('Water Data'!F170)))</f>
        <v/>
      </c>
      <c r="CA176" s="353" t="str">
        <f ca="1">+IF(OFFSET('Water Data'!$F$29,0,10*ROW('Water Data'!F170))="","",OFFSET('Water Data'!$F$29,0,10*ROW('Water Data'!F170)))</f>
        <v/>
      </c>
      <c r="CB176" s="353" t="str">
        <f ca="1">+IF(OFFSET('Water Data'!$G$27,0,10*ROW('Water Data'!G170))="","",OFFSET('Water Data'!$G$27,0,10*ROW('Water Data'!G170)))</f>
        <v/>
      </c>
      <c r="CC176" s="353" t="str">
        <f ca="1">+IF(OFFSET('Water Data'!$G$28,0,10*ROW('Water Data'!G170))="","",OFFSET('Water Data'!$G$28,0,10*ROW('Water Data'!G170)))</f>
        <v/>
      </c>
      <c r="CD176" s="353" t="str">
        <f ca="1">+IF(OFFSET('Water Data'!$G$29,0,10*ROW('Water Data'!G170))="","",OFFSET('Water Data'!$G$29,0,10*ROW('Water Data'!G170)))</f>
        <v/>
      </c>
      <c r="CE176" s="353" t="str">
        <f ca="1">+IF(OFFSET('Water Data'!$H$27,0,10*ROW('Water Data'!H170))="","",OFFSET('Water Data'!$H$27,0,10*ROW('Water Data'!H170)))</f>
        <v/>
      </c>
      <c r="CF176" s="353" t="str">
        <f ca="1">+IF(OFFSET('Water Data'!$H$28,0,10*ROW('Water Data'!H170))="","",OFFSET('Water Data'!$H$28,0,10*ROW('Water Data'!H170)))</f>
        <v/>
      </c>
      <c r="CG176" s="353" t="str">
        <f ca="1">+IF(OFFSET('Water Data'!$H$29,0,10*ROW('Water Data'!H170))="","",OFFSET('Water Data'!$H$29,0,10*ROW('Water Data'!H170)))</f>
        <v/>
      </c>
      <c r="CH176" s="353" t="str">
        <f ca="1">+IF(OFFSET('Water Data'!$I$27,0,10*ROW('Water Data'!I170))="","",OFFSET('Water Data'!$I$27,0,10*ROW('Water Data'!I170)))</f>
        <v/>
      </c>
      <c r="CI176" s="353" t="str">
        <f ca="1">+IF(OFFSET('Water Data'!$I$28,0,10*ROW('Water Data'!I170))="","",OFFSET('Water Data'!$I$28,0,10*ROW('Water Data'!I170)))</f>
        <v/>
      </c>
      <c r="CJ176" s="353" t="str">
        <f ca="1">+IF(OFFSET('Water Data'!$I$29,0,10*ROW('Water Data'!I170))="","",OFFSET('Water Data'!$I$29,0,10*ROW('Water Data'!I170)))</f>
        <v/>
      </c>
      <c r="CK176" s="353" t="str">
        <f ca="1">+IF(OFFSET('Sanitation Data'!$D$28,0,10*ROW('Sanitation Data'!D170))="","",OFFSET('Sanitation Data'!$D$28,0,10*ROW('Sanitation Data'!D170)))</f>
        <v/>
      </c>
      <c r="CL176" s="353" t="str">
        <f ca="1">+IF(OFFSET('Sanitation Data'!$D$29,0,10*ROW('Sanitation Data'!D170))="","",OFFSET('Sanitation Data'!$D$29,0,10*ROW('Sanitation Data'!D170)))</f>
        <v/>
      </c>
      <c r="CM176" s="353" t="str">
        <f ca="1">+IF(OFFSET('Sanitation Data'!$D$30,0,10*ROW('Sanitation Data'!D170))="","",OFFSET('Sanitation Data'!$D$30,0,10*ROW('Sanitation Data'!D170)))</f>
        <v/>
      </c>
      <c r="CN176" s="353" t="str">
        <f ca="1">+IF(OFFSET('Sanitation Data'!$D$31,0,10*ROW('Sanitation Data'!D170))="","",OFFSET('Sanitation Data'!$D$31,0,10*ROW('Sanitation Data'!D170)))</f>
        <v/>
      </c>
      <c r="CO176" s="353" t="str">
        <f ca="1">+IF(OFFSET('Sanitation Data'!$D$32,0,10*ROW('Sanitation Data'!D170))="","",OFFSET('Sanitation Data'!$D$32,0,10*ROW('Sanitation Data'!D170)))</f>
        <v/>
      </c>
      <c r="CP176" s="353" t="str">
        <f ca="1">+IF(OFFSET('Sanitation Data'!$E$28,0,10*ROW('Sanitation Data'!E170))="","",OFFSET('Sanitation Data'!$E$28,0,10*ROW('Sanitation Data'!E170)))</f>
        <v/>
      </c>
      <c r="CQ176" s="353" t="str">
        <f ca="1">+IF(OFFSET('Sanitation Data'!$E$29,0,10*ROW('Sanitation Data'!E170))="","",OFFSET('Sanitation Data'!$E$29,0,10*ROW('Sanitation Data'!E170)))</f>
        <v/>
      </c>
      <c r="CR176" s="353" t="str">
        <f ca="1">+IF(OFFSET('Sanitation Data'!$E$30,0,10*ROW('Sanitation Data'!E170))="","",OFFSET('Sanitation Data'!$E$30,0,10*ROW('Sanitation Data'!E170)))</f>
        <v/>
      </c>
      <c r="CS176" s="353" t="str">
        <f ca="1">+IF(OFFSET('Sanitation Data'!$E$31,0,10*ROW('Sanitation Data'!E170))="","",OFFSET('Sanitation Data'!$E$31,0,10*ROW('Sanitation Data'!E170)))</f>
        <v/>
      </c>
      <c r="CT176" s="353" t="str">
        <f ca="1">+IF(OFFSET('Sanitation Data'!$E$32,0,10*ROW('Sanitation Data'!E170))="","",OFFSET('Sanitation Data'!$E$32,0,10*ROW('Sanitation Data'!E170)))</f>
        <v/>
      </c>
      <c r="CU176" s="353" t="str">
        <f ca="1">+IF(OFFSET('Sanitation Data'!$F$28,0,10*ROW('Sanitation Data'!F170))="","",OFFSET('Sanitation Data'!$F$28,0,10*ROW('Sanitation Data'!F170)))</f>
        <v/>
      </c>
      <c r="CV176" s="353" t="str">
        <f ca="1">+IF(OFFSET('Sanitation Data'!$F$29,0,10*ROW('Sanitation Data'!F170))="","",OFFSET('Sanitation Data'!$F$29,0,10*ROW('Sanitation Data'!F170)))</f>
        <v/>
      </c>
      <c r="CW176" s="353" t="str">
        <f ca="1">+IF(OFFSET('Sanitation Data'!$F$30,0,10*ROW('Sanitation Data'!F170))="","",OFFSET('Sanitation Data'!$F$30,0,10*ROW('Sanitation Data'!F170)))</f>
        <v/>
      </c>
      <c r="CX176" s="353" t="str">
        <f ca="1">+IF(OFFSET('Sanitation Data'!$F$31,0,10*ROW('Sanitation Data'!F170))="","",OFFSET('Sanitation Data'!$F$31,0,10*ROW('Sanitation Data'!F170)))</f>
        <v/>
      </c>
      <c r="CY176" s="353" t="str">
        <f ca="1">+IF(OFFSET('Sanitation Data'!$F$32,0,10*ROW('Sanitation Data'!F170))="","",OFFSET('Sanitation Data'!$F$32,0,10*ROW('Sanitation Data'!F170)))</f>
        <v/>
      </c>
      <c r="CZ176" s="353" t="str">
        <f ca="1">+IF(OFFSET('Sanitation Data'!$G$28,0,10*ROW('Sanitation Data'!G170))="","",OFFSET('Sanitation Data'!$G$28,0,10*ROW('Sanitation Data'!G170)))</f>
        <v/>
      </c>
      <c r="DA176" s="353" t="str">
        <f ca="1">+IF(OFFSET('Sanitation Data'!$G$29,0,10*ROW('Sanitation Data'!G170))="","",OFFSET('Sanitation Data'!$G$29,0,10*ROW('Sanitation Data'!G170)))</f>
        <v/>
      </c>
      <c r="DB176" s="353" t="str">
        <f ca="1">+IF(OFFSET('Sanitation Data'!$G$30,0,10*ROW('Sanitation Data'!G170))="","",OFFSET('Sanitation Data'!$G$30,0,10*ROW('Sanitation Data'!G170)))</f>
        <v/>
      </c>
      <c r="DC176" s="353" t="str">
        <f ca="1">+IF(OFFSET('Sanitation Data'!$G$31,0,10*ROW('Sanitation Data'!G170))="","",OFFSET('Sanitation Data'!$G$31,0,10*ROW('Sanitation Data'!G170)))</f>
        <v/>
      </c>
      <c r="DD176" s="353" t="str">
        <f ca="1">+IF(OFFSET('Sanitation Data'!$G$32,0,10*ROW('Sanitation Data'!G170))="","",OFFSET('Sanitation Data'!$G$32,0,10*ROW('Sanitation Data'!G170)))</f>
        <v/>
      </c>
      <c r="DE176" s="353" t="str">
        <f ca="1">+IF(OFFSET('Sanitation Data'!$H$28,0,10*ROW('Sanitation Data'!H170))="","",OFFSET('Sanitation Data'!$H$28,0,10*ROW('Sanitation Data'!H170)))</f>
        <v/>
      </c>
      <c r="DF176" s="353" t="str">
        <f ca="1">+IF(OFFSET('Sanitation Data'!$H$29,0,10*ROW('Sanitation Data'!H170))="","",OFFSET('Sanitation Data'!$H$29,0,10*ROW('Sanitation Data'!H170)))</f>
        <v/>
      </c>
      <c r="DG176" s="353" t="str">
        <f ca="1">+IF(OFFSET('Sanitation Data'!$H$30,0,10*ROW('Sanitation Data'!H170))="","",OFFSET('Sanitation Data'!$H$30,0,10*ROW('Sanitation Data'!H170)))</f>
        <v/>
      </c>
      <c r="DH176" s="353" t="str">
        <f ca="1">+IF(OFFSET('Sanitation Data'!$H$31,0,10*ROW('Sanitation Data'!H170))="","",OFFSET('Sanitation Data'!$H$31,0,10*ROW('Sanitation Data'!H170)))</f>
        <v/>
      </c>
      <c r="DI176" s="353" t="str">
        <f ca="1">+IF(OFFSET('Sanitation Data'!$H$32,0,10*ROW('Sanitation Data'!H170))="","",OFFSET('Sanitation Data'!$H$32,0,10*ROW('Sanitation Data'!H170)))</f>
        <v/>
      </c>
      <c r="DJ176" s="353" t="str">
        <f ca="1">+IF(OFFSET('Sanitation Data'!$I$28,0,10*ROW('Sanitation Data'!I170))="","",OFFSET('Sanitation Data'!$I$28,0,10*ROW('Sanitation Data'!I170)))</f>
        <v/>
      </c>
      <c r="DK176" s="353" t="str">
        <f ca="1">+IF(OFFSET('Sanitation Data'!$I$29,0,10*ROW('Sanitation Data'!I170))="","",OFFSET('Sanitation Data'!$I$29,0,10*ROW('Sanitation Data'!I170)))</f>
        <v/>
      </c>
      <c r="DL176" s="353" t="str">
        <f ca="1">+IF(OFFSET('Sanitation Data'!$I$30,0,10*ROW('Sanitation Data'!I170))="","",OFFSET('Sanitation Data'!$I$30,0,10*ROW('Sanitation Data'!I170)))</f>
        <v/>
      </c>
      <c r="DM176" s="353" t="str">
        <f ca="1">+IF(OFFSET('Sanitation Data'!$I$31,0,10*ROW('Sanitation Data'!I170))="","",OFFSET('Sanitation Data'!$I$31,0,10*ROW('Sanitation Data'!I170)))</f>
        <v/>
      </c>
      <c r="DN176" s="353" t="str">
        <f ca="1">+IF(OFFSET('Sanitation Data'!$I$32,0,10*ROW('Sanitation Data'!I170))="","",OFFSET('Sanitation Data'!$I$32,0,10*ROW('Sanitation Data'!I170)))</f>
        <v/>
      </c>
      <c r="DO176" s="353" t="str">
        <f ca="1">+IF(OFFSET('Hygiene Data'!$D$11,0,10*ROW('Hygiene Data'!D170))="","",OFFSET('Hygiene Data'!$D$11,0,10*ROW('Hygiene Data'!D170)))</f>
        <v/>
      </c>
      <c r="DP176" s="353" t="str">
        <f ca="1">+IF(OFFSET('Hygiene Data'!$D$12,0,10*ROW('Hygiene Data'!D170))="","",OFFSET('Hygiene Data'!$D$12,0,10*ROW('Hygiene Data'!D170)))</f>
        <v/>
      </c>
      <c r="DQ176" s="353" t="str">
        <f ca="1">+IF(OFFSET('Hygiene Data'!$D$13,0,10*ROW('Hygiene Data'!D170))="","",OFFSET('Hygiene Data'!$D$13,0,10*ROW('Hygiene Data'!D170)))</f>
        <v/>
      </c>
      <c r="DR176" s="353" t="str">
        <f ca="1">+IF(OFFSET('Hygiene Data'!$E$11,0,10*ROW('Hygiene Data'!E170))="","",OFFSET('Hygiene Data'!$E$11,0,10*ROW('Hygiene Data'!E170)))</f>
        <v/>
      </c>
      <c r="DS176" s="353" t="str">
        <f ca="1">+IF(OFFSET('Hygiene Data'!$E$12,0,10*ROW('Hygiene Data'!E170))="","",OFFSET('Hygiene Data'!$E$12,0,10*ROW('Hygiene Data'!E170)))</f>
        <v/>
      </c>
      <c r="DT176" s="353" t="str">
        <f ca="1">+IF(OFFSET('Hygiene Data'!$E$13,0,10*ROW('Hygiene Data'!E170))="","",OFFSET('Hygiene Data'!$E$13,0,10*ROW('Hygiene Data'!E170)))</f>
        <v/>
      </c>
      <c r="DU176" s="353" t="str">
        <f ca="1">+IF(OFFSET('Hygiene Data'!$F$11,0,10*ROW('Hygiene Data'!F170))="","",OFFSET('Hygiene Data'!$F$11,0,10*ROW('Hygiene Data'!F170)))</f>
        <v/>
      </c>
      <c r="DV176" s="353" t="str">
        <f ca="1">+IF(OFFSET('Hygiene Data'!$F$12,0,10*ROW('Hygiene Data'!F170))="","",OFFSET('Hygiene Data'!$F$12,0,10*ROW('Hygiene Data'!F170)))</f>
        <v/>
      </c>
      <c r="DW176" s="353" t="str">
        <f ca="1">+IF(OFFSET('Hygiene Data'!$F$13,0,10*ROW('Hygiene Data'!F170))="","",OFFSET('Hygiene Data'!$F$13,0,10*ROW('Hygiene Data'!F170)))</f>
        <v/>
      </c>
      <c r="DX176" s="353" t="str">
        <f ca="1">+IF(OFFSET('Hygiene Data'!$G$11,0,10*ROW('Hygiene Data'!G170))="","",OFFSET('Hygiene Data'!$G$11,0,10*ROW('Hygiene Data'!G170)))</f>
        <v/>
      </c>
      <c r="DY176" s="353" t="str">
        <f ca="1">+IF(OFFSET('Hygiene Data'!$G$12,0,10*ROW('Hygiene Data'!G170))="","",OFFSET('Hygiene Data'!$G$12,0,10*ROW('Hygiene Data'!G170)))</f>
        <v/>
      </c>
      <c r="DZ176" s="353" t="str">
        <f ca="1">+IF(OFFSET('Hygiene Data'!$G$13,0,10*ROW('Hygiene Data'!G170))="","",OFFSET('Hygiene Data'!$G$13,0,10*ROW('Hygiene Data'!G170)))</f>
        <v/>
      </c>
      <c r="EA176" s="353" t="str">
        <f ca="1">+IF(OFFSET('Hygiene Data'!$H$11,0,10*ROW('Hygiene Data'!H170))="","",OFFSET('Hygiene Data'!$H$11,0,10*ROW('Hygiene Data'!H170)))</f>
        <v/>
      </c>
      <c r="EB176" s="353" t="str">
        <f ca="1">+IF(OFFSET('Hygiene Data'!$H$12,0,10*ROW('Hygiene Data'!H170))="","",OFFSET('Hygiene Data'!$H$12,0,10*ROW('Hygiene Data'!H170)))</f>
        <v/>
      </c>
      <c r="EC176" s="353" t="str">
        <f ca="1">+IF(OFFSET('Hygiene Data'!$H$13,0,10*ROW('Hygiene Data'!H170))="","",OFFSET('Hygiene Data'!$H$13,0,10*ROW('Hygiene Data'!H170)))</f>
        <v/>
      </c>
      <c r="ED176" s="353" t="str">
        <f ca="1">+IF(OFFSET('Hygiene Data'!$I$11,0,10*ROW('Hygiene Data'!I170))="","",OFFSET('Hygiene Data'!$I$11,0,10*ROW('Hygiene Data'!I170)))</f>
        <v/>
      </c>
      <c r="EE176" s="353" t="str">
        <f ca="1">+IF(OFFSET('Hygiene Data'!$I$12,0,10*ROW('Hygiene Data'!I170))="","",OFFSET('Hygiene Data'!$I$12,0,10*ROW('Hygiene Data'!I170)))</f>
        <v/>
      </c>
      <c r="EF176" s="353" t="str">
        <f ca="1">+IF(OFFSET('Hygiene Data'!$I$13,0,10*ROW('Hygiene Data'!I170))="","",OFFSET('Hygiene Data'!$I$13,0,10*ROW('Hygiene Data'!I170)))</f>
        <v/>
      </c>
    </row>
    <row r="177" spans="1:136" x14ac:dyDescent="0.25">
      <c r="A177" s="462" t="str">
        <f ca="1">+IF(OFFSET('Water Data'!$B$2,0,10*ROW('Water Data'!E171))="","",OFFSET('Water Data'!$B$2,0,10*ROW('Water Data'!E171)))</f>
        <v/>
      </c>
      <c r="B177" s="46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89" t="str">
        <f t="shared" ca="1" si="2"/>
        <v/>
      </c>
      <c r="D177" s="49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3" t="str">
        <f ca="1">+IF(OFFSET('Water Data'!$D$27,0,10*ROW('Water Data'!D171))="","",OFFSET('Water Data'!$D$27,0,10*ROW('Water Data'!D171)))</f>
        <v/>
      </c>
      <c r="BT177" s="353" t="str">
        <f ca="1">+IF(OFFSET('Water Data'!$D$28,0,10*ROW('Water Data'!D171))="","",OFFSET('Water Data'!$D$28,0,10*ROW('Water Data'!D171)))</f>
        <v/>
      </c>
      <c r="BU177" s="353" t="str">
        <f ca="1">+IF(OFFSET('Water Data'!$D$29,0,10*ROW('Water Data'!D171))="","",OFFSET('Water Data'!$D$29,0,10*ROW('Water Data'!D171)))</f>
        <v/>
      </c>
      <c r="BV177" s="353" t="str">
        <f ca="1">+IF(OFFSET('Water Data'!$E$27,0,10*ROW('Water Data'!E171))="","",OFFSET('Water Data'!$E$27,0,10*ROW('Water Data'!E171)))</f>
        <v/>
      </c>
      <c r="BW177" s="353" t="str">
        <f ca="1">+IF(OFFSET('Water Data'!$E$28,0,10*ROW('Water Data'!E171))="","",OFFSET('Water Data'!$E$28,0,10*ROW('Water Data'!E171)))</f>
        <v/>
      </c>
      <c r="BX177" s="353" t="str">
        <f ca="1">+IF(OFFSET('Water Data'!$E$29,0,10*ROW('Water Data'!E171))="","",OFFSET('Water Data'!$E$29,0,10*ROW('Water Data'!E171)))</f>
        <v/>
      </c>
      <c r="BY177" s="353" t="str">
        <f ca="1">+IF(OFFSET('Water Data'!$F$27,0,10*ROW('Water Data'!F171))="","",OFFSET('Water Data'!$F$27,0,10*ROW('Water Data'!F171)))</f>
        <v/>
      </c>
      <c r="BZ177" s="353" t="str">
        <f ca="1">+IF(OFFSET('Water Data'!$F$28,0,10*ROW('Water Data'!F171))="","",OFFSET('Water Data'!$F$28,0,10*ROW('Water Data'!F171)))</f>
        <v/>
      </c>
      <c r="CA177" s="353" t="str">
        <f ca="1">+IF(OFFSET('Water Data'!$F$29,0,10*ROW('Water Data'!F171))="","",OFFSET('Water Data'!$F$29,0,10*ROW('Water Data'!F171)))</f>
        <v/>
      </c>
      <c r="CB177" s="353" t="str">
        <f ca="1">+IF(OFFSET('Water Data'!$G$27,0,10*ROW('Water Data'!G171))="","",OFFSET('Water Data'!$G$27,0,10*ROW('Water Data'!G171)))</f>
        <v/>
      </c>
      <c r="CC177" s="353" t="str">
        <f ca="1">+IF(OFFSET('Water Data'!$G$28,0,10*ROW('Water Data'!G171))="","",OFFSET('Water Data'!$G$28,0,10*ROW('Water Data'!G171)))</f>
        <v/>
      </c>
      <c r="CD177" s="353" t="str">
        <f ca="1">+IF(OFFSET('Water Data'!$G$29,0,10*ROW('Water Data'!G171))="","",OFFSET('Water Data'!$G$29,0,10*ROW('Water Data'!G171)))</f>
        <v/>
      </c>
      <c r="CE177" s="353" t="str">
        <f ca="1">+IF(OFFSET('Water Data'!$H$27,0,10*ROW('Water Data'!H171))="","",OFFSET('Water Data'!$H$27,0,10*ROW('Water Data'!H171)))</f>
        <v/>
      </c>
      <c r="CF177" s="353" t="str">
        <f ca="1">+IF(OFFSET('Water Data'!$H$28,0,10*ROW('Water Data'!H171))="","",OFFSET('Water Data'!$H$28,0,10*ROW('Water Data'!H171)))</f>
        <v/>
      </c>
      <c r="CG177" s="353" t="str">
        <f ca="1">+IF(OFFSET('Water Data'!$H$29,0,10*ROW('Water Data'!H171))="","",OFFSET('Water Data'!$H$29,0,10*ROW('Water Data'!H171)))</f>
        <v/>
      </c>
      <c r="CH177" s="353" t="str">
        <f ca="1">+IF(OFFSET('Water Data'!$I$27,0,10*ROW('Water Data'!I171))="","",OFFSET('Water Data'!$I$27,0,10*ROW('Water Data'!I171)))</f>
        <v/>
      </c>
      <c r="CI177" s="353" t="str">
        <f ca="1">+IF(OFFSET('Water Data'!$I$28,0,10*ROW('Water Data'!I171))="","",OFFSET('Water Data'!$I$28,0,10*ROW('Water Data'!I171)))</f>
        <v/>
      </c>
      <c r="CJ177" s="353" t="str">
        <f ca="1">+IF(OFFSET('Water Data'!$I$29,0,10*ROW('Water Data'!I171))="","",OFFSET('Water Data'!$I$29,0,10*ROW('Water Data'!I171)))</f>
        <v/>
      </c>
      <c r="CK177" s="353" t="str">
        <f ca="1">+IF(OFFSET('Sanitation Data'!$D$28,0,10*ROW('Sanitation Data'!D171))="","",OFFSET('Sanitation Data'!$D$28,0,10*ROW('Sanitation Data'!D171)))</f>
        <v/>
      </c>
      <c r="CL177" s="353" t="str">
        <f ca="1">+IF(OFFSET('Sanitation Data'!$D$29,0,10*ROW('Sanitation Data'!D171))="","",OFFSET('Sanitation Data'!$D$29,0,10*ROW('Sanitation Data'!D171)))</f>
        <v/>
      </c>
      <c r="CM177" s="353" t="str">
        <f ca="1">+IF(OFFSET('Sanitation Data'!$D$30,0,10*ROW('Sanitation Data'!D171))="","",OFFSET('Sanitation Data'!$D$30,0,10*ROW('Sanitation Data'!D171)))</f>
        <v/>
      </c>
      <c r="CN177" s="353" t="str">
        <f ca="1">+IF(OFFSET('Sanitation Data'!$D$31,0,10*ROW('Sanitation Data'!D171))="","",OFFSET('Sanitation Data'!$D$31,0,10*ROW('Sanitation Data'!D171)))</f>
        <v/>
      </c>
      <c r="CO177" s="353" t="str">
        <f ca="1">+IF(OFFSET('Sanitation Data'!$D$32,0,10*ROW('Sanitation Data'!D171))="","",OFFSET('Sanitation Data'!$D$32,0,10*ROW('Sanitation Data'!D171)))</f>
        <v/>
      </c>
      <c r="CP177" s="353" t="str">
        <f ca="1">+IF(OFFSET('Sanitation Data'!$E$28,0,10*ROW('Sanitation Data'!E171))="","",OFFSET('Sanitation Data'!$E$28,0,10*ROW('Sanitation Data'!E171)))</f>
        <v/>
      </c>
      <c r="CQ177" s="353" t="str">
        <f ca="1">+IF(OFFSET('Sanitation Data'!$E$29,0,10*ROW('Sanitation Data'!E171))="","",OFFSET('Sanitation Data'!$E$29,0,10*ROW('Sanitation Data'!E171)))</f>
        <v/>
      </c>
      <c r="CR177" s="353" t="str">
        <f ca="1">+IF(OFFSET('Sanitation Data'!$E$30,0,10*ROW('Sanitation Data'!E171))="","",OFFSET('Sanitation Data'!$E$30,0,10*ROW('Sanitation Data'!E171)))</f>
        <v/>
      </c>
      <c r="CS177" s="353" t="str">
        <f ca="1">+IF(OFFSET('Sanitation Data'!$E$31,0,10*ROW('Sanitation Data'!E171))="","",OFFSET('Sanitation Data'!$E$31,0,10*ROW('Sanitation Data'!E171)))</f>
        <v/>
      </c>
      <c r="CT177" s="353" t="str">
        <f ca="1">+IF(OFFSET('Sanitation Data'!$E$32,0,10*ROW('Sanitation Data'!E171))="","",OFFSET('Sanitation Data'!$E$32,0,10*ROW('Sanitation Data'!E171)))</f>
        <v/>
      </c>
      <c r="CU177" s="353" t="str">
        <f ca="1">+IF(OFFSET('Sanitation Data'!$F$28,0,10*ROW('Sanitation Data'!F171))="","",OFFSET('Sanitation Data'!$F$28,0,10*ROW('Sanitation Data'!F171)))</f>
        <v/>
      </c>
      <c r="CV177" s="353" t="str">
        <f ca="1">+IF(OFFSET('Sanitation Data'!$F$29,0,10*ROW('Sanitation Data'!F171))="","",OFFSET('Sanitation Data'!$F$29,0,10*ROW('Sanitation Data'!F171)))</f>
        <v/>
      </c>
      <c r="CW177" s="353" t="str">
        <f ca="1">+IF(OFFSET('Sanitation Data'!$F$30,0,10*ROW('Sanitation Data'!F171))="","",OFFSET('Sanitation Data'!$F$30,0,10*ROW('Sanitation Data'!F171)))</f>
        <v/>
      </c>
      <c r="CX177" s="353" t="str">
        <f ca="1">+IF(OFFSET('Sanitation Data'!$F$31,0,10*ROW('Sanitation Data'!F171))="","",OFFSET('Sanitation Data'!$F$31,0,10*ROW('Sanitation Data'!F171)))</f>
        <v/>
      </c>
      <c r="CY177" s="353" t="str">
        <f ca="1">+IF(OFFSET('Sanitation Data'!$F$32,0,10*ROW('Sanitation Data'!F171))="","",OFFSET('Sanitation Data'!$F$32,0,10*ROW('Sanitation Data'!F171)))</f>
        <v/>
      </c>
      <c r="CZ177" s="353" t="str">
        <f ca="1">+IF(OFFSET('Sanitation Data'!$G$28,0,10*ROW('Sanitation Data'!G171))="","",OFFSET('Sanitation Data'!$G$28,0,10*ROW('Sanitation Data'!G171)))</f>
        <v/>
      </c>
      <c r="DA177" s="353" t="str">
        <f ca="1">+IF(OFFSET('Sanitation Data'!$G$29,0,10*ROW('Sanitation Data'!G171))="","",OFFSET('Sanitation Data'!$G$29,0,10*ROW('Sanitation Data'!G171)))</f>
        <v/>
      </c>
      <c r="DB177" s="353" t="str">
        <f ca="1">+IF(OFFSET('Sanitation Data'!$G$30,0,10*ROW('Sanitation Data'!G171))="","",OFFSET('Sanitation Data'!$G$30,0,10*ROW('Sanitation Data'!G171)))</f>
        <v/>
      </c>
      <c r="DC177" s="353" t="str">
        <f ca="1">+IF(OFFSET('Sanitation Data'!$G$31,0,10*ROW('Sanitation Data'!G171))="","",OFFSET('Sanitation Data'!$G$31,0,10*ROW('Sanitation Data'!G171)))</f>
        <v/>
      </c>
      <c r="DD177" s="353" t="str">
        <f ca="1">+IF(OFFSET('Sanitation Data'!$G$32,0,10*ROW('Sanitation Data'!G171))="","",OFFSET('Sanitation Data'!$G$32,0,10*ROW('Sanitation Data'!G171)))</f>
        <v/>
      </c>
      <c r="DE177" s="353" t="str">
        <f ca="1">+IF(OFFSET('Sanitation Data'!$H$28,0,10*ROW('Sanitation Data'!H171))="","",OFFSET('Sanitation Data'!$H$28,0,10*ROW('Sanitation Data'!H171)))</f>
        <v/>
      </c>
      <c r="DF177" s="353" t="str">
        <f ca="1">+IF(OFFSET('Sanitation Data'!$H$29,0,10*ROW('Sanitation Data'!H171))="","",OFFSET('Sanitation Data'!$H$29,0,10*ROW('Sanitation Data'!H171)))</f>
        <v/>
      </c>
      <c r="DG177" s="353" t="str">
        <f ca="1">+IF(OFFSET('Sanitation Data'!$H$30,0,10*ROW('Sanitation Data'!H171))="","",OFFSET('Sanitation Data'!$H$30,0,10*ROW('Sanitation Data'!H171)))</f>
        <v/>
      </c>
      <c r="DH177" s="353" t="str">
        <f ca="1">+IF(OFFSET('Sanitation Data'!$H$31,0,10*ROW('Sanitation Data'!H171))="","",OFFSET('Sanitation Data'!$H$31,0,10*ROW('Sanitation Data'!H171)))</f>
        <v/>
      </c>
      <c r="DI177" s="353" t="str">
        <f ca="1">+IF(OFFSET('Sanitation Data'!$H$32,0,10*ROW('Sanitation Data'!H171))="","",OFFSET('Sanitation Data'!$H$32,0,10*ROW('Sanitation Data'!H171)))</f>
        <v/>
      </c>
      <c r="DJ177" s="353" t="str">
        <f ca="1">+IF(OFFSET('Sanitation Data'!$I$28,0,10*ROW('Sanitation Data'!I171))="","",OFFSET('Sanitation Data'!$I$28,0,10*ROW('Sanitation Data'!I171)))</f>
        <v/>
      </c>
      <c r="DK177" s="353" t="str">
        <f ca="1">+IF(OFFSET('Sanitation Data'!$I$29,0,10*ROW('Sanitation Data'!I171))="","",OFFSET('Sanitation Data'!$I$29,0,10*ROW('Sanitation Data'!I171)))</f>
        <v/>
      </c>
      <c r="DL177" s="353" t="str">
        <f ca="1">+IF(OFFSET('Sanitation Data'!$I$30,0,10*ROW('Sanitation Data'!I171))="","",OFFSET('Sanitation Data'!$I$30,0,10*ROW('Sanitation Data'!I171)))</f>
        <v/>
      </c>
      <c r="DM177" s="353" t="str">
        <f ca="1">+IF(OFFSET('Sanitation Data'!$I$31,0,10*ROW('Sanitation Data'!I171))="","",OFFSET('Sanitation Data'!$I$31,0,10*ROW('Sanitation Data'!I171)))</f>
        <v/>
      </c>
      <c r="DN177" s="353" t="str">
        <f ca="1">+IF(OFFSET('Sanitation Data'!$I$32,0,10*ROW('Sanitation Data'!I171))="","",OFFSET('Sanitation Data'!$I$32,0,10*ROW('Sanitation Data'!I171)))</f>
        <v/>
      </c>
      <c r="DO177" s="353" t="str">
        <f ca="1">+IF(OFFSET('Hygiene Data'!$D$11,0,10*ROW('Hygiene Data'!D171))="","",OFFSET('Hygiene Data'!$D$11,0,10*ROW('Hygiene Data'!D171)))</f>
        <v/>
      </c>
      <c r="DP177" s="353" t="str">
        <f ca="1">+IF(OFFSET('Hygiene Data'!$D$12,0,10*ROW('Hygiene Data'!D171))="","",OFFSET('Hygiene Data'!$D$12,0,10*ROW('Hygiene Data'!D171)))</f>
        <v/>
      </c>
      <c r="DQ177" s="353" t="str">
        <f ca="1">+IF(OFFSET('Hygiene Data'!$D$13,0,10*ROW('Hygiene Data'!D171))="","",OFFSET('Hygiene Data'!$D$13,0,10*ROW('Hygiene Data'!D171)))</f>
        <v/>
      </c>
      <c r="DR177" s="353" t="str">
        <f ca="1">+IF(OFFSET('Hygiene Data'!$E$11,0,10*ROW('Hygiene Data'!E171))="","",OFFSET('Hygiene Data'!$E$11,0,10*ROW('Hygiene Data'!E171)))</f>
        <v/>
      </c>
      <c r="DS177" s="353" t="str">
        <f ca="1">+IF(OFFSET('Hygiene Data'!$E$12,0,10*ROW('Hygiene Data'!E171))="","",OFFSET('Hygiene Data'!$E$12,0,10*ROW('Hygiene Data'!E171)))</f>
        <v/>
      </c>
      <c r="DT177" s="353" t="str">
        <f ca="1">+IF(OFFSET('Hygiene Data'!$E$13,0,10*ROW('Hygiene Data'!E171))="","",OFFSET('Hygiene Data'!$E$13,0,10*ROW('Hygiene Data'!E171)))</f>
        <v/>
      </c>
      <c r="DU177" s="353" t="str">
        <f ca="1">+IF(OFFSET('Hygiene Data'!$F$11,0,10*ROW('Hygiene Data'!F171))="","",OFFSET('Hygiene Data'!$F$11,0,10*ROW('Hygiene Data'!F171)))</f>
        <v/>
      </c>
      <c r="DV177" s="353" t="str">
        <f ca="1">+IF(OFFSET('Hygiene Data'!$F$12,0,10*ROW('Hygiene Data'!F171))="","",OFFSET('Hygiene Data'!$F$12,0,10*ROW('Hygiene Data'!F171)))</f>
        <v/>
      </c>
      <c r="DW177" s="353" t="str">
        <f ca="1">+IF(OFFSET('Hygiene Data'!$F$13,0,10*ROW('Hygiene Data'!F171))="","",OFFSET('Hygiene Data'!$F$13,0,10*ROW('Hygiene Data'!F171)))</f>
        <v/>
      </c>
      <c r="DX177" s="353" t="str">
        <f ca="1">+IF(OFFSET('Hygiene Data'!$G$11,0,10*ROW('Hygiene Data'!G171))="","",OFFSET('Hygiene Data'!$G$11,0,10*ROW('Hygiene Data'!G171)))</f>
        <v/>
      </c>
      <c r="DY177" s="353" t="str">
        <f ca="1">+IF(OFFSET('Hygiene Data'!$G$12,0,10*ROW('Hygiene Data'!G171))="","",OFFSET('Hygiene Data'!$G$12,0,10*ROW('Hygiene Data'!G171)))</f>
        <v/>
      </c>
      <c r="DZ177" s="353" t="str">
        <f ca="1">+IF(OFFSET('Hygiene Data'!$G$13,0,10*ROW('Hygiene Data'!G171))="","",OFFSET('Hygiene Data'!$G$13,0,10*ROW('Hygiene Data'!G171)))</f>
        <v/>
      </c>
      <c r="EA177" s="353" t="str">
        <f ca="1">+IF(OFFSET('Hygiene Data'!$H$11,0,10*ROW('Hygiene Data'!H171))="","",OFFSET('Hygiene Data'!$H$11,0,10*ROW('Hygiene Data'!H171)))</f>
        <v/>
      </c>
      <c r="EB177" s="353" t="str">
        <f ca="1">+IF(OFFSET('Hygiene Data'!$H$12,0,10*ROW('Hygiene Data'!H171))="","",OFFSET('Hygiene Data'!$H$12,0,10*ROW('Hygiene Data'!H171)))</f>
        <v/>
      </c>
      <c r="EC177" s="353" t="str">
        <f ca="1">+IF(OFFSET('Hygiene Data'!$H$13,0,10*ROW('Hygiene Data'!H171))="","",OFFSET('Hygiene Data'!$H$13,0,10*ROW('Hygiene Data'!H171)))</f>
        <v/>
      </c>
      <c r="ED177" s="353" t="str">
        <f ca="1">+IF(OFFSET('Hygiene Data'!$I$11,0,10*ROW('Hygiene Data'!I171))="","",OFFSET('Hygiene Data'!$I$11,0,10*ROW('Hygiene Data'!I171)))</f>
        <v/>
      </c>
      <c r="EE177" s="353" t="str">
        <f ca="1">+IF(OFFSET('Hygiene Data'!$I$12,0,10*ROW('Hygiene Data'!I171))="","",OFFSET('Hygiene Data'!$I$12,0,10*ROW('Hygiene Data'!I171)))</f>
        <v/>
      </c>
      <c r="EF177" s="353" t="str">
        <f ca="1">+IF(OFFSET('Hygiene Data'!$I$13,0,10*ROW('Hygiene Data'!I171))="","",OFFSET('Hygiene Data'!$I$13,0,10*ROW('Hygiene Data'!I171)))</f>
        <v/>
      </c>
    </row>
    <row r="178" spans="1:136" x14ac:dyDescent="0.25">
      <c r="A178" s="462" t="str">
        <f ca="1">+IF(OFFSET('Water Data'!$B$2,0,10*ROW('Water Data'!E172))="","",OFFSET('Water Data'!$B$2,0,10*ROW('Water Data'!E172)))</f>
        <v/>
      </c>
      <c r="B178" s="46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89" t="str">
        <f t="shared" ca="1" si="2"/>
        <v/>
      </c>
      <c r="D178" s="49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3" t="str">
        <f ca="1">+IF(OFFSET('Water Data'!$D$27,0,10*ROW('Water Data'!D172))="","",OFFSET('Water Data'!$D$27,0,10*ROW('Water Data'!D172)))</f>
        <v/>
      </c>
      <c r="BT178" s="353" t="str">
        <f ca="1">+IF(OFFSET('Water Data'!$D$28,0,10*ROW('Water Data'!D172))="","",OFFSET('Water Data'!$D$28,0,10*ROW('Water Data'!D172)))</f>
        <v/>
      </c>
      <c r="BU178" s="353" t="str">
        <f ca="1">+IF(OFFSET('Water Data'!$D$29,0,10*ROW('Water Data'!D172))="","",OFFSET('Water Data'!$D$29,0,10*ROW('Water Data'!D172)))</f>
        <v/>
      </c>
      <c r="BV178" s="353" t="str">
        <f ca="1">+IF(OFFSET('Water Data'!$E$27,0,10*ROW('Water Data'!E172))="","",OFFSET('Water Data'!$E$27,0,10*ROW('Water Data'!E172)))</f>
        <v/>
      </c>
      <c r="BW178" s="353" t="str">
        <f ca="1">+IF(OFFSET('Water Data'!$E$28,0,10*ROW('Water Data'!E172))="","",OFFSET('Water Data'!$E$28,0,10*ROW('Water Data'!E172)))</f>
        <v/>
      </c>
      <c r="BX178" s="353" t="str">
        <f ca="1">+IF(OFFSET('Water Data'!$E$29,0,10*ROW('Water Data'!E172))="","",OFFSET('Water Data'!$E$29,0,10*ROW('Water Data'!E172)))</f>
        <v/>
      </c>
      <c r="BY178" s="353" t="str">
        <f ca="1">+IF(OFFSET('Water Data'!$F$27,0,10*ROW('Water Data'!F172))="","",OFFSET('Water Data'!$F$27,0,10*ROW('Water Data'!F172)))</f>
        <v/>
      </c>
      <c r="BZ178" s="353" t="str">
        <f ca="1">+IF(OFFSET('Water Data'!$F$28,0,10*ROW('Water Data'!F172))="","",OFFSET('Water Data'!$F$28,0,10*ROW('Water Data'!F172)))</f>
        <v/>
      </c>
      <c r="CA178" s="353" t="str">
        <f ca="1">+IF(OFFSET('Water Data'!$F$29,0,10*ROW('Water Data'!F172))="","",OFFSET('Water Data'!$F$29,0,10*ROW('Water Data'!F172)))</f>
        <v/>
      </c>
      <c r="CB178" s="353" t="str">
        <f ca="1">+IF(OFFSET('Water Data'!$G$27,0,10*ROW('Water Data'!G172))="","",OFFSET('Water Data'!$G$27,0,10*ROW('Water Data'!G172)))</f>
        <v/>
      </c>
      <c r="CC178" s="353" t="str">
        <f ca="1">+IF(OFFSET('Water Data'!$G$28,0,10*ROW('Water Data'!G172))="","",OFFSET('Water Data'!$G$28,0,10*ROW('Water Data'!G172)))</f>
        <v/>
      </c>
      <c r="CD178" s="353" t="str">
        <f ca="1">+IF(OFFSET('Water Data'!$G$29,0,10*ROW('Water Data'!G172))="","",OFFSET('Water Data'!$G$29,0,10*ROW('Water Data'!G172)))</f>
        <v/>
      </c>
      <c r="CE178" s="353" t="str">
        <f ca="1">+IF(OFFSET('Water Data'!$H$27,0,10*ROW('Water Data'!H172))="","",OFFSET('Water Data'!$H$27,0,10*ROW('Water Data'!H172)))</f>
        <v/>
      </c>
      <c r="CF178" s="353" t="str">
        <f ca="1">+IF(OFFSET('Water Data'!$H$28,0,10*ROW('Water Data'!H172))="","",OFFSET('Water Data'!$H$28,0,10*ROW('Water Data'!H172)))</f>
        <v/>
      </c>
      <c r="CG178" s="353" t="str">
        <f ca="1">+IF(OFFSET('Water Data'!$H$29,0,10*ROW('Water Data'!H172))="","",OFFSET('Water Data'!$H$29,0,10*ROW('Water Data'!H172)))</f>
        <v/>
      </c>
      <c r="CH178" s="353" t="str">
        <f ca="1">+IF(OFFSET('Water Data'!$I$27,0,10*ROW('Water Data'!I172))="","",OFFSET('Water Data'!$I$27,0,10*ROW('Water Data'!I172)))</f>
        <v/>
      </c>
      <c r="CI178" s="353" t="str">
        <f ca="1">+IF(OFFSET('Water Data'!$I$28,0,10*ROW('Water Data'!I172))="","",OFFSET('Water Data'!$I$28,0,10*ROW('Water Data'!I172)))</f>
        <v/>
      </c>
      <c r="CJ178" s="353" t="str">
        <f ca="1">+IF(OFFSET('Water Data'!$I$29,0,10*ROW('Water Data'!I172))="","",OFFSET('Water Data'!$I$29,0,10*ROW('Water Data'!I172)))</f>
        <v/>
      </c>
      <c r="CK178" s="353" t="str">
        <f ca="1">+IF(OFFSET('Sanitation Data'!$D$28,0,10*ROW('Sanitation Data'!D172))="","",OFFSET('Sanitation Data'!$D$28,0,10*ROW('Sanitation Data'!D172)))</f>
        <v/>
      </c>
      <c r="CL178" s="353" t="str">
        <f ca="1">+IF(OFFSET('Sanitation Data'!$D$29,0,10*ROW('Sanitation Data'!D172))="","",OFFSET('Sanitation Data'!$D$29,0,10*ROW('Sanitation Data'!D172)))</f>
        <v/>
      </c>
      <c r="CM178" s="353" t="str">
        <f ca="1">+IF(OFFSET('Sanitation Data'!$D$30,0,10*ROW('Sanitation Data'!D172))="","",OFFSET('Sanitation Data'!$D$30,0,10*ROW('Sanitation Data'!D172)))</f>
        <v/>
      </c>
      <c r="CN178" s="353" t="str">
        <f ca="1">+IF(OFFSET('Sanitation Data'!$D$31,0,10*ROW('Sanitation Data'!D172))="","",OFFSET('Sanitation Data'!$D$31,0,10*ROW('Sanitation Data'!D172)))</f>
        <v/>
      </c>
      <c r="CO178" s="353" t="str">
        <f ca="1">+IF(OFFSET('Sanitation Data'!$D$32,0,10*ROW('Sanitation Data'!D172))="","",OFFSET('Sanitation Data'!$D$32,0,10*ROW('Sanitation Data'!D172)))</f>
        <v/>
      </c>
      <c r="CP178" s="353" t="str">
        <f ca="1">+IF(OFFSET('Sanitation Data'!$E$28,0,10*ROW('Sanitation Data'!E172))="","",OFFSET('Sanitation Data'!$E$28,0,10*ROW('Sanitation Data'!E172)))</f>
        <v/>
      </c>
      <c r="CQ178" s="353" t="str">
        <f ca="1">+IF(OFFSET('Sanitation Data'!$E$29,0,10*ROW('Sanitation Data'!E172))="","",OFFSET('Sanitation Data'!$E$29,0,10*ROW('Sanitation Data'!E172)))</f>
        <v/>
      </c>
      <c r="CR178" s="353" t="str">
        <f ca="1">+IF(OFFSET('Sanitation Data'!$E$30,0,10*ROW('Sanitation Data'!E172))="","",OFFSET('Sanitation Data'!$E$30,0,10*ROW('Sanitation Data'!E172)))</f>
        <v/>
      </c>
      <c r="CS178" s="353" t="str">
        <f ca="1">+IF(OFFSET('Sanitation Data'!$E$31,0,10*ROW('Sanitation Data'!E172))="","",OFFSET('Sanitation Data'!$E$31,0,10*ROW('Sanitation Data'!E172)))</f>
        <v/>
      </c>
      <c r="CT178" s="353" t="str">
        <f ca="1">+IF(OFFSET('Sanitation Data'!$E$32,0,10*ROW('Sanitation Data'!E172))="","",OFFSET('Sanitation Data'!$E$32,0,10*ROW('Sanitation Data'!E172)))</f>
        <v/>
      </c>
      <c r="CU178" s="353" t="str">
        <f ca="1">+IF(OFFSET('Sanitation Data'!$F$28,0,10*ROW('Sanitation Data'!F172))="","",OFFSET('Sanitation Data'!$F$28,0,10*ROW('Sanitation Data'!F172)))</f>
        <v/>
      </c>
      <c r="CV178" s="353" t="str">
        <f ca="1">+IF(OFFSET('Sanitation Data'!$F$29,0,10*ROW('Sanitation Data'!F172))="","",OFFSET('Sanitation Data'!$F$29,0,10*ROW('Sanitation Data'!F172)))</f>
        <v/>
      </c>
      <c r="CW178" s="353" t="str">
        <f ca="1">+IF(OFFSET('Sanitation Data'!$F$30,0,10*ROW('Sanitation Data'!F172))="","",OFFSET('Sanitation Data'!$F$30,0,10*ROW('Sanitation Data'!F172)))</f>
        <v/>
      </c>
      <c r="CX178" s="353" t="str">
        <f ca="1">+IF(OFFSET('Sanitation Data'!$F$31,0,10*ROW('Sanitation Data'!F172))="","",OFFSET('Sanitation Data'!$F$31,0,10*ROW('Sanitation Data'!F172)))</f>
        <v/>
      </c>
      <c r="CY178" s="353" t="str">
        <f ca="1">+IF(OFFSET('Sanitation Data'!$F$32,0,10*ROW('Sanitation Data'!F172))="","",OFFSET('Sanitation Data'!$F$32,0,10*ROW('Sanitation Data'!F172)))</f>
        <v/>
      </c>
      <c r="CZ178" s="353" t="str">
        <f ca="1">+IF(OFFSET('Sanitation Data'!$G$28,0,10*ROW('Sanitation Data'!G172))="","",OFFSET('Sanitation Data'!$G$28,0,10*ROW('Sanitation Data'!G172)))</f>
        <v/>
      </c>
      <c r="DA178" s="353" t="str">
        <f ca="1">+IF(OFFSET('Sanitation Data'!$G$29,0,10*ROW('Sanitation Data'!G172))="","",OFFSET('Sanitation Data'!$G$29,0,10*ROW('Sanitation Data'!G172)))</f>
        <v/>
      </c>
      <c r="DB178" s="353" t="str">
        <f ca="1">+IF(OFFSET('Sanitation Data'!$G$30,0,10*ROW('Sanitation Data'!G172))="","",OFFSET('Sanitation Data'!$G$30,0,10*ROW('Sanitation Data'!G172)))</f>
        <v/>
      </c>
      <c r="DC178" s="353" t="str">
        <f ca="1">+IF(OFFSET('Sanitation Data'!$G$31,0,10*ROW('Sanitation Data'!G172))="","",OFFSET('Sanitation Data'!$G$31,0,10*ROW('Sanitation Data'!G172)))</f>
        <v/>
      </c>
      <c r="DD178" s="353" t="str">
        <f ca="1">+IF(OFFSET('Sanitation Data'!$G$32,0,10*ROW('Sanitation Data'!G172))="","",OFFSET('Sanitation Data'!$G$32,0,10*ROW('Sanitation Data'!G172)))</f>
        <v/>
      </c>
      <c r="DE178" s="353" t="str">
        <f ca="1">+IF(OFFSET('Sanitation Data'!$H$28,0,10*ROW('Sanitation Data'!H172))="","",OFFSET('Sanitation Data'!$H$28,0,10*ROW('Sanitation Data'!H172)))</f>
        <v/>
      </c>
      <c r="DF178" s="353" t="str">
        <f ca="1">+IF(OFFSET('Sanitation Data'!$H$29,0,10*ROW('Sanitation Data'!H172))="","",OFFSET('Sanitation Data'!$H$29,0,10*ROW('Sanitation Data'!H172)))</f>
        <v/>
      </c>
      <c r="DG178" s="353" t="str">
        <f ca="1">+IF(OFFSET('Sanitation Data'!$H$30,0,10*ROW('Sanitation Data'!H172))="","",OFFSET('Sanitation Data'!$H$30,0,10*ROW('Sanitation Data'!H172)))</f>
        <v/>
      </c>
      <c r="DH178" s="353" t="str">
        <f ca="1">+IF(OFFSET('Sanitation Data'!$H$31,0,10*ROW('Sanitation Data'!H172))="","",OFFSET('Sanitation Data'!$H$31,0,10*ROW('Sanitation Data'!H172)))</f>
        <v/>
      </c>
      <c r="DI178" s="353" t="str">
        <f ca="1">+IF(OFFSET('Sanitation Data'!$H$32,0,10*ROW('Sanitation Data'!H172))="","",OFFSET('Sanitation Data'!$H$32,0,10*ROW('Sanitation Data'!H172)))</f>
        <v/>
      </c>
      <c r="DJ178" s="353" t="str">
        <f ca="1">+IF(OFFSET('Sanitation Data'!$I$28,0,10*ROW('Sanitation Data'!I172))="","",OFFSET('Sanitation Data'!$I$28,0,10*ROW('Sanitation Data'!I172)))</f>
        <v/>
      </c>
      <c r="DK178" s="353" t="str">
        <f ca="1">+IF(OFFSET('Sanitation Data'!$I$29,0,10*ROW('Sanitation Data'!I172))="","",OFFSET('Sanitation Data'!$I$29,0,10*ROW('Sanitation Data'!I172)))</f>
        <v/>
      </c>
      <c r="DL178" s="353" t="str">
        <f ca="1">+IF(OFFSET('Sanitation Data'!$I$30,0,10*ROW('Sanitation Data'!I172))="","",OFFSET('Sanitation Data'!$I$30,0,10*ROW('Sanitation Data'!I172)))</f>
        <v/>
      </c>
      <c r="DM178" s="353" t="str">
        <f ca="1">+IF(OFFSET('Sanitation Data'!$I$31,0,10*ROW('Sanitation Data'!I172))="","",OFFSET('Sanitation Data'!$I$31,0,10*ROW('Sanitation Data'!I172)))</f>
        <v/>
      </c>
      <c r="DN178" s="353" t="str">
        <f ca="1">+IF(OFFSET('Sanitation Data'!$I$32,0,10*ROW('Sanitation Data'!I172))="","",OFFSET('Sanitation Data'!$I$32,0,10*ROW('Sanitation Data'!I172)))</f>
        <v/>
      </c>
      <c r="DO178" s="353" t="str">
        <f ca="1">+IF(OFFSET('Hygiene Data'!$D$11,0,10*ROW('Hygiene Data'!D172))="","",OFFSET('Hygiene Data'!$D$11,0,10*ROW('Hygiene Data'!D172)))</f>
        <v/>
      </c>
      <c r="DP178" s="353" t="str">
        <f ca="1">+IF(OFFSET('Hygiene Data'!$D$12,0,10*ROW('Hygiene Data'!D172))="","",OFFSET('Hygiene Data'!$D$12,0,10*ROW('Hygiene Data'!D172)))</f>
        <v/>
      </c>
      <c r="DQ178" s="353" t="str">
        <f ca="1">+IF(OFFSET('Hygiene Data'!$D$13,0,10*ROW('Hygiene Data'!D172))="","",OFFSET('Hygiene Data'!$D$13,0,10*ROW('Hygiene Data'!D172)))</f>
        <v/>
      </c>
      <c r="DR178" s="353" t="str">
        <f ca="1">+IF(OFFSET('Hygiene Data'!$E$11,0,10*ROW('Hygiene Data'!E172))="","",OFFSET('Hygiene Data'!$E$11,0,10*ROW('Hygiene Data'!E172)))</f>
        <v/>
      </c>
      <c r="DS178" s="353" t="str">
        <f ca="1">+IF(OFFSET('Hygiene Data'!$E$12,0,10*ROW('Hygiene Data'!E172))="","",OFFSET('Hygiene Data'!$E$12,0,10*ROW('Hygiene Data'!E172)))</f>
        <v/>
      </c>
      <c r="DT178" s="353" t="str">
        <f ca="1">+IF(OFFSET('Hygiene Data'!$E$13,0,10*ROW('Hygiene Data'!E172))="","",OFFSET('Hygiene Data'!$E$13,0,10*ROW('Hygiene Data'!E172)))</f>
        <v/>
      </c>
      <c r="DU178" s="353" t="str">
        <f ca="1">+IF(OFFSET('Hygiene Data'!$F$11,0,10*ROW('Hygiene Data'!F172))="","",OFFSET('Hygiene Data'!$F$11,0,10*ROW('Hygiene Data'!F172)))</f>
        <v/>
      </c>
      <c r="DV178" s="353" t="str">
        <f ca="1">+IF(OFFSET('Hygiene Data'!$F$12,0,10*ROW('Hygiene Data'!F172))="","",OFFSET('Hygiene Data'!$F$12,0,10*ROW('Hygiene Data'!F172)))</f>
        <v/>
      </c>
      <c r="DW178" s="353" t="str">
        <f ca="1">+IF(OFFSET('Hygiene Data'!$F$13,0,10*ROW('Hygiene Data'!F172))="","",OFFSET('Hygiene Data'!$F$13,0,10*ROW('Hygiene Data'!F172)))</f>
        <v/>
      </c>
      <c r="DX178" s="353" t="str">
        <f ca="1">+IF(OFFSET('Hygiene Data'!$G$11,0,10*ROW('Hygiene Data'!G172))="","",OFFSET('Hygiene Data'!$G$11,0,10*ROW('Hygiene Data'!G172)))</f>
        <v/>
      </c>
      <c r="DY178" s="353" t="str">
        <f ca="1">+IF(OFFSET('Hygiene Data'!$G$12,0,10*ROW('Hygiene Data'!G172))="","",OFFSET('Hygiene Data'!$G$12,0,10*ROW('Hygiene Data'!G172)))</f>
        <v/>
      </c>
      <c r="DZ178" s="353" t="str">
        <f ca="1">+IF(OFFSET('Hygiene Data'!$G$13,0,10*ROW('Hygiene Data'!G172))="","",OFFSET('Hygiene Data'!$G$13,0,10*ROW('Hygiene Data'!G172)))</f>
        <v/>
      </c>
      <c r="EA178" s="353" t="str">
        <f ca="1">+IF(OFFSET('Hygiene Data'!$H$11,0,10*ROW('Hygiene Data'!H172))="","",OFFSET('Hygiene Data'!$H$11,0,10*ROW('Hygiene Data'!H172)))</f>
        <v/>
      </c>
      <c r="EB178" s="353" t="str">
        <f ca="1">+IF(OFFSET('Hygiene Data'!$H$12,0,10*ROW('Hygiene Data'!H172))="","",OFFSET('Hygiene Data'!$H$12,0,10*ROW('Hygiene Data'!H172)))</f>
        <v/>
      </c>
      <c r="EC178" s="353" t="str">
        <f ca="1">+IF(OFFSET('Hygiene Data'!$H$13,0,10*ROW('Hygiene Data'!H172))="","",OFFSET('Hygiene Data'!$H$13,0,10*ROW('Hygiene Data'!H172)))</f>
        <v/>
      </c>
      <c r="ED178" s="353" t="str">
        <f ca="1">+IF(OFFSET('Hygiene Data'!$I$11,0,10*ROW('Hygiene Data'!I172))="","",OFFSET('Hygiene Data'!$I$11,0,10*ROW('Hygiene Data'!I172)))</f>
        <v/>
      </c>
      <c r="EE178" s="353" t="str">
        <f ca="1">+IF(OFFSET('Hygiene Data'!$I$12,0,10*ROW('Hygiene Data'!I172))="","",OFFSET('Hygiene Data'!$I$12,0,10*ROW('Hygiene Data'!I172)))</f>
        <v/>
      </c>
      <c r="EF178" s="353" t="str">
        <f ca="1">+IF(OFFSET('Hygiene Data'!$I$13,0,10*ROW('Hygiene Data'!I172))="","",OFFSET('Hygiene Data'!$I$13,0,10*ROW('Hygiene Data'!I172)))</f>
        <v/>
      </c>
    </row>
    <row r="179" spans="1:136" x14ac:dyDescent="0.25">
      <c r="A179" s="462" t="str">
        <f ca="1">+IF(OFFSET('Water Data'!$B$2,0,10*ROW('Water Data'!E173))="","",OFFSET('Water Data'!$B$2,0,10*ROW('Water Data'!E173)))</f>
        <v/>
      </c>
      <c r="B179" s="46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89" t="str">
        <f t="shared" ca="1" si="2"/>
        <v/>
      </c>
      <c r="D179" s="49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3" t="str">
        <f ca="1">+IF(OFFSET('Water Data'!$D$27,0,10*ROW('Water Data'!D173))="","",OFFSET('Water Data'!$D$27,0,10*ROW('Water Data'!D173)))</f>
        <v/>
      </c>
      <c r="BT179" s="353" t="str">
        <f ca="1">+IF(OFFSET('Water Data'!$D$28,0,10*ROW('Water Data'!D173))="","",OFFSET('Water Data'!$D$28,0,10*ROW('Water Data'!D173)))</f>
        <v/>
      </c>
      <c r="BU179" s="353" t="str">
        <f ca="1">+IF(OFFSET('Water Data'!$D$29,0,10*ROW('Water Data'!D173))="","",OFFSET('Water Data'!$D$29,0,10*ROW('Water Data'!D173)))</f>
        <v/>
      </c>
      <c r="BV179" s="353" t="str">
        <f ca="1">+IF(OFFSET('Water Data'!$E$27,0,10*ROW('Water Data'!E173))="","",OFFSET('Water Data'!$E$27,0,10*ROW('Water Data'!E173)))</f>
        <v/>
      </c>
      <c r="BW179" s="353" t="str">
        <f ca="1">+IF(OFFSET('Water Data'!$E$28,0,10*ROW('Water Data'!E173))="","",OFFSET('Water Data'!$E$28,0,10*ROW('Water Data'!E173)))</f>
        <v/>
      </c>
      <c r="BX179" s="353" t="str">
        <f ca="1">+IF(OFFSET('Water Data'!$E$29,0,10*ROW('Water Data'!E173))="","",OFFSET('Water Data'!$E$29,0,10*ROW('Water Data'!E173)))</f>
        <v/>
      </c>
      <c r="BY179" s="353" t="str">
        <f ca="1">+IF(OFFSET('Water Data'!$F$27,0,10*ROW('Water Data'!F173))="","",OFFSET('Water Data'!$F$27,0,10*ROW('Water Data'!F173)))</f>
        <v/>
      </c>
      <c r="BZ179" s="353" t="str">
        <f ca="1">+IF(OFFSET('Water Data'!$F$28,0,10*ROW('Water Data'!F173))="","",OFFSET('Water Data'!$F$28,0,10*ROW('Water Data'!F173)))</f>
        <v/>
      </c>
      <c r="CA179" s="353" t="str">
        <f ca="1">+IF(OFFSET('Water Data'!$F$29,0,10*ROW('Water Data'!F173))="","",OFFSET('Water Data'!$F$29,0,10*ROW('Water Data'!F173)))</f>
        <v/>
      </c>
      <c r="CB179" s="353" t="str">
        <f ca="1">+IF(OFFSET('Water Data'!$G$27,0,10*ROW('Water Data'!G173))="","",OFFSET('Water Data'!$G$27,0,10*ROW('Water Data'!G173)))</f>
        <v/>
      </c>
      <c r="CC179" s="353" t="str">
        <f ca="1">+IF(OFFSET('Water Data'!$G$28,0,10*ROW('Water Data'!G173))="","",OFFSET('Water Data'!$G$28,0,10*ROW('Water Data'!G173)))</f>
        <v/>
      </c>
      <c r="CD179" s="353" t="str">
        <f ca="1">+IF(OFFSET('Water Data'!$G$29,0,10*ROW('Water Data'!G173))="","",OFFSET('Water Data'!$G$29,0,10*ROW('Water Data'!G173)))</f>
        <v/>
      </c>
      <c r="CE179" s="353" t="str">
        <f ca="1">+IF(OFFSET('Water Data'!$H$27,0,10*ROW('Water Data'!H173))="","",OFFSET('Water Data'!$H$27,0,10*ROW('Water Data'!H173)))</f>
        <v/>
      </c>
      <c r="CF179" s="353" t="str">
        <f ca="1">+IF(OFFSET('Water Data'!$H$28,0,10*ROW('Water Data'!H173))="","",OFFSET('Water Data'!$H$28,0,10*ROW('Water Data'!H173)))</f>
        <v/>
      </c>
      <c r="CG179" s="353" t="str">
        <f ca="1">+IF(OFFSET('Water Data'!$H$29,0,10*ROW('Water Data'!H173))="","",OFFSET('Water Data'!$H$29,0,10*ROW('Water Data'!H173)))</f>
        <v/>
      </c>
      <c r="CH179" s="353" t="str">
        <f ca="1">+IF(OFFSET('Water Data'!$I$27,0,10*ROW('Water Data'!I173))="","",OFFSET('Water Data'!$I$27,0,10*ROW('Water Data'!I173)))</f>
        <v/>
      </c>
      <c r="CI179" s="353" t="str">
        <f ca="1">+IF(OFFSET('Water Data'!$I$28,0,10*ROW('Water Data'!I173))="","",OFFSET('Water Data'!$I$28,0,10*ROW('Water Data'!I173)))</f>
        <v/>
      </c>
      <c r="CJ179" s="353" t="str">
        <f ca="1">+IF(OFFSET('Water Data'!$I$29,0,10*ROW('Water Data'!I173))="","",OFFSET('Water Data'!$I$29,0,10*ROW('Water Data'!I173)))</f>
        <v/>
      </c>
      <c r="CK179" s="353" t="str">
        <f ca="1">+IF(OFFSET('Sanitation Data'!$D$28,0,10*ROW('Sanitation Data'!D173))="","",OFFSET('Sanitation Data'!$D$28,0,10*ROW('Sanitation Data'!D173)))</f>
        <v/>
      </c>
      <c r="CL179" s="353" t="str">
        <f ca="1">+IF(OFFSET('Sanitation Data'!$D$29,0,10*ROW('Sanitation Data'!D173))="","",OFFSET('Sanitation Data'!$D$29,0,10*ROW('Sanitation Data'!D173)))</f>
        <v/>
      </c>
      <c r="CM179" s="353" t="str">
        <f ca="1">+IF(OFFSET('Sanitation Data'!$D$30,0,10*ROW('Sanitation Data'!D173))="","",OFFSET('Sanitation Data'!$D$30,0,10*ROW('Sanitation Data'!D173)))</f>
        <v/>
      </c>
      <c r="CN179" s="353" t="str">
        <f ca="1">+IF(OFFSET('Sanitation Data'!$D$31,0,10*ROW('Sanitation Data'!D173))="","",OFFSET('Sanitation Data'!$D$31,0,10*ROW('Sanitation Data'!D173)))</f>
        <v/>
      </c>
      <c r="CO179" s="353" t="str">
        <f ca="1">+IF(OFFSET('Sanitation Data'!$D$32,0,10*ROW('Sanitation Data'!D173))="","",OFFSET('Sanitation Data'!$D$32,0,10*ROW('Sanitation Data'!D173)))</f>
        <v/>
      </c>
      <c r="CP179" s="353" t="str">
        <f ca="1">+IF(OFFSET('Sanitation Data'!$E$28,0,10*ROW('Sanitation Data'!E173))="","",OFFSET('Sanitation Data'!$E$28,0,10*ROW('Sanitation Data'!E173)))</f>
        <v/>
      </c>
      <c r="CQ179" s="353" t="str">
        <f ca="1">+IF(OFFSET('Sanitation Data'!$E$29,0,10*ROW('Sanitation Data'!E173))="","",OFFSET('Sanitation Data'!$E$29,0,10*ROW('Sanitation Data'!E173)))</f>
        <v/>
      </c>
      <c r="CR179" s="353" t="str">
        <f ca="1">+IF(OFFSET('Sanitation Data'!$E$30,0,10*ROW('Sanitation Data'!E173))="","",OFFSET('Sanitation Data'!$E$30,0,10*ROW('Sanitation Data'!E173)))</f>
        <v/>
      </c>
      <c r="CS179" s="353" t="str">
        <f ca="1">+IF(OFFSET('Sanitation Data'!$E$31,0,10*ROW('Sanitation Data'!E173))="","",OFFSET('Sanitation Data'!$E$31,0,10*ROW('Sanitation Data'!E173)))</f>
        <v/>
      </c>
      <c r="CT179" s="353" t="str">
        <f ca="1">+IF(OFFSET('Sanitation Data'!$E$32,0,10*ROW('Sanitation Data'!E173))="","",OFFSET('Sanitation Data'!$E$32,0,10*ROW('Sanitation Data'!E173)))</f>
        <v/>
      </c>
      <c r="CU179" s="353" t="str">
        <f ca="1">+IF(OFFSET('Sanitation Data'!$F$28,0,10*ROW('Sanitation Data'!F173))="","",OFFSET('Sanitation Data'!$F$28,0,10*ROW('Sanitation Data'!F173)))</f>
        <v/>
      </c>
      <c r="CV179" s="353" t="str">
        <f ca="1">+IF(OFFSET('Sanitation Data'!$F$29,0,10*ROW('Sanitation Data'!F173))="","",OFFSET('Sanitation Data'!$F$29,0,10*ROW('Sanitation Data'!F173)))</f>
        <v/>
      </c>
      <c r="CW179" s="353" t="str">
        <f ca="1">+IF(OFFSET('Sanitation Data'!$F$30,0,10*ROW('Sanitation Data'!F173))="","",OFFSET('Sanitation Data'!$F$30,0,10*ROW('Sanitation Data'!F173)))</f>
        <v/>
      </c>
      <c r="CX179" s="353" t="str">
        <f ca="1">+IF(OFFSET('Sanitation Data'!$F$31,0,10*ROW('Sanitation Data'!F173))="","",OFFSET('Sanitation Data'!$F$31,0,10*ROW('Sanitation Data'!F173)))</f>
        <v/>
      </c>
      <c r="CY179" s="353" t="str">
        <f ca="1">+IF(OFFSET('Sanitation Data'!$F$32,0,10*ROW('Sanitation Data'!F173))="","",OFFSET('Sanitation Data'!$F$32,0,10*ROW('Sanitation Data'!F173)))</f>
        <v/>
      </c>
      <c r="CZ179" s="353" t="str">
        <f ca="1">+IF(OFFSET('Sanitation Data'!$G$28,0,10*ROW('Sanitation Data'!G173))="","",OFFSET('Sanitation Data'!$G$28,0,10*ROW('Sanitation Data'!G173)))</f>
        <v/>
      </c>
      <c r="DA179" s="353" t="str">
        <f ca="1">+IF(OFFSET('Sanitation Data'!$G$29,0,10*ROW('Sanitation Data'!G173))="","",OFFSET('Sanitation Data'!$G$29,0,10*ROW('Sanitation Data'!G173)))</f>
        <v/>
      </c>
      <c r="DB179" s="353" t="str">
        <f ca="1">+IF(OFFSET('Sanitation Data'!$G$30,0,10*ROW('Sanitation Data'!G173))="","",OFFSET('Sanitation Data'!$G$30,0,10*ROW('Sanitation Data'!G173)))</f>
        <v/>
      </c>
      <c r="DC179" s="353" t="str">
        <f ca="1">+IF(OFFSET('Sanitation Data'!$G$31,0,10*ROW('Sanitation Data'!G173))="","",OFFSET('Sanitation Data'!$G$31,0,10*ROW('Sanitation Data'!G173)))</f>
        <v/>
      </c>
      <c r="DD179" s="353" t="str">
        <f ca="1">+IF(OFFSET('Sanitation Data'!$G$32,0,10*ROW('Sanitation Data'!G173))="","",OFFSET('Sanitation Data'!$G$32,0,10*ROW('Sanitation Data'!G173)))</f>
        <v/>
      </c>
      <c r="DE179" s="353" t="str">
        <f ca="1">+IF(OFFSET('Sanitation Data'!$H$28,0,10*ROW('Sanitation Data'!H173))="","",OFFSET('Sanitation Data'!$H$28,0,10*ROW('Sanitation Data'!H173)))</f>
        <v/>
      </c>
      <c r="DF179" s="353" t="str">
        <f ca="1">+IF(OFFSET('Sanitation Data'!$H$29,0,10*ROW('Sanitation Data'!H173))="","",OFFSET('Sanitation Data'!$H$29,0,10*ROW('Sanitation Data'!H173)))</f>
        <v/>
      </c>
      <c r="DG179" s="353" t="str">
        <f ca="1">+IF(OFFSET('Sanitation Data'!$H$30,0,10*ROW('Sanitation Data'!H173))="","",OFFSET('Sanitation Data'!$H$30,0,10*ROW('Sanitation Data'!H173)))</f>
        <v/>
      </c>
      <c r="DH179" s="353" t="str">
        <f ca="1">+IF(OFFSET('Sanitation Data'!$H$31,0,10*ROW('Sanitation Data'!H173))="","",OFFSET('Sanitation Data'!$H$31,0,10*ROW('Sanitation Data'!H173)))</f>
        <v/>
      </c>
      <c r="DI179" s="353" t="str">
        <f ca="1">+IF(OFFSET('Sanitation Data'!$H$32,0,10*ROW('Sanitation Data'!H173))="","",OFFSET('Sanitation Data'!$H$32,0,10*ROW('Sanitation Data'!H173)))</f>
        <v/>
      </c>
      <c r="DJ179" s="353" t="str">
        <f ca="1">+IF(OFFSET('Sanitation Data'!$I$28,0,10*ROW('Sanitation Data'!I173))="","",OFFSET('Sanitation Data'!$I$28,0,10*ROW('Sanitation Data'!I173)))</f>
        <v/>
      </c>
      <c r="DK179" s="353" t="str">
        <f ca="1">+IF(OFFSET('Sanitation Data'!$I$29,0,10*ROW('Sanitation Data'!I173))="","",OFFSET('Sanitation Data'!$I$29,0,10*ROW('Sanitation Data'!I173)))</f>
        <v/>
      </c>
      <c r="DL179" s="353" t="str">
        <f ca="1">+IF(OFFSET('Sanitation Data'!$I$30,0,10*ROW('Sanitation Data'!I173))="","",OFFSET('Sanitation Data'!$I$30,0,10*ROW('Sanitation Data'!I173)))</f>
        <v/>
      </c>
      <c r="DM179" s="353" t="str">
        <f ca="1">+IF(OFFSET('Sanitation Data'!$I$31,0,10*ROW('Sanitation Data'!I173))="","",OFFSET('Sanitation Data'!$I$31,0,10*ROW('Sanitation Data'!I173)))</f>
        <v/>
      </c>
      <c r="DN179" s="353" t="str">
        <f ca="1">+IF(OFFSET('Sanitation Data'!$I$32,0,10*ROW('Sanitation Data'!I173))="","",OFFSET('Sanitation Data'!$I$32,0,10*ROW('Sanitation Data'!I173)))</f>
        <v/>
      </c>
      <c r="DO179" s="353" t="str">
        <f ca="1">+IF(OFFSET('Hygiene Data'!$D$11,0,10*ROW('Hygiene Data'!D173))="","",OFFSET('Hygiene Data'!$D$11,0,10*ROW('Hygiene Data'!D173)))</f>
        <v/>
      </c>
      <c r="DP179" s="353" t="str">
        <f ca="1">+IF(OFFSET('Hygiene Data'!$D$12,0,10*ROW('Hygiene Data'!D173))="","",OFFSET('Hygiene Data'!$D$12,0,10*ROW('Hygiene Data'!D173)))</f>
        <v/>
      </c>
      <c r="DQ179" s="353" t="str">
        <f ca="1">+IF(OFFSET('Hygiene Data'!$D$13,0,10*ROW('Hygiene Data'!D173))="","",OFFSET('Hygiene Data'!$D$13,0,10*ROW('Hygiene Data'!D173)))</f>
        <v/>
      </c>
      <c r="DR179" s="353" t="str">
        <f ca="1">+IF(OFFSET('Hygiene Data'!$E$11,0,10*ROW('Hygiene Data'!E173))="","",OFFSET('Hygiene Data'!$E$11,0,10*ROW('Hygiene Data'!E173)))</f>
        <v/>
      </c>
      <c r="DS179" s="353" t="str">
        <f ca="1">+IF(OFFSET('Hygiene Data'!$E$12,0,10*ROW('Hygiene Data'!E173))="","",OFFSET('Hygiene Data'!$E$12,0,10*ROW('Hygiene Data'!E173)))</f>
        <v/>
      </c>
      <c r="DT179" s="353" t="str">
        <f ca="1">+IF(OFFSET('Hygiene Data'!$E$13,0,10*ROW('Hygiene Data'!E173))="","",OFFSET('Hygiene Data'!$E$13,0,10*ROW('Hygiene Data'!E173)))</f>
        <v/>
      </c>
      <c r="DU179" s="353" t="str">
        <f ca="1">+IF(OFFSET('Hygiene Data'!$F$11,0,10*ROW('Hygiene Data'!F173))="","",OFFSET('Hygiene Data'!$F$11,0,10*ROW('Hygiene Data'!F173)))</f>
        <v/>
      </c>
      <c r="DV179" s="353" t="str">
        <f ca="1">+IF(OFFSET('Hygiene Data'!$F$12,0,10*ROW('Hygiene Data'!F173))="","",OFFSET('Hygiene Data'!$F$12,0,10*ROW('Hygiene Data'!F173)))</f>
        <v/>
      </c>
      <c r="DW179" s="353" t="str">
        <f ca="1">+IF(OFFSET('Hygiene Data'!$F$13,0,10*ROW('Hygiene Data'!F173))="","",OFFSET('Hygiene Data'!$F$13,0,10*ROW('Hygiene Data'!F173)))</f>
        <v/>
      </c>
      <c r="DX179" s="353" t="str">
        <f ca="1">+IF(OFFSET('Hygiene Data'!$G$11,0,10*ROW('Hygiene Data'!G173))="","",OFFSET('Hygiene Data'!$G$11,0,10*ROW('Hygiene Data'!G173)))</f>
        <v/>
      </c>
      <c r="DY179" s="353" t="str">
        <f ca="1">+IF(OFFSET('Hygiene Data'!$G$12,0,10*ROW('Hygiene Data'!G173))="","",OFFSET('Hygiene Data'!$G$12,0,10*ROW('Hygiene Data'!G173)))</f>
        <v/>
      </c>
      <c r="DZ179" s="353" t="str">
        <f ca="1">+IF(OFFSET('Hygiene Data'!$G$13,0,10*ROW('Hygiene Data'!G173))="","",OFFSET('Hygiene Data'!$G$13,0,10*ROW('Hygiene Data'!G173)))</f>
        <v/>
      </c>
      <c r="EA179" s="353" t="str">
        <f ca="1">+IF(OFFSET('Hygiene Data'!$H$11,0,10*ROW('Hygiene Data'!H173))="","",OFFSET('Hygiene Data'!$H$11,0,10*ROW('Hygiene Data'!H173)))</f>
        <v/>
      </c>
      <c r="EB179" s="353" t="str">
        <f ca="1">+IF(OFFSET('Hygiene Data'!$H$12,0,10*ROW('Hygiene Data'!H173))="","",OFFSET('Hygiene Data'!$H$12,0,10*ROW('Hygiene Data'!H173)))</f>
        <v/>
      </c>
      <c r="EC179" s="353" t="str">
        <f ca="1">+IF(OFFSET('Hygiene Data'!$H$13,0,10*ROW('Hygiene Data'!H173))="","",OFFSET('Hygiene Data'!$H$13,0,10*ROW('Hygiene Data'!H173)))</f>
        <v/>
      </c>
      <c r="ED179" s="353" t="str">
        <f ca="1">+IF(OFFSET('Hygiene Data'!$I$11,0,10*ROW('Hygiene Data'!I173))="","",OFFSET('Hygiene Data'!$I$11,0,10*ROW('Hygiene Data'!I173)))</f>
        <v/>
      </c>
      <c r="EE179" s="353" t="str">
        <f ca="1">+IF(OFFSET('Hygiene Data'!$I$12,0,10*ROW('Hygiene Data'!I173))="","",OFFSET('Hygiene Data'!$I$12,0,10*ROW('Hygiene Data'!I173)))</f>
        <v/>
      </c>
      <c r="EF179" s="353" t="str">
        <f ca="1">+IF(OFFSET('Hygiene Data'!$I$13,0,10*ROW('Hygiene Data'!I173))="","",OFFSET('Hygiene Data'!$I$13,0,10*ROW('Hygiene Data'!I173)))</f>
        <v/>
      </c>
    </row>
    <row r="180" spans="1:136" x14ac:dyDescent="0.25">
      <c r="A180" s="462" t="str">
        <f ca="1">+IF(OFFSET('Water Data'!$B$2,0,10*ROW('Water Data'!E174))="","",OFFSET('Water Data'!$B$2,0,10*ROW('Water Data'!E174)))</f>
        <v/>
      </c>
      <c r="B180" s="46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89" t="str">
        <f t="shared" ca="1" si="2"/>
        <v/>
      </c>
      <c r="D180" s="49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3" t="str">
        <f ca="1">+IF(OFFSET('Water Data'!$D$27,0,10*ROW('Water Data'!D174))="","",OFFSET('Water Data'!$D$27,0,10*ROW('Water Data'!D174)))</f>
        <v/>
      </c>
      <c r="BT180" s="353" t="str">
        <f ca="1">+IF(OFFSET('Water Data'!$D$28,0,10*ROW('Water Data'!D174))="","",OFFSET('Water Data'!$D$28,0,10*ROW('Water Data'!D174)))</f>
        <v/>
      </c>
      <c r="BU180" s="353" t="str">
        <f ca="1">+IF(OFFSET('Water Data'!$D$29,0,10*ROW('Water Data'!D174))="","",OFFSET('Water Data'!$D$29,0,10*ROW('Water Data'!D174)))</f>
        <v/>
      </c>
      <c r="BV180" s="353" t="str">
        <f ca="1">+IF(OFFSET('Water Data'!$E$27,0,10*ROW('Water Data'!E174))="","",OFFSET('Water Data'!$E$27,0,10*ROW('Water Data'!E174)))</f>
        <v/>
      </c>
      <c r="BW180" s="353" t="str">
        <f ca="1">+IF(OFFSET('Water Data'!$E$28,0,10*ROW('Water Data'!E174))="","",OFFSET('Water Data'!$E$28,0,10*ROW('Water Data'!E174)))</f>
        <v/>
      </c>
      <c r="BX180" s="353" t="str">
        <f ca="1">+IF(OFFSET('Water Data'!$E$29,0,10*ROW('Water Data'!E174))="","",OFFSET('Water Data'!$E$29,0,10*ROW('Water Data'!E174)))</f>
        <v/>
      </c>
      <c r="BY180" s="353" t="str">
        <f ca="1">+IF(OFFSET('Water Data'!$F$27,0,10*ROW('Water Data'!F174))="","",OFFSET('Water Data'!$F$27,0,10*ROW('Water Data'!F174)))</f>
        <v/>
      </c>
      <c r="BZ180" s="353" t="str">
        <f ca="1">+IF(OFFSET('Water Data'!$F$28,0,10*ROW('Water Data'!F174))="","",OFFSET('Water Data'!$F$28,0,10*ROW('Water Data'!F174)))</f>
        <v/>
      </c>
      <c r="CA180" s="353" t="str">
        <f ca="1">+IF(OFFSET('Water Data'!$F$29,0,10*ROW('Water Data'!F174))="","",OFFSET('Water Data'!$F$29,0,10*ROW('Water Data'!F174)))</f>
        <v/>
      </c>
      <c r="CB180" s="353" t="str">
        <f ca="1">+IF(OFFSET('Water Data'!$G$27,0,10*ROW('Water Data'!G174))="","",OFFSET('Water Data'!$G$27,0,10*ROW('Water Data'!G174)))</f>
        <v/>
      </c>
      <c r="CC180" s="353" t="str">
        <f ca="1">+IF(OFFSET('Water Data'!$G$28,0,10*ROW('Water Data'!G174))="","",OFFSET('Water Data'!$G$28,0,10*ROW('Water Data'!G174)))</f>
        <v/>
      </c>
      <c r="CD180" s="353" t="str">
        <f ca="1">+IF(OFFSET('Water Data'!$G$29,0,10*ROW('Water Data'!G174))="","",OFFSET('Water Data'!$G$29,0,10*ROW('Water Data'!G174)))</f>
        <v/>
      </c>
      <c r="CE180" s="353" t="str">
        <f ca="1">+IF(OFFSET('Water Data'!$H$27,0,10*ROW('Water Data'!H174))="","",OFFSET('Water Data'!$H$27,0,10*ROW('Water Data'!H174)))</f>
        <v/>
      </c>
      <c r="CF180" s="353" t="str">
        <f ca="1">+IF(OFFSET('Water Data'!$H$28,0,10*ROW('Water Data'!H174))="","",OFFSET('Water Data'!$H$28,0,10*ROW('Water Data'!H174)))</f>
        <v/>
      </c>
      <c r="CG180" s="353" t="str">
        <f ca="1">+IF(OFFSET('Water Data'!$H$29,0,10*ROW('Water Data'!H174))="","",OFFSET('Water Data'!$H$29,0,10*ROW('Water Data'!H174)))</f>
        <v/>
      </c>
      <c r="CH180" s="353" t="str">
        <f ca="1">+IF(OFFSET('Water Data'!$I$27,0,10*ROW('Water Data'!I174))="","",OFFSET('Water Data'!$I$27,0,10*ROW('Water Data'!I174)))</f>
        <v/>
      </c>
      <c r="CI180" s="353" t="str">
        <f ca="1">+IF(OFFSET('Water Data'!$I$28,0,10*ROW('Water Data'!I174))="","",OFFSET('Water Data'!$I$28,0,10*ROW('Water Data'!I174)))</f>
        <v/>
      </c>
      <c r="CJ180" s="353" t="str">
        <f ca="1">+IF(OFFSET('Water Data'!$I$29,0,10*ROW('Water Data'!I174))="","",OFFSET('Water Data'!$I$29,0,10*ROW('Water Data'!I174)))</f>
        <v/>
      </c>
      <c r="CK180" s="353" t="str">
        <f ca="1">+IF(OFFSET('Sanitation Data'!$D$28,0,10*ROW('Sanitation Data'!D174))="","",OFFSET('Sanitation Data'!$D$28,0,10*ROW('Sanitation Data'!D174)))</f>
        <v/>
      </c>
      <c r="CL180" s="353" t="str">
        <f ca="1">+IF(OFFSET('Sanitation Data'!$D$29,0,10*ROW('Sanitation Data'!D174))="","",OFFSET('Sanitation Data'!$D$29,0,10*ROW('Sanitation Data'!D174)))</f>
        <v/>
      </c>
      <c r="CM180" s="353" t="str">
        <f ca="1">+IF(OFFSET('Sanitation Data'!$D$30,0,10*ROW('Sanitation Data'!D174))="","",OFFSET('Sanitation Data'!$D$30,0,10*ROW('Sanitation Data'!D174)))</f>
        <v/>
      </c>
      <c r="CN180" s="353" t="str">
        <f ca="1">+IF(OFFSET('Sanitation Data'!$D$31,0,10*ROW('Sanitation Data'!D174))="","",OFFSET('Sanitation Data'!$D$31,0,10*ROW('Sanitation Data'!D174)))</f>
        <v/>
      </c>
      <c r="CO180" s="353" t="str">
        <f ca="1">+IF(OFFSET('Sanitation Data'!$D$32,0,10*ROW('Sanitation Data'!D174))="","",OFFSET('Sanitation Data'!$D$32,0,10*ROW('Sanitation Data'!D174)))</f>
        <v/>
      </c>
      <c r="CP180" s="353" t="str">
        <f ca="1">+IF(OFFSET('Sanitation Data'!$E$28,0,10*ROW('Sanitation Data'!E174))="","",OFFSET('Sanitation Data'!$E$28,0,10*ROW('Sanitation Data'!E174)))</f>
        <v/>
      </c>
      <c r="CQ180" s="353" t="str">
        <f ca="1">+IF(OFFSET('Sanitation Data'!$E$29,0,10*ROW('Sanitation Data'!E174))="","",OFFSET('Sanitation Data'!$E$29,0,10*ROW('Sanitation Data'!E174)))</f>
        <v/>
      </c>
      <c r="CR180" s="353" t="str">
        <f ca="1">+IF(OFFSET('Sanitation Data'!$E$30,0,10*ROW('Sanitation Data'!E174))="","",OFFSET('Sanitation Data'!$E$30,0,10*ROW('Sanitation Data'!E174)))</f>
        <v/>
      </c>
      <c r="CS180" s="353" t="str">
        <f ca="1">+IF(OFFSET('Sanitation Data'!$E$31,0,10*ROW('Sanitation Data'!E174))="","",OFFSET('Sanitation Data'!$E$31,0,10*ROW('Sanitation Data'!E174)))</f>
        <v/>
      </c>
      <c r="CT180" s="353" t="str">
        <f ca="1">+IF(OFFSET('Sanitation Data'!$E$32,0,10*ROW('Sanitation Data'!E174))="","",OFFSET('Sanitation Data'!$E$32,0,10*ROW('Sanitation Data'!E174)))</f>
        <v/>
      </c>
      <c r="CU180" s="353" t="str">
        <f ca="1">+IF(OFFSET('Sanitation Data'!$F$28,0,10*ROW('Sanitation Data'!F174))="","",OFFSET('Sanitation Data'!$F$28,0,10*ROW('Sanitation Data'!F174)))</f>
        <v/>
      </c>
      <c r="CV180" s="353" t="str">
        <f ca="1">+IF(OFFSET('Sanitation Data'!$F$29,0,10*ROW('Sanitation Data'!F174))="","",OFFSET('Sanitation Data'!$F$29,0,10*ROW('Sanitation Data'!F174)))</f>
        <v/>
      </c>
      <c r="CW180" s="353" t="str">
        <f ca="1">+IF(OFFSET('Sanitation Data'!$F$30,0,10*ROW('Sanitation Data'!F174))="","",OFFSET('Sanitation Data'!$F$30,0,10*ROW('Sanitation Data'!F174)))</f>
        <v/>
      </c>
      <c r="CX180" s="353" t="str">
        <f ca="1">+IF(OFFSET('Sanitation Data'!$F$31,0,10*ROW('Sanitation Data'!F174))="","",OFFSET('Sanitation Data'!$F$31,0,10*ROW('Sanitation Data'!F174)))</f>
        <v/>
      </c>
      <c r="CY180" s="353" t="str">
        <f ca="1">+IF(OFFSET('Sanitation Data'!$F$32,0,10*ROW('Sanitation Data'!F174))="","",OFFSET('Sanitation Data'!$F$32,0,10*ROW('Sanitation Data'!F174)))</f>
        <v/>
      </c>
      <c r="CZ180" s="353" t="str">
        <f ca="1">+IF(OFFSET('Sanitation Data'!$G$28,0,10*ROW('Sanitation Data'!G174))="","",OFFSET('Sanitation Data'!$G$28,0,10*ROW('Sanitation Data'!G174)))</f>
        <v/>
      </c>
      <c r="DA180" s="353" t="str">
        <f ca="1">+IF(OFFSET('Sanitation Data'!$G$29,0,10*ROW('Sanitation Data'!G174))="","",OFFSET('Sanitation Data'!$G$29,0,10*ROW('Sanitation Data'!G174)))</f>
        <v/>
      </c>
      <c r="DB180" s="353" t="str">
        <f ca="1">+IF(OFFSET('Sanitation Data'!$G$30,0,10*ROW('Sanitation Data'!G174))="","",OFFSET('Sanitation Data'!$G$30,0,10*ROW('Sanitation Data'!G174)))</f>
        <v/>
      </c>
      <c r="DC180" s="353" t="str">
        <f ca="1">+IF(OFFSET('Sanitation Data'!$G$31,0,10*ROW('Sanitation Data'!G174))="","",OFFSET('Sanitation Data'!$G$31,0,10*ROW('Sanitation Data'!G174)))</f>
        <v/>
      </c>
      <c r="DD180" s="353" t="str">
        <f ca="1">+IF(OFFSET('Sanitation Data'!$G$32,0,10*ROW('Sanitation Data'!G174))="","",OFFSET('Sanitation Data'!$G$32,0,10*ROW('Sanitation Data'!G174)))</f>
        <v/>
      </c>
      <c r="DE180" s="353" t="str">
        <f ca="1">+IF(OFFSET('Sanitation Data'!$H$28,0,10*ROW('Sanitation Data'!H174))="","",OFFSET('Sanitation Data'!$H$28,0,10*ROW('Sanitation Data'!H174)))</f>
        <v/>
      </c>
      <c r="DF180" s="353" t="str">
        <f ca="1">+IF(OFFSET('Sanitation Data'!$H$29,0,10*ROW('Sanitation Data'!H174))="","",OFFSET('Sanitation Data'!$H$29,0,10*ROW('Sanitation Data'!H174)))</f>
        <v/>
      </c>
      <c r="DG180" s="353" t="str">
        <f ca="1">+IF(OFFSET('Sanitation Data'!$H$30,0,10*ROW('Sanitation Data'!H174))="","",OFFSET('Sanitation Data'!$H$30,0,10*ROW('Sanitation Data'!H174)))</f>
        <v/>
      </c>
      <c r="DH180" s="353" t="str">
        <f ca="1">+IF(OFFSET('Sanitation Data'!$H$31,0,10*ROW('Sanitation Data'!H174))="","",OFFSET('Sanitation Data'!$H$31,0,10*ROW('Sanitation Data'!H174)))</f>
        <v/>
      </c>
      <c r="DI180" s="353" t="str">
        <f ca="1">+IF(OFFSET('Sanitation Data'!$H$32,0,10*ROW('Sanitation Data'!H174))="","",OFFSET('Sanitation Data'!$H$32,0,10*ROW('Sanitation Data'!H174)))</f>
        <v/>
      </c>
      <c r="DJ180" s="353" t="str">
        <f ca="1">+IF(OFFSET('Sanitation Data'!$I$28,0,10*ROW('Sanitation Data'!I174))="","",OFFSET('Sanitation Data'!$I$28,0,10*ROW('Sanitation Data'!I174)))</f>
        <v/>
      </c>
      <c r="DK180" s="353" t="str">
        <f ca="1">+IF(OFFSET('Sanitation Data'!$I$29,0,10*ROW('Sanitation Data'!I174))="","",OFFSET('Sanitation Data'!$I$29,0,10*ROW('Sanitation Data'!I174)))</f>
        <v/>
      </c>
      <c r="DL180" s="353" t="str">
        <f ca="1">+IF(OFFSET('Sanitation Data'!$I$30,0,10*ROW('Sanitation Data'!I174))="","",OFFSET('Sanitation Data'!$I$30,0,10*ROW('Sanitation Data'!I174)))</f>
        <v/>
      </c>
      <c r="DM180" s="353" t="str">
        <f ca="1">+IF(OFFSET('Sanitation Data'!$I$31,0,10*ROW('Sanitation Data'!I174))="","",OFFSET('Sanitation Data'!$I$31,0,10*ROW('Sanitation Data'!I174)))</f>
        <v/>
      </c>
      <c r="DN180" s="353" t="str">
        <f ca="1">+IF(OFFSET('Sanitation Data'!$I$32,0,10*ROW('Sanitation Data'!I174))="","",OFFSET('Sanitation Data'!$I$32,0,10*ROW('Sanitation Data'!I174)))</f>
        <v/>
      </c>
      <c r="DO180" s="353" t="str">
        <f ca="1">+IF(OFFSET('Hygiene Data'!$D$11,0,10*ROW('Hygiene Data'!D174))="","",OFFSET('Hygiene Data'!$D$11,0,10*ROW('Hygiene Data'!D174)))</f>
        <v/>
      </c>
      <c r="DP180" s="353" t="str">
        <f ca="1">+IF(OFFSET('Hygiene Data'!$D$12,0,10*ROW('Hygiene Data'!D174))="","",OFFSET('Hygiene Data'!$D$12,0,10*ROW('Hygiene Data'!D174)))</f>
        <v/>
      </c>
      <c r="DQ180" s="353" t="str">
        <f ca="1">+IF(OFFSET('Hygiene Data'!$D$13,0,10*ROW('Hygiene Data'!D174))="","",OFFSET('Hygiene Data'!$D$13,0,10*ROW('Hygiene Data'!D174)))</f>
        <v/>
      </c>
      <c r="DR180" s="353" t="str">
        <f ca="1">+IF(OFFSET('Hygiene Data'!$E$11,0,10*ROW('Hygiene Data'!E174))="","",OFFSET('Hygiene Data'!$E$11,0,10*ROW('Hygiene Data'!E174)))</f>
        <v/>
      </c>
      <c r="DS180" s="353" t="str">
        <f ca="1">+IF(OFFSET('Hygiene Data'!$E$12,0,10*ROW('Hygiene Data'!E174))="","",OFFSET('Hygiene Data'!$E$12,0,10*ROW('Hygiene Data'!E174)))</f>
        <v/>
      </c>
      <c r="DT180" s="353" t="str">
        <f ca="1">+IF(OFFSET('Hygiene Data'!$E$13,0,10*ROW('Hygiene Data'!E174))="","",OFFSET('Hygiene Data'!$E$13,0,10*ROW('Hygiene Data'!E174)))</f>
        <v/>
      </c>
      <c r="DU180" s="353" t="str">
        <f ca="1">+IF(OFFSET('Hygiene Data'!$F$11,0,10*ROW('Hygiene Data'!F174))="","",OFFSET('Hygiene Data'!$F$11,0,10*ROW('Hygiene Data'!F174)))</f>
        <v/>
      </c>
      <c r="DV180" s="353" t="str">
        <f ca="1">+IF(OFFSET('Hygiene Data'!$F$12,0,10*ROW('Hygiene Data'!F174))="","",OFFSET('Hygiene Data'!$F$12,0,10*ROW('Hygiene Data'!F174)))</f>
        <v/>
      </c>
      <c r="DW180" s="353" t="str">
        <f ca="1">+IF(OFFSET('Hygiene Data'!$F$13,0,10*ROW('Hygiene Data'!F174))="","",OFFSET('Hygiene Data'!$F$13,0,10*ROW('Hygiene Data'!F174)))</f>
        <v/>
      </c>
      <c r="DX180" s="353" t="str">
        <f ca="1">+IF(OFFSET('Hygiene Data'!$G$11,0,10*ROW('Hygiene Data'!G174))="","",OFFSET('Hygiene Data'!$G$11,0,10*ROW('Hygiene Data'!G174)))</f>
        <v/>
      </c>
      <c r="DY180" s="353" t="str">
        <f ca="1">+IF(OFFSET('Hygiene Data'!$G$12,0,10*ROW('Hygiene Data'!G174))="","",OFFSET('Hygiene Data'!$G$12,0,10*ROW('Hygiene Data'!G174)))</f>
        <v/>
      </c>
      <c r="DZ180" s="353" t="str">
        <f ca="1">+IF(OFFSET('Hygiene Data'!$G$13,0,10*ROW('Hygiene Data'!G174))="","",OFFSET('Hygiene Data'!$G$13,0,10*ROW('Hygiene Data'!G174)))</f>
        <v/>
      </c>
      <c r="EA180" s="353" t="str">
        <f ca="1">+IF(OFFSET('Hygiene Data'!$H$11,0,10*ROW('Hygiene Data'!H174))="","",OFFSET('Hygiene Data'!$H$11,0,10*ROW('Hygiene Data'!H174)))</f>
        <v/>
      </c>
      <c r="EB180" s="353" t="str">
        <f ca="1">+IF(OFFSET('Hygiene Data'!$H$12,0,10*ROW('Hygiene Data'!H174))="","",OFFSET('Hygiene Data'!$H$12,0,10*ROW('Hygiene Data'!H174)))</f>
        <v/>
      </c>
      <c r="EC180" s="353" t="str">
        <f ca="1">+IF(OFFSET('Hygiene Data'!$H$13,0,10*ROW('Hygiene Data'!H174))="","",OFFSET('Hygiene Data'!$H$13,0,10*ROW('Hygiene Data'!H174)))</f>
        <v/>
      </c>
      <c r="ED180" s="353" t="str">
        <f ca="1">+IF(OFFSET('Hygiene Data'!$I$11,0,10*ROW('Hygiene Data'!I174))="","",OFFSET('Hygiene Data'!$I$11,0,10*ROW('Hygiene Data'!I174)))</f>
        <v/>
      </c>
      <c r="EE180" s="353" t="str">
        <f ca="1">+IF(OFFSET('Hygiene Data'!$I$12,0,10*ROW('Hygiene Data'!I174))="","",OFFSET('Hygiene Data'!$I$12,0,10*ROW('Hygiene Data'!I174)))</f>
        <v/>
      </c>
      <c r="EF180" s="353" t="str">
        <f ca="1">+IF(OFFSET('Hygiene Data'!$I$13,0,10*ROW('Hygiene Data'!I174))="","",OFFSET('Hygiene Data'!$I$13,0,10*ROW('Hygiene Data'!I174)))</f>
        <v/>
      </c>
    </row>
    <row r="181" spans="1:136" x14ac:dyDescent="0.25">
      <c r="A181" s="462" t="str">
        <f ca="1">+IF(OFFSET('Water Data'!$B$2,0,10*ROW('Water Data'!E175))="","",OFFSET('Water Data'!$B$2,0,10*ROW('Water Data'!E175)))</f>
        <v/>
      </c>
      <c r="B181" s="46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89" t="str">
        <f t="shared" ca="1" si="2"/>
        <v/>
      </c>
      <c r="D181" s="49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3" t="str">
        <f ca="1">+IF(OFFSET('Water Data'!$D$27,0,10*ROW('Water Data'!D175))="","",OFFSET('Water Data'!$D$27,0,10*ROW('Water Data'!D175)))</f>
        <v/>
      </c>
      <c r="BT181" s="353" t="str">
        <f ca="1">+IF(OFFSET('Water Data'!$D$28,0,10*ROW('Water Data'!D175))="","",OFFSET('Water Data'!$D$28,0,10*ROW('Water Data'!D175)))</f>
        <v/>
      </c>
      <c r="BU181" s="353" t="str">
        <f ca="1">+IF(OFFSET('Water Data'!$D$29,0,10*ROW('Water Data'!D175))="","",OFFSET('Water Data'!$D$29,0,10*ROW('Water Data'!D175)))</f>
        <v/>
      </c>
      <c r="BV181" s="353" t="str">
        <f ca="1">+IF(OFFSET('Water Data'!$E$27,0,10*ROW('Water Data'!E175))="","",OFFSET('Water Data'!$E$27,0,10*ROW('Water Data'!E175)))</f>
        <v/>
      </c>
      <c r="BW181" s="353" t="str">
        <f ca="1">+IF(OFFSET('Water Data'!$E$28,0,10*ROW('Water Data'!E175))="","",OFFSET('Water Data'!$E$28,0,10*ROW('Water Data'!E175)))</f>
        <v/>
      </c>
      <c r="BX181" s="353" t="str">
        <f ca="1">+IF(OFFSET('Water Data'!$E$29,0,10*ROW('Water Data'!E175))="","",OFFSET('Water Data'!$E$29,0,10*ROW('Water Data'!E175)))</f>
        <v/>
      </c>
      <c r="BY181" s="353" t="str">
        <f ca="1">+IF(OFFSET('Water Data'!$F$27,0,10*ROW('Water Data'!F175))="","",OFFSET('Water Data'!$F$27,0,10*ROW('Water Data'!F175)))</f>
        <v/>
      </c>
      <c r="BZ181" s="353" t="str">
        <f ca="1">+IF(OFFSET('Water Data'!$F$28,0,10*ROW('Water Data'!F175))="","",OFFSET('Water Data'!$F$28,0,10*ROW('Water Data'!F175)))</f>
        <v/>
      </c>
      <c r="CA181" s="353" t="str">
        <f ca="1">+IF(OFFSET('Water Data'!$F$29,0,10*ROW('Water Data'!F175))="","",OFFSET('Water Data'!$F$29,0,10*ROW('Water Data'!F175)))</f>
        <v/>
      </c>
      <c r="CB181" s="353" t="str">
        <f ca="1">+IF(OFFSET('Water Data'!$G$27,0,10*ROW('Water Data'!G175))="","",OFFSET('Water Data'!$G$27,0,10*ROW('Water Data'!G175)))</f>
        <v/>
      </c>
      <c r="CC181" s="353" t="str">
        <f ca="1">+IF(OFFSET('Water Data'!$G$28,0,10*ROW('Water Data'!G175))="","",OFFSET('Water Data'!$G$28,0,10*ROW('Water Data'!G175)))</f>
        <v/>
      </c>
      <c r="CD181" s="353" t="str">
        <f ca="1">+IF(OFFSET('Water Data'!$G$29,0,10*ROW('Water Data'!G175))="","",OFFSET('Water Data'!$G$29,0,10*ROW('Water Data'!G175)))</f>
        <v/>
      </c>
      <c r="CE181" s="353" t="str">
        <f ca="1">+IF(OFFSET('Water Data'!$H$27,0,10*ROW('Water Data'!H175))="","",OFFSET('Water Data'!$H$27,0,10*ROW('Water Data'!H175)))</f>
        <v/>
      </c>
      <c r="CF181" s="353" t="str">
        <f ca="1">+IF(OFFSET('Water Data'!$H$28,0,10*ROW('Water Data'!H175))="","",OFFSET('Water Data'!$H$28,0,10*ROW('Water Data'!H175)))</f>
        <v/>
      </c>
      <c r="CG181" s="353" t="str">
        <f ca="1">+IF(OFFSET('Water Data'!$H$29,0,10*ROW('Water Data'!H175))="","",OFFSET('Water Data'!$H$29,0,10*ROW('Water Data'!H175)))</f>
        <v/>
      </c>
      <c r="CH181" s="353" t="str">
        <f ca="1">+IF(OFFSET('Water Data'!$I$27,0,10*ROW('Water Data'!I175))="","",OFFSET('Water Data'!$I$27,0,10*ROW('Water Data'!I175)))</f>
        <v/>
      </c>
      <c r="CI181" s="353" t="str">
        <f ca="1">+IF(OFFSET('Water Data'!$I$28,0,10*ROW('Water Data'!I175))="","",OFFSET('Water Data'!$I$28,0,10*ROW('Water Data'!I175)))</f>
        <v/>
      </c>
      <c r="CJ181" s="353" t="str">
        <f ca="1">+IF(OFFSET('Water Data'!$I$29,0,10*ROW('Water Data'!I175))="","",OFFSET('Water Data'!$I$29,0,10*ROW('Water Data'!I175)))</f>
        <v/>
      </c>
      <c r="CK181" s="353" t="str">
        <f ca="1">+IF(OFFSET('Sanitation Data'!$D$28,0,10*ROW('Sanitation Data'!D175))="","",OFFSET('Sanitation Data'!$D$28,0,10*ROW('Sanitation Data'!D175)))</f>
        <v/>
      </c>
      <c r="CL181" s="353" t="str">
        <f ca="1">+IF(OFFSET('Sanitation Data'!$D$29,0,10*ROW('Sanitation Data'!D175))="","",OFFSET('Sanitation Data'!$D$29,0,10*ROW('Sanitation Data'!D175)))</f>
        <v/>
      </c>
      <c r="CM181" s="353" t="str">
        <f ca="1">+IF(OFFSET('Sanitation Data'!$D$30,0,10*ROW('Sanitation Data'!D175))="","",OFFSET('Sanitation Data'!$D$30,0,10*ROW('Sanitation Data'!D175)))</f>
        <v/>
      </c>
      <c r="CN181" s="353" t="str">
        <f ca="1">+IF(OFFSET('Sanitation Data'!$D$31,0,10*ROW('Sanitation Data'!D175))="","",OFFSET('Sanitation Data'!$D$31,0,10*ROW('Sanitation Data'!D175)))</f>
        <v/>
      </c>
      <c r="CO181" s="353" t="str">
        <f ca="1">+IF(OFFSET('Sanitation Data'!$D$32,0,10*ROW('Sanitation Data'!D175))="","",OFFSET('Sanitation Data'!$D$32,0,10*ROW('Sanitation Data'!D175)))</f>
        <v/>
      </c>
      <c r="CP181" s="353" t="str">
        <f ca="1">+IF(OFFSET('Sanitation Data'!$E$28,0,10*ROW('Sanitation Data'!E175))="","",OFFSET('Sanitation Data'!$E$28,0,10*ROW('Sanitation Data'!E175)))</f>
        <v/>
      </c>
      <c r="CQ181" s="353" t="str">
        <f ca="1">+IF(OFFSET('Sanitation Data'!$E$29,0,10*ROW('Sanitation Data'!E175))="","",OFFSET('Sanitation Data'!$E$29,0,10*ROW('Sanitation Data'!E175)))</f>
        <v/>
      </c>
      <c r="CR181" s="353" t="str">
        <f ca="1">+IF(OFFSET('Sanitation Data'!$E$30,0,10*ROW('Sanitation Data'!E175))="","",OFFSET('Sanitation Data'!$E$30,0,10*ROW('Sanitation Data'!E175)))</f>
        <v/>
      </c>
      <c r="CS181" s="353" t="str">
        <f ca="1">+IF(OFFSET('Sanitation Data'!$E$31,0,10*ROW('Sanitation Data'!E175))="","",OFFSET('Sanitation Data'!$E$31,0,10*ROW('Sanitation Data'!E175)))</f>
        <v/>
      </c>
      <c r="CT181" s="353" t="str">
        <f ca="1">+IF(OFFSET('Sanitation Data'!$E$32,0,10*ROW('Sanitation Data'!E175))="","",OFFSET('Sanitation Data'!$E$32,0,10*ROW('Sanitation Data'!E175)))</f>
        <v/>
      </c>
      <c r="CU181" s="353" t="str">
        <f ca="1">+IF(OFFSET('Sanitation Data'!$F$28,0,10*ROW('Sanitation Data'!F175))="","",OFFSET('Sanitation Data'!$F$28,0,10*ROW('Sanitation Data'!F175)))</f>
        <v/>
      </c>
      <c r="CV181" s="353" t="str">
        <f ca="1">+IF(OFFSET('Sanitation Data'!$F$29,0,10*ROW('Sanitation Data'!F175))="","",OFFSET('Sanitation Data'!$F$29,0,10*ROW('Sanitation Data'!F175)))</f>
        <v/>
      </c>
      <c r="CW181" s="353" t="str">
        <f ca="1">+IF(OFFSET('Sanitation Data'!$F$30,0,10*ROW('Sanitation Data'!F175))="","",OFFSET('Sanitation Data'!$F$30,0,10*ROW('Sanitation Data'!F175)))</f>
        <v/>
      </c>
      <c r="CX181" s="353" t="str">
        <f ca="1">+IF(OFFSET('Sanitation Data'!$F$31,0,10*ROW('Sanitation Data'!F175))="","",OFFSET('Sanitation Data'!$F$31,0,10*ROW('Sanitation Data'!F175)))</f>
        <v/>
      </c>
      <c r="CY181" s="353" t="str">
        <f ca="1">+IF(OFFSET('Sanitation Data'!$F$32,0,10*ROW('Sanitation Data'!F175))="","",OFFSET('Sanitation Data'!$F$32,0,10*ROW('Sanitation Data'!F175)))</f>
        <v/>
      </c>
      <c r="CZ181" s="353" t="str">
        <f ca="1">+IF(OFFSET('Sanitation Data'!$G$28,0,10*ROW('Sanitation Data'!G175))="","",OFFSET('Sanitation Data'!$G$28,0,10*ROW('Sanitation Data'!G175)))</f>
        <v/>
      </c>
      <c r="DA181" s="353" t="str">
        <f ca="1">+IF(OFFSET('Sanitation Data'!$G$29,0,10*ROW('Sanitation Data'!G175))="","",OFFSET('Sanitation Data'!$G$29,0,10*ROW('Sanitation Data'!G175)))</f>
        <v/>
      </c>
      <c r="DB181" s="353" t="str">
        <f ca="1">+IF(OFFSET('Sanitation Data'!$G$30,0,10*ROW('Sanitation Data'!G175))="","",OFFSET('Sanitation Data'!$G$30,0,10*ROW('Sanitation Data'!G175)))</f>
        <v/>
      </c>
      <c r="DC181" s="353" t="str">
        <f ca="1">+IF(OFFSET('Sanitation Data'!$G$31,0,10*ROW('Sanitation Data'!G175))="","",OFFSET('Sanitation Data'!$G$31,0,10*ROW('Sanitation Data'!G175)))</f>
        <v/>
      </c>
      <c r="DD181" s="353" t="str">
        <f ca="1">+IF(OFFSET('Sanitation Data'!$G$32,0,10*ROW('Sanitation Data'!G175))="","",OFFSET('Sanitation Data'!$G$32,0,10*ROW('Sanitation Data'!G175)))</f>
        <v/>
      </c>
      <c r="DE181" s="353" t="str">
        <f ca="1">+IF(OFFSET('Sanitation Data'!$H$28,0,10*ROW('Sanitation Data'!H175))="","",OFFSET('Sanitation Data'!$H$28,0,10*ROW('Sanitation Data'!H175)))</f>
        <v/>
      </c>
      <c r="DF181" s="353" t="str">
        <f ca="1">+IF(OFFSET('Sanitation Data'!$H$29,0,10*ROW('Sanitation Data'!H175))="","",OFFSET('Sanitation Data'!$H$29,0,10*ROW('Sanitation Data'!H175)))</f>
        <v/>
      </c>
      <c r="DG181" s="353" t="str">
        <f ca="1">+IF(OFFSET('Sanitation Data'!$H$30,0,10*ROW('Sanitation Data'!H175))="","",OFFSET('Sanitation Data'!$H$30,0,10*ROW('Sanitation Data'!H175)))</f>
        <v/>
      </c>
      <c r="DH181" s="353" t="str">
        <f ca="1">+IF(OFFSET('Sanitation Data'!$H$31,0,10*ROW('Sanitation Data'!H175))="","",OFFSET('Sanitation Data'!$H$31,0,10*ROW('Sanitation Data'!H175)))</f>
        <v/>
      </c>
      <c r="DI181" s="353" t="str">
        <f ca="1">+IF(OFFSET('Sanitation Data'!$H$32,0,10*ROW('Sanitation Data'!H175))="","",OFFSET('Sanitation Data'!$H$32,0,10*ROW('Sanitation Data'!H175)))</f>
        <v/>
      </c>
      <c r="DJ181" s="353" t="str">
        <f ca="1">+IF(OFFSET('Sanitation Data'!$I$28,0,10*ROW('Sanitation Data'!I175))="","",OFFSET('Sanitation Data'!$I$28,0,10*ROW('Sanitation Data'!I175)))</f>
        <v/>
      </c>
      <c r="DK181" s="353" t="str">
        <f ca="1">+IF(OFFSET('Sanitation Data'!$I$29,0,10*ROW('Sanitation Data'!I175))="","",OFFSET('Sanitation Data'!$I$29,0,10*ROW('Sanitation Data'!I175)))</f>
        <v/>
      </c>
      <c r="DL181" s="353" t="str">
        <f ca="1">+IF(OFFSET('Sanitation Data'!$I$30,0,10*ROW('Sanitation Data'!I175))="","",OFFSET('Sanitation Data'!$I$30,0,10*ROW('Sanitation Data'!I175)))</f>
        <v/>
      </c>
      <c r="DM181" s="353" t="str">
        <f ca="1">+IF(OFFSET('Sanitation Data'!$I$31,0,10*ROW('Sanitation Data'!I175))="","",OFFSET('Sanitation Data'!$I$31,0,10*ROW('Sanitation Data'!I175)))</f>
        <v/>
      </c>
      <c r="DN181" s="353" t="str">
        <f ca="1">+IF(OFFSET('Sanitation Data'!$I$32,0,10*ROW('Sanitation Data'!I175))="","",OFFSET('Sanitation Data'!$I$32,0,10*ROW('Sanitation Data'!I175)))</f>
        <v/>
      </c>
      <c r="DO181" s="353" t="str">
        <f ca="1">+IF(OFFSET('Hygiene Data'!$D$11,0,10*ROW('Hygiene Data'!D175))="","",OFFSET('Hygiene Data'!$D$11,0,10*ROW('Hygiene Data'!D175)))</f>
        <v/>
      </c>
      <c r="DP181" s="353" t="str">
        <f ca="1">+IF(OFFSET('Hygiene Data'!$D$12,0,10*ROW('Hygiene Data'!D175))="","",OFFSET('Hygiene Data'!$D$12,0,10*ROW('Hygiene Data'!D175)))</f>
        <v/>
      </c>
      <c r="DQ181" s="353" t="str">
        <f ca="1">+IF(OFFSET('Hygiene Data'!$D$13,0,10*ROW('Hygiene Data'!D175))="","",OFFSET('Hygiene Data'!$D$13,0,10*ROW('Hygiene Data'!D175)))</f>
        <v/>
      </c>
      <c r="DR181" s="353" t="str">
        <f ca="1">+IF(OFFSET('Hygiene Data'!$E$11,0,10*ROW('Hygiene Data'!E175))="","",OFFSET('Hygiene Data'!$E$11,0,10*ROW('Hygiene Data'!E175)))</f>
        <v/>
      </c>
      <c r="DS181" s="353" t="str">
        <f ca="1">+IF(OFFSET('Hygiene Data'!$E$12,0,10*ROW('Hygiene Data'!E175))="","",OFFSET('Hygiene Data'!$E$12,0,10*ROW('Hygiene Data'!E175)))</f>
        <v/>
      </c>
      <c r="DT181" s="353" t="str">
        <f ca="1">+IF(OFFSET('Hygiene Data'!$E$13,0,10*ROW('Hygiene Data'!E175))="","",OFFSET('Hygiene Data'!$E$13,0,10*ROW('Hygiene Data'!E175)))</f>
        <v/>
      </c>
      <c r="DU181" s="353" t="str">
        <f ca="1">+IF(OFFSET('Hygiene Data'!$F$11,0,10*ROW('Hygiene Data'!F175))="","",OFFSET('Hygiene Data'!$F$11,0,10*ROW('Hygiene Data'!F175)))</f>
        <v/>
      </c>
      <c r="DV181" s="353" t="str">
        <f ca="1">+IF(OFFSET('Hygiene Data'!$F$12,0,10*ROW('Hygiene Data'!F175))="","",OFFSET('Hygiene Data'!$F$12,0,10*ROW('Hygiene Data'!F175)))</f>
        <v/>
      </c>
      <c r="DW181" s="353" t="str">
        <f ca="1">+IF(OFFSET('Hygiene Data'!$F$13,0,10*ROW('Hygiene Data'!F175))="","",OFFSET('Hygiene Data'!$F$13,0,10*ROW('Hygiene Data'!F175)))</f>
        <v/>
      </c>
      <c r="DX181" s="353" t="str">
        <f ca="1">+IF(OFFSET('Hygiene Data'!$G$11,0,10*ROW('Hygiene Data'!G175))="","",OFFSET('Hygiene Data'!$G$11,0,10*ROW('Hygiene Data'!G175)))</f>
        <v/>
      </c>
      <c r="DY181" s="353" t="str">
        <f ca="1">+IF(OFFSET('Hygiene Data'!$G$12,0,10*ROW('Hygiene Data'!G175))="","",OFFSET('Hygiene Data'!$G$12,0,10*ROW('Hygiene Data'!G175)))</f>
        <v/>
      </c>
      <c r="DZ181" s="353" t="str">
        <f ca="1">+IF(OFFSET('Hygiene Data'!$G$13,0,10*ROW('Hygiene Data'!G175))="","",OFFSET('Hygiene Data'!$G$13,0,10*ROW('Hygiene Data'!G175)))</f>
        <v/>
      </c>
      <c r="EA181" s="353" t="str">
        <f ca="1">+IF(OFFSET('Hygiene Data'!$H$11,0,10*ROW('Hygiene Data'!H175))="","",OFFSET('Hygiene Data'!$H$11,0,10*ROW('Hygiene Data'!H175)))</f>
        <v/>
      </c>
      <c r="EB181" s="353" t="str">
        <f ca="1">+IF(OFFSET('Hygiene Data'!$H$12,0,10*ROW('Hygiene Data'!H175))="","",OFFSET('Hygiene Data'!$H$12,0,10*ROW('Hygiene Data'!H175)))</f>
        <v/>
      </c>
      <c r="EC181" s="353" t="str">
        <f ca="1">+IF(OFFSET('Hygiene Data'!$H$13,0,10*ROW('Hygiene Data'!H175))="","",OFFSET('Hygiene Data'!$H$13,0,10*ROW('Hygiene Data'!H175)))</f>
        <v/>
      </c>
      <c r="ED181" s="353" t="str">
        <f ca="1">+IF(OFFSET('Hygiene Data'!$I$11,0,10*ROW('Hygiene Data'!I175))="","",OFFSET('Hygiene Data'!$I$11,0,10*ROW('Hygiene Data'!I175)))</f>
        <v/>
      </c>
      <c r="EE181" s="353" t="str">
        <f ca="1">+IF(OFFSET('Hygiene Data'!$I$12,0,10*ROW('Hygiene Data'!I175))="","",OFFSET('Hygiene Data'!$I$12,0,10*ROW('Hygiene Data'!I175)))</f>
        <v/>
      </c>
      <c r="EF181" s="353" t="str">
        <f ca="1">+IF(OFFSET('Hygiene Data'!$I$13,0,10*ROW('Hygiene Data'!I175))="","",OFFSET('Hygiene Data'!$I$13,0,10*ROW('Hygiene Data'!I175)))</f>
        <v/>
      </c>
    </row>
    <row r="182" spans="1:136" x14ac:dyDescent="0.25">
      <c r="A182" s="462" t="str">
        <f ca="1">+IF(OFFSET('Water Data'!$B$2,0,10*ROW('Water Data'!E176))="","",OFFSET('Water Data'!$B$2,0,10*ROW('Water Data'!E176)))</f>
        <v/>
      </c>
      <c r="B182" s="46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89" t="str">
        <f t="shared" ca="1" si="2"/>
        <v/>
      </c>
      <c r="D182" s="49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3" t="str">
        <f ca="1">+IF(OFFSET('Water Data'!$D$27,0,10*ROW('Water Data'!D176))="","",OFFSET('Water Data'!$D$27,0,10*ROW('Water Data'!D176)))</f>
        <v/>
      </c>
      <c r="BT182" s="353" t="str">
        <f ca="1">+IF(OFFSET('Water Data'!$D$28,0,10*ROW('Water Data'!D176))="","",OFFSET('Water Data'!$D$28,0,10*ROW('Water Data'!D176)))</f>
        <v/>
      </c>
      <c r="BU182" s="353" t="str">
        <f ca="1">+IF(OFFSET('Water Data'!$D$29,0,10*ROW('Water Data'!D176))="","",OFFSET('Water Data'!$D$29,0,10*ROW('Water Data'!D176)))</f>
        <v/>
      </c>
      <c r="BV182" s="353" t="str">
        <f ca="1">+IF(OFFSET('Water Data'!$E$27,0,10*ROW('Water Data'!E176))="","",OFFSET('Water Data'!$E$27,0,10*ROW('Water Data'!E176)))</f>
        <v/>
      </c>
      <c r="BW182" s="353" t="str">
        <f ca="1">+IF(OFFSET('Water Data'!$E$28,0,10*ROW('Water Data'!E176))="","",OFFSET('Water Data'!$E$28,0,10*ROW('Water Data'!E176)))</f>
        <v/>
      </c>
      <c r="BX182" s="353" t="str">
        <f ca="1">+IF(OFFSET('Water Data'!$E$29,0,10*ROW('Water Data'!E176))="","",OFFSET('Water Data'!$E$29,0,10*ROW('Water Data'!E176)))</f>
        <v/>
      </c>
      <c r="BY182" s="353" t="str">
        <f ca="1">+IF(OFFSET('Water Data'!$F$27,0,10*ROW('Water Data'!F176))="","",OFFSET('Water Data'!$F$27,0,10*ROW('Water Data'!F176)))</f>
        <v/>
      </c>
      <c r="BZ182" s="353" t="str">
        <f ca="1">+IF(OFFSET('Water Data'!$F$28,0,10*ROW('Water Data'!F176))="","",OFFSET('Water Data'!$F$28,0,10*ROW('Water Data'!F176)))</f>
        <v/>
      </c>
      <c r="CA182" s="353" t="str">
        <f ca="1">+IF(OFFSET('Water Data'!$F$29,0,10*ROW('Water Data'!F176))="","",OFFSET('Water Data'!$F$29,0,10*ROW('Water Data'!F176)))</f>
        <v/>
      </c>
      <c r="CB182" s="353" t="str">
        <f ca="1">+IF(OFFSET('Water Data'!$G$27,0,10*ROW('Water Data'!G176))="","",OFFSET('Water Data'!$G$27,0,10*ROW('Water Data'!G176)))</f>
        <v/>
      </c>
      <c r="CC182" s="353" t="str">
        <f ca="1">+IF(OFFSET('Water Data'!$G$28,0,10*ROW('Water Data'!G176))="","",OFFSET('Water Data'!$G$28,0,10*ROW('Water Data'!G176)))</f>
        <v/>
      </c>
      <c r="CD182" s="353" t="str">
        <f ca="1">+IF(OFFSET('Water Data'!$G$29,0,10*ROW('Water Data'!G176))="","",OFFSET('Water Data'!$G$29,0,10*ROW('Water Data'!G176)))</f>
        <v/>
      </c>
      <c r="CE182" s="353" t="str">
        <f ca="1">+IF(OFFSET('Water Data'!$H$27,0,10*ROW('Water Data'!H176))="","",OFFSET('Water Data'!$H$27,0,10*ROW('Water Data'!H176)))</f>
        <v/>
      </c>
      <c r="CF182" s="353" t="str">
        <f ca="1">+IF(OFFSET('Water Data'!$H$28,0,10*ROW('Water Data'!H176))="","",OFFSET('Water Data'!$H$28,0,10*ROW('Water Data'!H176)))</f>
        <v/>
      </c>
      <c r="CG182" s="353" t="str">
        <f ca="1">+IF(OFFSET('Water Data'!$H$29,0,10*ROW('Water Data'!H176))="","",OFFSET('Water Data'!$H$29,0,10*ROW('Water Data'!H176)))</f>
        <v/>
      </c>
      <c r="CH182" s="353" t="str">
        <f ca="1">+IF(OFFSET('Water Data'!$I$27,0,10*ROW('Water Data'!I176))="","",OFFSET('Water Data'!$I$27,0,10*ROW('Water Data'!I176)))</f>
        <v/>
      </c>
      <c r="CI182" s="353" t="str">
        <f ca="1">+IF(OFFSET('Water Data'!$I$28,0,10*ROW('Water Data'!I176))="","",OFFSET('Water Data'!$I$28,0,10*ROW('Water Data'!I176)))</f>
        <v/>
      </c>
      <c r="CJ182" s="353" t="str">
        <f ca="1">+IF(OFFSET('Water Data'!$I$29,0,10*ROW('Water Data'!I176))="","",OFFSET('Water Data'!$I$29,0,10*ROW('Water Data'!I176)))</f>
        <v/>
      </c>
      <c r="CK182" s="353" t="str">
        <f ca="1">+IF(OFFSET('Sanitation Data'!$D$28,0,10*ROW('Sanitation Data'!D176))="","",OFFSET('Sanitation Data'!$D$28,0,10*ROW('Sanitation Data'!D176)))</f>
        <v/>
      </c>
      <c r="CL182" s="353" t="str">
        <f ca="1">+IF(OFFSET('Sanitation Data'!$D$29,0,10*ROW('Sanitation Data'!D176))="","",OFFSET('Sanitation Data'!$D$29,0,10*ROW('Sanitation Data'!D176)))</f>
        <v/>
      </c>
      <c r="CM182" s="353" t="str">
        <f ca="1">+IF(OFFSET('Sanitation Data'!$D$30,0,10*ROW('Sanitation Data'!D176))="","",OFFSET('Sanitation Data'!$D$30,0,10*ROW('Sanitation Data'!D176)))</f>
        <v/>
      </c>
      <c r="CN182" s="353" t="str">
        <f ca="1">+IF(OFFSET('Sanitation Data'!$D$31,0,10*ROW('Sanitation Data'!D176))="","",OFFSET('Sanitation Data'!$D$31,0,10*ROW('Sanitation Data'!D176)))</f>
        <v/>
      </c>
      <c r="CO182" s="353" t="str">
        <f ca="1">+IF(OFFSET('Sanitation Data'!$D$32,0,10*ROW('Sanitation Data'!D176))="","",OFFSET('Sanitation Data'!$D$32,0,10*ROW('Sanitation Data'!D176)))</f>
        <v/>
      </c>
      <c r="CP182" s="353" t="str">
        <f ca="1">+IF(OFFSET('Sanitation Data'!$E$28,0,10*ROW('Sanitation Data'!E176))="","",OFFSET('Sanitation Data'!$E$28,0,10*ROW('Sanitation Data'!E176)))</f>
        <v/>
      </c>
      <c r="CQ182" s="353" t="str">
        <f ca="1">+IF(OFFSET('Sanitation Data'!$E$29,0,10*ROW('Sanitation Data'!E176))="","",OFFSET('Sanitation Data'!$E$29,0,10*ROW('Sanitation Data'!E176)))</f>
        <v/>
      </c>
      <c r="CR182" s="353" t="str">
        <f ca="1">+IF(OFFSET('Sanitation Data'!$E$30,0,10*ROW('Sanitation Data'!E176))="","",OFFSET('Sanitation Data'!$E$30,0,10*ROW('Sanitation Data'!E176)))</f>
        <v/>
      </c>
      <c r="CS182" s="353" t="str">
        <f ca="1">+IF(OFFSET('Sanitation Data'!$E$31,0,10*ROW('Sanitation Data'!E176))="","",OFFSET('Sanitation Data'!$E$31,0,10*ROW('Sanitation Data'!E176)))</f>
        <v/>
      </c>
      <c r="CT182" s="353" t="str">
        <f ca="1">+IF(OFFSET('Sanitation Data'!$E$32,0,10*ROW('Sanitation Data'!E176))="","",OFFSET('Sanitation Data'!$E$32,0,10*ROW('Sanitation Data'!E176)))</f>
        <v/>
      </c>
      <c r="CU182" s="353" t="str">
        <f ca="1">+IF(OFFSET('Sanitation Data'!$F$28,0,10*ROW('Sanitation Data'!F176))="","",OFFSET('Sanitation Data'!$F$28,0,10*ROW('Sanitation Data'!F176)))</f>
        <v/>
      </c>
      <c r="CV182" s="353" t="str">
        <f ca="1">+IF(OFFSET('Sanitation Data'!$F$29,0,10*ROW('Sanitation Data'!F176))="","",OFFSET('Sanitation Data'!$F$29,0,10*ROW('Sanitation Data'!F176)))</f>
        <v/>
      </c>
      <c r="CW182" s="353" t="str">
        <f ca="1">+IF(OFFSET('Sanitation Data'!$F$30,0,10*ROW('Sanitation Data'!F176))="","",OFFSET('Sanitation Data'!$F$30,0,10*ROW('Sanitation Data'!F176)))</f>
        <v/>
      </c>
      <c r="CX182" s="353" t="str">
        <f ca="1">+IF(OFFSET('Sanitation Data'!$F$31,0,10*ROW('Sanitation Data'!F176))="","",OFFSET('Sanitation Data'!$F$31,0,10*ROW('Sanitation Data'!F176)))</f>
        <v/>
      </c>
      <c r="CY182" s="353" t="str">
        <f ca="1">+IF(OFFSET('Sanitation Data'!$F$32,0,10*ROW('Sanitation Data'!F176))="","",OFFSET('Sanitation Data'!$F$32,0,10*ROW('Sanitation Data'!F176)))</f>
        <v/>
      </c>
      <c r="CZ182" s="353" t="str">
        <f ca="1">+IF(OFFSET('Sanitation Data'!$G$28,0,10*ROW('Sanitation Data'!G176))="","",OFFSET('Sanitation Data'!$G$28,0,10*ROW('Sanitation Data'!G176)))</f>
        <v/>
      </c>
      <c r="DA182" s="353" t="str">
        <f ca="1">+IF(OFFSET('Sanitation Data'!$G$29,0,10*ROW('Sanitation Data'!G176))="","",OFFSET('Sanitation Data'!$G$29,0,10*ROW('Sanitation Data'!G176)))</f>
        <v/>
      </c>
      <c r="DB182" s="353" t="str">
        <f ca="1">+IF(OFFSET('Sanitation Data'!$G$30,0,10*ROW('Sanitation Data'!G176))="","",OFFSET('Sanitation Data'!$G$30,0,10*ROW('Sanitation Data'!G176)))</f>
        <v/>
      </c>
      <c r="DC182" s="353" t="str">
        <f ca="1">+IF(OFFSET('Sanitation Data'!$G$31,0,10*ROW('Sanitation Data'!G176))="","",OFFSET('Sanitation Data'!$G$31,0,10*ROW('Sanitation Data'!G176)))</f>
        <v/>
      </c>
      <c r="DD182" s="353" t="str">
        <f ca="1">+IF(OFFSET('Sanitation Data'!$G$32,0,10*ROW('Sanitation Data'!G176))="","",OFFSET('Sanitation Data'!$G$32,0,10*ROW('Sanitation Data'!G176)))</f>
        <v/>
      </c>
      <c r="DE182" s="353" t="str">
        <f ca="1">+IF(OFFSET('Sanitation Data'!$H$28,0,10*ROW('Sanitation Data'!H176))="","",OFFSET('Sanitation Data'!$H$28,0,10*ROW('Sanitation Data'!H176)))</f>
        <v/>
      </c>
      <c r="DF182" s="353" t="str">
        <f ca="1">+IF(OFFSET('Sanitation Data'!$H$29,0,10*ROW('Sanitation Data'!H176))="","",OFFSET('Sanitation Data'!$H$29,0,10*ROW('Sanitation Data'!H176)))</f>
        <v/>
      </c>
      <c r="DG182" s="353" t="str">
        <f ca="1">+IF(OFFSET('Sanitation Data'!$H$30,0,10*ROW('Sanitation Data'!H176))="","",OFFSET('Sanitation Data'!$H$30,0,10*ROW('Sanitation Data'!H176)))</f>
        <v/>
      </c>
      <c r="DH182" s="353" t="str">
        <f ca="1">+IF(OFFSET('Sanitation Data'!$H$31,0,10*ROW('Sanitation Data'!H176))="","",OFFSET('Sanitation Data'!$H$31,0,10*ROW('Sanitation Data'!H176)))</f>
        <v/>
      </c>
      <c r="DI182" s="353" t="str">
        <f ca="1">+IF(OFFSET('Sanitation Data'!$H$32,0,10*ROW('Sanitation Data'!H176))="","",OFFSET('Sanitation Data'!$H$32,0,10*ROW('Sanitation Data'!H176)))</f>
        <v/>
      </c>
      <c r="DJ182" s="353" t="str">
        <f ca="1">+IF(OFFSET('Sanitation Data'!$I$28,0,10*ROW('Sanitation Data'!I176))="","",OFFSET('Sanitation Data'!$I$28,0,10*ROW('Sanitation Data'!I176)))</f>
        <v/>
      </c>
      <c r="DK182" s="353" t="str">
        <f ca="1">+IF(OFFSET('Sanitation Data'!$I$29,0,10*ROW('Sanitation Data'!I176))="","",OFFSET('Sanitation Data'!$I$29,0,10*ROW('Sanitation Data'!I176)))</f>
        <v/>
      </c>
      <c r="DL182" s="353" t="str">
        <f ca="1">+IF(OFFSET('Sanitation Data'!$I$30,0,10*ROW('Sanitation Data'!I176))="","",OFFSET('Sanitation Data'!$I$30,0,10*ROW('Sanitation Data'!I176)))</f>
        <v/>
      </c>
      <c r="DM182" s="353" t="str">
        <f ca="1">+IF(OFFSET('Sanitation Data'!$I$31,0,10*ROW('Sanitation Data'!I176))="","",OFFSET('Sanitation Data'!$I$31,0,10*ROW('Sanitation Data'!I176)))</f>
        <v/>
      </c>
      <c r="DN182" s="353" t="str">
        <f ca="1">+IF(OFFSET('Sanitation Data'!$I$32,0,10*ROW('Sanitation Data'!I176))="","",OFFSET('Sanitation Data'!$I$32,0,10*ROW('Sanitation Data'!I176)))</f>
        <v/>
      </c>
      <c r="DO182" s="353" t="str">
        <f ca="1">+IF(OFFSET('Hygiene Data'!$D$11,0,10*ROW('Hygiene Data'!D176))="","",OFFSET('Hygiene Data'!$D$11,0,10*ROW('Hygiene Data'!D176)))</f>
        <v/>
      </c>
      <c r="DP182" s="353" t="str">
        <f ca="1">+IF(OFFSET('Hygiene Data'!$D$12,0,10*ROW('Hygiene Data'!D176))="","",OFFSET('Hygiene Data'!$D$12,0,10*ROW('Hygiene Data'!D176)))</f>
        <v/>
      </c>
      <c r="DQ182" s="353" t="str">
        <f ca="1">+IF(OFFSET('Hygiene Data'!$D$13,0,10*ROW('Hygiene Data'!D176))="","",OFFSET('Hygiene Data'!$D$13,0,10*ROW('Hygiene Data'!D176)))</f>
        <v/>
      </c>
      <c r="DR182" s="353" t="str">
        <f ca="1">+IF(OFFSET('Hygiene Data'!$E$11,0,10*ROW('Hygiene Data'!E176))="","",OFFSET('Hygiene Data'!$E$11,0,10*ROW('Hygiene Data'!E176)))</f>
        <v/>
      </c>
      <c r="DS182" s="353" t="str">
        <f ca="1">+IF(OFFSET('Hygiene Data'!$E$12,0,10*ROW('Hygiene Data'!E176))="","",OFFSET('Hygiene Data'!$E$12,0,10*ROW('Hygiene Data'!E176)))</f>
        <v/>
      </c>
      <c r="DT182" s="353" t="str">
        <f ca="1">+IF(OFFSET('Hygiene Data'!$E$13,0,10*ROW('Hygiene Data'!E176))="","",OFFSET('Hygiene Data'!$E$13,0,10*ROW('Hygiene Data'!E176)))</f>
        <v/>
      </c>
      <c r="DU182" s="353" t="str">
        <f ca="1">+IF(OFFSET('Hygiene Data'!$F$11,0,10*ROW('Hygiene Data'!F176))="","",OFFSET('Hygiene Data'!$F$11,0,10*ROW('Hygiene Data'!F176)))</f>
        <v/>
      </c>
      <c r="DV182" s="353" t="str">
        <f ca="1">+IF(OFFSET('Hygiene Data'!$F$12,0,10*ROW('Hygiene Data'!F176))="","",OFFSET('Hygiene Data'!$F$12,0,10*ROW('Hygiene Data'!F176)))</f>
        <v/>
      </c>
      <c r="DW182" s="353" t="str">
        <f ca="1">+IF(OFFSET('Hygiene Data'!$F$13,0,10*ROW('Hygiene Data'!F176))="","",OFFSET('Hygiene Data'!$F$13,0,10*ROW('Hygiene Data'!F176)))</f>
        <v/>
      </c>
      <c r="DX182" s="353" t="str">
        <f ca="1">+IF(OFFSET('Hygiene Data'!$G$11,0,10*ROW('Hygiene Data'!G176))="","",OFFSET('Hygiene Data'!$G$11,0,10*ROW('Hygiene Data'!G176)))</f>
        <v/>
      </c>
      <c r="DY182" s="353" t="str">
        <f ca="1">+IF(OFFSET('Hygiene Data'!$G$12,0,10*ROW('Hygiene Data'!G176))="","",OFFSET('Hygiene Data'!$G$12,0,10*ROW('Hygiene Data'!G176)))</f>
        <v/>
      </c>
      <c r="DZ182" s="353" t="str">
        <f ca="1">+IF(OFFSET('Hygiene Data'!$G$13,0,10*ROW('Hygiene Data'!G176))="","",OFFSET('Hygiene Data'!$G$13,0,10*ROW('Hygiene Data'!G176)))</f>
        <v/>
      </c>
      <c r="EA182" s="353" t="str">
        <f ca="1">+IF(OFFSET('Hygiene Data'!$H$11,0,10*ROW('Hygiene Data'!H176))="","",OFFSET('Hygiene Data'!$H$11,0,10*ROW('Hygiene Data'!H176)))</f>
        <v/>
      </c>
      <c r="EB182" s="353" t="str">
        <f ca="1">+IF(OFFSET('Hygiene Data'!$H$12,0,10*ROW('Hygiene Data'!H176))="","",OFFSET('Hygiene Data'!$H$12,0,10*ROW('Hygiene Data'!H176)))</f>
        <v/>
      </c>
      <c r="EC182" s="353" t="str">
        <f ca="1">+IF(OFFSET('Hygiene Data'!$H$13,0,10*ROW('Hygiene Data'!H176))="","",OFFSET('Hygiene Data'!$H$13,0,10*ROW('Hygiene Data'!H176)))</f>
        <v/>
      </c>
      <c r="ED182" s="353" t="str">
        <f ca="1">+IF(OFFSET('Hygiene Data'!$I$11,0,10*ROW('Hygiene Data'!I176))="","",OFFSET('Hygiene Data'!$I$11,0,10*ROW('Hygiene Data'!I176)))</f>
        <v/>
      </c>
      <c r="EE182" s="353" t="str">
        <f ca="1">+IF(OFFSET('Hygiene Data'!$I$12,0,10*ROW('Hygiene Data'!I176))="","",OFFSET('Hygiene Data'!$I$12,0,10*ROW('Hygiene Data'!I176)))</f>
        <v/>
      </c>
      <c r="EF182" s="353" t="str">
        <f ca="1">+IF(OFFSET('Hygiene Data'!$I$13,0,10*ROW('Hygiene Data'!I176))="","",OFFSET('Hygiene Data'!$I$13,0,10*ROW('Hygiene Data'!I176)))</f>
        <v/>
      </c>
    </row>
    <row r="183" spans="1:136" x14ac:dyDescent="0.25">
      <c r="A183" s="462" t="str">
        <f ca="1">+IF(OFFSET('Water Data'!$B$2,0,10*ROW('Water Data'!E177))="","",OFFSET('Water Data'!$B$2,0,10*ROW('Water Data'!E177)))</f>
        <v/>
      </c>
      <c r="B183" s="46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89" t="str">
        <f t="shared" ca="1" si="2"/>
        <v/>
      </c>
      <c r="D183" s="49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3" t="str">
        <f ca="1">+IF(OFFSET('Water Data'!$D$27,0,10*ROW('Water Data'!D177))="","",OFFSET('Water Data'!$D$27,0,10*ROW('Water Data'!D177)))</f>
        <v/>
      </c>
      <c r="BT183" s="353" t="str">
        <f ca="1">+IF(OFFSET('Water Data'!$D$28,0,10*ROW('Water Data'!D177))="","",OFFSET('Water Data'!$D$28,0,10*ROW('Water Data'!D177)))</f>
        <v/>
      </c>
      <c r="BU183" s="353" t="str">
        <f ca="1">+IF(OFFSET('Water Data'!$D$29,0,10*ROW('Water Data'!D177))="","",OFFSET('Water Data'!$D$29,0,10*ROW('Water Data'!D177)))</f>
        <v/>
      </c>
      <c r="BV183" s="353" t="str">
        <f ca="1">+IF(OFFSET('Water Data'!$E$27,0,10*ROW('Water Data'!E177))="","",OFFSET('Water Data'!$E$27,0,10*ROW('Water Data'!E177)))</f>
        <v/>
      </c>
      <c r="BW183" s="353" t="str">
        <f ca="1">+IF(OFFSET('Water Data'!$E$28,0,10*ROW('Water Data'!E177))="","",OFFSET('Water Data'!$E$28,0,10*ROW('Water Data'!E177)))</f>
        <v/>
      </c>
      <c r="BX183" s="353" t="str">
        <f ca="1">+IF(OFFSET('Water Data'!$E$29,0,10*ROW('Water Data'!E177))="","",OFFSET('Water Data'!$E$29,0,10*ROW('Water Data'!E177)))</f>
        <v/>
      </c>
      <c r="BY183" s="353" t="str">
        <f ca="1">+IF(OFFSET('Water Data'!$F$27,0,10*ROW('Water Data'!F177))="","",OFFSET('Water Data'!$F$27,0,10*ROW('Water Data'!F177)))</f>
        <v/>
      </c>
      <c r="BZ183" s="353" t="str">
        <f ca="1">+IF(OFFSET('Water Data'!$F$28,0,10*ROW('Water Data'!F177))="","",OFFSET('Water Data'!$F$28,0,10*ROW('Water Data'!F177)))</f>
        <v/>
      </c>
      <c r="CA183" s="353" t="str">
        <f ca="1">+IF(OFFSET('Water Data'!$F$29,0,10*ROW('Water Data'!F177))="","",OFFSET('Water Data'!$F$29,0,10*ROW('Water Data'!F177)))</f>
        <v/>
      </c>
      <c r="CB183" s="353" t="str">
        <f ca="1">+IF(OFFSET('Water Data'!$G$27,0,10*ROW('Water Data'!G177))="","",OFFSET('Water Data'!$G$27,0,10*ROW('Water Data'!G177)))</f>
        <v/>
      </c>
      <c r="CC183" s="353" t="str">
        <f ca="1">+IF(OFFSET('Water Data'!$G$28,0,10*ROW('Water Data'!G177))="","",OFFSET('Water Data'!$G$28,0,10*ROW('Water Data'!G177)))</f>
        <v/>
      </c>
      <c r="CD183" s="353" t="str">
        <f ca="1">+IF(OFFSET('Water Data'!$G$29,0,10*ROW('Water Data'!G177))="","",OFFSET('Water Data'!$G$29,0,10*ROW('Water Data'!G177)))</f>
        <v/>
      </c>
      <c r="CE183" s="353" t="str">
        <f ca="1">+IF(OFFSET('Water Data'!$H$27,0,10*ROW('Water Data'!H177))="","",OFFSET('Water Data'!$H$27,0,10*ROW('Water Data'!H177)))</f>
        <v/>
      </c>
      <c r="CF183" s="353" t="str">
        <f ca="1">+IF(OFFSET('Water Data'!$H$28,0,10*ROW('Water Data'!H177))="","",OFFSET('Water Data'!$H$28,0,10*ROW('Water Data'!H177)))</f>
        <v/>
      </c>
      <c r="CG183" s="353" t="str">
        <f ca="1">+IF(OFFSET('Water Data'!$H$29,0,10*ROW('Water Data'!H177))="","",OFFSET('Water Data'!$H$29,0,10*ROW('Water Data'!H177)))</f>
        <v/>
      </c>
      <c r="CH183" s="353" t="str">
        <f ca="1">+IF(OFFSET('Water Data'!$I$27,0,10*ROW('Water Data'!I177))="","",OFFSET('Water Data'!$I$27,0,10*ROW('Water Data'!I177)))</f>
        <v/>
      </c>
      <c r="CI183" s="353" t="str">
        <f ca="1">+IF(OFFSET('Water Data'!$I$28,0,10*ROW('Water Data'!I177))="","",OFFSET('Water Data'!$I$28,0,10*ROW('Water Data'!I177)))</f>
        <v/>
      </c>
      <c r="CJ183" s="353" t="str">
        <f ca="1">+IF(OFFSET('Water Data'!$I$29,0,10*ROW('Water Data'!I177))="","",OFFSET('Water Data'!$I$29,0,10*ROW('Water Data'!I177)))</f>
        <v/>
      </c>
      <c r="CK183" s="353" t="str">
        <f ca="1">+IF(OFFSET('Sanitation Data'!$D$28,0,10*ROW('Sanitation Data'!D177))="","",OFFSET('Sanitation Data'!$D$28,0,10*ROW('Sanitation Data'!D177)))</f>
        <v/>
      </c>
      <c r="CL183" s="353" t="str">
        <f ca="1">+IF(OFFSET('Sanitation Data'!$D$29,0,10*ROW('Sanitation Data'!D177))="","",OFFSET('Sanitation Data'!$D$29,0,10*ROW('Sanitation Data'!D177)))</f>
        <v/>
      </c>
      <c r="CM183" s="353" t="str">
        <f ca="1">+IF(OFFSET('Sanitation Data'!$D$30,0,10*ROW('Sanitation Data'!D177))="","",OFFSET('Sanitation Data'!$D$30,0,10*ROW('Sanitation Data'!D177)))</f>
        <v/>
      </c>
      <c r="CN183" s="353" t="str">
        <f ca="1">+IF(OFFSET('Sanitation Data'!$D$31,0,10*ROW('Sanitation Data'!D177))="","",OFFSET('Sanitation Data'!$D$31,0,10*ROW('Sanitation Data'!D177)))</f>
        <v/>
      </c>
      <c r="CO183" s="353" t="str">
        <f ca="1">+IF(OFFSET('Sanitation Data'!$D$32,0,10*ROW('Sanitation Data'!D177))="","",OFFSET('Sanitation Data'!$D$32,0,10*ROW('Sanitation Data'!D177)))</f>
        <v/>
      </c>
      <c r="CP183" s="353" t="str">
        <f ca="1">+IF(OFFSET('Sanitation Data'!$E$28,0,10*ROW('Sanitation Data'!E177))="","",OFFSET('Sanitation Data'!$E$28,0,10*ROW('Sanitation Data'!E177)))</f>
        <v/>
      </c>
      <c r="CQ183" s="353" t="str">
        <f ca="1">+IF(OFFSET('Sanitation Data'!$E$29,0,10*ROW('Sanitation Data'!E177))="","",OFFSET('Sanitation Data'!$E$29,0,10*ROW('Sanitation Data'!E177)))</f>
        <v/>
      </c>
      <c r="CR183" s="353" t="str">
        <f ca="1">+IF(OFFSET('Sanitation Data'!$E$30,0,10*ROW('Sanitation Data'!E177))="","",OFFSET('Sanitation Data'!$E$30,0,10*ROW('Sanitation Data'!E177)))</f>
        <v/>
      </c>
      <c r="CS183" s="353" t="str">
        <f ca="1">+IF(OFFSET('Sanitation Data'!$E$31,0,10*ROW('Sanitation Data'!E177))="","",OFFSET('Sanitation Data'!$E$31,0,10*ROW('Sanitation Data'!E177)))</f>
        <v/>
      </c>
      <c r="CT183" s="353" t="str">
        <f ca="1">+IF(OFFSET('Sanitation Data'!$E$32,0,10*ROW('Sanitation Data'!E177))="","",OFFSET('Sanitation Data'!$E$32,0,10*ROW('Sanitation Data'!E177)))</f>
        <v/>
      </c>
      <c r="CU183" s="353" t="str">
        <f ca="1">+IF(OFFSET('Sanitation Data'!$F$28,0,10*ROW('Sanitation Data'!F177))="","",OFFSET('Sanitation Data'!$F$28,0,10*ROW('Sanitation Data'!F177)))</f>
        <v/>
      </c>
      <c r="CV183" s="353" t="str">
        <f ca="1">+IF(OFFSET('Sanitation Data'!$F$29,0,10*ROW('Sanitation Data'!F177))="","",OFFSET('Sanitation Data'!$F$29,0,10*ROW('Sanitation Data'!F177)))</f>
        <v/>
      </c>
      <c r="CW183" s="353" t="str">
        <f ca="1">+IF(OFFSET('Sanitation Data'!$F$30,0,10*ROW('Sanitation Data'!F177))="","",OFFSET('Sanitation Data'!$F$30,0,10*ROW('Sanitation Data'!F177)))</f>
        <v/>
      </c>
      <c r="CX183" s="353" t="str">
        <f ca="1">+IF(OFFSET('Sanitation Data'!$F$31,0,10*ROW('Sanitation Data'!F177))="","",OFFSET('Sanitation Data'!$F$31,0,10*ROW('Sanitation Data'!F177)))</f>
        <v/>
      </c>
      <c r="CY183" s="353" t="str">
        <f ca="1">+IF(OFFSET('Sanitation Data'!$F$32,0,10*ROW('Sanitation Data'!F177))="","",OFFSET('Sanitation Data'!$F$32,0,10*ROW('Sanitation Data'!F177)))</f>
        <v/>
      </c>
      <c r="CZ183" s="353" t="str">
        <f ca="1">+IF(OFFSET('Sanitation Data'!$G$28,0,10*ROW('Sanitation Data'!G177))="","",OFFSET('Sanitation Data'!$G$28,0,10*ROW('Sanitation Data'!G177)))</f>
        <v/>
      </c>
      <c r="DA183" s="353" t="str">
        <f ca="1">+IF(OFFSET('Sanitation Data'!$G$29,0,10*ROW('Sanitation Data'!G177))="","",OFFSET('Sanitation Data'!$G$29,0,10*ROW('Sanitation Data'!G177)))</f>
        <v/>
      </c>
      <c r="DB183" s="353" t="str">
        <f ca="1">+IF(OFFSET('Sanitation Data'!$G$30,0,10*ROW('Sanitation Data'!G177))="","",OFFSET('Sanitation Data'!$G$30,0,10*ROW('Sanitation Data'!G177)))</f>
        <v/>
      </c>
      <c r="DC183" s="353" t="str">
        <f ca="1">+IF(OFFSET('Sanitation Data'!$G$31,0,10*ROW('Sanitation Data'!G177))="","",OFFSET('Sanitation Data'!$G$31,0,10*ROW('Sanitation Data'!G177)))</f>
        <v/>
      </c>
      <c r="DD183" s="353" t="str">
        <f ca="1">+IF(OFFSET('Sanitation Data'!$G$32,0,10*ROW('Sanitation Data'!G177))="","",OFFSET('Sanitation Data'!$G$32,0,10*ROW('Sanitation Data'!G177)))</f>
        <v/>
      </c>
      <c r="DE183" s="353" t="str">
        <f ca="1">+IF(OFFSET('Sanitation Data'!$H$28,0,10*ROW('Sanitation Data'!H177))="","",OFFSET('Sanitation Data'!$H$28,0,10*ROW('Sanitation Data'!H177)))</f>
        <v/>
      </c>
      <c r="DF183" s="353" t="str">
        <f ca="1">+IF(OFFSET('Sanitation Data'!$H$29,0,10*ROW('Sanitation Data'!H177))="","",OFFSET('Sanitation Data'!$H$29,0,10*ROW('Sanitation Data'!H177)))</f>
        <v/>
      </c>
      <c r="DG183" s="353" t="str">
        <f ca="1">+IF(OFFSET('Sanitation Data'!$H$30,0,10*ROW('Sanitation Data'!H177))="","",OFFSET('Sanitation Data'!$H$30,0,10*ROW('Sanitation Data'!H177)))</f>
        <v/>
      </c>
      <c r="DH183" s="353" t="str">
        <f ca="1">+IF(OFFSET('Sanitation Data'!$H$31,0,10*ROW('Sanitation Data'!H177))="","",OFFSET('Sanitation Data'!$H$31,0,10*ROW('Sanitation Data'!H177)))</f>
        <v/>
      </c>
      <c r="DI183" s="353" t="str">
        <f ca="1">+IF(OFFSET('Sanitation Data'!$H$32,0,10*ROW('Sanitation Data'!H177))="","",OFFSET('Sanitation Data'!$H$32,0,10*ROW('Sanitation Data'!H177)))</f>
        <v/>
      </c>
      <c r="DJ183" s="353" t="str">
        <f ca="1">+IF(OFFSET('Sanitation Data'!$I$28,0,10*ROW('Sanitation Data'!I177))="","",OFFSET('Sanitation Data'!$I$28,0,10*ROW('Sanitation Data'!I177)))</f>
        <v/>
      </c>
      <c r="DK183" s="353" t="str">
        <f ca="1">+IF(OFFSET('Sanitation Data'!$I$29,0,10*ROW('Sanitation Data'!I177))="","",OFFSET('Sanitation Data'!$I$29,0,10*ROW('Sanitation Data'!I177)))</f>
        <v/>
      </c>
      <c r="DL183" s="353" t="str">
        <f ca="1">+IF(OFFSET('Sanitation Data'!$I$30,0,10*ROW('Sanitation Data'!I177))="","",OFFSET('Sanitation Data'!$I$30,0,10*ROW('Sanitation Data'!I177)))</f>
        <v/>
      </c>
      <c r="DM183" s="353" t="str">
        <f ca="1">+IF(OFFSET('Sanitation Data'!$I$31,0,10*ROW('Sanitation Data'!I177))="","",OFFSET('Sanitation Data'!$I$31,0,10*ROW('Sanitation Data'!I177)))</f>
        <v/>
      </c>
      <c r="DN183" s="353" t="str">
        <f ca="1">+IF(OFFSET('Sanitation Data'!$I$32,0,10*ROW('Sanitation Data'!I177))="","",OFFSET('Sanitation Data'!$I$32,0,10*ROW('Sanitation Data'!I177)))</f>
        <v/>
      </c>
      <c r="DO183" s="353" t="str">
        <f ca="1">+IF(OFFSET('Hygiene Data'!$D$11,0,10*ROW('Hygiene Data'!D177))="","",OFFSET('Hygiene Data'!$D$11,0,10*ROW('Hygiene Data'!D177)))</f>
        <v/>
      </c>
      <c r="DP183" s="353" t="str">
        <f ca="1">+IF(OFFSET('Hygiene Data'!$D$12,0,10*ROW('Hygiene Data'!D177))="","",OFFSET('Hygiene Data'!$D$12,0,10*ROW('Hygiene Data'!D177)))</f>
        <v/>
      </c>
      <c r="DQ183" s="353" t="str">
        <f ca="1">+IF(OFFSET('Hygiene Data'!$D$13,0,10*ROW('Hygiene Data'!D177))="","",OFFSET('Hygiene Data'!$D$13,0,10*ROW('Hygiene Data'!D177)))</f>
        <v/>
      </c>
      <c r="DR183" s="353" t="str">
        <f ca="1">+IF(OFFSET('Hygiene Data'!$E$11,0,10*ROW('Hygiene Data'!E177))="","",OFFSET('Hygiene Data'!$E$11,0,10*ROW('Hygiene Data'!E177)))</f>
        <v/>
      </c>
      <c r="DS183" s="353" t="str">
        <f ca="1">+IF(OFFSET('Hygiene Data'!$E$12,0,10*ROW('Hygiene Data'!E177))="","",OFFSET('Hygiene Data'!$E$12,0,10*ROW('Hygiene Data'!E177)))</f>
        <v/>
      </c>
      <c r="DT183" s="353" t="str">
        <f ca="1">+IF(OFFSET('Hygiene Data'!$E$13,0,10*ROW('Hygiene Data'!E177))="","",OFFSET('Hygiene Data'!$E$13,0,10*ROW('Hygiene Data'!E177)))</f>
        <v/>
      </c>
      <c r="DU183" s="353" t="str">
        <f ca="1">+IF(OFFSET('Hygiene Data'!$F$11,0,10*ROW('Hygiene Data'!F177))="","",OFFSET('Hygiene Data'!$F$11,0,10*ROW('Hygiene Data'!F177)))</f>
        <v/>
      </c>
      <c r="DV183" s="353" t="str">
        <f ca="1">+IF(OFFSET('Hygiene Data'!$F$12,0,10*ROW('Hygiene Data'!F177))="","",OFFSET('Hygiene Data'!$F$12,0,10*ROW('Hygiene Data'!F177)))</f>
        <v/>
      </c>
      <c r="DW183" s="353" t="str">
        <f ca="1">+IF(OFFSET('Hygiene Data'!$F$13,0,10*ROW('Hygiene Data'!F177))="","",OFFSET('Hygiene Data'!$F$13,0,10*ROW('Hygiene Data'!F177)))</f>
        <v/>
      </c>
      <c r="DX183" s="353" t="str">
        <f ca="1">+IF(OFFSET('Hygiene Data'!$G$11,0,10*ROW('Hygiene Data'!G177))="","",OFFSET('Hygiene Data'!$G$11,0,10*ROW('Hygiene Data'!G177)))</f>
        <v/>
      </c>
      <c r="DY183" s="353" t="str">
        <f ca="1">+IF(OFFSET('Hygiene Data'!$G$12,0,10*ROW('Hygiene Data'!G177))="","",OFFSET('Hygiene Data'!$G$12,0,10*ROW('Hygiene Data'!G177)))</f>
        <v/>
      </c>
      <c r="DZ183" s="353" t="str">
        <f ca="1">+IF(OFFSET('Hygiene Data'!$G$13,0,10*ROW('Hygiene Data'!G177))="","",OFFSET('Hygiene Data'!$G$13,0,10*ROW('Hygiene Data'!G177)))</f>
        <v/>
      </c>
      <c r="EA183" s="353" t="str">
        <f ca="1">+IF(OFFSET('Hygiene Data'!$H$11,0,10*ROW('Hygiene Data'!H177))="","",OFFSET('Hygiene Data'!$H$11,0,10*ROW('Hygiene Data'!H177)))</f>
        <v/>
      </c>
      <c r="EB183" s="353" t="str">
        <f ca="1">+IF(OFFSET('Hygiene Data'!$H$12,0,10*ROW('Hygiene Data'!H177))="","",OFFSET('Hygiene Data'!$H$12,0,10*ROW('Hygiene Data'!H177)))</f>
        <v/>
      </c>
      <c r="EC183" s="353" t="str">
        <f ca="1">+IF(OFFSET('Hygiene Data'!$H$13,0,10*ROW('Hygiene Data'!H177))="","",OFFSET('Hygiene Data'!$H$13,0,10*ROW('Hygiene Data'!H177)))</f>
        <v/>
      </c>
      <c r="ED183" s="353" t="str">
        <f ca="1">+IF(OFFSET('Hygiene Data'!$I$11,0,10*ROW('Hygiene Data'!I177))="","",OFFSET('Hygiene Data'!$I$11,0,10*ROW('Hygiene Data'!I177)))</f>
        <v/>
      </c>
      <c r="EE183" s="353" t="str">
        <f ca="1">+IF(OFFSET('Hygiene Data'!$I$12,0,10*ROW('Hygiene Data'!I177))="","",OFFSET('Hygiene Data'!$I$12,0,10*ROW('Hygiene Data'!I177)))</f>
        <v/>
      </c>
      <c r="EF183" s="353" t="str">
        <f ca="1">+IF(OFFSET('Hygiene Data'!$I$13,0,10*ROW('Hygiene Data'!I177))="","",OFFSET('Hygiene Data'!$I$13,0,10*ROW('Hygiene Data'!I177)))</f>
        <v/>
      </c>
    </row>
    <row r="184" spans="1:136" x14ac:dyDescent="0.25">
      <c r="A184" s="462" t="str">
        <f ca="1">+IF(OFFSET('Water Data'!$B$2,0,10*ROW('Water Data'!E178))="","",OFFSET('Water Data'!$B$2,0,10*ROW('Water Data'!E178)))</f>
        <v/>
      </c>
      <c r="B184" s="46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89" t="str">
        <f t="shared" ca="1" si="2"/>
        <v/>
      </c>
      <c r="D184" s="49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3" t="str">
        <f ca="1">+IF(OFFSET('Water Data'!$D$27,0,10*ROW('Water Data'!D178))="","",OFFSET('Water Data'!$D$27,0,10*ROW('Water Data'!D178)))</f>
        <v/>
      </c>
      <c r="BT184" s="353" t="str">
        <f ca="1">+IF(OFFSET('Water Data'!$D$28,0,10*ROW('Water Data'!D178))="","",OFFSET('Water Data'!$D$28,0,10*ROW('Water Data'!D178)))</f>
        <v/>
      </c>
      <c r="BU184" s="353" t="str">
        <f ca="1">+IF(OFFSET('Water Data'!$D$29,0,10*ROW('Water Data'!D178))="","",OFFSET('Water Data'!$D$29,0,10*ROW('Water Data'!D178)))</f>
        <v/>
      </c>
      <c r="BV184" s="353" t="str">
        <f ca="1">+IF(OFFSET('Water Data'!$E$27,0,10*ROW('Water Data'!E178))="","",OFFSET('Water Data'!$E$27,0,10*ROW('Water Data'!E178)))</f>
        <v/>
      </c>
      <c r="BW184" s="353" t="str">
        <f ca="1">+IF(OFFSET('Water Data'!$E$28,0,10*ROW('Water Data'!E178))="","",OFFSET('Water Data'!$E$28,0,10*ROW('Water Data'!E178)))</f>
        <v/>
      </c>
      <c r="BX184" s="353" t="str">
        <f ca="1">+IF(OFFSET('Water Data'!$E$29,0,10*ROW('Water Data'!E178))="","",OFFSET('Water Data'!$E$29,0,10*ROW('Water Data'!E178)))</f>
        <v/>
      </c>
      <c r="BY184" s="353" t="str">
        <f ca="1">+IF(OFFSET('Water Data'!$F$27,0,10*ROW('Water Data'!F178))="","",OFFSET('Water Data'!$F$27,0,10*ROW('Water Data'!F178)))</f>
        <v/>
      </c>
      <c r="BZ184" s="353" t="str">
        <f ca="1">+IF(OFFSET('Water Data'!$F$28,0,10*ROW('Water Data'!F178))="","",OFFSET('Water Data'!$F$28,0,10*ROW('Water Data'!F178)))</f>
        <v/>
      </c>
      <c r="CA184" s="353" t="str">
        <f ca="1">+IF(OFFSET('Water Data'!$F$29,0,10*ROW('Water Data'!F178))="","",OFFSET('Water Data'!$F$29,0,10*ROW('Water Data'!F178)))</f>
        <v/>
      </c>
      <c r="CB184" s="353" t="str">
        <f ca="1">+IF(OFFSET('Water Data'!$G$27,0,10*ROW('Water Data'!G178))="","",OFFSET('Water Data'!$G$27,0,10*ROW('Water Data'!G178)))</f>
        <v/>
      </c>
      <c r="CC184" s="353" t="str">
        <f ca="1">+IF(OFFSET('Water Data'!$G$28,0,10*ROW('Water Data'!G178))="","",OFFSET('Water Data'!$G$28,0,10*ROW('Water Data'!G178)))</f>
        <v/>
      </c>
      <c r="CD184" s="353" t="str">
        <f ca="1">+IF(OFFSET('Water Data'!$G$29,0,10*ROW('Water Data'!G178))="","",OFFSET('Water Data'!$G$29,0,10*ROW('Water Data'!G178)))</f>
        <v/>
      </c>
      <c r="CE184" s="353" t="str">
        <f ca="1">+IF(OFFSET('Water Data'!$H$27,0,10*ROW('Water Data'!H178))="","",OFFSET('Water Data'!$H$27,0,10*ROW('Water Data'!H178)))</f>
        <v/>
      </c>
      <c r="CF184" s="353" t="str">
        <f ca="1">+IF(OFFSET('Water Data'!$H$28,0,10*ROW('Water Data'!H178))="","",OFFSET('Water Data'!$H$28,0,10*ROW('Water Data'!H178)))</f>
        <v/>
      </c>
      <c r="CG184" s="353" t="str">
        <f ca="1">+IF(OFFSET('Water Data'!$H$29,0,10*ROW('Water Data'!H178))="","",OFFSET('Water Data'!$H$29,0,10*ROW('Water Data'!H178)))</f>
        <v/>
      </c>
      <c r="CH184" s="353" t="str">
        <f ca="1">+IF(OFFSET('Water Data'!$I$27,0,10*ROW('Water Data'!I178))="","",OFFSET('Water Data'!$I$27,0,10*ROW('Water Data'!I178)))</f>
        <v/>
      </c>
      <c r="CI184" s="353" t="str">
        <f ca="1">+IF(OFFSET('Water Data'!$I$28,0,10*ROW('Water Data'!I178))="","",OFFSET('Water Data'!$I$28,0,10*ROW('Water Data'!I178)))</f>
        <v/>
      </c>
      <c r="CJ184" s="353" t="str">
        <f ca="1">+IF(OFFSET('Water Data'!$I$29,0,10*ROW('Water Data'!I178))="","",OFFSET('Water Data'!$I$29,0,10*ROW('Water Data'!I178)))</f>
        <v/>
      </c>
      <c r="CK184" s="353" t="str">
        <f ca="1">+IF(OFFSET('Sanitation Data'!$D$28,0,10*ROW('Sanitation Data'!D178))="","",OFFSET('Sanitation Data'!$D$28,0,10*ROW('Sanitation Data'!D178)))</f>
        <v/>
      </c>
      <c r="CL184" s="353" t="str">
        <f ca="1">+IF(OFFSET('Sanitation Data'!$D$29,0,10*ROW('Sanitation Data'!D178))="","",OFFSET('Sanitation Data'!$D$29,0,10*ROW('Sanitation Data'!D178)))</f>
        <v/>
      </c>
      <c r="CM184" s="353" t="str">
        <f ca="1">+IF(OFFSET('Sanitation Data'!$D$30,0,10*ROW('Sanitation Data'!D178))="","",OFFSET('Sanitation Data'!$D$30,0,10*ROW('Sanitation Data'!D178)))</f>
        <v/>
      </c>
      <c r="CN184" s="353" t="str">
        <f ca="1">+IF(OFFSET('Sanitation Data'!$D$31,0,10*ROW('Sanitation Data'!D178))="","",OFFSET('Sanitation Data'!$D$31,0,10*ROW('Sanitation Data'!D178)))</f>
        <v/>
      </c>
      <c r="CO184" s="353" t="str">
        <f ca="1">+IF(OFFSET('Sanitation Data'!$D$32,0,10*ROW('Sanitation Data'!D178))="","",OFFSET('Sanitation Data'!$D$32,0,10*ROW('Sanitation Data'!D178)))</f>
        <v/>
      </c>
      <c r="CP184" s="353" t="str">
        <f ca="1">+IF(OFFSET('Sanitation Data'!$E$28,0,10*ROW('Sanitation Data'!E178))="","",OFFSET('Sanitation Data'!$E$28,0,10*ROW('Sanitation Data'!E178)))</f>
        <v/>
      </c>
      <c r="CQ184" s="353" t="str">
        <f ca="1">+IF(OFFSET('Sanitation Data'!$E$29,0,10*ROW('Sanitation Data'!E178))="","",OFFSET('Sanitation Data'!$E$29,0,10*ROW('Sanitation Data'!E178)))</f>
        <v/>
      </c>
      <c r="CR184" s="353" t="str">
        <f ca="1">+IF(OFFSET('Sanitation Data'!$E$30,0,10*ROW('Sanitation Data'!E178))="","",OFFSET('Sanitation Data'!$E$30,0,10*ROW('Sanitation Data'!E178)))</f>
        <v/>
      </c>
      <c r="CS184" s="353" t="str">
        <f ca="1">+IF(OFFSET('Sanitation Data'!$E$31,0,10*ROW('Sanitation Data'!E178))="","",OFFSET('Sanitation Data'!$E$31,0,10*ROW('Sanitation Data'!E178)))</f>
        <v/>
      </c>
      <c r="CT184" s="353" t="str">
        <f ca="1">+IF(OFFSET('Sanitation Data'!$E$32,0,10*ROW('Sanitation Data'!E178))="","",OFFSET('Sanitation Data'!$E$32,0,10*ROW('Sanitation Data'!E178)))</f>
        <v/>
      </c>
      <c r="CU184" s="353" t="str">
        <f ca="1">+IF(OFFSET('Sanitation Data'!$F$28,0,10*ROW('Sanitation Data'!F178))="","",OFFSET('Sanitation Data'!$F$28,0,10*ROW('Sanitation Data'!F178)))</f>
        <v/>
      </c>
      <c r="CV184" s="353" t="str">
        <f ca="1">+IF(OFFSET('Sanitation Data'!$F$29,0,10*ROW('Sanitation Data'!F178))="","",OFFSET('Sanitation Data'!$F$29,0,10*ROW('Sanitation Data'!F178)))</f>
        <v/>
      </c>
      <c r="CW184" s="353" t="str">
        <f ca="1">+IF(OFFSET('Sanitation Data'!$F$30,0,10*ROW('Sanitation Data'!F178))="","",OFFSET('Sanitation Data'!$F$30,0,10*ROW('Sanitation Data'!F178)))</f>
        <v/>
      </c>
      <c r="CX184" s="353" t="str">
        <f ca="1">+IF(OFFSET('Sanitation Data'!$F$31,0,10*ROW('Sanitation Data'!F178))="","",OFFSET('Sanitation Data'!$F$31,0,10*ROW('Sanitation Data'!F178)))</f>
        <v/>
      </c>
      <c r="CY184" s="353" t="str">
        <f ca="1">+IF(OFFSET('Sanitation Data'!$F$32,0,10*ROW('Sanitation Data'!F178))="","",OFFSET('Sanitation Data'!$F$32,0,10*ROW('Sanitation Data'!F178)))</f>
        <v/>
      </c>
      <c r="CZ184" s="353" t="str">
        <f ca="1">+IF(OFFSET('Sanitation Data'!$G$28,0,10*ROW('Sanitation Data'!G178))="","",OFFSET('Sanitation Data'!$G$28,0,10*ROW('Sanitation Data'!G178)))</f>
        <v/>
      </c>
      <c r="DA184" s="353" t="str">
        <f ca="1">+IF(OFFSET('Sanitation Data'!$G$29,0,10*ROW('Sanitation Data'!G178))="","",OFFSET('Sanitation Data'!$G$29,0,10*ROW('Sanitation Data'!G178)))</f>
        <v/>
      </c>
      <c r="DB184" s="353" t="str">
        <f ca="1">+IF(OFFSET('Sanitation Data'!$G$30,0,10*ROW('Sanitation Data'!G178))="","",OFFSET('Sanitation Data'!$G$30,0,10*ROW('Sanitation Data'!G178)))</f>
        <v/>
      </c>
      <c r="DC184" s="353" t="str">
        <f ca="1">+IF(OFFSET('Sanitation Data'!$G$31,0,10*ROW('Sanitation Data'!G178))="","",OFFSET('Sanitation Data'!$G$31,0,10*ROW('Sanitation Data'!G178)))</f>
        <v/>
      </c>
      <c r="DD184" s="353" t="str">
        <f ca="1">+IF(OFFSET('Sanitation Data'!$G$32,0,10*ROW('Sanitation Data'!G178))="","",OFFSET('Sanitation Data'!$G$32,0,10*ROW('Sanitation Data'!G178)))</f>
        <v/>
      </c>
      <c r="DE184" s="353" t="str">
        <f ca="1">+IF(OFFSET('Sanitation Data'!$H$28,0,10*ROW('Sanitation Data'!H178))="","",OFFSET('Sanitation Data'!$H$28,0,10*ROW('Sanitation Data'!H178)))</f>
        <v/>
      </c>
      <c r="DF184" s="353" t="str">
        <f ca="1">+IF(OFFSET('Sanitation Data'!$H$29,0,10*ROW('Sanitation Data'!H178))="","",OFFSET('Sanitation Data'!$H$29,0,10*ROW('Sanitation Data'!H178)))</f>
        <v/>
      </c>
      <c r="DG184" s="353" t="str">
        <f ca="1">+IF(OFFSET('Sanitation Data'!$H$30,0,10*ROW('Sanitation Data'!H178))="","",OFFSET('Sanitation Data'!$H$30,0,10*ROW('Sanitation Data'!H178)))</f>
        <v/>
      </c>
      <c r="DH184" s="353" t="str">
        <f ca="1">+IF(OFFSET('Sanitation Data'!$H$31,0,10*ROW('Sanitation Data'!H178))="","",OFFSET('Sanitation Data'!$H$31,0,10*ROW('Sanitation Data'!H178)))</f>
        <v/>
      </c>
      <c r="DI184" s="353" t="str">
        <f ca="1">+IF(OFFSET('Sanitation Data'!$H$32,0,10*ROW('Sanitation Data'!H178))="","",OFFSET('Sanitation Data'!$H$32,0,10*ROW('Sanitation Data'!H178)))</f>
        <v/>
      </c>
      <c r="DJ184" s="353" t="str">
        <f ca="1">+IF(OFFSET('Sanitation Data'!$I$28,0,10*ROW('Sanitation Data'!I178))="","",OFFSET('Sanitation Data'!$I$28,0,10*ROW('Sanitation Data'!I178)))</f>
        <v/>
      </c>
      <c r="DK184" s="353" t="str">
        <f ca="1">+IF(OFFSET('Sanitation Data'!$I$29,0,10*ROW('Sanitation Data'!I178))="","",OFFSET('Sanitation Data'!$I$29,0,10*ROW('Sanitation Data'!I178)))</f>
        <v/>
      </c>
      <c r="DL184" s="353" t="str">
        <f ca="1">+IF(OFFSET('Sanitation Data'!$I$30,0,10*ROW('Sanitation Data'!I178))="","",OFFSET('Sanitation Data'!$I$30,0,10*ROW('Sanitation Data'!I178)))</f>
        <v/>
      </c>
      <c r="DM184" s="353" t="str">
        <f ca="1">+IF(OFFSET('Sanitation Data'!$I$31,0,10*ROW('Sanitation Data'!I178))="","",OFFSET('Sanitation Data'!$I$31,0,10*ROW('Sanitation Data'!I178)))</f>
        <v/>
      </c>
      <c r="DN184" s="353" t="str">
        <f ca="1">+IF(OFFSET('Sanitation Data'!$I$32,0,10*ROW('Sanitation Data'!I178))="","",OFFSET('Sanitation Data'!$I$32,0,10*ROW('Sanitation Data'!I178)))</f>
        <v/>
      </c>
      <c r="DO184" s="353" t="str">
        <f ca="1">+IF(OFFSET('Hygiene Data'!$D$11,0,10*ROW('Hygiene Data'!D178))="","",OFFSET('Hygiene Data'!$D$11,0,10*ROW('Hygiene Data'!D178)))</f>
        <v/>
      </c>
      <c r="DP184" s="353" t="str">
        <f ca="1">+IF(OFFSET('Hygiene Data'!$D$12,0,10*ROW('Hygiene Data'!D178))="","",OFFSET('Hygiene Data'!$D$12,0,10*ROW('Hygiene Data'!D178)))</f>
        <v/>
      </c>
      <c r="DQ184" s="353" t="str">
        <f ca="1">+IF(OFFSET('Hygiene Data'!$D$13,0,10*ROW('Hygiene Data'!D178))="","",OFFSET('Hygiene Data'!$D$13,0,10*ROW('Hygiene Data'!D178)))</f>
        <v/>
      </c>
      <c r="DR184" s="353" t="str">
        <f ca="1">+IF(OFFSET('Hygiene Data'!$E$11,0,10*ROW('Hygiene Data'!E178))="","",OFFSET('Hygiene Data'!$E$11,0,10*ROW('Hygiene Data'!E178)))</f>
        <v/>
      </c>
      <c r="DS184" s="353" t="str">
        <f ca="1">+IF(OFFSET('Hygiene Data'!$E$12,0,10*ROW('Hygiene Data'!E178))="","",OFFSET('Hygiene Data'!$E$12,0,10*ROW('Hygiene Data'!E178)))</f>
        <v/>
      </c>
      <c r="DT184" s="353" t="str">
        <f ca="1">+IF(OFFSET('Hygiene Data'!$E$13,0,10*ROW('Hygiene Data'!E178))="","",OFFSET('Hygiene Data'!$E$13,0,10*ROW('Hygiene Data'!E178)))</f>
        <v/>
      </c>
      <c r="DU184" s="353" t="str">
        <f ca="1">+IF(OFFSET('Hygiene Data'!$F$11,0,10*ROW('Hygiene Data'!F178))="","",OFFSET('Hygiene Data'!$F$11,0,10*ROW('Hygiene Data'!F178)))</f>
        <v/>
      </c>
      <c r="DV184" s="353" t="str">
        <f ca="1">+IF(OFFSET('Hygiene Data'!$F$12,0,10*ROW('Hygiene Data'!F178))="","",OFFSET('Hygiene Data'!$F$12,0,10*ROW('Hygiene Data'!F178)))</f>
        <v/>
      </c>
      <c r="DW184" s="353" t="str">
        <f ca="1">+IF(OFFSET('Hygiene Data'!$F$13,0,10*ROW('Hygiene Data'!F178))="","",OFFSET('Hygiene Data'!$F$13,0,10*ROW('Hygiene Data'!F178)))</f>
        <v/>
      </c>
      <c r="DX184" s="353" t="str">
        <f ca="1">+IF(OFFSET('Hygiene Data'!$G$11,0,10*ROW('Hygiene Data'!G178))="","",OFFSET('Hygiene Data'!$G$11,0,10*ROW('Hygiene Data'!G178)))</f>
        <v/>
      </c>
      <c r="DY184" s="353" t="str">
        <f ca="1">+IF(OFFSET('Hygiene Data'!$G$12,0,10*ROW('Hygiene Data'!G178))="","",OFFSET('Hygiene Data'!$G$12,0,10*ROW('Hygiene Data'!G178)))</f>
        <v/>
      </c>
      <c r="DZ184" s="353" t="str">
        <f ca="1">+IF(OFFSET('Hygiene Data'!$G$13,0,10*ROW('Hygiene Data'!G178))="","",OFFSET('Hygiene Data'!$G$13,0,10*ROW('Hygiene Data'!G178)))</f>
        <v/>
      </c>
      <c r="EA184" s="353" t="str">
        <f ca="1">+IF(OFFSET('Hygiene Data'!$H$11,0,10*ROW('Hygiene Data'!H178))="","",OFFSET('Hygiene Data'!$H$11,0,10*ROW('Hygiene Data'!H178)))</f>
        <v/>
      </c>
      <c r="EB184" s="353" t="str">
        <f ca="1">+IF(OFFSET('Hygiene Data'!$H$12,0,10*ROW('Hygiene Data'!H178))="","",OFFSET('Hygiene Data'!$H$12,0,10*ROW('Hygiene Data'!H178)))</f>
        <v/>
      </c>
      <c r="EC184" s="353" t="str">
        <f ca="1">+IF(OFFSET('Hygiene Data'!$H$13,0,10*ROW('Hygiene Data'!H178))="","",OFFSET('Hygiene Data'!$H$13,0,10*ROW('Hygiene Data'!H178)))</f>
        <v/>
      </c>
      <c r="ED184" s="353" t="str">
        <f ca="1">+IF(OFFSET('Hygiene Data'!$I$11,0,10*ROW('Hygiene Data'!I178))="","",OFFSET('Hygiene Data'!$I$11,0,10*ROW('Hygiene Data'!I178)))</f>
        <v/>
      </c>
      <c r="EE184" s="353" t="str">
        <f ca="1">+IF(OFFSET('Hygiene Data'!$I$12,0,10*ROW('Hygiene Data'!I178))="","",OFFSET('Hygiene Data'!$I$12,0,10*ROW('Hygiene Data'!I178)))</f>
        <v/>
      </c>
      <c r="EF184" s="353" t="str">
        <f ca="1">+IF(OFFSET('Hygiene Data'!$I$13,0,10*ROW('Hygiene Data'!I178))="","",OFFSET('Hygiene Data'!$I$13,0,10*ROW('Hygiene Data'!I178)))</f>
        <v/>
      </c>
    </row>
    <row r="185" spans="1:136" x14ac:dyDescent="0.25">
      <c r="A185" s="462" t="str">
        <f ca="1">+IF(OFFSET('Water Data'!$B$2,0,10*ROW('Water Data'!E179))="","",OFFSET('Water Data'!$B$2,0,10*ROW('Water Data'!E179)))</f>
        <v/>
      </c>
      <c r="B185" s="46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89" t="str">
        <f t="shared" ca="1" si="2"/>
        <v/>
      </c>
      <c r="D185" s="49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3" t="str">
        <f ca="1">+IF(OFFSET('Water Data'!$D$27,0,10*ROW('Water Data'!D179))="","",OFFSET('Water Data'!$D$27,0,10*ROW('Water Data'!D179)))</f>
        <v/>
      </c>
      <c r="BT185" s="353" t="str">
        <f ca="1">+IF(OFFSET('Water Data'!$D$28,0,10*ROW('Water Data'!D179))="","",OFFSET('Water Data'!$D$28,0,10*ROW('Water Data'!D179)))</f>
        <v/>
      </c>
      <c r="BU185" s="353" t="str">
        <f ca="1">+IF(OFFSET('Water Data'!$D$29,0,10*ROW('Water Data'!D179))="","",OFFSET('Water Data'!$D$29,0,10*ROW('Water Data'!D179)))</f>
        <v/>
      </c>
      <c r="BV185" s="353" t="str">
        <f ca="1">+IF(OFFSET('Water Data'!$E$27,0,10*ROW('Water Data'!E179))="","",OFFSET('Water Data'!$E$27,0,10*ROW('Water Data'!E179)))</f>
        <v/>
      </c>
      <c r="BW185" s="353" t="str">
        <f ca="1">+IF(OFFSET('Water Data'!$E$28,0,10*ROW('Water Data'!E179))="","",OFFSET('Water Data'!$E$28,0,10*ROW('Water Data'!E179)))</f>
        <v/>
      </c>
      <c r="BX185" s="353" t="str">
        <f ca="1">+IF(OFFSET('Water Data'!$E$29,0,10*ROW('Water Data'!E179))="","",OFFSET('Water Data'!$E$29,0,10*ROW('Water Data'!E179)))</f>
        <v/>
      </c>
      <c r="BY185" s="353" t="str">
        <f ca="1">+IF(OFFSET('Water Data'!$F$27,0,10*ROW('Water Data'!F179))="","",OFFSET('Water Data'!$F$27,0,10*ROW('Water Data'!F179)))</f>
        <v/>
      </c>
      <c r="BZ185" s="353" t="str">
        <f ca="1">+IF(OFFSET('Water Data'!$F$28,0,10*ROW('Water Data'!F179))="","",OFFSET('Water Data'!$F$28,0,10*ROW('Water Data'!F179)))</f>
        <v/>
      </c>
      <c r="CA185" s="353" t="str">
        <f ca="1">+IF(OFFSET('Water Data'!$F$29,0,10*ROW('Water Data'!F179))="","",OFFSET('Water Data'!$F$29,0,10*ROW('Water Data'!F179)))</f>
        <v/>
      </c>
      <c r="CB185" s="353" t="str">
        <f ca="1">+IF(OFFSET('Water Data'!$G$27,0,10*ROW('Water Data'!G179))="","",OFFSET('Water Data'!$G$27,0,10*ROW('Water Data'!G179)))</f>
        <v/>
      </c>
      <c r="CC185" s="353" t="str">
        <f ca="1">+IF(OFFSET('Water Data'!$G$28,0,10*ROW('Water Data'!G179))="","",OFFSET('Water Data'!$G$28,0,10*ROW('Water Data'!G179)))</f>
        <v/>
      </c>
      <c r="CD185" s="353" t="str">
        <f ca="1">+IF(OFFSET('Water Data'!$G$29,0,10*ROW('Water Data'!G179))="","",OFFSET('Water Data'!$G$29,0,10*ROW('Water Data'!G179)))</f>
        <v/>
      </c>
      <c r="CE185" s="353" t="str">
        <f ca="1">+IF(OFFSET('Water Data'!$H$27,0,10*ROW('Water Data'!H179))="","",OFFSET('Water Data'!$H$27,0,10*ROW('Water Data'!H179)))</f>
        <v/>
      </c>
      <c r="CF185" s="353" t="str">
        <f ca="1">+IF(OFFSET('Water Data'!$H$28,0,10*ROW('Water Data'!H179))="","",OFFSET('Water Data'!$H$28,0,10*ROW('Water Data'!H179)))</f>
        <v/>
      </c>
      <c r="CG185" s="353" t="str">
        <f ca="1">+IF(OFFSET('Water Data'!$H$29,0,10*ROW('Water Data'!H179))="","",OFFSET('Water Data'!$H$29,0,10*ROW('Water Data'!H179)))</f>
        <v/>
      </c>
      <c r="CH185" s="353" t="str">
        <f ca="1">+IF(OFFSET('Water Data'!$I$27,0,10*ROW('Water Data'!I179))="","",OFFSET('Water Data'!$I$27,0,10*ROW('Water Data'!I179)))</f>
        <v/>
      </c>
      <c r="CI185" s="353" t="str">
        <f ca="1">+IF(OFFSET('Water Data'!$I$28,0,10*ROW('Water Data'!I179))="","",OFFSET('Water Data'!$I$28,0,10*ROW('Water Data'!I179)))</f>
        <v/>
      </c>
      <c r="CJ185" s="353" t="str">
        <f ca="1">+IF(OFFSET('Water Data'!$I$29,0,10*ROW('Water Data'!I179))="","",OFFSET('Water Data'!$I$29,0,10*ROW('Water Data'!I179)))</f>
        <v/>
      </c>
      <c r="CK185" s="353" t="str">
        <f ca="1">+IF(OFFSET('Sanitation Data'!$D$28,0,10*ROW('Sanitation Data'!D179))="","",OFFSET('Sanitation Data'!$D$28,0,10*ROW('Sanitation Data'!D179)))</f>
        <v/>
      </c>
      <c r="CL185" s="353" t="str">
        <f ca="1">+IF(OFFSET('Sanitation Data'!$D$29,0,10*ROW('Sanitation Data'!D179))="","",OFFSET('Sanitation Data'!$D$29,0,10*ROW('Sanitation Data'!D179)))</f>
        <v/>
      </c>
      <c r="CM185" s="353" t="str">
        <f ca="1">+IF(OFFSET('Sanitation Data'!$D$30,0,10*ROW('Sanitation Data'!D179))="","",OFFSET('Sanitation Data'!$D$30,0,10*ROW('Sanitation Data'!D179)))</f>
        <v/>
      </c>
      <c r="CN185" s="353" t="str">
        <f ca="1">+IF(OFFSET('Sanitation Data'!$D$31,0,10*ROW('Sanitation Data'!D179))="","",OFFSET('Sanitation Data'!$D$31,0,10*ROW('Sanitation Data'!D179)))</f>
        <v/>
      </c>
      <c r="CO185" s="353" t="str">
        <f ca="1">+IF(OFFSET('Sanitation Data'!$D$32,0,10*ROW('Sanitation Data'!D179))="","",OFFSET('Sanitation Data'!$D$32,0,10*ROW('Sanitation Data'!D179)))</f>
        <v/>
      </c>
      <c r="CP185" s="353" t="str">
        <f ca="1">+IF(OFFSET('Sanitation Data'!$E$28,0,10*ROW('Sanitation Data'!E179))="","",OFFSET('Sanitation Data'!$E$28,0,10*ROW('Sanitation Data'!E179)))</f>
        <v/>
      </c>
      <c r="CQ185" s="353" t="str">
        <f ca="1">+IF(OFFSET('Sanitation Data'!$E$29,0,10*ROW('Sanitation Data'!E179))="","",OFFSET('Sanitation Data'!$E$29,0,10*ROW('Sanitation Data'!E179)))</f>
        <v/>
      </c>
      <c r="CR185" s="353" t="str">
        <f ca="1">+IF(OFFSET('Sanitation Data'!$E$30,0,10*ROW('Sanitation Data'!E179))="","",OFFSET('Sanitation Data'!$E$30,0,10*ROW('Sanitation Data'!E179)))</f>
        <v/>
      </c>
      <c r="CS185" s="353" t="str">
        <f ca="1">+IF(OFFSET('Sanitation Data'!$E$31,0,10*ROW('Sanitation Data'!E179))="","",OFFSET('Sanitation Data'!$E$31,0,10*ROW('Sanitation Data'!E179)))</f>
        <v/>
      </c>
      <c r="CT185" s="353" t="str">
        <f ca="1">+IF(OFFSET('Sanitation Data'!$E$32,0,10*ROW('Sanitation Data'!E179))="","",OFFSET('Sanitation Data'!$E$32,0,10*ROW('Sanitation Data'!E179)))</f>
        <v/>
      </c>
      <c r="CU185" s="353" t="str">
        <f ca="1">+IF(OFFSET('Sanitation Data'!$F$28,0,10*ROW('Sanitation Data'!F179))="","",OFFSET('Sanitation Data'!$F$28,0,10*ROW('Sanitation Data'!F179)))</f>
        <v/>
      </c>
      <c r="CV185" s="353" t="str">
        <f ca="1">+IF(OFFSET('Sanitation Data'!$F$29,0,10*ROW('Sanitation Data'!F179))="","",OFFSET('Sanitation Data'!$F$29,0,10*ROW('Sanitation Data'!F179)))</f>
        <v/>
      </c>
      <c r="CW185" s="353" t="str">
        <f ca="1">+IF(OFFSET('Sanitation Data'!$F$30,0,10*ROW('Sanitation Data'!F179))="","",OFFSET('Sanitation Data'!$F$30,0,10*ROW('Sanitation Data'!F179)))</f>
        <v/>
      </c>
      <c r="CX185" s="353" t="str">
        <f ca="1">+IF(OFFSET('Sanitation Data'!$F$31,0,10*ROW('Sanitation Data'!F179))="","",OFFSET('Sanitation Data'!$F$31,0,10*ROW('Sanitation Data'!F179)))</f>
        <v/>
      </c>
      <c r="CY185" s="353" t="str">
        <f ca="1">+IF(OFFSET('Sanitation Data'!$F$32,0,10*ROW('Sanitation Data'!F179))="","",OFFSET('Sanitation Data'!$F$32,0,10*ROW('Sanitation Data'!F179)))</f>
        <v/>
      </c>
      <c r="CZ185" s="353" t="str">
        <f ca="1">+IF(OFFSET('Sanitation Data'!$G$28,0,10*ROW('Sanitation Data'!G179))="","",OFFSET('Sanitation Data'!$G$28,0,10*ROW('Sanitation Data'!G179)))</f>
        <v/>
      </c>
      <c r="DA185" s="353" t="str">
        <f ca="1">+IF(OFFSET('Sanitation Data'!$G$29,0,10*ROW('Sanitation Data'!G179))="","",OFFSET('Sanitation Data'!$G$29,0,10*ROW('Sanitation Data'!G179)))</f>
        <v/>
      </c>
      <c r="DB185" s="353" t="str">
        <f ca="1">+IF(OFFSET('Sanitation Data'!$G$30,0,10*ROW('Sanitation Data'!G179))="","",OFFSET('Sanitation Data'!$G$30,0,10*ROW('Sanitation Data'!G179)))</f>
        <v/>
      </c>
      <c r="DC185" s="353" t="str">
        <f ca="1">+IF(OFFSET('Sanitation Data'!$G$31,0,10*ROW('Sanitation Data'!G179))="","",OFFSET('Sanitation Data'!$G$31,0,10*ROW('Sanitation Data'!G179)))</f>
        <v/>
      </c>
      <c r="DD185" s="353" t="str">
        <f ca="1">+IF(OFFSET('Sanitation Data'!$G$32,0,10*ROW('Sanitation Data'!G179))="","",OFFSET('Sanitation Data'!$G$32,0,10*ROW('Sanitation Data'!G179)))</f>
        <v/>
      </c>
      <c r="DE185" s="353" t="str">
        <f ca="1">+IF(OFFSET('Sanitation Data'!$H$28,0,10*ROW('Sanitation Data'!H179))="","",OFFSET('Sanitation Data'!$H$28,0,10*ROW('Sanitation Data'!H179)))</f>
        <v/>
      </c>
      <c r="DF185" s="353" t="str">
        <f ca="1">+IF(OFFSET('Sanitation Data'!$H$29,0,10*ROW('Sanitation Data'!H179))="","",OFFSET('Sanitation Data'!$H$29,0,10*ROW('Sanitation Data'!H179)))</f>
        <v/>
      </c>
      <c r="DG185" s="353" t="str">
        <f ca="1">+IF(OFFSET('Sanitation Data'!$H$30,0,10*ROW('Sanitation Data'!H179))="","",OFFSET('Sanitation Data'!$H$30,0,10*ROW('Sanitation Data'!H179)))</f>
        <v/>
      </c>
      <c r="DH185" s="353" t="str">
        <f ca="1">+IF(OFFSET('Sanitation Data'!$H$31,0,10*ROW('Sanitation Data'!H179))="","",OFFSET('Sanitation Data'!$H$31,0,10*ROW('Sanitation Data'!H179)))</f>
        <v/>
      </c>
      <c r="DI185" s="353" t="str">
        <f ca="1">+IF(OFFSET('Sanitation Data'!$H$32,0,10*ROW('Sanitation Data'!H179))="","",OFFSET('Sanitation Data'!$H$32,0,10*ROW('Sanitation Data'!H179)))</f>
        <v/>
      </c>
      <c r="DJ185" s="353" t="str">
        <f ca="1">+IF(OFFSET('Sanitation Data'!$I$28,0,10*ROW('Sanitation Data'!I179))="","",OFFSET('Sanitation Data'!$I$28,0,10*ROW('Sanitation Data'!I179)))</f>
        <v/>
      </c>
      <c r="DK185" s="353" t="str">
        <f ca="1">+IF(OFFSET('Sanitation Data'!$I$29,0,10*ROW('Sanitation Data'!I179))="","",OFFSET('Sanitation Data'!$I$29,0,10*ROW('Sanitation Data'!I179)))</f>
        <v/>
      </c>
      <c r="DL185" s="353" t="str">
        <f ca="1">+IF(OFFSET('Sanitation Data'!$I$30,0,10*ROW('Sanitation Data'!I179))="","",OFFSET('Sanitation Data'!$I$30,0,10*ROW('Sanitation Data'!I179)))</f>
        <v/>
      </c>
      <c r="DM185" s="353" t="str">
        <f ca="1">+IF(OFFSET('Sanitation Data'!$I$31,0,10*ROW('Sanitation Data'!I179))="","",OFFSET('Sanitation Data'!$I$31,0,10*ROW('Sanitation Data'!I179)))</f>
        <v/>
      </c>
      <c r="DN185" s="353" t="str">
        <f ca="1">+IF(OFFSET('Sanitation Data'!$I$32,0,10*ROW('Sanitation Data'!I179))="","",OFFSET('Sanitation Data'!$I$32,0,10*ROW('Sanitation Data'!I179)))</f>
        <v/>
      </c>
      <c r="DO185" s="353" t="str">
        <f ca="1">+IF(OFFSET('Hygiene Data'!$D$11,0,10*ROW('Hygiene Data'!D179))="","",OFFSET('Hygiene Data'!$D$11,0,10*ROW('Hygiene Data'!D179)))</f>
        <v/>
      </c>
      <c r="DP185" s="353" t="str">
        <f ca="1">+IF(OFFSET('Hygiene Data'!$D$12,0,10*ROW('Hygiene Data'!D179))="","",OFFSET('Hygiene Data'!$D$12,0,10*ROW('Hygiene Data'!D179)))</f>
        <v/>
      </c>
      <c r="DQ185" s="353" t="str">
        <f ca="1">+IF(OFFSET('Hygiene Data'!$D$13,0,10*ROW('Hygiene Data'!D179))="","",OFFSET('Hygiene Data'!$D$13,0,10*ROW('Hygiene Data'!D179)))</f>
        <v/>
      </c>
      <c r="DR185" s="353" t="str">
        <f ca="1">+IF(OFFSET('Hygiene Data'!$E$11,0,10*ROW('Hygiene Data'!E179))="","",OFFSET('Hygiene Data'!$E$11,0,10*ROW('Hygiene Data'!E179)))</f>
        <v/>
      </c>
      <c r="DS185" s="353" t="str">
        <f ca="1">+IF(OFFSET('Hygiene Data'!$E$12,0,10*ROW('Hygiene Data'!E179))="","",OFFSET('Hygiene Data'!$E$12,0,10*ROW('Hygiene Data'!E179)))</f>
        <v/>
      </c>
      <c r="DT185" s="353" t="str">
        <f ca="1">+IF(OFFSET('Hygiene Data'!$E$13,0,10*ROW('Hygiene Data'!E179))="","",OFFSET('Hygiene Data'!$E$13,0,10*ROW('Hygiene Data'!E179)))</f>
        <v/>
      </c>
      <c r="DU185" s="353" t="str">
        <f ca="1">+IF(OFFSET('Hygiene Data'!$F$11,0,10*ROW('Hygiene Data'!F179))="","",OFFSET('Hygiene Data'!$F$11,0,10*ROW('Hygiene Data'!F179)))</f>
        <v/>
      </c>
      <c r="DV185" s="353" t="str">
        <f ca="1">+IF(OFFSET('Hygiene Data'!$F$12,0,10*ROW('Hygiene Data'!F179))="","",OFFSET('Hygiene Data'!$F$12,0,10*ROW('Hygiene Data'!F179)))</f>
        <v/>
      </c>
      <c r="DW185" s="353" t="str">
        <f ca="1">+IF(OFFSET('Hygiene Data'!$F$13,0,10*ROW('Hygiene Data'!F179))="","",OFFSET('Hygiene Data'!$F$13,0,10*ROW('Hygiene Data'!F179)))</f>
        <v/>
      </c>
      <c r="DX185" s="353" t="str">
        <f ca="1">+IF(OFFSET('Hygiene Data'!$G$11,0,10*ROW('Hygiene Data'!G179))="","",OFFSET('Hygiene Data'!$G$11,0,10*ROW('Hygiene Data'!G179)))</f>
        <v/>
      </c>
      <c r="DY185" s="353" t="str">
        <f ca="1">+IF(OFFSET('Hygiene Data'!$G$12,0,10*ROW('Hygiene Data'!G179))="","",OFFSET('Hygiene Data'!$G$12,0,10*ROW('Hygiene Data'!G179)))</f>
        <v/>
      </c>
      <c r="DZ185" s="353" t="str">
        <f ca="1">+IF(OFFSET('Hygiene Data'!$G$13,0,10*ROW('Hygiene Data'!G179))="","",OFFSET('Hygiene Data'!$G$13,0,10*ROW('Hygiene Data'!G179)))</f>
        <v/>
      </c>
      <c r="EA185" s="353" t="str">
        <f ca="1">+IF(OFFSET('Hygiene Data'!$H$11,0,10*ROW('Hygiene Data'!H179))="","",OFFSET('Hygiene Data'!$H$11,0,10*ROW('Hygiene Data'!H179)))</f>
        <v/>
      </c>
      <c r="EB185" s="353" t="str">
        <f ca="1">+IF(OFFSET('Hygiene Data'!$H$12,0,10*ROW('Hygiene Data'!H179))="","",OFFSET('Hygiene Data'!$H$12,0,10*ROW('Hygiene Data'!H179)))</f>
        <v/>
      </c>
      <c r="EC185" s="353" t="str">
        <f ca="1">+IF(OFFSET('Hygiene Data'!$H$13,0,10*ROW('Hygiene Data'!H179))="","",OFFSET('Hygiene Data'!$H$13,0,10*ROW('Hygiene Data'!H179)))</f>
        <v/>
      </c>
      <c r="ED185" s="353" t="str">
        <f ca="1">+IF(OFFSET('Hygiene Data'!$I$11,0,10*ROW('Hygiene Data'!I179))="","",OFFSET('Hygiene Data'!$I$11,0,10*ROW('Hygiene Data'!I179)))</f>
        <v/>
      </c>
      <c r="EE185" s="353" t="str">
        <f ca="1">+IF(OFFSET('Hygiene Data'!$I$12,0,10*ROW('Hygiene Data'!I179))="","",OFFSET('Hygiene Data'!$I$12,0,10*ROW('Hygiene Data'!I179)))</f>
        <v/>
      </c>
      <c r="EF185" s="353" t="str">
        <f ca="1">+IF(OFFSET('Hygiene Data'!$I$13,0,10*ROW('Hygiene Data'!I179))="","",OFFSET('Hygiene Data'!$I$13,0,10*ROW('Hygiene Data'!I179)))</f>
        <v/>
      </c>
    </row>
    <row r="186" spans="1:136" x14ac:dyDescent="0.25">
      <c r="A186" s="462" t="str">
        <f ca="1">+IF(OFFSET('Water Data'!$B$2,0,10*ROW('Water Data'!E180))="","",OFFSET('Water Data'!$B$2,0,10*ROW('Water Data'!E180)))</f>
        <v/>
      </c>
      <c r="B186" s="46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89" t="str">
        <f t="shared" ca="1" si="2"/>
        <v/>
      </c>
      <c r="D186" s="49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3" t="str">
        <f ca="1">+IF(OFFSET('Water Data'!$D$27,0,10*ROW('Water Data'!D180))="","",OFFSET('Water Data'!$D$27,0,10*ROW('Water Data'!D180)))</f>
        <v/>
      </c>
      <c r="BT186" s="353" t="str">
        <f ca="1">+IF(OFFSET('Water Data'!$D$28,0,10*ROW('Water Data'!D180))="","",OFFSET('Water Data'!$D$28,0,10*ROW('Water Data'!D180)))</f>
        <v/>
      </c>
      <c r="BU186" s="353" t="str">
        <f ca="1">+IF(OFFSET('Water Data'!$D$29,0,10*ROW('Water Data'!D180))="","",OFFSET('Water Data'!$D$29,0,10*ROW('Water Data'!D180)))</f>
        <v/>
      </c>
      <c r="BV186" s="353" t="str">
        <f ca="1">+IF(OFFSET('Water Data'!$E$27,0,10*ROW('Water Data'!E180))="","",OFFSET('Water Data'!$E$27,0,10*ROW('Water Data'!E180)))</f>
        <v/>
      </c>
      <c r="BW186" s="353" t="str">
        <f ca="1">+IF(OFFSET('Water Data'!$E$28,0,10*ROW('Water Data'!E180))="","",OFFSET('Water Data'!$E$28,0,10*ROW('Water Data'!E180)))</f>
        <v/>
      </c>
      <c r="BX186" s="353" t="str">
        <f ca="1">+IF(OFFSET('Water Data'!$E$29,0,10*ROW('Water Data'!E180))="","",OFFSET('Water Data'!$E$29,0,10*ROW('Water Data'!E180)))</f>
        <v/>
      </c>
      <c r="BY186" s="353" t="str">
        <f ca="1">+IF(OFFSET('Water Data'!$F$27,0,10*ROW('Water Data'!F180))="","",OFFSET('Water Data'!$F$27,0,10*ROW('Water Data'!F180)))</f>
        <v/>
      </c>
      <c r="BZ186" s="353" t="str">
        <f ca="1">+IF(OFFSET('Water Data'!$F$28,0,10*ROW('Water Data'!F180))="","",OFFSET('Water Data'!$F$28,0,10*ROW('Water Data'!F180)))</f>
        <v/>
      </c>
      <c r="CA186" s="353" t="str">
        <f ca="1">+IF(OFFSET('Water Data'!$F$29,0,10*ROW('Water Data'!F180))="","",OFFSET('Water Data'!$F$29,0,10*ROW('Water Data'!F180)))</f>
        <v/>
      </c>
      <c r="CB186" s="353" t="str">
        <f ca="1">+IF(OFFSET('Water Data'!$G$27,0,10*ROW('Water Data'!G180))="","",OFFSET('Water Data'!$G$27,0,10*ROW('Water Data'!G180)))</f>
        <v/>
      </c>
      <c r="CC186" s="353" t="str">
        <f ca="1">+IF(OFFSET('Water Data'!$G$28,0,10*ROW('Water Data'!G180))="","",OFFSET('Water Data'!$G$28,0,10*ROW('Water Data'!G180)))</f>
        <v/>
      </c>
      <c r="CD186" s="353" t="str">
        <f ca="1">+IF(OFFSET('Water Data'!$G$29,0,10*ROW('Water Data'!G180))="","",OFFSET('Water Data'!$G$29,0,10*ROW('Water Data'!G180)))</f>
        <v/>
      </c>
      <c r="CE186" s="353" t="str">
        <f ca="1">+IF(OFFSET('Water Data'!$H$27,0,10*ROW('Water Data'!H180))="","",OFFSET('Water Data'!$H$27,0,10*ROW('Water Data'!H180)))</f>
        <v/>
      </c>
      <c r="CF186" s="353" t="str">
        <f ca="1">+IF(OFFSET('Water Data'!$H$28,0,10*ROW('Water Data'!H180))="","",OFFSET('Water Data'!$H$28,0,10*ROW('Water Data'!H180)))</f>
        <v/>
      </c>
      <c r="CG186" s="353" t="str">
        <f ca="1">+IF(OFFSET('Water Data'!$H$29,0,10*ROW('Water Data'!H180))="","",OFFSET('Water Data'!$H$29,0,10*ROW('Water Data'!H180)))</f>
        <v/>
      </c>
      <c r="CH186" s="353" t="str">
        <f ca="1">+IF(OFFSET('Water Data'!$I$27,0,10*ROW('Water Data'!I180))="","",OFFSET('Water Data'!$I$27,0,10*ROW('Water Data'!I180)))</f>
        <v/>
      </c>
      <c r="CI186" s="353" t="str">
        <f ca="1">+IF(OFFSET('Water Data'!$I$28,0,10*ROW('Water Data'!I180))="","",OFFSET('Water Data'!$I$28,0,10*ROW('Water Data'!I180)))</f>
        <v/>
      </c>
      <c r="CJ186" s="353" t="str">
        <f ca="1">+IF(OFFSET('Water Data'!$I$29,0,10*ROW('Water Data'!I180))="","",OFFSET('Water Data'!$I$29,0,10*ROW('Water Data'!I180)))</f>
        <v/>
      </c>
      <c r="CK186" s="353" t="str">
        <f ca="1">+IF(OFFSET('Sanitation Data'!$D$28,0,10*ROW('Sanitation Data'!D180))="","",OFFSET('Sanitation Data'!$D$28,0,10*ROW('Sanitation Data'!D180)))</f>
        <v/>
      </c>
      <c r="CL186" s="353" t="str">
        <f ca="1">+IF(OFFSET('Sanitation Data'!$D$29,0,10*ROW('Sanitation Data'!D180))="","",OFFSET('Sanitation Data'!$D$29,0,10*ROW('Sanitation Data'!D180)))</f>
        <v/>
      </c>
      <c r="CM186" s="353" t="str">
        <f ca="1">+IF(OFFSET('Sanitation Data'!$D$30,0,10*ROW('Sanitation Data'!D180))="","",OFFSET('Sanitation Data'!$D$30,0,10*ROW('Sanitation Data'!D180)))</f>
        <v/>
      </c>
      <c r="CN186" s="353" t="str">
        <f ca="1">+IF(OFFSET('Sanitation Data'!$D$31,0,10*ROW('Sanitation Data'!D180))="","",OFFSET('Sanitation Data'!$D$31,0,10*ROW('Sanitation Data'!D180)))</f>
        <v/>
      </c>
      <c r="CO186" s="353" t="str">
        <f ca="1">+IF(OFFSET('Sanitation Data'!$D$32,0,10*ROW('Sanitation Data'!D180))="","",OFFSET('Sanitation Data'!$D$32,0,10*ROW('Sanitation Data'!D180)))</f>
        <v/>
      </c>
      <c r="CP186" s="353" t="str">
        <f ca="1">+IF(OFFSET('Sanitation Data'!$E$28,0,10*ROW('Sanitation Data'!E180))="","",OFFSET('Sanitation Data'!$E$28,0,10*ROW('Sanitation Data'!E180)))</f>
        <v/>
      </c>
      <c r="CQ186" s="353" t="str">
        <f ca="1">+IF(OFFSET('Sanitation Data'!$E$29,0,10*ROW('Sanitation Data'!E180))="","",OFFSET('Sanitation Data'!$E$29,0,10*ROW('Sanitation Data'!E180)))</f>
        <v/>
      </c>
      <c r="CR186" s="353" t="str">
        <f ca="1">+IF(OFFSET('Sanitation Data'!$E$30,0,10*ROW('Sanitation Data'!E180))="","",OFFSET('Sanitation Data'!$E$30,0,10*ROW('Sanitation Data'!E180)))</f>
        <v/>
      </c>
      <c r="CS186" s="353" t="str">
        <f ca="1">+IF(OFFSET('Sanitation Data'!$E$31,0,10*ROW('Sanitation Data'!E180))="","",OFFSET('Sanitation Data'!$E$31,0,10*ROW('Sanitation Data'!E180)))</f>
        <v/>
      </c>
      <c r="CT186" s="353" t="str">
        <f ca="1">+IF(OFFSET('Sanitation Data'!$E$32,0,10*ROW('Sanitation Data'!E180))="","",OFFSET('Sanitation Data'!$E$32,0,10*ROW('Sanitation Data'!E180)))</f>
        <v/>
      </c>
      <c r="CU186" s="353" t="str">
        <f ca="1">+IF(OFFSET('Sanitation Data'!$F$28,0,10*ROW('Sanitation Data'!F180))="","",OFFSET('Sanitation Data'!$F$28,0,10*ROW('Sanitation Data'!F180)))</f>
        <v/>
      </c>
      <c r="CV186" s="353" t="str">
        <f ca="1">+IF(OFFSET('Sanitation Data'!$F$29,0,10*ROW('Sanitation Data'!F180))="","",OFFSET('Sanitation Data'!$F$29,0,10*ROW('Sanitation Data'!F180)))</f>
        <v/>
      </c>
      <c r="CW186" s="353" t="str">
        <f ca="1">+IF(OFFSET('Sanitation Data'!$F$30,0,10*ROW('Sanitation Data'!F180))="","",OFFSET('Sanitation Data'!$F$30,0,10*ROW('Sanitation Data'!F180)))</f>
        <v/>
      </c>
      <c r="CX186" s="353" t="str">
        <f ca="1">+IF(OFFSET('Sanitation Data'!$F$31,0,10*ROW('Sanitation Data'!F180))="","",OFFSET('Sanitation Data'!$F$31,0,10*ROW('Sanitation Data'!F180)))</f>
        <v/>
      </c>
      <c r="CY186" s="353" t="str">
        <f ca="1">+IF(OFFSET('Sanitation Data'!$F$32,0,10*ROW('Sanitation Data'!F180))="","",OFFSET('Sanitation Data'!$F$32,0,10*ROW('Sanitation Data'!F180)))</f>
        <v/>
      </c>
      <c r="CZ186" s="353" t="str">
        <f ca="1">+IF(OFFSET('Sanitation Data'!$G$28,0,10*ROW('Sanitation Data'!G180))="","",OFFSET('Sanitation Data'!$G$28,0,10*ROW('Sanitation Data'!G180)))</f>
        <v/>
      </c>
      <c r="DA186" s="353" t="str">
        <f ca="1">+IF(OFFSET('Sanitation Data'!$G$29,0,10*ROW('Sanitation Data'!G180))="","",OFFSET('Sanitation Data'!$G$29,0,10*ROW('Sanitation Data'!G180)))</f>
        <v/>
      </c>
      <c r="DB186" s="353" t="str">
        <f ca="1">+IF(OFFSET('Sanitation Data'!$G$30,0,10*ROW('Sanitation Data'!G180))="","",OFFSET('Sanitation Data'!$G$30,0,10*ROW('Sanitation Data'!G180)))</f>
        <v/>
      </c>
      <c r="DC186" s="353" t="str">
        <f ca="1">+IF(OFFSET('Sanitation Data'!$G$31,0,10*ROW('Sanitation Data'!G180))="","",OFFSET('Sanitation Data'!$G$31,0,10*ROW('Sanitation Data'!G180)))</f>
        <v/>
      </c>
      <c r="DD186" s="353" t="str">
        <f ca="1">+IF(OFFSET('Sanitation Data'!$G$32,0,10*ROW('Sanitation Data'!G180))="","",OFFSET('Sanitation Data'!$G$32,0,10*ROW('Sanitation Data'!G180)))</f>
        <v/>
      </c>
      <c r="DE186" s="353" t="str">
        <f ca="1">+IF(OFFSET('Sanitation Data'!$H$28,0,10*ROW('Sanitation Data'!H180))="","",OFFSET('Sanitation Data'!$H$28,0,10*ROW('Sanitation Data'!H180)))</f>
        <v/>
      </c>
      <c r="DF186" s="353" t="str">
        <f ca="1">+IF(OFFSET('Sanitation Data'!$H$29,0,10*ROW('Sanitation Data'!H180))="","",OFFSET('Sanitation Data'!$H$29,0,10*ROW('Sanitation Data'!H180)))</f>
        <v/>
      </c>
      <c r="DG186" s="353" t="str">
        <f ca="1">+IF(OFFSET('Sanitation Data'!$H$30,0,10*ROW('Sanitation Data'!H180))="","",OFFSET('Sanitation Data'!$H$30,0,10*ROW('Sanitation Data'!H180)))</f>
        <v/>
      </c>
      <c r="DH186" s="353" t="str">
        <f ca="1">+IF(OFFSET('Sanitation Data'!$H$31,0,10*ROW('Sanitation Data'!H180))="","",OFFSET('Sanitation Data'!$H$31,0,10*ROW('Sanitation Data'!H180)))</f>
        <v/>
      </c>
      <c r="DI186" s="353" t="str">
        <f ca="1">+IF(OFFSET('Sanitation Data'!$H$32,0,10*ROW('Sanitation Data'!H180))="","",OFFSET('Sanitation Data'!$H$32,0,10*ROW('Sanitation Data'!H180)))</f>
        <v/>
      </c>
      <c r="DJ186" s="353" t="str">
        <f ca="1">+IF(OFFSET('Sanitation Data'!$I$28,0,10*ROW('Sanitation Data'!I180))="","",OFFSET('Sanitation Data'!$I$28,0,10*ROW('Sanitation Data'!I180)))</f>
        <v/>
      </c>
      <c r="DK186" s="353" t="str">
        <f ca="1">+IF(OFFSET('Sanitation Data'!$I$29,0,10*ROW('Sanitation Data'!I180))="","",OFFSET('Sanitation Data'!$I$29,0,10*ROW('Sanitation Data'!I180)))</f>
        <v/>
      </c>
      <c r="DL186" s="353" t="str">
        <f ca="1">+IF(OFFSET('Sanitation Data'!$I$30,0,10*ROW('Sanitation Data'!I180))="","",OFFSET('Sanitation Data'!$I$30,0,10*ROW('Sanitation Data'!I180)))</f>
        <v/>
      </c>
      <c r="DM186" s="353" t="str">
        <f ca="1">+IF(OFFSET('Sanitation Data'!$I$31,0,10*ROW('Sanitation Data'!I180))="","",OFFSET('Sanitation Data'!$I$31,0,10*ROW('Sanitation Data'!I180)))</f>
        <v/>
      </c>
      <c r="DN186" s="353" t="str">
        <f ca="1">+IF(OFFSET('Sanitation Data'!$I$32,0,10*ROW('Sanitation Data'!I180))="","",OFFSET('Sanitation Data'!$I$32,0,10*ROW('Sanitation Data'!I180)))</f>
        <v/>
      </c>
      <c r="DO186" s="353" t="str">
        <f ca="1">+IF(OFFSET('Hygiene Data'!$D$11,0,10*ROW('Hygiene Data'!D180))="","",OFFSET('Hygiene Data'!$D$11,0,10*ROW('Hygiene Data'!D180)))</f>
        <v/>
      </c>
      <c r="DP186" s="353" t="str">
        <f ca="1">+IF(OFFSET('Hygiene Data'!$D$12,0,10*ROW('Hygiene Data'!D180))="","",OFFSET('Hygiene Data'!$D$12,0,10*ROW('Hygiene Data'!D180)))</f>
        <v/>
      </c>
      <c r="DQ186" s="353" t="str">
        <f ca="1">+IF(OFFSET('Hygiene Data'!$D$13,0,10*ROW('Hygiene Data'!D180))="","",OFFSET('Hygiene Data'!$D$13,0,10*ROW('Hygiene Data'!D180)))</f>
        <v/>
      </c>
      <c r="DR186" s="353" t="str">
        <f ca="1">+IF(OFFSET('Hygiene Data'!$E$11,0,10*ROW('Hygiene Data'!E180))="","",OFFSET('Hygiene Data'!$E$11,0,10*ROW('Hygiene Data'!E180)))</f>
        <v/>
      </c>
      <c r="DS186" s="353" t="str">
        <f ca="1">+IF(OFFSET('Hygiene Data'!$E$12,0,10*ROW('Hygiene Data'!E180))="","",OFFSET('Hygiene Data'!$E$12,0,10*ROW('Hygiene Data'!E180)))</f>
        <v/>
      </c>
      <c r="DT186" s="353" t="str">
        <f ca="1">+IF(OFFSET('Hygiene Data'!$E$13,0,10*ROW('Hygiene Data'!E180))="","",OFFSET('Hygiene Data'!$E$13,0,10*ROW('Hygiene Data'!E180)))</f>
        <v/>
      </c>
      <c r="DU186" s="353" t="str">
        <f ca="1">+IF(OFFSET('Hygiene Data'!$F$11,0,10*ROW('Hygiene Data'!F180))="","",OFFSET('Hygiene Data'!$F$11,0,10*ROW('Hygiene Data'!F180)))</f>
        <v/>
      </c>
      <c r="DV186" s="353" t="str">
        <f ca="1">+IF(OFFSET('Hygiene Data'!$F$12,0,10*ROW('Hygiene Data'!F180))="","",OFFSET('Hygiene Data'!$F$12,0,10*ROW('Hygiene Data'!F180)))</f>
        <v/>
      </c>
      <c r="DW186" s="353" t="str">
        <f ca="1">+IF(OFFSET('Hygiene Data'!$F$13,0,10*ROW('Hygiene Data'!F180))="","",OFFSET('Hygiene Data'!$F$13,0,10*ROW('Hygiene Data'!F180)))</f>
        <v/>
      </c>
      <c r="DX186" s="353" t="str">
        <f ca="1">+IF(OFFSET('Hygiene Data'!$G$11,0,10*ROW('Hygiene Data'!G180))="","",OFFSET('Hygiene Data'!$G$11,0,10*ROW('Hygiene Data'!G180)))</f>
        <v/>
      </c>
      <c r="DY186" s="353" t="str">
        <f ca="1">+IF(OFFSET('Hygiene Data'!$G$12,0,10*ROW('Hygiene Data'!G180))="","",OFFSET('Hygiene Data'!$G$12,0,10*ROW('Hygiene Data'!G180)))</f>
        <v/>
      </c>
      <c r="DZ186" s="353" t="str">
        <f ca="1">+IF(OFFSET('Hygiene Data'!$G$13,0,10*ROW('Hygiene Data'!G180))="","",OFFSET('Hygiene Data'!$G$13,0,10*ROW('Hygiene Data'!G180)))</f>
        <v/>
      </c>
      <c r="EA186" s="353" t="str">
        <f ca="1">+IF(OFFSET('Hygiene Data'!$H$11,0,10*ROW('Hygiene Data'!H180))="","",OFFSET('Hygiene Data'!$H$11,0,10*ROW('Hygiene Data'!H180)))</f>
        <v/>
      </c>
      <c r="EB186" s="353" t="str">
        <f ca="1">+IF(OFFSET('Hygiene Data'!$H$12,0,10*ROW('Hygiene Data'!H180))="","",OFFSET('Hygiene Data'!$H$12,0,10*ROW('Hygiene Data'!H180)))</f>
        <v/>
      </c>
      <c r="EC186" s="353" t="str">
        <f ca="1">+IF(OFFSET('Hygiene Data'!$H$13,0,10*ROW('Hygiene Data'!H180))="","",OFFSET('Hygiene Data'!$H$13,0,10*ROW('Hygiene Data'!H180)))</f>
        <v/>
      </c>
      <c r="ED186" s="353" t="str">
        <f ca="1">+IF(OFFSET('Hygiene Data'!$I$11,0,10*ROW('Hygiene Data'!I180))="","",OFFSET('Hygiene Data'!$I$11,0,10*ROW('Hygiene Data'!I180)))</f>
        <v/>
      </c>
      <c r="EE186" s="353" t="str">
        <f ca="1">+IF(OFFSET('Hygiene Data'!$I$12,0,10*ROW('Hygiene Data'!I180))="","",OFFSET('Hygiene Data'!$I$12,0,10*ROW('Hygiene Data'!I180)))</f>
        <v/>
      </c>
      <c r="EF186" s="353" t="str">
        <f ca="1">+IF(OFFSET('Hygiene Data'!$I$13,0,10*ROW('Hygiene Data'!I180))="","",OFFSET('Hygiene Data'!$I$13,0,10*ROW('Hygiene Data'!I180)))</f>
        <v/>
      </c>
    </row>
    <row r="187" spans="1:136" x14ac:dyDescent="0.25">
      <c r="A187" s="462" t="str">
        <f ca="1">+IF(OFFSET('Water Data'!$B$2,0,10*ROW('Water Data'!E181))="","",OFFSET('Water Data'!$B$2,0,10*ROW('Water Data'!E181)))</f>
        <v/>
      </c>
      <c r="B187" s="46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89" t="str">
        <f t="shared" ca="1" si="2"/>
        <v/>
      </c>
      <c r="D187" s="49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3" t="str">
        <f ca="1">+IF(OFFSET('Water Data'!$D$27,0,10*ROW('Water Data'!D181))="","",OFFSET('Water Data'!$D$27,0,10*ROW('Water Data'!D181)))</f>
        <v/>
      </c>
      <c r="BT187" s="353" t="str">
        <f ca="1">+IF(OFFSET('Water Data'!$D$28,0,10*ROW('Water Data'!D181))="","",OFFSET('Water Data'!$D$28,0,10*ROW('Water Data'!D181)))</f>
        <v/>
      </c>
      <c r="BU187" s="353" t="str">
        <f ca="1">+IF(OFFSET('Water Data'!$D$29,0,10*ROW('Water Data'!D181))="","",OFFSET('Water Data'!$D$29,0,10*ROW('Water Data'!D181)))</f>
        <v/>
      </c>
      <c r="BV187" s="353" t="str">
        <f ca="1">+IF(OFFSET('Water Data'!$E$27,0,10*ROW('Water Data'!E181))="","",OFFSET('Water Data'!$E$27,0,10*ROW('Water Data'!E181)))</f>
        <v/>
      </c>
      <c r="BW187" s="353" t="str">
        <f ca="1">+IF(OFFSET('Water Data'!$E$28,0,10*ROW('Water Data'!E181))="","",OFFSET('Water Data'!$E$28,0,10*ROW('Water Data'!E181)))</f>
        <v/>
      </c>
      <c r="BX187" s="353" t="str">
        <f ca="1">+IF(OFFSET('Water Data'!$E$29,0,10*ROW('Water Data'!E181))="","",OFFSET('Water Data'!$E$29,0,10*ROW('Water Data'!E181)))</f>
        <v/>
      </c>
      <c r="BY187" s="353" t="str">
        <f ca="1">+IF(OFFSET('Water Data'!$F$27,0,10*ROW('Water Data'!F181))="","",OFFSET('Water Data'!$F$27,0,10*ROW('Water Data'!F181)))</f>
        <v/>
      </c>
      <c r="BZ187" s="353" t="str">
        <f ca="1">+IF(OFFSET('Water Data'!$F$28,0,10*ROW('Water Data'!F181))="","",OFFSET('Water Data'!$F$28,0,10*ROW('Water Data'!F181)))</f>
        <v/>
      </c>
      <c r="CA187" s="353" t="str">
        <f ca="1">+IF(OFFSET('Water Data'!$F$29,0,10*ROW('Water Data'!F181))="","",OFFSET('Water Data'!$F$29,0,10*ROW('Water Data'!F181)))</f>
        <v/>
      </c>
      <c r="CB187" s="353" t="str">
        <f ca="1">+IF(OFFSET('Water Data'!$G$27,0,10*ROW('Water Data'!G181))="","",OFFSET('Water Data'!$G$27,0,10*ROW('Water Data'!G181)))</f>
        <v/>
      </c>
      <c r="CC187" s="353" t="str">
        <f ca="1">+IF(OFFSET('Water Data'!$G$28,0,10*ROW('Water Data'!G181))="","",OFFSET('Water Data'!$G$28,0,10*ROW('Water Data'!G181)))</f>
        <v/>
      </c>
      <c r="CD187" s="353" t="str">
        <f ca="1">+IF(OFFSET('Water Data'!$G$29,0,10*ROW('Water Data'!G181))="","",OFFSET('Water Data'!$G$29,0,10*ROW('Water Data'!G181)))</f>
        <v/>
      </c>
      <c r="CE187" s="353" t="str">
        <f ca="1">+IF(OFFSET('Water Data'!$H$27,0,10*ROW('Water Data'!H181))="","",OFFSET('Water Data'!$H$27,0,10*ROW('Water Data'!H181)))</f>
        <v/>
      </c>
      <c r="CF187" s="353" t="str">
        <f ca="1">+IF(OFFSET('Water Data'!$H$28,0,10*ROW('Water Data'!H181))="","",OFFSET('Water Data'!$H$28,0,10*ROW('Water Data'!H181)))</f>
        <v/>
      </c>
      <c r="CG187" s="353" t="str">
        <f ca="1">+IF(OFFSET('Water Data'!$H$29,0,10*ROW('Water Data'!H181))="","",OFFSET('Water Data'!$H$29,0,10*ROW('Water Data'!H181)))</f>
        <v/>
      </c>
      <c r="CH187" s="353" t="str">
        <f ca="1">+IF(OFFSET('Water Data'!$I$27,0,10*ROW('Water Data'!I181))="","",OFFSET('Water Data'!$I$27,0,10*ROW('Water Data'!I181)))</f>
        <v/>
      </c>
      <c r="CI187" s="353" t="str">
        <f ca="1">+IF(OFFSET('Water Data'!$I$28,0,10*ROW('Water Data'!I181))="","",OFFSET('Water Data'!$I$28,0,10*ROW('Water Data'!I181)))</f>
        <v/>
      </c>
      <c r="CJ187" s="353" t="str">
        <f ca="1">+IF(OFFSET('Water Data'!$I$29,0,10*ROW('Water Data'!I181))="","",OFFSET('Water Data'!$I$29,0,10*ROW('Water Data'!I181)))</f>
        <v/>
      </c>
      <c r="CK187" s="353" t="str">
        <f ca="1">+IF(OFFSET('Sanitation Data'!$D$28,0,10*ROW('Sanitation Data'!D181))="","",OFFSET('Sanitation Data'!$D$28,0,10*ROW('Sanitation Data'!D181)))</f>
        <v/>
      </c>
      <c r="CL187" s="353" t="str">
        <f ca="1">+IF(OFFSET('Sanitation Data'!$D$29,0,10*ROW('Sanitation Data'!D181))="","",OFFSET('Sanitation Data'!$D$29,0,10*ROW('Sanitation Data'!D181)))</f>
        <v/>
      </c>
      <c r="CM187" s="353" t="str">
        <f ca="1">+IF(OFFSET('Sanitation Data'!$D$30,0,10*ROW('Sanitation Data'!D181))="","",OFFSET('Sanitation Data'!$D$30,0,10*ROW('Sanitation Data'!D181)))</f>
        <v/>
      </c>
      <c r="CN187" s="353" t="str">
        <f ca="1">+IF(OFFSET('Sanitation Data'!$D$31,0,10*ROW('Sanitation Data'!D181))="","",OFFSET('Sanitation Data'!$D$31,0,10*ROW('Sanitation Data'!D181)))</f>
        <v/>
      </c>
      <c r="CO187" s="353" t="str">
        <f ca="1">+IF(OFFSET('Sanitation Data'!$D$32,0,10*ROW('Sanitation Data'!D181))="","",OFFSET('Sanitation Data'!$D$32,0,10*ROW('Sanitation Data'!D181)))</f>
        <v/>
      </c>
      <c r="CP187" s="353" t="str">
        <f ca="1">+IF(OFFSET('Sanitation Data'!$E$28,0,10*ROW('Sanitation Data'!E181))="","",OFFSET('Sanitation Data'!$E$28,0,10*ROW('Sanitation Data'!E181)))</f>
        <v/>
      </c>
      <c r="CQ187" s="353" t="str">
        <f ca="1">+IF(OFFSET('Sanitation Data'!$E$29,0,10*ROW('Sanitation Data'!E181))="","",OFFSET('Sanitation Data'!$E$29,0,10*ROW('Sanitation Data'!E181)))</f>
        <v/>
      </c>
      <c r="CR187" s="353" t="str">
        <f ca="1">+IF(OFFSET('Sanitation Data'!$E$30,0,10*ROW('Sanitation Data'!E181))="","",OFFSET('Sanitation Data'!$E$30,0,10*ROW('Sanitation Data'!E181)))</f>
        <v/>
      </c>
      <c r="CS187" s="353" t="str">
        <f ca="1">+IF(OFFSET('Sanitation Data'!$E$31,0,10*ROW('Sanitation Data'!E181))="","",OFFSET('Sanitation Data'!$E$31,0,10*ROW('Sanitation Data'!E181)))</f>
        <v/>
      </c>
      <c r="CT187" s="353" t="str">
        <f ca="1">+IF(OFFSET('Sanitation Data'!$E$32,0,10*ROW('Sanitation Data'!E181))="","",OFFSET('Sanitation Data'!$E$32,0,10*ROW('Sanitation Data'!E181)))</f>
        <v/>
      </c>
      <c r="CU187" s="353" t="str">
        <f ca="1">+IF(OFFSET('Sanitation Data'!$F$28,0,10*ROW('Sanitation Data'!F181))="","",OFFSET('Sanitation Data'!$F$28,0,10*ROW('Sanitation Data'!F181)))</f>
        <v/>
      </c>
      <c r="CV187" s="353" t="str">
        <f ca="1">+IF(OFFSET('Sanitation Data'!$F$29,0,10*ROW('Sanitation Data'!F181))="","",OFFSET('Sanitation Data'!$F$29,0,10*ROW('Sanitation Data'!F181)))</f>
        <v/>
      </c>
      <c r="CW187" s="353" t="str">
        <f ca="1">+IF(OFFSET('Sanitation Data'!$F$30,0,10*ROW('Sanitation Data'!F181))="","",OFFSET('Sanitation Data'!$F$30,0,10*ROW('Sanitation Data'!F181)))</f>
        <v/>
      </c>
      <c r="CX187" s="353" t="str">
        <f ca="1">+IF(OFFSET('Sanitation Data'!$F$31,0,10*ROW('Sanitation Data'!F181))="","",OFFSET('Sanitation Data'!$F$31,0,10*ROW('Sanitation Data'!F181)))</f>
        <v/>
      </c>
      <c r="CY187" s="353" t="str">
        <f ca="1">+IF(OFFSET('Sanitation Data'!$F$32,0,10*ROW('Sanitation Data'!F181))="","",OFFSET('Sanitation Data'!$F$32,0,10*ROW('Sanitation Data'!F181)))</f>
        <v/>
      </c>
      <c r="CZ187" s="353" t="str">
        <f ca="1">+IF(OFFSET('Sanitation Data'!$G$28,0,10*ROW('Sanitation Data'!G181))="","",OFFSET('Sanitation Data'!$G$28,0,10*ROW('Sanitation Data'!G181)))</f>
        <v/>
      </c>
      <c r="DA187" s="353" t="str">
        <f ca="1">+IF(OFFSET('Sanitation Data'!$G$29,0,10*ROW('Sanitation Data'!G181))="","",OFFSET('Sanitation Data'!$G$29,0,10*ROW('Sanitation Data'!G181)))</f>
        <v/>
      </c>
      <c r="DB187" s="353" t="str">
        <f ca="1">+IF(OFFSET('Sanitation Data'!$G$30,0,10*ROW('Sanitation Data'!G181))="","",OFFSET('Sanitation Data'!$G$30,0,10*ROW('Sanitation Data'!G181)))</f>
        <v/>
      </c>
      <c r="DC187" s="353" t="str">
        <f ca="1">+IF(OFFSET('Sanitation Data'!$G$31,0,10*ROW('Sanitation Data'!G181))="","",OFFSET('Sanitation Data'!$G$31,0,10*ROW('Sanitation Data'!G181)))</f>
        <v/>
      </c>
      <c r="DD187" s="353" t="str">
        <f ca="1">+IF(OFFSET('Sanitation Data'!$G$32,0,10*ROW('Sanitation Data'!G181))="","",OFFSET('Sanitation Data'!$G$32,0,10*ROW('Sanitation Data'!G181)))</f>
        <v/>
      </c>
      <c r="DE187" s="353" t="str">
        <f ca="1">+IF(OFFSET('Sanitation Data'!$H$28,0,10*ROW('Sanitation Data'!H181))="","",OFFSET('Sanitation Data'!$H$28,0,10*ROW('Sanitation Data'!H181)))</f>
        <v/>
      </c>
      <c r="DF187" s="353" t="str">
        <f ca="1">+IF(OFFSET('Sanitation Data'!$H$29,0,10*ROW('Sanitation Data'!H181))="","",OFFSET('Sanitation Data'!$H$29,0,10*ROW('Sanitation Data'!H181)))</f>
        <v/>
      </c>
      <c r="DG187" s="353" t="str">
        <f ca="1">+IF(OFFSET('Sanitation Data'!$H$30,0,10*ROW('Sanitation Data'!H181))="","",OFFSET('Sanitation Data'!$H$30,0,10*ROW('Sanitation Data'!H181)))</f>
        <v/>
      </c>
      <c r="DH187" s="353" t="str">
        <f ca="1">+IF(OFFSET('Sanitation Data'!$H$31,0,10*ROW('Sanitation Data'!H181))="","",OFFSET('Sanitation Data'!$H$31,0,10*ROW('Sanitation Data'!H181)))</f>
        <v/>
      </c>
      <c r="DI187" s="353" t="str">
        <f ca="1">+IF(OFFSET('Sanitation Data'!$H$32,0,10*ROW('Sanitation Data'!H181))="","",OFFSET('Sanitation Data'!$H$32,0,10*ROW('Sanitation Data'!H181)))</f>
        <v/>
      </c>
      <c r="DJ187" s="353" t="str">
        <f ca="1">+IF(OFFSET('Sanitation Data'!$I$28,0,10*ROW('Sanitation Data'!I181))="","",OFFSET('Sanitation Data'!$I$28,0,10*ROW('Sanitation Data'!I181)))</f>
        <v/>
      </c>
      <c r="DK187" s="353" t="str">
        <f ca="1">+IF(OFFSET('Sanitation Data'!$I$29,0,10*ROW('Sanitation Data'!I181))="","",OFFSET('Sanitation Data'!$I$29,0,10*ROW('Sanitation Data'!I181)))</f>
        <v/>
      </c>
      <c r="DL187" s="353" t="str">
        <f ca="1">+IF(OFFSET('Sanitation Data'!$I$30,0,10*ROW('Sanitation Data'!I181))="","",OFFSET('Sanitation Data'!$I$30,0,10*ROW('Sanitation Data'!I181)))</f>
        <v/>
      </c>
      <c r="DM187" s="353" t="str">
        <f ca="1">+IF(OFFSET('Sanitation Data'!$I$31,0,10*ROW('Sanitation Data'!I181))="","",OFFSET('Sanitation Data'!$I$31,0,10*ROW('Sanitation Data'!I181)))</f>
        <v/>
      </c>
      <c r="DN187" s="353" t="str">
        <f ca="1">+IF(OFFSET('Sanitation Data'!$I$32,0,10*ROW('Sanitation Data'!I181))="","",OFFSET('Sanitation Data'!$I$32,0,10*ROW('Sanitation Data'!I181)))</f>
        <v/>
      </c>
      <c r="DO187" s="353" t="str">
        <f ca="1">+IF(OFFSET('Hygiene Data'!$D$11,0,10*ROW('Hygiene Data'!D181))="","",OFFSET('Hygiene Data'!$D$11,0,10*ROW('Hygiene Data'!D181)))</f>
        <v/>
      </c>
      <c r="DP187" s="353" t="str">
        <f ca="1">+IF(OFFSET('Hygiene Data'!$D$12,0,10*ROW('Hygiene Data'!D181))="","",OFFSET('Hygiene Data'!$D$12,0,10*ROW('Hygiene Data'!D181)))</f>
        <v/>
      </c>
      <c r="DQ187" s="353" t="str">
        <f ca="1">+IF(OFFSET('Hygiene Data'!$D$13,0,10*ROW('Hygiene Data'!D181))="","",OFFSET('Hygiene Data'!$D$13,0,10*ROW('Hygiene Data'!D181)))</f>
        <v/>
      </c>
      <c r="DR187" s="353" t="str">
        <f ca="1">+IF(OFFSET('Hygiene Data'!$E$11,0,10*ROW('Hygiene Data'!E181))="","",OFFSET('Hygiene Data'!$E$11,0,10*ROW('Hygiene Data'!E181)))</f>
        <v/>
      </c>
      <c r="DS187" s="353" t="str">
        <f ca="1">+IF(OFFSET('Hygiene Data'!$E$12,0,10*ROW('Hygiene Data'!E181))="","",OFFSET('Hygiene Data'!$E$12,0,10*ROW('Hygiene Data'!E181)))</f>
        <v/>
      </c>
      <c r="DT187" s="353" t="str">
        <f ca="1">+IF(OFFSET('Hygiene Data'!$E$13,0,10*ROW('Hygiene Data'!E181))="","",OFFSET('Hygiene Data'!$E$13,0,10*ROW('Hygiene Data'!E181)))</f>
        <v/>
      </c>
      <c r="DU187" s="353" t="str">
        <f ca="1">+IF(OFFSET('Hygiene Data'!$F$11,0,10*ROW('Hygiene Data'!F181))="","",OFFSET('Hygiene Data'!$F$11,0,10*ROW('Hygiene Data'!F181)))</f>
        <v/>
      </c>
      <c r="DV187" s="353" t="str">
        <f ca="1">+IF(OFFSET('Hygiene Data'!$F$12,0,10*ROW('Hygiene Data'!F181))="","",OFFSET('Hygiene Data'!$F$12,0,10*ROW('Hygiene Data'!F181)))</f>
        <v/>
      </c>
      <c r="DW187" s="353" t="str">
        <f ca="1">+IF(OFFSET('Hygiene Data'!$F$13,0,10*ROW('Hygiene Data'!F181))="","",OFFSET('Hygiene Data'!$F$13,0,10*ROW('Hygiene Data'!F181)))</f>
        <v/>
      </c>
      <c r="DX187" s="353" t="str">
        <f ca="1">+IF(OFFSET('Hygiene Data'!$G$11,0,10*ROW('Hygiene Data'!G181))="","",OFFSET('Hygiene Data'!$G$11,0,10*ROW('Hygiene Data'!G181)))</f>
        <v/>
      </c>
      <c r="DY187" s="353" t="str">
        <f ca="1">+IF(OFFSET('Hygiene Data'!$G$12,0,10*ROW('Hygiene Data'!G181))="","",OFFSET('Hygiene Data'!$G$12,0,10*ROW('Hygiene Data'!G181)))</f>
        <v/>
      </c>
      <c r="DZ187" s="353" t="str">
        <f ca="1">+IF(OFFSET('Hygiene Data'!$G$13,0,10*ROW('Hygiene Data'!G181))="","",OFFSET('Hygiene Data'!$G$13,0,10*ROW('Hygiene Data'!G181)))</f>
        <v/>
      </c>
      <c r="EA187" s="353" t="str">
        <f ca="1">+IF(OFFSET('Hygiene Data'!$H$11,0,10*ROW('Hygiene Data'!H181))="","",OFFSET('Hygiene Data'!$H$11,0,10*ROW('Hygiene Data'!H181)))</f>
        <v/>
      </c>
      <c r="EB187" s="353" t="str">
        <f ca="1">+IF(OFFSET('Hygiene Data'!$H$12,0,10*ROW('Hygiene Data'!H181))="","",OFFSET('Hygiene Data'!$H$12,0,10*ROW('Hygiene Data'!H181)))</f>
        <v/>
      </c>
      <c r="EC187" s="353" t="str">
        <f ca="1">+IF(OFFSET('Hygiene Data'!$H$13,0,10*ROW('Hygiene Data'!H181))="","",OFFSET('Hygiene Data'!$H$13,0,10*ROW('Hygiene Data'!H181)))</f>
        <v/>
      </c>
      <c r="ED187" s="353" t="str">
        <f ca="1">+IF(OFFSET('Hygiene Data'!$I$11,0,10*ROW('Hygiene Data'!I181))="","",OFFSET('Hygiene Data'!$I$11,0,10*ROW('Hygiene Data'!I181)))</f>
        <v/>
      </c>
      <c r="EE187" s="353" t="str">
        <f ca="1">+IF(OFFSET('Hygiene Data'!$I$12,0,10*ROW('Hygiene Data'!I181))="","",OFFSET('Hygiene Data'!$I$12,0,10*ROW('Hygiene Data'!I181)))</f>
        <v/>
      </c>
      <c r="EF187" s="353" t="str">
        <f ca="1">+IF(OFFSET('Hygiene Data'!$I$13,0,10*ROW('Hygiene Data'!I181))="","",OFFSET('Hygiene Data'!$I$13,0,10*ROW('Hygiene Data'!I181)))</f>
        <v/>
      </c>
    </row>
    <row r="188" spans="1:136" x14ac:dyDescent="0.25">
      <c r="A188" s="462" t="str">
        <f ca="1">+IF(OFFSET('Water Data'!$B$2,0,10*ROW('Water Data'!E182))="","",OFFSET('Water Data'!$B$2,0,10*ROW('Water Data'!E182)))</f>
        <v/>
      </c>
      <c r="B188" s="46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89" t="str">
        <f t="shared" ca="1" si="2"/>
        <v/>
      </c>
      <c r="D188" s="49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3" t="str">
        <f ca="1">+IF(OFFSET('Water Data'!$D$27,0,10*ROW('Water Data'!D182))="","",OFFSET('Water Data'!$D$27,0,10*ROW('Water Data'!D182)))</f>
        <v/>
      </c>
      <c r="BT188" s="353" t="str">
        <f ca="1">+IF(OFFSET('Water Data'!$D$28,0,10*ROW('Water Data'!D182))="","",OFFSET('Water Data'!$D$28,0,10*ROW('Water Data'!D182)))</f>
        <v/>
      </c>
      <c r="BU188" s="353" t="str">
        <f ca="1">+IF(OFFSET('Water Data'!$D$29,0,10*ROW('Water Data'!D182))="","",OFFSET('Water Data'!$D$29,0,10*ROW('Water Data'!D182)))</f>
        <v/>
      </c>
      <c r="BV188" s="353" t="str">
        <f ca="1">+IF(OFFSET('Water Data'!$E$27,0,10*ROW('Water Data'!E182))="","",OFFSET('Water Data'!$E$27,0,10*ROW('Water Data'!E182)))</f>
        <v/>
      </c>
      <c r="BW188" s="353" t="str">
        <f ca="1">+IF(OFFSET('Water Data'!$E$28,0,10*ROW('Water Data'!E182))="","",OFFSET('Water Data'!$E$28,0,10*ROW('Water Data'!E182)))</f>
        <v/>
      </c>
      <c r="BX188" s="353" t="str">
        <f ca="1">+IF(OFFSET('Water Data'!$E$29,0,10*ROW('Water Data'!E182))="","",OFFSET('Water Data'!$E$29,0,10*ROW('Water Data'!E182)))</f>
        <v/>
      </c>
      <c r="BY188" s="353" t="str">
        <f ca="1">+IF(OFFSET('Water Data'!$F$27,0,10*ROW('Water Data'!F182))="","",OFFSET('Water Data'!$F$27,0,10*ROW('Water Data'!F182)))</f>
        <v/>
      </c>
      <c r="BZ188" s="353" t="str">
        <f ca="1">+IF(OFFSET('Water Data'!$F$28,0,10*ROW('Water Data'!F182))="","",OFFSET('Water Data'!$F$28,0,10*ROW('Water Data'!F182)))</f>
        <v/>
      </c>
      <c r="CA188" s="353" t="str">
        <f ca="1">+IF(OFFSET('Water Data'!$F$29,0,10*ROW('Water Data'!F182))="","",OFFSET('Water Data'!$F$29,0,10*ROW('Water Data'!F182)))</f>
        <v/>
      </c>
      <c r="CB188" s="353" t="str">
        <f ca="1">+IF(OFFSET('Water Data'!$G$27,0,10*ROW('Water Data'!G182))="","",OFFSET('Water Data'!$G$27,0,10*ROW('Water Data'!G182)))</f>
        <v/>
      </c>
      <c r="CC188" s="353" t="str">
        <f ca="1">+IF(OFFSET('Water Data'!$G$28,0,10*ROW('Water Data'!G182))="","",OFFSET('Water Data'!$G$28,0,10*ROW('Water Data'!G182)))</f>
        <v/>
      </c>
      <c r="CD188" s="353" t="str">
        <f ca="1">+IF(OFFSET('Water Data'!$G$29,0,10*ROW('Water Data'!G182))="","",OFFSET('Water Data'!$G$29,0,10*ROW('Water Data'!G182)))</f>
        <v/>
      </c>
      <c r="CE188" s="353" t="str">
        <f ca="1">+IF(OFFSET('Water Data'!$H$27,0,10*ROW('Water Data'!H182))="","",OFFSET('Water Data'!$H$27,0,10*ROW('Water Data'!H182)))</f>
        <v/>
      </c>
      <c r="CF188" s="353" t="str">
        <f ca="1">+IF(OFFSET('Water Data'!$H$28,0,10*ROW('Water Data'!H182))="","",OFFSET('Water Data'!$H$28,0,10*ROW('Water Data'!H182)))</f>
        <v/>
      </c>
      <c r="CG188" s="353" t="str">
        <f ca="1">+IF(OFFSET('Water Data'!$H$29,0,10*ROW('Water Data'!H182))="","",OFFSET('Water Data'!$H$29,0,10*ROW('Water Data'!H182)))</f>
        <v/>
      </c>
      <c r="CH188" s="353" t="str">
        <f ca="1">+IF(OFFSET('Water Data'!$I$27,0,10*ROW('Water Data'!I182))="","",OFFSET('Water Data'!$I$27,0,10*ROW('Water Data'!I182)))</f>
        <v/>
      </c>
      <c r="CI188" s="353" t="str">
        <f ca="1">+IF(OFFSET('Water Data'!$I$28,0,10*ROW('Water Data'!I182))="","",OFFSET('Water Data'!$I$28,0,10*ROW('Water Data'!I182)))</f>
        <v/>
      </c>
      <c r="CJ188" s="353" t="str">
        <f ca="1">+IF(OFFSET('Water Data'!$I$29,0,10*ROW('Water Data'!I182))="","",OFFSET('Water Data'!$I$29,0,10*ROW('Water Data'!I182)))</f>
        <v/>
      </c>
      <c r="CK188" s="353" t="str">
        <f ca="1">+IF(OFFSET('Sanitation Data'!$D$28,0,10*ROW('Sanitation Data'!D182))="","",OFFSET('Sanitation Data'!$D$28,0,10*ROW('Sanitation Data'!D182)))</f>
        <v/>
      </c>
      <c r="CL188" s="353" t="str">
        <f ca="1">+IF(OFFSET('Sanitation Data'!$D$29,0,10*ROW('Sanitation Data'!D182))="","",OFFSET('Sanitation Data'!$D$29,0,10*ROW('Sanitation Data'!D182)))</f>
        <v/>
      </c>
      <c r="CM188" s="353" t="str">
        <f ca="1">+IF(OFFSET('Sanitation Data'!$D$30,0,10*ROW('Sanitation Data'!D182))="","",OFFSET('Sanitation Data'!$D$30,0,10*ROW('Sanitation Data'!D182)))</f>
        <v/>
      </c>
      <c r="CN188" s="353" t="str">
        <f ca="1">+IF(OFFSET('Sanitation Data'!$D$31,0,10*ROW('Sanitation Data'!D182))="","",OFFSET('Sanitation Data'!$D$31,0,10*ROW('Sanitation Data'!D182)))</f>
        <v/>
      </c>
      <c r="CO188" s="353" t="str">
        <f ca="1">+IF(OFFSET('Sanitation Data'!$D$32,0,10*ROW('Sanitation Data'!D182))="","",OFFSET('Sanitation Data'!$D$32,0,10*ROW('Sanitation Data'!D182)))</f>
        <v/>
      </c>
      <c r="CP188" s="353" t="str">
        <f ca="1">+IF(OFFSET('Sanitation Data'!$E$28,0,10*ROW('Sanitation Data'!E182))="","",OFFSET('Sanitation Data'!$E$28,0,10*ROW('Sanitation Data'!E182)))</f>
        <v/>
      </c>
      <c r="CQ188" s="353" t="str">
        <f ca="1">+IF(OFFSET('Sanitation Data'!$E$29,0,10*ROW('Sanitation Data'!E182))="","",OFFSET('Sanitation Data'!$E$29,0,10*ROW('Sanitation Data'!E182)))</f>
        <v/>
      </c>
      <c r="CR188" s="353" t="str">
        <f ca="1">+IF(OFFSET('Sanitation Data'!$E$30,0,10*ROW('Sanitation Data'!E182))="","",OFFSET('Sanitation Data'!$E$30,0,10*ROW('Sanitation Data'!E182)))</f>
        <v/>
      </c>
      <c r="CS188" s="353" t="str">
        <f ca="1">+IF(OFFSET('Sanitation Data'!$E$31,0,10*ROW('Sanitation Data'!E182))="","",OFFSET('Sanitation Data'!$E$31,0,10*ROW('Sanitation Data'!E182)))</f>
        <v/>
      </c>
      <c r="CT188" s="353" t="str">
        <f ca="1">+IF(OFFSET('Sanitation Data'!$E$32,0,10*ROW('Sanitation Data'!E182))="","",OFFSET('Sanitation Data'!$E$32,0,10*ROW('Sanitation Data'!E182)))</f>
        <v/>
      </c>
      <c r="CU188" s="353" t="str">
        <f ca="1">+IF(OFFSET('Sanitation Data'!$F$28,0,10*ROW('Sanitation Data'!F182))="","",OFFSET('Sanitation Data'!$F$28,0,10*ROW('Sanitation Data'!F182)))</f>
        <v/>
      </c>
      <c r="CV188" s="353" t="str">
        <f ca="1">+IF(OFFSET('Sanitation Data'!$F$29,0,10*ROW('Sanitation Data'!F182))="","",OFFSET('Sanitation Data'!$F$29,0,10*ROW('Sanitation Data'!F182)))</f>
        <v/>
      </c>
      <c r="CW188" s="353" t="str">
        <f ca="1">+IF(OFFSET('Sanitation Data'!$F$30,0,10*ROW('Sanitation Data'!F182))="","",OFFSET('Sanitation Data'!$F$30,0,10*ROW('Sanitation Data'!F182)))</f>
        <v/>
      </c>
      <c r="CX188" s="353" t="str">
        <f ca="1">+IF(OFFSET('Sanitation Data'!$F$31,0,10*ROW('Sanitation Data'!F182))="","",OFFSET('Sanitation Data'!$F$31,0,10*ROW('Sanitation Data'!F182)))</f>
        <v/>
      </c>
      <c r="CY188" s="353" t="str">
        <f ca="1">+IF(OFFSET('Sanitation Data'!$F$32,0,10*ROW('Sanitation Data'!F182))="","",OFFSET('Sanitation Data'!$F$32,0,10*ROW('Sanitation Data'!F182)))</f>
        <v/>
      </c>
      <c r="CZ188" s="353" t="str">
        <f ca="1">+IF(OFFSET('Sanitation Data'!$G$28,0,10*ROW('Sanitation Data'!G182))="","",OFFSET('Sanitation Data'!$G$28,0,10*ROW('Sanitation Data'!G182)))</f>
        <v/>
      </c>
      <c r="DA188" s="353" t="str">
        <f ca="1">+IF(OFFSET('Sanitation Data'!$G$29,0,10*ROW('Sanitation Data'!G182))="","",OFFSET('Sanitation Data'!$G$29,0,10*ROW('Sanitation Data'!G182)))</f>
        <v/>
      </c>
      <c r="DB188" s="353" t="str">
        <f ca="1">+IF(OFFSET('Sanitation Data'!$G$30,0,10*ROW('Sanitation Data'!G182))="","",OFFSET('Sanitation Data'!$G$30,0,10*ROW('Sanitation Data'!G182)))</f>
        <v/>
      </c>
      <c r="DC188" s="353" t="str">
        <f ca="1">+IF(OFFSET('Sanitation Data'!$G$31,0,10*ROW('Sanitation Data'!G182))="","",OFFSET('Sanitation Data'!$G$31,0,10*ROW('Sanitation Data'!G182)))</f>
        <v/>
      </c>
      <c r="DD188" s="353" t="str">
        <f ca="1">+IF(OFFSET('Sanitation Data'!$G$32,0,10*ROW('Sanitation Data'!G182))="","",OFFSET('Sanitation Data'!$G$32,0,10*ROW('Sanitation Data'!G182)))</f>
        <v/>
      </c>
      <c r="DE188" s="353" t="str">
        <f ca="1">+IF(OFFSET('Sanitation Data'!$H$28,0,10*ROW('Sanitation Data'!H182))="","",OFFSET('Sanitation Data'!$H$28,0,10*ROW('Sanitation Data'!H182)))</f>
        <v/>
      </c>
      <c r="DF188" s="353" t="str">
        <f ca="1">+IF(OFFSET('Sanitation Data'!$H$29,0,10*ROW('Sanitation Data'!H182))="","",OFFSET('Sanitation Data'!$H$29,0,10*ROW('Sanitation Data'!H182)))</f>
        <v/>
      </c>
      <c r="DG188" s="353" t="str">
        <f ca="1">+IF(OFFSET('Sanitation Data'!$H$30,0,10*ROW('Sanitation Data'!H182))="","",OFFSET('Sanitation Data'!$H$30,0,10*ROW('Sanitation Data'!H182)))</f>
        <v/>
      </c>
      <c r="DH188" s="353" t="str">
        <f ca="1">+IF(OFFSET('Sanitation Data'!$H$31,0,10*ROW('Sanitation Data'!H182))="","",OFFSET('Sanitation Data'!$H$31,0,10*ROW('Sanitation Data'!H182)))</f>
        <v/>
      </c>
      <c r="DI188" s="353" t="str">
        <f ca="1">+IF(OFFSET('Sanitation Data'!$H$32,0,10*ROW('Sanitation Data'!H182))="","",OFFSET('Sanitation Data'!$H$32,0,10*ROW('Sanitation Data'!H182)))</f>
        <v/>
      </c>
      <c r="DJ188" s="353" t="str">
        <f ca="1">+IF(OFFSET('Sanitation Data'!$I$28,0,10*ROW('Sanitation Data'!I182))="","",OFFSET('Sanitation Data'!$I$28,0,10*ROW('Sanitation Data'!I182)))</f>
        <v/>
      </c>
      <c r="DK188" s="353" t="str">
        <f ca="1">+IF(OFFSET('Sanitation Data'!$I$29,0,10*ROW('Sanitation Data'!I182))="","",OFFSET('Sanitation Data'!$I$29,0,10*ROW('Sanitation Data'!I182)))</f>
        <v/>
      </c>
      <c r="DL188" s="353" t="str">
        <f ca="1">+IF(OFFSET('Sanitation Data'!$I$30,0,10*ROW('Sanitation Data'!I182))="","",OFFSET('Sanitation Data'!$I$30,0,10*ROW('Sanitation Data'!I182)))</f>
        <v/>
      </c>
      <c r="DM188" s="353" t="str">
        <f ca="1">+IF(OFFSET('Sanitation Data'!$I$31,0,10*ROW('Sanitation Data'!I182))="","",OFFSET('Sanitation Data'!$I$31,0,10*ROW('Sanitation Data'!I182)))</f>
        <v/>
      </c>
      <c r="DN188" s="353" t="str">
        <f ca="1">+IF(OFFSET('Sanitation Data'!$I$32,0,10*ROW('Sanitation Data'!I182))="","",OFFSET('Sanitation Data'!$I$32,0,10*ROW('Sanitation Data'!I182)))</f>
        <v/>
      </c>
      <c r="DO188" s="353" t="str">
        <f ca="1">+IF(OFFSET('Hygiene Data'!$D$11,0,10*ROW('Hygiene Data'!D182))="","",OFFSET('Hygiene Data'!$D$11,0,10*ROW('Hygiene Data'!D182)))</f>
        <v/>
      </c>
      <c r="DP188" s="353" t="str">
        <f ca="1">+IF(OFFSET('Hygiene Data'!$D$12,0,10*ROW('Hygiene Data'!D182))="","",OFFSET('Hygiene Data'!$D$12,0,10*ROW('Hygiene Data'!D182)))</f>
        <v/>
      </c>
      <c r="DQ188" s="353" t="str">
        <f ca="1">+IF(OFFSET('Hygiene Data'!$D$13,0,10*ROW('Hygiene Data'!D182))="","",OFFSET('Hygiene Data'!$D$13,0,10*ROW('Hygiene Data'!D182)))</f>
        <v/>
      </c>
      <c r="DR188" s="353" t="str">
        <f ca="1">+IF(OFFSET('Hygiene Data'!$E$11,0,10*ROW('Hygiene Data'!E182))="","",OFFSET('Hygiene Data'!$E$11,0,10*ROW('Hygiene Data'!E182)))</f>
        <v/>
      </c>
      <c r="DS188" s="353" t="str">
        <f ca="1">+IF(OFFSET('Hygiene Data'!$E$12,0,10*ROW('Hygiene Data'!E182))="","",OFFSET('Hygiene Data'!$E$12,0,10*ROW('Hygiene Data'!E182)))</f>
        <v/>
      </c>
      <c r="DT188" s="353" t="str">
        <f ca="1">+IF(OFFSET('Hygiene Data'!$E$13,0,10*ROW('Hygiene Data'!E182))="","",OFFSET('Hygiene Data'!$E$13,0,10*ROW('Hygiene Data'!E182)))</f>
        <v/>
      </c>
      <c r="DU188" s="353" t="str">
        <f ca="1">+IF(OFFSET('Hygiene Data'!$F$11,0,10*ROW('Hygiene Data'!F182))="","",OFFSET('Hygiene Data'!$F$11,0,10*ROW('Hygiene Data'!F182)))</f>
        <v/>
      </c>
      <c r="DV188" s="353" t="str">
        <f ca="1">+IF(OFFSET('Hygiene Data'!$F$12,0,10*ROW('Hygiene Data'!F182))="","",OFFSET('Hygiene Data'!$F$12,0,10*ROW('Hygiene Data'!F182)))</f>
        <v/>
      </c>
      <c r="DW188" s="353" t="str">
        <f ca="1">+IF(OFFSET('Hygiene Data'!$F$13,0,10*ROW('Hygiene Data'!F182))="","",OFFSET('Hygiene Data'!$F$13,0,10*ROW('Hygiene Data'!F182)))</f>
        <v/>
      </c>
      <c r="DX188" s="353" t="str">
        <f ca="1">+IF(OFFSET('Hygiene Data'!$G$11,0,10*ROW('Hygiene Data'!G182))="","",OFFSET('Hygiene Data'!$G$11,0,10*ROW('Hygiene Data'!G182)))</f>
        <v/>
      </c>
      <c r="DY188" s="353" t="str">
        <f ca="1">+IF(OFFSET('Hygiene Data'!$G$12,0,10*ROW('Hygiene Data'!G182))="","",OFFSET('Hygiene Data'!$G$12,0,10*ROW('Hygiene Data'!G182)))</f>
        <v/>
      </c>
      <c r="DZ188" s="353" t="str">
        <f ca="1">+IF(OFFSET('Hygiene Data'!$G$13,0,10*ROW('Hygiene Data'!G182))="","",OFFSET('Hygiene Data'!$G$13,0,10*ROW('Hygiene Data'!G182)))</f>
        <v/>
      </c>
      <c r="EA188" s="353" t="str">
        <f ca="1">+IF(OFFSET('Hygiene Data'!$H$11,0,10*ROW('Hygiene Data'!H182))="","",OFFSET('Hygiene Data'!$H$11,0,10*ROW('Hygiene Data'!H182)))</f>
        <v/>
      </c>
      <c r="EB188" s="353" t="str">
        <f ca="1">+IF(OFFSET('Hygiene Data'!$H$12,0,10*ROW('Hygiene Data'!H182))="","",OFFSET('Hygiene Data'!$H$12,0,10*ROW('Hygiene Data'!H182)))</f>
        <v/>
      </c>
      <c r="EC188" s="353" t="str">
        <f ca="1">+IF(OFFSET('Hygiene Data'!$H$13,0,10*ROW('Hygiene Data'!H182))="","",OFFSET('Hygiene Data'!$H$13,0,10*ROW('Hygiene Data'!H182)))</f>
        <v/>
      </c>
      <c r="ED188" s="353" t="str">
        <f ca="1">+IF(OFFSET('Hygiene Data'!$I$11,0,10*ROW('Hygiene Data'!I182))="","",OFFSET('Hygiene Data'!$I$11,0,10*ROW('Hygiene Data'!I182)))</f>
        <v/>
      </c>
      <c r="EE188" s="353" t="str">
        <f ca="1">+IF(OFFSET('Hygiene Data'!$I$12,0,10*ROW('Hygiene Data'!I182))="","",OFFSET('Hygiene Data'!$I$12,0,10*ROW('Hygiene Data'!I182)))</f>
        <v/>
      </c>
      <c r="EF188" s="353" t="str">
        <f ca="1">+IF(OFFSET('Hygiene Data'!$I$13,0,10*ROW('Hygiene Data'!I182))="","",OFFSET('Hygiene Data'!$I$13,0,10*ROW('Hygiene Data'!I182)))</f>
        <v/>
      </c>
    </row>
    <row r="189" spans="1:136" x14ac:dyDescent="0.25">
      <c r="A189" s="462" t="str">
        <f ca="1">+IF(OFFSET('Water Data'!$B$2,0,10*ROW('Water Data'!E183))="","",OFFSET('Water Data'!$B$2,0,10*ROW('Water Data'!E183)))</f>
        <v/>
      </c>
      <c r="B189" s="46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89" t="str">
        <f t="shared" ca="1" si="2"/>
        <v/>
      </c>
      <c r="D189" s="49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3" t="str">
        <f ca="1">+IF(OFFSET('Water Data'!$D$27,0,10*ROW('Water Data'!D183))="","",OFFSET('Water Data'!$D$27,0,10*ROW('Water Data'!D183)))</f>
        <v/>
      </c>
      <c r="BT189" s="353" t="str">
        <f ca="1">+IF(OFFSET('Water Data'!$D$28,0,10*ROW('Water Data'!D183))="","",OFFSET('Water Data'!$D$28,0,10*ROW('Water Data'!D183)))</f>
        <v/>
      </c>
      <c r="BU189" s="353" t="str">
        <f ca="1">+IF(OFFSET('Water Data'!$D$29,0,10*ROW('Water Data'!D183))="","",OFFSET('Water Data'!$D$29,0,10*ROW('Water Data'!D183)))</f>
        <v/>
      </c>
      <c r="BV189" s="353" t="str">
        <f ca="1">+IF(OFFSET('Water Data'!$E$27,0,10*ROW('Water Data'!E183))="","",OFFSET('Water Data'!$E$27,0,10*ROW('Water Data'!E183)))</f>
        <v/>
      </c>
      <c r="BW189" s="353" t="str">
        <f ca="1">+IF(OFFSET('Water Data'!$E$28,0,10*ROW('Water Data'!E183))="","",OFFSET('Water Data'!$E$28,0,10*ROW('Water Data'!E183)))</f>
        <v/>
      </c>
      <c r="BX189" s="353" t="str">
        <f ca="1">+IF(OFFSET('Water Data'!$E$29,0,10*ROW('Water Data'!E183))="","",OFFSET('Water Data'!$E$29,0,10*ROW('Water Data'!E183)))</f>
        <v/>
      </c>
      <c r="BY189" s="353" t="str">
        <f ca="1">+IF(OFFSET('Water Data'!$F$27,0,10*ROW('Water Data'!F183))="","",OFFSET('Water Data'!$F$27,0,10*ROW('Water Data'!F183)))</f>
        <v/>
      </c>
      <c r="BZ189" s="353" t="str">
        <f ca="1">+IF(OFFSET('Water Data'!$F$28,0,10*ROW('Water Data'!F183))="","",OFFSET('Water Data'!$F$28,0,10*ROW('Water Data'!F183)))</f>
        <v/>
      </c>
      <c r="CA189" s="353" t="str">
        <f ca="1">+IF(OFFSET('Water Data'!$F$29,0,10*ROW('Water Data'!F183))="","",OFFSET('Water Data'!$F$29,0,10*ROW('Water Data'!F183)))</f>
        <v/>
      </c>
      <c r="CB189" s="353" t="str">
        <f ca="1">+IF(OFFSET('Water Data'!$G$27,0,10*ROW('Water Data'!G183))="","",OFFSET('Water Data'!$G$27,0,10*ROW('Water Data'!G183)))</f>
        <v/>
      </c>
      <c r="CC189" s="353" t="str">
        <f ca="1">+IF(OFFSET('Water Data'!$G$28,0,10*ROW('Water Data'!G183))="","",OFFSET('Water Data'!$G$28,0,10*ROW('Water Data'!G183)))</f>
        <v/>
      </c>
      <c r="CD189" s="353" t="str">
        <f ca="1">+IF(OFFSET('Water Data'!$G$29,0,10*ROW('Water Data'!G183))="","",OFFSET('Water Data'!$G$29,0,10*ROW('Water Data'!G183)))</f>
        <v/>
      </c>
      <c r="CE189" s="353" t="str">
        <f ca="1">+IF(OFFSET('Water Data'!$H$27,0,10*ROW('Water Data'!H183))="","",OFFSET('Water Data'!$H$27,0,10*ROW('Water Data'!H183)))</f>
        <v/>
      </c>
      <c r="CF189" s="353" t="str">
        <f ca="1">+IF(OFFSET('Water Data'!$H$28,0,10*ROW('Water Data'!H183))="","",OFFSET('Water Data'!$H$28,0,10*ROW('Water Data'!H183)))</f>
        <v/>
      </c>
      <c r="CG189" s="353" t="str">
        <f ca="1">+IF(OFFSET('Water Data'!$H$29,0,10*ROW('Water Data'!H183))="","",OFFSET('Water Data'!$H$29,0,10*ROW('Water Data'!H183)))</f>
        <v/>
      </c>
      <c r="CH189" s="353" t="str">
        <f ca="1">+IF(OFFSET('Water Data'!$I$27,0,10*ROW('Water Data'!I183))="","",OFFSET('Water Data'!$I$27,0,10*ROW('Water Data'!I183)))</f>
        <v/>
      </c>
      <c r="CI189" s="353" t="str">
        <f ca="1">+IF(OFFSET('Water Data'!$I$28,0,10*ROW('Water Data'!I183))="","",OFFSET('Water Data'!$I$28,0,10*ROW('Water Data'!I183)))</f>
        <v/>
      </c>
      <c r="CJ189" s="353" t="str">
        <f ca="1">+IF(OFFSET('Water Data'!$I$29,0,10*ROW('Water Data'!I183))="","",OFFSET('Water Data'!$I$29,0,10*ROW('Water Data'!I183)))</f>
        <v/>
      </c>
      <c r="CK189" s="353" t="str">
        <f ca="1">+IF(OFFSET('Sanitation Data'!$D$28,0,10*ROW('Sanitation Data'!D183))="","",OFFSET('Sanitation Data'!$D$28,0,10*ROW('Sanitation Data'!D183)))</f>
        <v/>
      </c>
      <c r="CL189" s="353" t="str">
        <f ca="1">+IF(OFFSET('Sanitation Data'!$D$29,0,10*ROW('Sanitation Data'!D183))="","",OFFSET('Sanitation Data'!$D$29,0,10*ROW('Sanitation Data'!D183)))</f>
        <v/>
      </c>
      <c r="CM189" s="353" t="str">
        <f ca="1">+IF(OFFSET('Sanitation Data'!$D$30,0,10*ROW('Sanitation Data'!D183))="","",OFFSET('Sanitation Data'!$D$30,0,10*ROW('Sanitation Data'!D183)))</f>
        <v/>
      </c>
      <c r="CN189" s="353" t="str">
        <f ca="1">+IF(OFFSET('Sanitation Data'!$D$31,0,10*ROW('Sanitation Data'!D183))="","",OFFSET('Sanitation Data'!$D$31,0,10*ROW('Sanitation Data'!D183)))</f>
        <v/>
      </c>
      <c r="CO189" s="353" t="str">
        <f ca="1">+IF(OFFSET('Sanitation Data'!$D$32,0,10*ROW('Sanitation Data'!D183))="","",OFFSET('Sanitation Data'!$D$32,0,10*ROW('Sanitation Data'!D183)))</f>
        <v/>
      </c>
      <c r="CP189" s="353" t="str">
        <f ca="1">+IF(OFFSET('Sanitation Data'!$E$28,0,10*ROW('Sanitation Data'!E183))="","",OFFSET('Sanitation Data'!$E$28,0,10*ROW('Sanitation Data'!E183)))</f>
        <v/>
      </c>
      <c r="CQ189" s="353" t="str">
        <f ca="1">+IF(OFFSET('Sanitation Data'!$E$29,0,10*ROW('Sanitation Data'!E183))="","",OFFSET('Sanitation Data'!$E$29,0,10*ROW('Sanitation Data'!E183)))</f>
        <v/>
      </c>
      <c r="CR189" s="353" t="str">
        <f ca="1">+IF(OFFSET('Sanitation Data'!$E$30,0,10*ROW('Sanitation Data'!E183))="","",OFFSET('Sanitation Data'!$E$30,0,10*ROW('Sanitation Data'!E183)))</f>
        <v/>
      </c>
      <c r="CS189" s="353" t="str">
        <f ca="1">+IF(OFFSET('Sanitation Data'!$E$31,0,10*ROW('Sanitation Data'!E183))="","",OFFSET('Sanitation Data'!$E$31,0,10*ROW('Sanitation Data'!E183)))</f>
        <v/>
      </c>
      <c r="CT189" s="353" t="str">
        <f ca="1">+IF(OFFSET('Sanitation Data'!$E$32,0,10*ROW('Sanitation Data'!E183))="","",OFFSET('Sanitation Data'!$E$32,0,10*ROW('Sanitation Data'!E183)))</f>
        <v/>
      </c>
      <c r="CU189" s="353" t="str">
        <f ca="1">+IF(OFFSET('Sanitation Data'!$F$28,0,10*ROW('Sanitation Data'!F183))="","",OFFSET('Sanitation Data'!$F$28,0,10*ROW('Sanitation Data'!F183)))</f>
        <v/>
      </c>
      <c r="CV189" s="353" t="str">
        <f ca="1">+IF(OFFSET('Sanitation Data'!$F$29,0,10*ROW('Sanitation Data'!F183))="","",OFFSET('Sanitation Data'!$F$29,0,10*ROW('Sanitation Data'!F183)))</f>
        <v/>
      </c>
      <c r="CW189" s="353" t="str">
        <f ca="1">+IF(OFFSET('Sanitation Data'!$F$30,0,10*ROW('Sanitation Data'!F183))="","",OFFSET('Sanitation Data'!$F$30,0,10*ROW('Sanitation Data'!F183)))</f>
        <v/>
      </c>
      <c r="CX189" s="353" t="str">
        <f ca="1">+IF(OFFSET('Sanitation Data'!$F$31,0,10*ROW('Sanitation Data'!F183))="","",OFFSET('Sanitation Data'!$F$31,0,10*ROW('Sanitation Data'!F183)))</f>
        <v/>
      </c>
      <c r="CY189" s="353" t="str">
        <f ca="1">+IF(OFFSET('Sanitation Data'!$F$32,0,10*ROW('Sanitation Data'!F183))="","",OFFSET('Sanitation Data'!$F$32,0,10*ROW('Sanitation Data'!F183)))</f>
        <v/>
      </c>
      <c r="CZ189" s="353" t="str">
        <f ca="1">+IF(OFFSET('Sanitation Data'!$G$28,0,10*ROW('Sanitation Data'!G183))="","",OFFSET('Sanitation Data'!$G$28,0,10*ROW('Sanitation Data'!G183)))</f>
        <v/>
      </c>
      <c r="DA189" s="353" t="str">
        <f ca="1">+IF(OFFSET('Sanitation Data'!$G$29,0,10*ROW('Sanitation Data'!G183))="","",OFFSET('Sanitation Data'!$G$29,0,10*ROW('Sanitation Data'!G183)))</f>
        <v/>
      </c>
      <c r="DB189" s="353" t="str">
        <f ca="1">+IF(OFFSET('Sanitation Data'!$G$30,0,10*ROW('Sanitation Data'!G183))="","",OFFSET('Sanitation Data'!$G$30,0,10*ROW('Sanitation Data'!G183)))</f>
        <v/>
      </c>
      <c r="DC189" s="353" t="str">
        <f ca="1">+IF(OFFSET('Sanitation Data'!$G$31,0,10*ROW('Sanitation Data'!G183))="","",OFFSET('Sanitation Data'!$G$31,0,10*ROW('Sanitation Data'!G183)))</f>
        <v/>
      </c>
      <c r="DD189" s="353" t="str">
        <f ca="1">+IF(OFFSET('Sanitation Data'!$G$32,0,10*ROW('Sanitation Data'!G183))="","",OFFSET('Sanitation Data'!$G$32,0,10*ROW('Sanitation Data'!G183)))</f>
        <v/>
      </c>
      <c r="DE189" s="353" t="str">
        <f ca="1">+IF(OFFSET('Sanitation Data'!$H$28,0,10*ROW('Sanitation Data'!H183))="","",OFFSET('Sanitation Data'!$H$28,0,10*ROW('Sanitation Data'!H183)))</f>
        <v/>
      </c>
      <c r="DF189" s="353" t="str">
        <f ca="1">+IF(OFFSET('Sanitation Data'!$H$29,0,10*ROW('Sanitation Data'!H183))="","",OFFSET('Sanitation Data'!$H$29,0,10*ROW('Sanitation Data'!H183)))</f>
        <v/>
      </c>
      <c r="DG189" s="353" t="str">
        <f ca="1">+IF(OFFSET('Sanitation Data'!$H$30,0,10*ROW('Sanitation Data'!H183))="","",OFFSET('Sanitation Data'!$H$30,0,10*ROW('Sanitation Data'!H183)))</f>
        <v/>
      </c>
      <c r="DH189" s="353" t="str">
        <f ca="1">+IF(OFFSET('Sanitation Data'!$H$31,0,10*ROW('Sanitation Data'!H183))="","",OFFSET('Sanitation Data'!$H$31,0,10*ROW('Sanitation Data'!H183)))</f>
        <v/>
      </c>
      <c r="DI189" s="353" t="str">
        <f ca="1">+IF(OFFSET('Sanitation Data'!$H$32,0,10*ROW('Sanitation Data'!H183))="","",OFFSET('Sanitation Data'!$H$32,0,10*ROW('Sanitation Data'!H183)))</f>
        <v/>
      </c>
      <c r="DJ189" s="353" t="str">
        <f ca="1">+IF(OFFSET('Sanitation Data'!$I$28,0,10*ROW('Sanitation Data'!I183))="","",OFFSET('Sanitation Data'!$I$28,0,10*ROW('Sanitation Data'!I183)))</f>
        <v/>
      </c>
      <c r="DK189" s="353" t="str">
        <f ca="1">+IF(OFFSET('Sanitation Data'!$I$29,0,10*ROW('Sanitation Data'!I183))="","",OFFSET('Sanitation Data'!$I$29,0,10*ROW('Sanitation Data'!I183)))</f>
        <v/>
      </c>
      <c r="DL189" s="353" t="str">
        <f ca="1">+IF(OFFSET('Sanitation Data'!$I$30,0,10*ROW('Sanitation Data'!I183))="","",OFFSET('Sanitation Data'!$I$30,0,10*ROW('Sanitation Data'!I183)))</f>
        <v/>
      </c>
      <c r="DM189" s="353" t="str">
        <f ca="1">+IF(OFFSET('Sanitation Data'!$I$31,0,10*ROW('Sanitation Data'!I183))="","",OFFSET('Sanitation Data'!$I$31,0,10*ROW('Sanitation Data'!I183)))</f>
        <v/>
      </c>
      <c r="DN189" s="353" t="str">
        <f ca="1">+IF(OFFSET('Sanitation Data'!$I$32,0,10*ROW('Sanitation Data'!I183))="","",OFFSET('Sanitation Data'!$I$32,0,10*ROW('Sanitation Data'!I183)))</f>
        <v/>
      </c>
      <c r="DO189" s="353" t="str">
        <f ca="1">+IF(OFFSET('Hygiene Data'!$D$11,0,10*ROW('Hygiene Data'!D183))="","",OFFSET('Hygiene Data'!$D$11,0,10*ROW('Hygiene Data'!D183)))</f>
        <v/>
      </c>
      <c r="DP189" s="353" t="str">
        <f ca="1">+IF(OFFSET('Hygiene Data'!$D$12,0,10*ROW('Hygiene Data'!D183))="","",OFFSET('Hygiene Data'!$D$12,0,10*ROW('Hygiene Data'!D183)))</f>
        <v/>
      </c>
      <c r="DQ189" s="353" t="str">
        <f ca="1">+IF(OFFSET('Hygiene Data'!$D$13,0,10*ROW('Hygiene Data'!D183))="","",OFFSET('Hygiene Data'!$D$13,0,10*ROW('Hygiene Data'!D183)))</f>
        <v/>
      </c>
      <c r="DR189" s="353" t="str">
        <f ca="1">+IF(OFFSET('Hygiene Data'!$E$11,0,10*ROW('Hygiene Data'!E183))="","",OFFSET('Hygiene Data'!$E$11,0,10*ROW('Hygiene Data'!E183)))</f>
        <v/>
      </c>
      <c r="DS189" s="353" t="str">
        <f ca="1">+IF(OFFSET('Hygiene Data'!$E$12,0,10*ROW('Hygiene Data'!E183))="","",OFFSET('Hygiene Data'!$E$12,0,10*ROW('Hygiene Data'!E183)))</f>
        <v/>
      </c>
      <c r="DT189" s="353" t="str">
        <f ca="1">+IF(OFFSET('Hygiene Data'!$E$13,0,10*ROW('Hygiene Data'!E183))="","",OFFSET('Hygiene Data'!$E$13,0,10*ROW('Hygiene Data'!E183)))</f>
        <v/>
      </c>
      <c r="DU189" s="353" t="str">
        <f ca="1">+IF(OFFSET('Hygiene Data'!$F$11,0,10*ROW('Hygiene Data'!F183))="","",OFFSET('Hygiene Data'!$F$11,0,10*ROW('Hygiene Data'!F183)))</f>
        <v/>
      </c>
      <c r="DV189" s="353" t="str">
        <f ca="1">+IF(OFFSET('Hygiene Data'!$F$12,0,10*ROW('Hygiene Data'!F183))="","",OFFSET('Hygiene Data'!$F$12,0,10*ROW('Hygiene Data'!F183)))</f>
        <v/>
      </c>
      <c r="DW189" s="353" t="str">
        <f ca="1">+IF(OFFSET('Hygiene Data'!$F$13,0,10*ROW('Hygiene Data'!F183))="","",OFFSET('Hygiene Data'!$F$13,0,10*ROW('Hygiene Data'!F183)))</f>
        <v/>
      </c>
      <c r="DX189" s="353" t="str">
        <f ca="1">+IF(OFFSET('Hygiene Data'!$G$11,0,10*ROW('Hygiene Data'!G183))="","",OFFSET('Hygiene Data'!$G$11,0,10*ROW('Hygiene Data'!G183)))</f>
        <v/>
      </c>
      <c r="DY189" s="353" t="str">
        <f ca="1">+IF(OFFSET('Hygiene Data'!$G$12,0,10*ROW('Hygiene Data'!G183))="","",OFFSET('Hygiene Data'!$G$12,0,10*ROW('Hygiene Data'!G183)))</f>
        <v/>
      </c>
      <c r="DZ189" s="353" t="str">
        <f ca="1">+IF(OFFSET('Hygiene Data'!$G$13,0,10*ROW('Hygiene Data'!G183))="","",OFFSET('Hygiene Data'!$G$13,0,10*ROW('Hygiene Data'!G183)))</f>
        <v/>
      </c>
      <c r="EA189" s="353" t="str">
        <f ca="1">+IF(OFFSET('Hygiene Data'!$H$11,0,10*ROW('Hygiene Data'!H183))="","",OFFSET('Hygiene Data'!$H$11,0,10*ROW('Hygiene Data'!H183)))</f>
        <v/>
      </c>
      <c r="EB189" s="353" t="str">
        <f ca="1">+IF(OFFSET('Hygiene Data'!$H$12,0,10*ROW('Hygiene Data'!H183))="","",OFFSET('Hygiene Data'!$H$12,0,10*ROW('Hygiene Data'!H183)))</f>
        <v/>
      </c>
      <c r="EC189" s="353" t="str">
        <f ca="1">+IF(OFFSET('Hygiene Data'!$H$13,0,10*ROW('Hygiene Data'!H183))="","",OFFSET('Hygiene Data'!$H$13,0,10*ROW('Hygiene Data'!H183)))</f>
        <v/>
      </c>
      <c r="ED189" s="353" t="str">
        <f ca="1">+IF(OFFSET('Hygiene Data'!$I$11,0,10*ROW('Hygiene Data'!I183))="","",OFFSET('Hygiene Data'!$I$11,0,10*ROW('Hygiene Data'!I183)))</f>
        <v/>
      </c>
      <c r="EE189" s="353" t="str">
        <f ca="1">+IF(OFFSET('Hygiene Data'!$I$12,0,10*ROW('Hygiene Data'!I183))="","",OFFSET('Hygiene Data'!$I$12,0,10*ROW('Hygiene Data'!I183)))</f>
        <v/>
      </c>
      <c r="EF189" s="353" t="str">
        <f ca="1">+IF(OFFSET('Hygiene Data'!$I$13,0,10*ROW('Hygiene Data'!I183))="","",OFFSET('Hygiene Data'!$I$13,0,10*ROW('Hygiene Data'!I183)))</f>
        <v/>
      </c>
    </row>
    <row r="190" spans="1:136" x14ac:dyDescent="0.25">
      <c r="A190" s="462" t="str">
        <f ca="1">+IF(OFFSET('Water Data'!$B$2,0,10*ROW('Water Data'!E184))="","",OFFSET('Water Data'!$B$2,0,10*ROW('Water Data'!E184)))</f>
        <v/>
      </c>
      <c r="B190" s="46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89" t="str">
        <f t="shared" ca="1" si="2"/>
        <v/>
      </c>
      <c r="D190" s="49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3" t="str">
        <f ca="1">+IF(OFFSET('Water Data'!$D$27,0,10*ROW('Water Data'!D184))="","",OFFSET('Water Data'!$D$27,0,10*ROW('Water Data'!D184)))</f>
        <v/>
      </c>
      <c r="BT190" s="353" t="str">
        <f ca="1">+IF(OFFSET('Water Data'!$D$28,0,10*ROW('Water Data'!D184))="","",OFFSET('Water Data'!$D$28,0,10*ROW('Water Data'!D184)))</f>
        <v/>
      </c>
      <c r="BU190" s="353" t="str">
        <f ca="1">+IF(OFFSET('Water Data'!$D$29,0,10*ROW('Water Data'!D184))="","",OFFSET('Water Data'!$D$29,0,10*ROW('Water Data'!D184)))</f>
        <v/>
      </c>
      <c r="BV190" s="353" t="str">
        <f ca="1">+IF(OFFSET('Water Data'!$E$27,0,10*ROW('Water Data'!E184))="","",OFFSET('Water Data'!$E$27,0,10*ROW('Water Data'!E184)))</f>
        <v/>
      </c>
      <c r="BW190" s="353" t="str">
        <f ca="1">+IF(OFFSET('Water Data'!$E$28,0,10*ROW('Water Data'!E184))="","",OFFSET('Water Data'!$E$28,0,10*ROW('Water Data'!E184)))</f>
        <v/>
      </c>
      <c r="BX190" s="353" t="str">
        <f ca="1">+IF(OFFSET('Water Data'!$E$29,0,10*ROW('Water Data'!E184))="","",OFFSET('Water Data'!$E$29,0,10*ROW('Water Data'!E184)))</f>
        <v/>
      </c>
      <c r="BY190" s="353" t="str">
        <f ca="1">+IF(OFFSET('Water Data'!$F$27,0,10*ROW('Water Data'!F184))="","",OFFSET('Water Data'!$F$27,0,10*ROW('Water Data'!F184)))</f>
        <v/>
      </c>
      <c r="BZ190" s="353" t="str">
        <f ca="1">+IF(OFFSET('Water Data'!$F$28,0,10*ROW('Water Data'!F184))="","",OFFSET('Water Data'!$F$28,0,10*ROW('Water Data'!F184)))</f>
        <v/>
      </c>
      <c r="CA190" s="353" t="str">
        <f ca="1">+IF(OFFSET('Water Data'!$F$29,0,10*ROW('Water Data'!F184))="","",OFFSET('Water Data'!$F$29,0,10*ROW('Water Data'!F184)))</f>
        <v/>
      </c>
      <c r="CB190" s="353" t="str">
        <f ca="1">+IF(OFFSET('Water Data'!$G$27,0,10*ROW('Water Data'!G184))="","",OFFSET('Water Data'!$G$27,0,10*ROW('Water Data'!G184)))</f>
        <v/>
      </c>
      <c r="CC190" s="353" t="str">
        <f ca="1">+IF(OFFSET('Water Data'!$G$28,0,10*ROW('Water Data'!G184))="","",OFFSET('Water Data'!$G$28,0,10*ROW('Water Data'!G184)))</f>
        <v/>
      </c>
      <c r="CD190" s="353" t="str">
        <f ca="1">+IF(OFFSET('Water Data'!$G$29,0,10*ROW('Water Data'!G184))="","",OFFSET('Water Data'!$G$29,0,10*ROW('Water Data'!G184)))</f>
        <v/>
      </c>
      <c r="CE190" s="353" t="str">
        <f ca="1">+IF(OFFSET('Water Data'!$H$27,0,10*ROW('Water Data'!H184))="","",OFFSET('Water Data'!$H$27,0,10*ROW('Water Data'!H184)))</f>
        <v/>
      </c>
      <c r="CF190" s="353" t="str">
        <f ca="1">+IF(OFFSET('Water Data'!$H$28,0,10*ROW('Water Data'!H184))="","",OFFSET('Water Data'!$H$28,0,10*ROW('Water Data'!H184)))</f>
        <v/>
      </c>
      <c r="CG190" s="353" t="str">
        <f ca="1">+IF(OFFSET('Water Data'!$H$29,0,10*ROW('Water Data'!H184))="","",OFFSET('Water Data'!$H$29,0,10*ROW('Water Data'!H184)))</f>
        <v/>
      </c>
      <c r="CH190" s="353" t="str">
        <f ca="1">+IF(OFFSET('Water Data'!$I$27,0,10*ROW('Water Data'!I184))="","",OFFSET('Water Data'!$I$27,0,10*ROW('Water Data'!I184)))</f>
        <v/>
      </c>
      <c r="CI190" s="353" t="str">
        <f ca="1">+IF(OFFSET('Water Data'!$I$28,0,10*ROW('Water Data'!I184))="","",OFFSET('Water Data'!$I$28,0,10*ROW('Water Data'!I184)))</f>
        <v/>
      </c>
      <c r="CJ190" s="353" t="str">
        <f ca="1">+IF(OFFSET('Water Data'!$I$29,0,10*ROW('Water Data'!I184))="","",OFFSET('Water Data'!$I$29,0,10*ROW('Water Data'!I184)))</f>
        <v/>
      </c>
      <c r="CK190" s="353" t="str">
        <f ca="1">+IF(OFFSET('Sanitation Data'!$D$28,0,10*ROW('Sanitation Data'!D184))="","",OFFSET('Sanitation Data'!$D$28,0,10*ROW('Sanitation Data'!D184)))</f>
        <v/>
      </c>
      <c r="CL190" s="353" t="str">
        <f ca="1">+IF(OFFSET('Sanitation Data'!$D$29,0,10*ROW('Sanitation Data'!D184))="","",OFFSET('Sanitation Data'!$D$29,0,10*ROW('Sanitation Data'!D184)))</f>
        <v/>
      </c>
      <c r="CM190" s="353" t="str">
        <f ca="1">+IF(OFFSET('Sanitation Data'!$D$30,0,10*ROW('Sanitation Data'!D184))="","",OFFSET('Sanitation Data'!$D$30,0,10*ROW('Sanitation Data'!D184)))</f>
        <v/>
      </c>
      <c r="CN190" s="353" t="str">
        <f ca="1">+IF(OFFSET('Sanitation Data'!$D$31,0,10*ROW('Sanitation Data'!D184))="","",OFFSET('Sanitation Data'!$D$31,0,10*ROW('Sanitation Data'!D184)))</f>
        <v/>
      </c>
      <c r="CO190" s="353" t="str">
        <f ca="1">+IF(OFFSET('Sanitation Data'!$D$32,0,10*ROW('Sanitation Data'!D184))="","",OFFSET('Sanitation Data'!$D$32,0,10*ROW('Sanitation Data'!D184)))</f>
        <v/>
      </c>
      <c r="CP190" s="353" t="str">
        <f ca="1">+IF(OFFSET('Sanitation Data'!$E$28,0,10*ROW('Sanitation Data'!E184))="","",OFFSET('Sanitation Data'!$E$28,0,10*ROW('Sanitation Data'!E184)))</f>
        <v/>
      </c>
      <c r="CQ190" s="353" t="str">
        <f ca="1">+IF(OFFSET('Sanitation Data'!$E$29,0,10*ROW('Sanitation Data'!E184))="","",OFFSET('Sanitation Data'!$E$29,0,10*ROW('Sanitation Data'!E184)))</f>
        <v/>
      </c>
      <c r="CR190" s="353" t="str">
        <f ca="1">+IF(OFFSET('Sanitation Data'!$E$30,0,10*ROW('Sanitation Data'!E184))="","",OFFSET('Sanitation Data'!$E$30,0,10*ROW('Sanitation Data'!E184)))</f>
        <v/>
      </c>
      <c r="CS190" s="353" t="str">
        <f ca="1">+IF(OFFSET('Sanitation Data'!$E$31,0,10*ROW('Sanitation Data'!E184))="","",OFFSET('Sanitation Data'!$E$31,0,10*ROW('Sanitation Data'!E184)))</f>
        <v/>
      </c>
      <c r="CT190" s="353" t="str">
        <f ca="1">+IF(OFFSET('Sanitation Data'!$E$32,0,10*ROW('Sanitation Data'!E184))="","",OFFSET('Sanitation Data'!$E$32,0,10*ROW('Sanitation Data'!E184)))</f>
        <v/>
      </c>
      <c r="CU190" s="353" t="str">
        <f ca="1">+IF(OFFSET('Sanitation Data'!$F$28,0,10*ROW('Sanitation Data'!F184))="","",OFFSET('Sanitation Data'!$F$28,0,10*ROW('Sanitation Data'!F184)))</f>
        <v/>
      </c>
      <c r="CV190" s="353" t="str">
        <f ca="1">+IF(OFFSET('Sanitation Data'!$F$29,0,10*ROW('Sanitation Data'!F184))="","",OFFSET('Sanitation Data'!$F$29,0,10*ROW('Sanitation Data'!F184)))</f>
        <v/>
      </c>
      <c r="CW190" s="353" t="str">
        <f ca="1">+IF(OFFSET('Sanitation Data'!$F$30,0,10*ROW('Sanitation Data'!F184))="","",OFFSET('Sanitation Data'!$F$30,0,10*ROW('Sanitation Data'!F184)))</f>
        <v/>
      </c>
      <c r="CX190" s="353" t="str">
        <f ca="1">+IF(OFFSET('Sanitation Data'!$F$31,0,10*ROW('Sanitation Data'!F184))="","",OFFSET('Sanitation Data'!$F$31,0,10*ROW('Sanitation Data'!F184)))</f>
        <v/>
      </c>
      <c r="CY190" s="353" t="str">
        <f ca="1">+IF(OFFSET('Sanitation Data'!$F$32,0,10*ROW('Sanitation Data'!F184))="","",OFFSET('Sanitation Data'!$F$32,0,10*ROW('Sanitation Data'!F184)))</f>
        <v/>
      </c>
      <c r="CZ190" s="353" t="str">
        <f ca="1">+IF(OFFSET('Sanitation Data'!$G$28,0,10*ROW('Sanitation Data'!G184))="","",OFFSET('Sanitation Data'!$G$28,0,10*ROW('Sanitation Data'!G184)))</f>
        <v/>
      </c>
      <c r="DA190" s="353" t="str">
        <f ca="1">+IF(OFFSET('Sanitation Data'!$G$29,0,10*ROW('Sanitation Data'!G184))="","",OFFSET('Sanitation Data'!$G$29,0,10*ROW('Sanitation Data'!G184)))</f>
        <v/>
      </c>
      <c r="DB190" s="353" t="str">
        <f ca="1">+IF(OFFSET('Sanitation Data'!$G$30,0,10*ROW('Sanitation Data'!G184))="","",OFFSET('Sanitation Data'!$G$30,0,10*ROW('Sanitation Data'!G184)))</f>
        <v/>
      </c>
      <c r="DC190" s="353" t="str">
        <f ca="1">+IF(OFFSET('Sanitation Data'!$G$31,0,10*ROW('Sanitation Data'!G184))="","",OFFSET('Sanitation Data'!$G$31,0,10*ROW('Sanitation Data'!G184)))</f>
        <v/>
      </c>
      <c r="DD190" s="353" t="str">
        <f ca="1">+IF(OFFSET('Sanitation Data'!$G$32,0,10*ROW('Sanitation Data'!G184))="","",OFFSET('Sanitation Data'!$G$32,0,10*ROW('Sanitation Data'!G184)))</f>
        <v/>
      </c>
      <c r="DE190" s="353" t="str">
        <f ca="1">+IF(OFFSET('Sanitation Data'!$H$28,0,10*ROW('Sanitation Data'!H184))="","",OFFSET('Sanitation Data'!$H$28,0,10*ROW('Sanitation Data'!H184)))</f>
        <v/>
      </c>
      <c r="DF190" s="353" t="str">
        <f ca="1">+IF(OFFSET('Sanitation Data'!$H$29,0,10*ROW('Sanitation Data'!H184))="","",OFFSET('Sanitation Data'!$H$29,0,10*ROW('Sanitation Data'!H184)))</f>
        <v/>
      </c>
      <c r="DG190" s="353" t="str">
        <f ca="1">+IF(OFFSET('Sanitation Data'!$H$30,0,10*ROW('Sanitation Data'!H184))="","",OFFSET('Sanitation Data'!$H$30,0,10*ROW('Sanitation Data'!H184)))</f>
        <v/>
      </c>
      <c r="DH190" s="353" t="str">
        <f ca="1">+IF(OFFSET('Sanitation Data'!$H$31,0,10*ROW('Sanitation Data'!H184))="","",OFFSET('Sanitation Data'!$H$31,0,10*ROW('Sanitation Data'!H184)))</f>
        <v/>
      </c>
      <c r="DI190" s="353" t="str">
        <f ca="1">+IF(OFFSET('Sanitation Data'!$H$32,0,10*ROW('Sanitation Data'!H184))="","",OFFSET('Sanitation Data'!$H$32,0,10*ROW('Sanitation Data'!H184)))</f>
        <v/>
      </c>
      <c r="DJ190" s="353" t="str">
        <f ca="1">+IF(OFFSET('Sanitation Data'!$I$28,0,10*ROW('Sanitation Data'!I184))="","",OFFSET('Sanitation Data'!$I$28,0,10*ROW('Sanitation Data'!I184)))</f>
        <v/>
      </c>
      <c r="DK190" s="353" t="str">
        <f ca="1">+IF(OFFSET('Sanitation Data'!$I$29,0,10*ROW('Sanitation Data'!I184))="","",OFFSET('Sanitation Data'!$I$29,0,10*ROW('Sanitation Data'!I184)))</f>
        <v/>
      </c>
      <c r="DL190" s="353" t="str">
        <f ca="1">+IF(OFFSET('Sanitation Data'!$I$30,0,10*ROW('Sanitation Data'!I184))="","",OFFSET('Sanitation Data'!$I$30,0,10*ROW('Sanitation Data'!I184)))</f>
        <v/>
      </c>
      <c r="DM190" s="353" t="str">
        <f ca="1">+IF(OFFSET('Sanitation Data'!$I$31,0,10*ROW('Sanitation Data'!I184))="","",OFFSET('Sanitation Data'!$I$31,0,10*ROW('Sanitation Data'!I184)))</f>
        <v/>
      </c>
      <c r="DN190" s="353" t="str">
        <f ca="1">+IF(OFFSET('Sanitation Data'!$I$32,0,10*ROW('Sanitation Data'!I184))="","",OFFSET('Sanitation Data'!$I$32,0,10*ROW('Sanitation Data'!I184)))</f>
        <v/>
      </c>
      <c r="DO190" s="353" t="str">
        <f ca="1">+IF(OFFSET('Hygiene Data'!$D$11,0,10*ROW('Hygiene Data'!D184))="","",OFFSET('Hygiene Data'!$D$11,0,10*ROW('Hygiene Data'!D184)))</f>
        <v/>
      </c>
      <c r="DP190" s="353" t="str">
        <f ca="1">+IF(OFFSET('Hygiene Data'!$D$12,0,10*ROW('Hygiene Data'!D184))="","",OFFSET('Hygiene Data'!$D$12,0,10*ROW('Hygiene Data'!D184)))</f>
        <v/>
      </c>
      <c r="DQ190" s="353" t="str">
        <f ca="1">+IF(OFFSET('Hygiene Data'!$D$13,0,10*ROW('Hygiene Data'!D184))="","",OFFSET('Hygiene Data'!$D$13,0,10*ROW('Hygiene Data'!D184)))</f>
        <v/>
      </c>
      <c r="DR190" s="353" t="str">
        <f ca="1">+IF(OFFSET('Hygiene Data'!$E$11,0,10*ROW('Hygiene Data'!E184))="","",OFFSET('Hygiene Data'!$E$11,0,10*ROW('Hygiene Data'!E184)))</f>
        <v/>
      </c>
      <c r="DS190" s="353" t="str">
        <f ca="1">+IF(OFFSET('Hygiene Data'!$E$12,0,10*ROW('Hygiene Data'!E184))="","",OFFSET('Hygiene Data'!$E$12,0,10*ROW('Hygiene Data'!E184)))</f>
        <v/>
      </c>
      <c r="DT190" s="353" t="str">
        <f ca="1">+IF(OFFSET('Hygiene Data'!$E$13,0,10*ROW('Hygiene Data'!E184))="","",OFFSET('Hygiene Data'!$E$13,0,10*ROW('Hygiene Data'!E184)))</f>
        <v/>
      </c>
      <c r="DU190" s="353" t="str">
        <f ca="1">+IF(OFFSET('Hygiene Data'!$F$11,0,10*ROW('Hygiene Data'!F184))="","",OFFSET('Hygiene Data'!$F$11,0,10*ROW('Hygiene Data'!F184)))</f>
        <v/>
      </c>
      <c r="DV190" s="353" t="str">
        <f ca="1">+IF(OFFSET('Hygiene Data'!$F$12,0,10*ROW('Hygiene Data'!F184))="","",OFFSET('Hygiene Data'!$F$12,0,10*ROW('Hygiene Data'!F184)))</f>
        <v/>
      </c>
      <c r="DW190" s="353" t="str">
        <f ca="1">+IF(OFFSET('Hygiene Data'!$F$13,0,10*ROW('Hygiene Data'!F184))="","",OFFSET('Hygiene Data'!$F$13,0,10*ROW('Hygiene Data'!F184)))</f>
        <v/>
      </c>
      <c r="DX190" s="353" t="str">
        <f ca="1">+IF(OFFSET('Hygiene Data'!$G$11,0,10*ROW('Hygiene Data'!G184))="","",OFFSET('Hygiene Data'!$G$11,0,10*ROW('Hygiene Data'!G184)))</f>
        <v/>
      </c>
      <c r="DY190" s="353" t="str">
        <f ca="1">+IF(OFFSET('Hygiene Data'!$G$12,0,10*ROW('Hygiene Data'!G184))="","",OFFSET('Hygiene Data'!$G$12,0,10*ROW('Hygiene Data'!G184)))</f>
        <v/>
      </c>
      <c r="DZ190" s="353" t="str">
        <f ca="1">+IF(OFFSET('Hygiene Data'!$G$13,0,10*ROW('Hygiene Data'!G184))="","",OFFSET('Hygiene Data'!$G$13,0,10*ROW('Hygiene Data'!G184)))</f>
        <v/>
      </c>
      <c r="EA190" s="353" t="str">
        <f ca="1">+IF(OFFSET('Hygiene Data'!$H$11,0,10*ROW('Hygiene Data'!H184))="","",OFFSET('Hygiene Data'!$H$11,0,10*ROW('Hygiene Data'!H184)))</f>
        <v/>
      </c>
      <c r="EB190" s="353" t="str">
        <f ca="1">+IF(OFFSET('Hygiene Data'!$H$12,0,10*ROW('Hygiene Data'!H184))="","",OFFSET('Hygiene Data'!$H$12,0,10*ROW('Hygiene Data'!H184)))</f>
        <v/>
      </c>
      <c r="EC190" s="353" t="str">
        <f ca="1">+IF(OFFSET('Hygiene Data'!$H$13,0,10*ROW('Hygiene Data'!H184))="","",OFFSET('Hygiene Data'!$H$13,0,10*ROW('Hygiene Data'!H184)))</f>
        <v/>
      </c>
      <c r="ED190" s="353" t="str">
        <f ca="1">+IF(OFFSET('Hygiene Data'!$I$11,0,10*ROW('Hygiene Data'!I184))="","",OFFSET('Hygiene Data'!$I$11,0,10*ROW('Hygiene Data'!I184)))</f>
        <v/>
      </c>
      <c r="EE190" s="353" t="str">
        <f ca="1">+IF(OFFSET('Hygiene Data'!$I$12,0,10*ROW('Hygiene Data'!I184))="","",OFFSET('Hygiene Data'!$I$12,0,10*ROW('Hygiene Data'!I184)))</f>
        <v/>
      </c>
      <c r="EF190" s="353" t="str">
        <f ca="1">+IF(OFFSET('Hygiene Data'!$I$13,0,10*ROW('Hygiene Data'!I184))="","",OFFSET('Hygiene Data'!$I$13,0,10*ROW('Hygiene Data'!I184)))</f>
        <v/>
      </c>
    </row>
    <row r="191" spans="1:136" x14ac:dyDescent="0.25">
      <c r="A191" s="462" t="str">
        <f ca="1">+IF(OFFSET('Water Data'!$B$2,0,10*ROW('Water Data'!E185))="","",OFFSET('Water Data'!$B$2,0,10*ROW('Water Data'!E185)))</f>
        <v/>
      </c>
      <c r="B191" s="46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89" t="str">
        <f t="shared" ca="1" si="2"/>
        <v/>
      </c>
      <c r="D191" s="49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3" t="str">
        <f ca="1">+IF(OFFSET('Water Data'!$D$27,0,10*ROW('Water Data'!D185))="","",OFFSET('Water Data'!$D$27,0,10*ROW('Water Data'!D185)))</f>
        <v/>
      </c>
      <c r="BT191" s="353" t="str">
        <f ca="1">+IF(OFFSET('Water Data'!$D$28,0,10*ROW('Water Data'!D185))="","",OFFSET('Water Data'!$D$28,0,10*ROW('Water Data'!D185)))</f>
        <v/>
      </c>
      <c r="BU191" s="353" t="str">
        <f ca="1">+IF(OFFSET('Water Data'!$D$29,0,10*ROW('Water Data'!D185))="","",OFFSET('Water Data'!$D$29,0,10*ROW('Water Data'!D185)))</f>
        <v/>
      </c>
      <c r="BV191" s="353" t="str">
        <f ca="1">+IF(OFFSET('Water Data'!$E$27,0,10*ROW('Water Data'!E185))="","",OFFSET('Water Data'!$E$27,0,10*ROW('Water Data'!E185)))</f>
        <v/>
      </c>
      <c r="BW191" s="353" t="str">
        <f ca="1">+IF(OFFSET('Water Data'!$E$28,0,10*ROW('Water Data'!E185))="","",OFFSET('Water Data'!$E$28,0,10*ROW('Water Data'!E185)))</f>
        <v/>
      </c>
      <c r="BX191" s="353" t="str">
        <f ca="1">+IF(OFFSET('Water Data'!$E$29,0,10*ROW('Water Data'!E185))="","",OFFSET('Water Data'!$E$29,0,10*ROW('Water Data'!E185)))</f>
        <v/>
      </c>
      <c r="BY191" s="353" t="str">
        <f ca="1">+IF(OFFSET('Water Data'!$F$27,0,10*ROW('Water Data'!F185))="","",OFFSET('Water Data'!$F$27,0,10*ROW('Water Data'!F185)))</f>
        <v/>
      </c>
      <c r="BZ191" s="353" t="str">
        <f ca="1">+IF(OFFSET('Water Data'!$F$28,0,10*ROW('Water Data'!F185))="","",OFFSET('Water Data'!$F$28,0,10*ROW('Water Data'!F185)))</f>
        <v/>
      </c>
      <c r="CA191" s="353" t="str">
        <f ca="1">+IF(OFFSET('Water Data'!$F$29,0,10*ROW('Water Data'!F185))="","",OFFSET('Water Data'!$F$29,0,10*ROW('Water Data'!F185)))</f>
        <v/>
      </c>
      <c r="CB191" s="353" t="str">
        <f ca="1">+IF(OFFSET('Water Data'!$G$27,0,10*ROW('Water Data'!G185))="","",OFFSET('Water Data'!$G$27,0,10*ROW('Water Data'!G185)))</f>
        <v/>
      </c>
      <c r="CC191" s="353" t="str">
        <f ca="1">+IF(OFFSET('Water Data'!$G$28,0,10*ROW('Water Data'!G185))="","",OFFSET('Water Data'!$G$28,0,10*ROW('Water Data'!G185)))</f>
        <v/>
      </c>
      <c r="CD191" s="353" t="str">
        <f ca="1">+IF(OFFSET('Water Data'!$G$29,0,10*ROW('Water Data'!G185))="","",OFFSET('Water Data'!$G$29,0,10*ROW('Water Data'!G185)))</f>
        <v/>
      </c>
      <c r="CE191" s="353" t="str">
        <f ca="1">+IF(OFFSET('Water Data'!$H$27,0,10*ROW('Water Data'!H185))="","",OFFSET('Water Data'!$H$27,0,10*ROW('Water Data'!H185)))</f>
        <v/>
      </c>
      <c r="CF191" s="353" t="str">
        <f ca="1">+IF(OFFSET('Water Data'!$H$28,0,10*ROW('Water Data'!H185))="","",OFFSET('Water Data'!$H$28,0,10*ROW('Water Data'!H185)))</f>
        <v/>
      </c>
      <c r="CG191" s="353" t="str">
        <f ca="1">+IF(OFFSET('Water Data'!$H$29,0,10*ROW('Water Data'!H185))="","",OFFSET('Water Data'!$H$29,0,10*ROW('Water Data'!H185)))</f>
        <v/>
      </c>
      <c r="CH191" s="353" t="str">
        <f ca="1">+IF(OFFSET('Water Data'!$I$27,0,10*ROW('Water Data'!I185))="","",OFFSET('Water Data'!$I$27,0,10*ROW('Water Data'!I185)))</f>
        <v/>
      </c>
      <c r="CI191" s="353" t="str">
        <f ca="1">+IF(OFFSET('Water Data'!$I$28,0,10*ROW('Water Data'!I185))="","",OFFSET('Water Data'!$I$28,0,10*ROW('Water Data'!I185)))</f>
        <v/>
      </c>
      <c r="CJ191" s="353" t="str">
        <f ca="1">+IF(OFFSET('Water Data'!$I$29,0,10*ROW('Water Data'!I185))="","",OFFSET('Water Data'!$I$29,0,10*ROW('Water Data'!I185)))</f>
        <v/>
      </c>
      <c r="CK191" s="353" t="str">
        <f ca="1">+IF(OFFSET('Sanitation Data'!$D$28,0,10*ROW('Sanitation Data'!D185))="","",OFFSET('Sanitation Data'!$D$28,0,10*ROW('Sanitation Data'!D185)))</f>
        <v/>
      </c>
      <c r="CL191" s="353" t="str">
        <f ca="1">+IF(OFFSET('Sanitation Data'!$D$29,0,10*ROW('Sanitation Data'!D185))="","",OFFSET('Sanitation Data'!$D$29,0,10*ROW('Sanitation Data'!D185)))</f>
        <v/>
      </c>
      <c r="CM191" s="353" t="str">
        <f ca="1">+IF(OFFSET('Sanitation Data'!$D$30,0,10*ROW('Sanitation Data'!D185))="","",OFFSET('Sanitation Data'!$D$30,0,10*ROW('Sanitation Data'!D185)))</f>
        <v/>
      </c>
      <c r="CN191" s="353" t="str">
        <f ca="1">+IF(OFFSET('Sanitation Data'!$D$31,0,10*ROW('Sanitation Data'!D185))="","",OFFSET('Sanitation Data'!$D$31,0,10*ROW('Sanitation Data'!D185)))</f>
        <v/>
      </c>
      <c r="CO191" s="353" t="str">
        <f ca="1">+IF(OFFSET('Sanitation Data'!$D$32,0,10*ROW('Sanitation Data'!D185))="","",OFFSET('Sanitation Data'!$D$32,0,10*ROW('Sanitation Data'!D185)))</f>
        <v/>
      </c>
      <c r="CP191" s="353" t="str">
        <f ca="1">+IF(OFFSET('Sanitation Data'!$E$28,0,10*ROW('Sanitation Data'!E185))="","",OFFSET('Sanitation Data'!$E$28,0,10*ROW('Sanitation Data'!E185)))</f>
        <v/>
      </c>
      <c r="CQ191" s="353" t="str">
        <f ca="1">+IF(OFFSET('Sanitation Data'!$E$29,0,10*ROW('Sanitation Data'!E185))="","",OFFSET('Sanitation Data'!$E$29,0,10*ROW('Sanitation Data'!E185)))</f>
        <v/>
      </c>
      <c r="CR191" s="353" t="str">
        <f ca="1">+IF(OFFSET('Sanitation Data'!$E$30,0,10*ROW('Sanitation Data'!E185))="","",OFFSET('Sanitation Data'!$E$30,0,10*ROW('Sanitation Data'!E185)))</f>
        <v/>
      </c>
      <c r="CS191" s="353" t="str">
        <f ca="1">+IF(OFFSET('Sanitation Data'!$E$31,0,10*ROW('Sanitation Data'!E185))="","",OFFSET('Sanitation Data'!$E$31,0,10*ROW('Sanitation Data'!E185)))</f>
        <v/>
      </c>
      <c r="CT191" s="353" t="str">
        <f ca="1">+IF(OFFSET('Sanitation Data'!$E$32,0,10*ROW('Sanitation Data'!E185))="","",OFFSET('Sanitation Data'!$E$32,0,10*ROW('Sanitation Data'!E185)))</f>
        <v/>
      </c>
      <c r="CU191" s="353" t="str">
        <f ca="1">+IF(OFFSET('Sanitation Data'!$F$28,0,10*ROW('Sanitation Data'!F185))="","",OFFSET('Sanitation Data'!$F$28,0,10*ROW('Sanitation Data'!F185)))</f>
        <v/>
      </c>
      <c r="CV191" s="353" t="str">
        <f ca="1">+IF(OFFSET('Sanitation Data'!$F$29,0,10*ROW('Sanitation Data'!F185))="","",OFFSET('Sanitation Data'!$F$29,0,10*ROW('Sanitation Data'!F185)))</f>
        <v/>
      </c>
      <c r="CW191" s="353" t="str">
        <f ca="1">+IF(OFFSET('Sanitation Data'!$F$30,0,10*ROW('Sanitation Data'!F185))="","",OFFSET('Sanitation Data'!$F$30,0,10*ROW('Sanitation Data'!F185)))</f>
        <v/>
      </c>
      <c r="CX191" s="353" t="str">
        <f ca="1">+IF(OFFSET('Sanitation Data'!$F$31,0,10*ROW('Sanitation Data'!F185))="","",OFFSET('Sanitation Data'!$F$31,0,10*ROW('Sanitation Data'!F185)))</f>
        <v/>
      </c>
      <c r="CY191" s="353" t="str">
        <f ca="1">+IF(OFFSET('Sanitation Data'!$F$32,0,10*ROW('Sanitation Data'!F185))="","",OFFSET('Sanitation Data'!$F$32,0,10*ROW('Sanitation Data'!F185)))</f>
        <v/>
      </c>
      <c r="CZ191" s="353" t="str">
        <f ca="1">+IF(OFFSET('Sanitation Data'!$G$28,0,10*ROW('Sanitation Data'!G185))="","",OFFSET('Sanitation Data'!$G$28,0,10*ROW('Sanitation Data'!G185)))</f>
        <v/>
      </c>
      <c r="DA191" s="353" t="str">
        <f ca="1">+IF(OFFSET('Sanitation Data'!$G$29,0,10*ROW('Sanitation Data'!G185))="","",OFFSET('Sanitation Data'!$G$29,0,10*ROW('Sanitation Data'!G185)))</f>
        <v/>
      </c>
      <c r="DB191" s="353" t="str">
        <f ca="1">+IF(OFFSET('Sanitation Data'!$G$30,0,10*ROW('Sanitation Data'!G185))="","",OFFSET('Sanitation Data'!$G$30,0,10*ROW('Sanitation Data'!G185)))</f>
        <v/>
      </c>
      <c r="DC191" s="353" t="str">
        <f ca="1">+IF(OFFSET('Sanitation Data'!$G$31,0,10*ROW('Sanitation Data'!G185))="","",OFFSET('Sanitation Data'!$G$31,0,10*ROW('Sanitation Data'!G185)))</f>
        <v/>
      </c>
      <c r="DD191" s="353" t="str">
        <f ca="1">+IF(OFFSET('Sanitation Data'!$G$32,0,10*ROW('Sanitation Data'!G185))="","",OFFSET('Sanitation Data'!$G$32,0,10*ROW('Sanitation Data'!G185)))</f>
        <v/>
      </c>
      <c r="DE191" s="353" t="str">
        <f ca="1">+IF(OFFSET('Sanitation Data'!$H$28,0,10*ROW('Sanitation Data'!H185))="","",OFFSET('Sanitation Data'!$H$28,0,10*ROW('Sanitation Data'!H185)))</f>
        <v/>
      </c>
      <c r="DF191" s="353" t="str">
        <f ca="1">+IF(OFFSET('Sanitation Data'!$H$29,0,10*ROW('Sanitation Data'!H185))="","",OFFSET('Sanitation Data'!$H$29,0,10*ROW('Sanitation Data'!H185)))</f>
        <v/>
      </c>
      <c r="DG191" s="353" t="str">
        <f ca="1">+IF(OFFSET('Sanitation Data'!$H$30,0,10*ROW('Sanitation Data'!H185))="","",OFFSET('Sanitation Data'!$H$30,0,10*ROW('Sanitation Data'!H185)))</f>
        <v/>
      </c>
      <c r="DH191" s="353" t="str">
        <f ca="1">+IF(OFFSET('Sanitation Data'!$H$31,0,10*ROW('Sanitation Data'!H185))="","",OFFSET('Sanitation Data'!$H$31,0,10*ROW('Sanitation Data'!H185)))</f>
        <v/>
      </c>
      <c r="DI191" s="353" t="str">
        <f ca="1">+IF(OFFSET('Sanitation Data'!$H$32,0,10*ROW('Sanitation Data'!H185))="","",OFFSET('Sanitation Data'!$H$32,0,10*ROW('Sanitation Data'!H185)))</f>
        <v/>
      </c>
      <c r="DJ191" s="353" t="str">
        <f ca="1">+IF(OFFSET('Sanitation Data'!$I$28,0,10*ROW('Sanitation Data'!I185))="","",OFFSET('Sanitation Data'!$I$28,0,10*ROW('Sanitation Data'!I185)))</f>
        <v/>
      </c>
      <c r="DK191" s="353" t="str">
        <f ca="1">+IF(OFFSET('Sanitation Data'!$I$29,0,10*ROW('Sanitation Data'!I185))="","",OFFSET('Sanitation Data'!$I$29,0,10*ROW('Sanitation Data'!I185)))</f>
        <v/>
      </c>
      <c r="DL191" s="353" t="str">
        <f ca="1">+IF(OFFSET('Sanitation Data'!$I$30,0,10*ROW('Sanitation Data'!I185))="","",OFFSET('Sanitation Data'!$I$30,0,10*ROW('Sanitation Data'!I185)))</f>
        <v/>
      </c>
      <c r="DM191" s="353" t="str">
        <f ca="1">+IF(OFFSET('Sanitation Data'!$I$31,0,10*ROW('Sanitation Data'!I185))="","",OFFSET('Sanitation Data'!$I$31,0,10*ROW('Sanitation Data'!I185)))</f>
        <v/>
      </c>
      <c r="DN191" s="353" t="str">
        <f ca="1">+IF(OFFSET('Sanitation Data'!$I$32,0,10*ROW('Sanitation Data'!I185))="","",OFFSET('Sanitation Data'!$I$32,0,10*ROW('Sanitation Data'!I185)))</f>
        <v/>
      </c>
      <c r="DO191" s="353" t="str">
        <f ca="1">+IF(OFFSET('Hygiene Data'!$D$11,0,10*ROW('Hygiene Data'!D185))="","",OFFSET('Hygiene Data'!$D$11,0,10*ROW('Hygiene Data'!D185)))</f>
        <v/>
      </c>
      <c r="DP191" s="353" t="str">
        <f ca="1">+IF(OFFSET('Hygiene Data'!$D$12,0,10*ROW('Hygiene Data'!D185))="","",OFFSET('Hygiene Data'!$D$12,0,10*ROW('Hygiene Data'!D185)))</f>
        <v/>
      </c>
      <c r="DQ191" s="353" t="str">
        <f ca="1">+IF(OFFSET('Hygiene Data'!$D$13,0,10*ROW('Hygiene Data'!D185))="","",OFFSET('Hygiene Data'!$D$13,0,10*ROW('Hygiene Data'!D185)))</f>
        <v/>
      </c>
      <c r="DR191" s="353" t="str">
        <f ca="1">+IF(OFFSET('Hygiene Data'!$E$11,0,10*ROW('Hygiene Data'!E185))="","",OFFSET('Hygiene Data'!$E$11,0,10*ROW('Hygiene Data'!E185)))</f>
        <v/>
      </c>
      <c r="DS191" s="353" t="str">
        <f ca="1">+IF(OFFSET('Hygiene Data'!$E$12,0,10*ROW('Hygiene Data'!E185))="","",OFFSET('Hygiene Data'!$E$12,0,10*ROW('Hygiene Data'!E185)))</f>
        <v/>
      </c>
      <c r="DT191" s="353" t="str">
        <f ca="1">+IF(OFFSET('Hygiene Data'!$E$13,0,10*ROW('Hygiene Data'!E185))="","",OFFSET('Hygiene Data'!$E$13,0,10*ROW('Hygiene Data'!E185)))</f>
        <v/>
      </c>
      <c r="DU191" s="353" t="str">
        <f ca="1">+IF(OFFSET('Hygiene Data'!$F$11,0,10*ROW('Hygiene Data'!F185))="","",OFFSET('Hygiene Data'!$F$11,0,10*ROW('Hygiene Data'!F185)))</f>
        <v/>
      </c>
      <c r="DV191" s="353" t="str">
        <f ca="1">+IF(OFFSET('Hygiene Data'!$F$12,0,10*ROW('Hygiene Data'!F185))="","",OFFSET('Hygiene Data'!$F$12,0,10*ROW('Hygiene Data'!F185)))</f>
        <v/>
      </c>
      <c r="DW191" s="353" t="str">
        <f ca="1">+IF(OFFSET('Hygiene Data'!$F$13,0,10*ROW('Hygiene Data'!F185))="","",OFFSET('Hygiene Data'!$F$13,0,10*ROW('Hygiene Data'!F185)))</f>
        <v/>
      </c>
      <c r="DX191" s="353" t="str">
        <f ca="1">+IF(OFFSET('Hygiene Data'!$G$11,0,10*ROW('Hygiene Data'!G185))="","",OFFSET('Hygiene Data'!$G$11,0,10*ROW('Hygiene Data'!G185)))</f>
        <v/>
      </c>
      <c r="DY191" s="353" t="str">
        <f ca="1">+IF(OFFSET('Hygiene Data'!$G$12,0,10*ROW('Hygiene Data'!G185))="","",OFFSET('Hygiene Data'!$G$12,0,10*ROW('Hygiene Data'!G185)))</f>
        <v/>
      </c>
      <c r="DZ191" s="353" t="str">
        <f ca="1">+IF(OFFSET('Hygiene Data'!$G$13,0,10*ROW('Hygiene Data'!G185))="","",OFFSET('Hygiene Data'!$G$13,0,10*ROW('Hygiene Data'!G185)))</f>
        <v/>
      </c>
      <c r="EA191" s="353" t="str">
        <f ca="1">+IF(OFFSET('Hygiene Data'!$H$11,0,10*ROW('Hygiene Data'!H185))="","",OFFSET('Hygiene Data'!$H$11,0,10*ROW('Hygiene Data'!H185)))</f>
        <v/>
      </c>
      <c r="EB191" s="353" t="str">
        <f ca="1">+IF(OFFSET('Hygiene Data'!$H$12,0,10*ROW('Hygiene Data'!H185))="","",OFFSET('Hygiene Data'!$H$12,0,10*ROW('Hygiene Data'!H185)))</f>
        <v/>
      </c>
      <c r="EC191" s="353" t="str">
        <f ca="1">+IF(OFFSET('Hygiene Data'!$H$13,0,10*ROW('Hygiene Data'!H185))="","",OFFSET('Hygiene Data'!$H$13,0,10*ROW('Hygiene Data'!H185)))</f>
        <v/>
      </c>
      <c r="ED191" s="353" t="str">
        <f ca="1">+IF(OFFSET('Hygiene Data'!$I$11,0,10*ROW('Hygiene Data'!I185))="","",OFFSET('Hygiene Data'!$I$11,0,10*ROW('Hygiene Data'!I185)))</f>
        <v/>
      </c>
      <c r="EE191" s="353" t="str">
        <f ca="1">+IF(OFFSET('Hygiene Data'!$I$12,0,10*ROW('Hygiene Data'!I185))="","",OFFSET('Hygiene Data'!$I$12,0,10*ROW('Hygiene Data'!I185)))</f>
        <v/>
      </c>
      <c r="EF191" s="353" t="str">
        <f ca="1">+IF(OFFSET('Hygiene Data'!$I$13,0,10*ROW('Hygiene Data'!I185))="","",OFFSET('Hygiene Data'!$I$13,0,10*ROW('Hygiene Data'!I185)))</f>
        <v/>
      </c>
    </row>
    <row r="192" spans="1:136" x14ac:dyDescent="0.25">
      <c r="A192" s="462" t="str">
        <f ca="1">+IF(OFFSET('Water Data'!$B$2,0,10*ROW('Water Data'!E186))="","",OFFSET('Water Data'!$B$2,0,10*ROW('Water Data'!E186)))</f>
        <v/>
      </c>
      <c r="B192" s="46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89" t="str">
        <f t="shared" ca="1" si="2"/>
        <v/>
      </c>
      <c r="D192" s="49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3" t="str">
        <f ca="1">+IF(OFFSET('Water Data'!$D$27,0,10*ROW('Water Data'!D186))="","",OFFSET('Water Data'!$D$27,0,10*ROW('Water Data'!D186)))</f>
        <v/>
      </c>
      <c r="BT192" s="353" t="str">
        <f ca="1">+IF(OFFSET('Water Data'!$D$28,0,10*ROW('Water Data'!D186))="","",OFFSET('Water Data'!$D$28,0,10*ROW('Water Data'!D186)))</f>
        <v/>
      </c>
      <c r="BU192" s="353" t="str">
        <f ca="1">+IF(OFFSET('Water Data'!$D$29,0,10*ROW('Water Data'!D186))="","",OFFSET('Water Data'!$D$29,0,10*ROW('Water Data'!D186)))</f>
        <v/>
      </c>
      <c r="BV192" s="353" t="str">
        <f ca="1">+IF(OFFSET('Water Data'!$E$27,0,10*ROW('Water Data'!E186))="","",OFFSET('Water Data'!$E$27,0,10*ROW('Water Data'!E186)))</f>
        <v/>
      </c>
      <c r="BW192" s="353" t="str">
        <f ca="1">+IF(OFFSET('Water Data'!$E$28,0,10*ROW('Water Data'!E186))="","",OFFSET('Water Data'!$E$28,0,10*ROW('Water Data'!E186)))</f>
        <v/>
      </c>
      <c r="BX192" s="353" t="str">
        <f ca="1">+IF(OFFSET('Water Data'!$E$29,0,10*ROW('Water Data'!E186))="","",OFFSET('Water Data'!$E$29,0,10*ROW('Water Data'!E186)))</f>
        <v/>
      </c>
      <c r="BY192" s="353" t="str">
        <f ca="1">+IF(OFFSET('Water Data'!$F$27,0,10*ROW('Water Data'!F186))="","",OFFSET('Water Data'!$F$27,0,10*ROW('Water Data'!F186)))</f>
        <v/>
      </c>
      <c r="BZ192" s="353" t="str">
        <f ca="1">+IF(OFFSET('Water Data'!$F$28,0,10*ROW('Water Data'!F186))="","",OFFSET('Water Data'!$F$28,0,10*ROW('Water Data'!F186)))</f>
        <v/>
      </c>
      <c r="CA192" s="353" t="str">
        <f ca="1">+IF(OFFSET('Water Data'!$F$29,0,10*ROW('Water Data'!F186))="","",OFFSET('Water Data'!$F$29,0,10*ROW('Water Data'!F186)))</f>
        <v/>
      </c>
      <c r="CB192" s="353" t="str">
        <f ca="1">+IF(OFFSET('Water Data'!$G$27,0,10*ROW('Water Data'!G186))="","",OFFSET('Water Data'!$G$27,0,10*ROW('Water Data'!G186)))</f>
        <v/>
      </c>
      <c r="CC192" s="353" t="str">
        <f ca="1">+IF(OFFSET('Water Data'!$G$28,0,10*ROW('Water Data'!G186))="","",OFFSET('Water Data'!$G$28,0,10*ROW('Water Data'!G186)))</f>
        <v/>
      </c>
      <c r="CD192" s="353" t="str">
        <f ca="1">+IF(OFFSET('Water Data'!$G$29,0,10*ROW('Water Data'!G186))="","",OFFSET('Water Data'!$G$29,0,10*ROW('Water Data'!G186)))</f>
        <v/>
      </c>
      <c r="CE192" s="353" t="str">
        <f ca="1">+IF(OFFSET('Water Data'!$H$27,0,10*ROW('Water Data'!H186))="","",OFFSET('Water Data'!$H$27,0,10*ROW('Water Data'!H186)))</f>
        <v/>
      </c>
      <c r="CF192" s="353" t="str">
        <f ca="1">+IF(OFFSET('Water Data'!$H$28,0,10*ROW('Water Data'!H186))="","",OFFSET('Water Data'!$H$28,0,10*ROW('Water Data'!H186)))</f>
        <v/>
      </c>
      <c r="CG192" s="353" t="str">
        <f ca="1">+IF(OFFSET('Water Data'!$H$29,0,10*ROW('Water Data'!H186))="","",OFFSET('Water Data'!$H$29,0,10*ROW('Water Data'!H186)))</f>
        <v/>
      </c>
      <c r="CH192" s="353" t="str">
        <f ca="1">+IF(OFFSET('Water Data'!$I$27,0,10*ROW('Water Data'!I186))="","",OFFSET('Water Data'!$I$27,0,10*ROW('Water Data'!I186)))</f>
        <v/>
      </c>
      <c r="CI192" s="353" t="str">
        <f ca="1">+IF(OFFSET('Water Data'!$I$28,0,10*ROW('Water Data'!I186))="","",OFFSET('Water Data'!$I$28,0,10*ROW('Water Data'!I186)))</f>
        <v/>
      </c>
      <c r="CJ192" s="353" t="str">
        <f ca="1">+IF(OFFSET('Water Data'!$I$29,0,10*ROW('Water Data'!I186))="","",OFFSET('Water Data'!$I$29,0,10*ROW('Water Data'!I186)))</f>
        <v/>
      </c>
      <c r="CK192" s="353" t="str">
        <f ca="1">+IF(OFFSET('Sanitation Data'!$D$28,0,10*ROW('Sanitation Data'!D186))="","",OFFSET('Sanitation Data'!$D$28,0,10*ROW('Sanitation Data'!D186)))</f>
        <v/>
      </c>
      <c r="CL192" s="353" t="str">
        <f ca="1">+IF(OFFSET('Sanitation Data'!$D$29,0,10*ROW('Sanitation Data'!D186))="","",OFFSET('Sanitation Data'!$D$29,0,10*ROW('Sanitation Data'!D186)))</f>
        <v/>
      </c>
      <c r="CM192" s="353" t="str">
        <f ca="1">+IF(OFFSET('Sanitation Data'!$D$30,0,10*ROW('Sanitation Data'!D186))="","",OFFSET('Sanitation Data'!$D$30,0,10*ROW('Sanitation Data'!D186)))</f>
        <v/>
      </c>
      <c r="CN192" s="353" t="str">
        <f ca="1">+IF(OFFSET('Sanitation Data'!$D$31,0,10*ROW('Sanitation Data'!D186))="","",OFFSET('Sanitation Data'!$D$31,0,10*ROW('Sanitation Data'!D186)))</f>
        <v/>
      </c>
      <c r="CO192" s="353" t="str">
        <f ca="1">+IF(OFFSET('Sanitation Data'!$D$32,0,10*ROW('Sanitation Data'!D186))="","",OFFSET('Sanitation Data'!$D$32,0,10*ROW('Sanitation Data'!D186)))</f>
        <v/>
      </c>
      <c r="CP192" s="353" t="str">
        <f ca="1">+IF(OFFSET('Sanitation Data'!$E$28,0,10*ROW('Sanitation Data'!E186))="","",OFFSET('Sanitation Data'!$E$28,0,10*ROW('Sanitation Data'!E186)))</f>
        <v/>
      </c>
      <c r="CQ192" s="353" t="str">
        <f ca="1">+IF(OFFSET('Sanitation Data'!$E$29,0,10*ROW('Sanitation Data'!E186))="","",OFFSET('Sanitation Data'!$E$29,0,10*ROW('Sanitation Data'!E186)))</f>
        <v/>
      </c>
      <c r="CR192" s="353" t="str">
        <f ca="1">+IF(OFFSET('Sanitation Data'!$E$30,0,10*ROW('Sanitation Data'!E186))="","",OFFSET('Sanitation Data'!$E$30,0,10*ROW('Sanitation Data'!E186)))</f>
        <v/>
      </c>
      <c r="CS192" s="353" t="str">
        <f ca="1">+IF(OFFSET('Sanitation Data'!$E$31,0,10*ROW('Sanitation Data'!E186))="","",OFFSET('Sanitation Data'!$E$31,0,10*ROW('Sanitation Data'!E186)))</f>
        <v/>
      </c>
      <c r="CT192" s="353" t="str">
        <f ca="1">+IF(OFFSET('Sanitation Data'!$E$32,0,10*ROW('Sanitation Data'!E186))="","",OFFSET('Sanitation Data'!$E$32,0,10*ROW('Sanitation Data'!E186)))</f>
        <v/>
      </c>
      <c r="CU192" s="353" t="str">
        <f ca="1">+IF(OFFSET('Sanitation Data'!$F$28,0,10*ROW('Sanitation Data'!F186))="","",OFFSET('Sanitation Data'!$F$28,0,10*ROW('Sanitation Data'!F186)))</f>
        <v/>
      </c>
      <c r="CV192" s="353" t="str">
        <f ca="1">+IF(OFFSET('Sanitation Data'!$F$29,0,10*ROW('Sanitation Data'!F186))="","",OFFSET('Sanitation Data'!$F$29,0,10*ROW('Sanitation Data'!F186)))</f>
        <v/>
      </c>
      <c r="CW192" s="353" t="str">
        <f ca="1">+IF(OFFSET('Sanitation Data'!$F$30,0,10*ROW('Sanitation Data'!F186))="","",OFFSET('Sanitation Data'!$F$30,0,10*ROW('Sanitation Data'!F186)))</f>
        <v/>
      </c>
      <c r="CX192" s="353" t="str">
        <f ca="1">+IF(OFFSET('Sanitation Data'!$F$31,0,10*ROW('Sanitation Data'!F186))="","",OFFSET('Sanitation Data'!$F$31,0,10*ROW('Sanitation Data'!F186)))</f>
        <v/>
      </c>
      <c r="CY192" s="353" t="str">
        <f ca="1">+IF(OFFSET('Sanitation Data'!$F$32,0,10*ROW('Sanitation Data'!F186))="","",OFFSET('Sanitation Data'!$F$32,0,10*ROW('Sanitation Data'!F186)))</f>
        <v/>
      </c>
      <c r="CZ192" s="353" t="str">
        <f ca="1">+IF(OFFSET('Sanitation Data'!$G$28,0,10*ROW('Sanitation Data'!G186))="","",OFFSET('Sanitation Data'!$G$28,0,10*ROW('Sanitation Data'!G186)))</f>
        <v/>
      </c>
      <c r="DA192" s="353" t="str">
        <f ca="1">+IF(OFFSET('Sanitation Data'!$G$29,0,10*ROW('Sanitation Data'!G186))="","",OFFSET('Sanitation Data'!$G$29,0,10*ROW('Sanitation Data'!G186)))</f>
        <v/>
      </c>
      <c r="DB192" s="353" t="str">
        <f ca="1">+IF(OFFSET('Sanitation Data'!$G$30,0,10*ROW('Sanitation Data'!G186))="","",OFFSET('Sanitation Data'!$G$30,0,10*ROW('Sanitation Data'!G186)))</f>
        <v/>
      </c>
      <c r="DC192" s="353" t="str">
        <f ca="1">+IF(OFFSET('Sanitation Data'!$G$31,0,10*ROW('Sanitation Data'!G186))="","",OFFSET('Sanitation Data'!$G$31,0,10*ROW('Sanitation Data'!G186)))</f>
        <v/>
      </c>
      <c r="DD192" s="353" t="str">
        <f ca="1">+IF(OFFSET('Sanitation Data'!$G$32,0,10*ROW('Sanitation Data'!G186))="","",OFFSET('Sanitation Data'!$G$32,0,10*ROW('Sanitation Data'!G186)))</f>
        <v/>
      </c>
      <c r="DE192" s="353" t="str">
        <f ca="1">+IF(OFFSET('Sanitation Data'!$H$28,0,10*ROW('Sanitation Data'!H186))="","",OFFSET('Sanitation Data'!$H$28,0,10*ROW('Sanitation Data'!H186)))</f>
        <v/>
      </c>
      <c r="DF192" s="353" t="str">
        <f ca="1">+IF(OFFSET('Sanitation Data'!$H$29,0,10*ROW('Sanitation Data'!H186))="","",OFFSET('Sanitation Data'!$H$29,0,10*ROW('Sanitation Data'!H186)))</f>
        <v/>
      </c>
      <c r="DG192" s="353" t="str">
        <f ca="1">+IF(OFFSET('Sanitation Data'!$H$30,0,10*ROW('Sanitation Data'!H186))="","",OFFSET('Sanitation Data'!$H$30,0,10*ROW('Sanitation Data'!H186)))</f>
        <v/>
      </c>
      <c r="DH192" s="353" t="str">
        <f ca="1">+IF(OFFSET('Sanitation Data'!$H$31,0,10*ROW('Sanitation Data'!H186))="","",OFFSET('Sanitation Data'!$H$31,0,10*ROW('Sanitation Data'!H186)))</f>
        <v/>
      </c>
      <c r="DI192" s="353" t="str">
        <f ca="1">+IF(OFFSET('Sanitation Data'!$H$32,0,10*ROW('Sanitation Data'!H186))="","",OFFSET('Sanitation Data'!$H$32,0,10*ROW('Sanitation Data'!H186)))</f>
        <v/>
      </c>
      <c r="DJ192" s="353" t="str">
        <f ca="1">+IF(OFFSET('Sanitation Data'!$I$28,0,10*ROW('Sanitation Data'!I186))="","",OFFSET('Sanitation Data'!$I$28,0,10*ROW('Sanitation Data'!I186)))</f>
        <v/>
      </c>
      <c r="DK192" s="353" t="str">
        <f ca="1">+IF(OFFSET('Sanitation Data'!$I$29,0,10*ROW('Sanitation Data'!I186))="","",OFFSET('Sanitation Data'!$I$29,0,10*ROW('Sanitation Data'!I186)))</f>
        <v/>
      </c>
      <c r="DL192" s="353" t="str">
        <f ca="1">+IF(OFFSET('Sanitation Data'!$I$30,0,10*ROW('Sanitation Data'!I186))="","",OFFSET('Sanitation Data'!$I$30,0,10*ROW('Sanitation Data'!I186)))</f>
        <v/>
      </c>
      <c r="DM192" s="353" t="str">
        <f ca="1">+IF(OFFSET('Sanitation Data'!$I$31,0,10*ROW('Sanitation Data'!I186))="","",OFFSET('Sanitation Data'!$I$31,0,10*ROW('Sanitation Data'!I186)))</f>
        <v/>
      </c>
      <c r="DN192" s="353" t="str">
        <f ca="1">+IF(OFFSET('Sanitation Data'!$I$32,0,10*ROW('Sanitation Data'!I186))="","",OFFSET('Sanitation Data'!$I$32,0,10*ROW('Sanitation Data'!I186)))</f>
        <v/>
      </c>
      <c r="DO192" s="353" t="str">
        <f ca="1">+IF(OFFSET('Hygiene Data'!$D$11,0,10*ROW('Hygiene Data'!D186))="","",OFFSET('Hygiene Data'!$D$11,0,10*ROW('Hygiene Data'!D186)))</f>
        <v/>
      </c>
      <c r="DP192" s="353" t="str">
        <f ca="1">+IF(OFFSET('Hygiene Data'!$D$12,0,10*ROW('Hygiene Data'!D186))="","",OFFSET('Hygiene Data'!$D$12,0,10*ROW('Hygiene Data'!D186)))</f>
        <v/>
      </c>
      <c r="DQ192" s="353" t="str">
        <f ca="1">+IF(OFFSET('Hygiene Data'!$D$13,0,10*ROW('Hygiene Data'!D186))="","",OFFSET('Hygiene Data'!$D$13,0,10*ROW('Hygiene Data'!D186)))</f>
        <v/>
      </c>
      <c r="DR192" s="353" t="str">
        <f ca="1">+IF(OFFSET('Hygiene Data'!$E$11,0,10*ROW('Hygiene Data'!E186))="","",OFFSET('Hygiene Data'!$E$11,0,10*ROW('Hygiene Data'!E186)))</f>
        <v/>
      </c>
      <c r="DS192" s="353" t="str">
        <f ca="1">+IF(OFFSET('Hygiene Data'!$E$12,0,10*ROW('Hygiene Data'!E186))="","",OFFSET('Hygiene Data'!$E$12,0,10*ROW('Hygiene Data'!E186)))</f>
        <v/>
      </c>
      <c r="DT192" s="353" t="str">
        <f ca="1">+IF(OFFSET('Hygiene Data'!$E$13,0,10*ROW('Hygiene Data'!E186))="","",OFFSET('Hygiene Data'!$E$13,0,10*ROW('Hygiene Data'!E186)))</f>
        <v/>
      </c>
      <c r="DU192" s="353" t="str">
        <f ca="1">+IF(OFFSET('Hygiene Data'!$F$11,0,10*ROW('Hygiene Data'!F186))="","",OFFSET('Hygiene Data'!$F$11,0,10*ROW('Hygiene Data'!F186)))</f>
        <v/>
      </c>
      <c r="DV192" s="353" t="str">
        <f ca="1">+IF(OFFSET('Hygiene Data'!$F$12,0,10*ROW('Hygiene Data'!F186))="","",OFFSET('Hygiene Data'!$F$12,0,10*ROW('Hygiene Data'!F186)))</f>
        <v/>
      </c>
      <c r="DW192" s="353" t="str">
        <f ca="1">+IF(OFFSET('Hygiene Data'!$F$13,0,10*ROW('Hygiene Data'!F186))="","",OFFSET('Hygiene Data'!$F$13,0,10*ROW('Hygiene Data'!F186)))</f>
        <v/>
      </c>
      <c r="DX192" s="353" t="str">
        <f ca="1">+IF(OFFSET('Hygiene Data'!$G$11,0,10*ROW('Hygiene Data'!G186))="","",OFFSET('Hygiene Data'!$G$11,0,10*ROW('Hygiene Data'!G186)))</f>
        <v/>
      </c>
      <c r="DY192" s="353" t="str">
        <f ca="1">+IF(OFFSET('Hygiene Data'!$G$12,0,10*ROW('Hygiene Data'!G186))="","",OFFSET('Hygiene Data'!$G$12,0,10*ROW('Hygiene Data'!G186)))</f>
        <v/>
      </c>
      <c r="DZ192" s="353" t="str">
        <f ca="1">+IF(OFFSET('Hygiene Data'!$G$13,0,10*ROW('Hygiene Data'!G186))="","",OFFSET('Hygiene Data'!$G$13,0,10*ROW('Hygiene Data'!G186)))</f>
        <v/>
      </c>
      <c r="EA192" s="353" t="str">
        <f ca="1">+IF(OFFSET('Hygiene Data'!$H$11,0,10*ROW('Hygiene Data'!H186))="","",OFFSET('Hygiene Data'!$H$11,0,10*ROW('Hygiene Data'!H186)))</f>
        <v/>
      </c>
      <c r="EB192" s="353" t="str">
        <f ca="1">+IF(OFFSET('Hygiene Data'!$H$12,0,10*ROW('Hygiene Data'!H186))="","",OFFSET('Hygiene Data'!$H$12,0,10*ROW('Hygiene Data'!H186)))</f>
        <v/>
      </c>
      <c r="EC192" s="353" t="str">
        <f ca="1">+IF(OFFSET('Hygiene Data'!$H$13,0,10*ROW('Hygiene Data'!H186))="","",OFFSET('Hygiene Data'!$H$13,0,10*ROW('Hygiene Data'!H186)))</f>
        <v/>
      </c>
      <c r="ED192" s="353" t="str">
        <f ca="1">+IF(OFFSET('Hygiene Data'!$I$11,0,10*ROW('Hygiene Data'!I186))="","",OFFSET('Hygiene Data'!$I$11,0,10*ROW('Hygiene Data'!I186)))</f>
        <v/>
      </c>
      <c r="EE192" s="353" t="str">
        <f ca="1">+IF(OFFSET('Hygiene Data'!$I$12,0,10*ROW('Hygiene Data'!I186))="","",OFFSET('Hygiene Data'!$I$12,0,10*ROW('Hygiene Data'!I186)))</f>
        <v/>
      </c>
      <c r="EF192" s="353" t="str">
        <f ca="1">+IF(OFFSET('Hygiene Data'!$I$13,0,10*ROW('Hygiene Data'!I186))="","",OFFSET('Hygiene Data'!$I$13,0,10*ROW('Hygiene Data'!I186)))</f>
        <v/>
      </c>
    </row>
    <row r="193" spans="1:136" x14ac:dyDescent="0.25">
      <c r="A193" s="462" t="str">
        <f ca="1">+IF(OFFSET('Water Data'!$B$2,0,10*ROW('Water Data'!E187))="","",OFFSET('Water Data'!$B$2,0,10*ROW('Water Data'!E187)))</f>
        <v/>
      </c>
      <c r="B193" s="46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89" t="str">
        <f t="shared" ca="1" si="2"/>
        <v/>
      </c>
      <c r="D193" s="49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3" t="str">
        <f ca="1">+IF(OFFSET('Water Data'!$D$27,0,10*ROW('Water Data'!D187))="","",OFFSET('Water Data'!$D$27,0,10*ROW('Water Data'!D187)))</f>
        <v/>
      </c>
      <c r="BT193" s="353" t="str">
        <f ca="1">+IF(OFFSET('Water Data'!$D$28,0,10*ROW('Water Data'!D187))="","",OFFSET('Water Data'!$D$28,0,10*ROW('Water Data'!D187)))</f>
        <v/>
      </c>
      <c r="BU193" s="353" t="str">
        <f ca="1">+IF(OFFSET('Water Data'!$D$29,0,10*ROW('Water Data'!D187))="","",OFFSET('Water Data'!$D$29,0,10*ROW('Water Data'!D187)))</f>
        <v/>
      </c>
      <c r="BV193" s="353" t="str">
        <f ca="1">+IF(OFFSET('Water Data'!$E$27,0,10*ROW('Water Data'!E187))="","",OFFSET('Water Data'!$E$27,0,10*ROW('Water Data'!E187)))</f>
        <v/>
      </c>
      <c r="BW193" s="353" t="str">
        <f ca="1">+IF(OFFSET('Water Data'!$E$28,0,10*ROW('Water Data'!E187))="","",OFFSET('Water Data'!$E$28,0,10*ROW('Water Data'!E187)))</f>
        <v/>
      </c>
      <c r="BX193" s="353" t="str">
        <f ca="1">+IF(OFFSET('Water Data'!$E$29,0,10*ROW('Water Data'!E187))="","",OFFSET('Water Data'!$E$29,0,10*ROW('Water Data'!E187)))</f>
        <v/>
      </c>
      <c r="BY193" s="353" t="str">
        <f ca="1">+IF(OFFSET('Water Data'!$F$27,0,10*ROW('Water Data'!F187))="","",OFFSET('Water Data'!$F$27,0,10*ROW('Water Data'!F187)))</f>
        <v/>
      </c>
      <c r="BZ193" s="353" t="str">
        <f ca="1">+IF(OFFSET('Water Data'!$F$28,0,10*ROW('Water Data'!F187))="","",OFFSET('Water Data'!$F$28,0,10*ROW('Water Data'!F187)))</f>
        <v/>
      </c>
      <c r="CA193" s="353" t="str">
        <f ca="1">+IF(OFFSET('Water Data'!$F$29,0,10*ROW('Water Data'!F187))="","",OFFSET('Water Data'!$F$29,0,10*ROW('Water Data'!F187)))</f>
        <v/>
      </c>
      <c r="CB193" s="353" t="str">
        <f ca="1">+IF(OFFSET('Water Data'!$G$27,0,10*ROW('Water Data'!G187))="","",OFFSET('Water Data'!$G$27,0,10*ROW('Water Data'!G187)))</f>
        <v/>
      </c>
      <c r="CC193" s="353" t="str">
        <f ca="1">+IF(OFFSET('Water Data'!$G$28,0,10*ROW('Water Data'!G187))="","",OFFSET('Water Data'!$G$28,0,10*ROW('Water Data'!G187)))</f>
        <v/>
      </c>
      <c r="CD193" s="353" t="str">
        <f ca="1">+IF(OFFSET('Water Data'!$G$29,0,10*ROW('Water Data'!G187))="","",OFFSET('Water Data'!$G$29,0,10*ROW('Water Data'!G187)))</f>
        <v/>
      </c>
      <c r="CE193" s="353" t="str">
        <f ca="1">+IF(OFFSET('Water Data'!$H$27,0,10*ROW('Water Data'!H187))="","",OFFSET('Water Data'!$H$27,0,10*ROW('Water Data'!H187)))</f>
        <v/>
      </c>
      <c r="CF193" s="353" t="str">
        <f ca="1">+IF(OFFSET('Water Data'!$H$28,0,10*ROW('Water Data'!H187))="","",OFFSET('Water Data'!$H$28,0,10*ROW('Water Data'!H187)))</f>
        <v/>
      </c>
      <c r="CG193" s="353" t="str">
        <f ca="1">+IF(OFFSET('Water Data'!$H$29,0,10*ROW('Water Data'!H187))="","",OFFSET('Water Data'!$H$29,0,10*ROW('Water Data'!H187)))</f>
        <v/>
      </c>
      <c r="CH193" s="353" t="str">
        <f ca="1">+IF(OFFSET('Water Data'!$I$27,0,10*ROW('Water Data'!I187))="","",OFFSET('Water Data'!$I$27,0,10*ROW('Water Data'!I187)))</f>
        <v/>
      </c>
      <c r="CI193" s="353" t="str">
        <f ca="1">+IF(OFFSET('Water Data'!$I$28,0,10*ROW('Water Data'!I187))="","",OFFSET('Water Data'!$I$28,0,10*ROW('Water Data'!I187)))</f>
        <v/>
      </c>
      <c r="CJ193" s="353" t="str">
        <f ca="1">+IF(OFFSET('Water Data'!$I$29,0,10*ROW('Water Data'!I187))="","",OFFSET('Water Data'!$I$29,0,10*ROW('Water Data'!I187)))</f>
        <v/>
      </c>
      <c r="CK193" s="353" t="str">
        <f ca="1">+IF(OFFSET('Sanitation Data'!$D$28,0,10*ROW('Sanitation Data'!D187))="","",OFFSET('Sanitation Data'!$D$28,0,10*ROW('Sanitation Data'!D187)))</f>
        <v/>
      </c>
      <c r="CL193" s="353" t="str">
        <f ca="1">+IF(OFFSET('Sanitation Data'!$D$29,0,10*ROW('Sanitation Data'!D187))="","",OFFSET('Sanitation Data'!$D$29,0,10*ROW('Sanitation Data'!D187)))</f>
        <v/>
      </c>
      <c r="CM193" s="353" t="str">
        <f ca="1">+IF(OFFSET('Sanitation Data'!$D$30,0,10*ROW('Sanitation Data'!D187))="","",OFFSET('Sanitation Data'!$D$30,0,10*ROW('Sanitation Data'!D187)))</f>
        <v/>
      </c>
      <c r="CN193" s="353" t="str">
        <f ca="1">+IF(OFFSET('Sanitation Data'!$D$31,0,10*ROW('Sanitation Data'!D187))="","",OFFSET('Sanitation Data'!$D$31,0,10*ROW('Sanitation Data'!D187)))</f>
        <v/>
      </c>
      <c r="CO193" s="353" t="str">
        <f ca="1">+IF(OFFSET('Sanitation Data'!$D$32,0,10*ROW('Sanitation Data'!D187))="","",OFFSET('Sanitation Data'!$D$32,0,10*ROW('Sanitation Data'!D187)))</f>
        <v/>
      </c>
      <c r="CP193" s="353" t="str">
        <f ca="1">+IF(OFFSET('Sanitation Data'!$E$28,0,10*ROW('Sanitation Data'!E187))="","",OFFSET('Sanitation Data'!$E$28,0,10*ROW('Sanitation Data'!E187)))</f>
        <v/>
      </c>
      <c r="CQ193" s="353" t="str">
        <f ca="1">+IF(OFFSET('Sanitation Data'!$E$29,0,10*ROW('Sanitation Data'!E187))="","",OFFSET('Sanitation Data'!$E$29,0,10*ROW('Sanitation Data'!E187)))</f>
        <v/>
      </c>
      <c r="CR193" s="353" t="str">
        <f ca="1">+IF(OFFSET('Sanitation Data'!$E$30,0,10*ROW('Sanitation Data'!E187))="","",OFFSET('Sanitation Data'!$E$30,0,10*ROW('Sanitation Data'!E187)))</f>
        <v/>
      </c>
      <c r="CS193" s="353" t="str">
        <f ca="1">+IF(OFFSET('Sanitation Data'!$E$31,0,10*ROW('Sanitation Data'!E187))="","",OFFSET('Sanitation Data'!$E$31,0,10*ROW('Sanitation Data'!E187)))</f>
        <v/>
      </c>
      <c r="CT193" s="353" t="str">
        <f ca="1">+IF(OFFSET('Sanitation Data'!$E$32,0,10*ROW('Sanitation Data'!E187))="","",OFFSET('Sanitation Data'!$E$32,0,10*ROW('Sanitation Data'!E187)))</f>
        <v/>
      </c>
      <c r="CU193" s="353" t="str">
        <f ca="1">+IF(OFFSET('Sanitation Data'!$F$28,0,10*ROW('Sanitation Data'!F187))="","",OFFSET('Sanitation Data'!$F$28,0,10*ROW('Sanitation Data'!F187)))</f>
        <v/>
      </c>
      <c r="CV193" s="353" t="str">
        <f ca="1">+IF(OFFSET('Sanitation Data'!$F$29,0,10*ROW('Sanitation Data'!F187))="","",OFFSET('Sanitation Data'!$F$29,0,10*ROW('Sanitation Data'!F187)))</f>
        <v/>
      </c>
      <c r="CW193" s="353" t="str">
        <f ca="1">+IF(OFFSET('Sanitation Data'!$F$30,0,10*ROW('Sanitation Data'!F187))="","",OFFSET('Sanitation Data'!$F$30,0,10*ROW('Sanitation Data'!F187)))</f>
        <v/>
      </c>
      <c r="CX193" s="353" t="str">
        <f ca="1">+IF(OFFSET('Sanitation Data'!$F$31,0,10*ROW('Sanitation Data'!F187))="","",OFFSET('Sanitation Data'!$F$31,0,10*ROW('Sanitation Data'!F187)))</f>
        <v/>
      </c>
      <c r="CY193" s="353" t="str">
        <f ca="1">+IF(OFFSET('Sanitation Data'!$F$32,0,10*ROW('Sanitation Data'!F187))="","",OFFSET('Sanitation Data'!$F$32,0,10*ROW('Sanitation Data'!F187)))</f>
        <v/>
      </c>
      <c r="CZ193" s="353" t="str">
        <f ca="1">+IF(OFFSET('Sanitation Data'!$G$28,0,10*ROW('Sanitation Data'!G187))="","",OFFSET('Sanitation Data'!$G$28,0,10*ROW('Sanitation Data'!G187)))</f>
        <v/>
      </c>
      <c r="DA193" s="353" t="str">
        <f ca="1">+IF(OFFSET('Sanitation Data'!$G$29,0,10*ROW('Sanitation Data'!G187))="","",OFFSET('Sanitation Data'!$G$29,0,10*ROW('Sanitation Data'!G187)))</f>
        <v/>
      </c>
      <c r="DB193" s="353" t="str">
        <f ca="1">+IF(OFFSET('Sanitation Data'!$G$30,0,10*ROW('Sanitation Data'!G187))="","",OFFSET('Sanitation Data'!$G$30,0,10*ROW('Sanitation Data'!G187)))</f>
        <v/>
      </c>
      <c r="DC193" s="353" t="str">
        <f ca="1">+IF(OFFSET('Sanitation Data'!$G$31,0,10*ROW('Sanitation Data'!G187))="","",OFFSET('Sanitation Data'!$G$31,0,10*ROW('Sanitation Data'!G187)))</f>
        <v/>
      </c>
      <c r="DD193" s="353" t="str">
        <f ca="1">+IF(OFFSET('Sanitation Data'!$G$32,0,10*ROW('Sanitation Data'!G187))="","",OFFSET('Sanitation Data'!$G$32,0,10*ROW('Sanitation Data'!G187)))</f>
        <v/>
      </c>
      <c r="DE193" s="353" t="str">
        <f ca="1">+IF(OFFSET('Sanitation Data'!$H$28,0,10*ROW('Sanitation Data'!H187))="","",OFFSET('Sanitation Data'!$H$28,0,10*ROW('Sanitation Data'!H187)))</f>
        <v/>
      </c>
      <c r="DF193" s="353" t="str">
        <f ca="1">+IF(OFFSET('Sanitation Data'!$H$29,0,10*ROW('Sanitation Data'!H187))="","",OFFSET('Sanitation Data'!$H$29,0,10*ROW('Sanitation Data'!H187)))</f>
        <v/>
      </c>
      <c r="DG193" s="353" t="str">
        <f ca="1">+IF(OFFSET('Sanitation Data'!$H$30,0,10*ROW('Sanitation Data'!H187))="","",OFFSET('Sanitation Data'!$H$30,0,10*ROW('Sanitation Data'!H187)))</f>
        <v/>
      </c>
      <c r="DH193" s="353" t="str">
        <f ca="1">+IF(OFFSET('Sanitation Data'!$H$31,0,10*ROW('Sanitation Data'!H187))="","",OFFSET('Sanitation Data'!$H$31,0,10*ROW('Sanitation Data'!H187)))</f>
        <v/>
      </c>
      <c r="DI193" s="353" t="str">
        <f ca="1">+IF(OFFSET('Sanitation Data'!$H$32,0,10*ROW('Sanitation Data'!H187))="","",OFFSET('Sanitation Data'!$H$32,0,10*ROW('Sanitation Data'!H187)))</f>
        <v/>
      </c>
      <c r="DJ193" s="353" t="str">
        <f ca="1">+IF(OFFSET('Sanitation Data'!$I$28,0,10*ROW('Sanitation Data'!I187))="","",OFFSET('Sanitation Data'!$I$28,0,10*ROW('Sanitation Data'!I187)))</f>
        <v/>
      </c>
      <c r="DK193" s="353" t="str">
        <f ca="1">+IF(OFFSET('Sanitation Data'!$I$29,0,10*ROW('Sanitation Data'!I187))="","",OFFSET('Sanitation Data'!$I$29,0,10*ROW('Sanitation Data'!I187)))</f>
        <v/>
      </c>
      <c r="DL193" s="353" t="str">
        <f ca="1">+IF(OFFSET('Sanitation Data'!$I$30,0,10*ROW('Sanitation Data'!I187))="","",OFFSET('Sanitation Data'!$I$30,0,10*ROW('Sanitation Data'!I187)))</f>
        <v/>
      </c>
      <c r="DM193" s="353" t="str">
        <f ca="1">+IF(OFFSET('Sanitation Data'!$I$31,0,10*ROW('Sanitation Data'!I187))="","",OFFSET('Sanitation Data'!$I$31,0,10*ROW('Sanitation Data'!I187)))</f>
        <v/>
      </c>
      <c r="DN193" s="353" t="str">
        <f ca="1">+IF(OFFSET('Sanitation Data'!$I$32,0,10*ROW('Sanitation Data'!I187))="","",OFFSET('Sanitation Data'!$I$32,0,10*ROW('Sanitation Data'!I187)))</f>
        <v/>
      </c>
      <c r="DO193" s="353" t="str">
        <f ca="1">+IF(OFFSET('Hygiene Data'!$D$11,0,10*ROW('Hygiene Data'!D187))="","",OFFSET('Hygiene Data'!$D$11,0,10*ROW('Hygiene Data'!D187)))</f>
        <v/>
      </c>
      <c r="DP193" s="353" t="str">
        <f ca="1">+IF(OFFSET('Hygiene Data'!$D$12,0,10*ROW('Hygiene Data'!D187))="","",OFFSET('Hygiene Data'!$D$12,0,10*ROW('Hygiene Data'!D187)))</f>
        <v/>
      </c>
      <c r="DQ193" s="353" t="str">
        <f ca="1">+IF(OFFSET('Hygiene Data'!$D$13,0,10*ROW('Hygiene Data'!D187))="","",OFFSET('Hygiene Data'!$D$13,0,10*ROW('Hygiene Data'!D187)))</f>
        <v/>
      </c>
      <c r="DR193" s="353" t="str">
        <f ca="1">+IF(OFFSET('Hygiene Data'!$E$11,0,10*ROW('Hygiene Data'!E187))="","",OFFSET('Hygiene Data'!$E$11,0,10*ROW('Hygiene Data'!E187)))</f>
        <v/>
      </c>
      <c r="DS193" s="353" t="str">
        <f ca="1">+IF(OFFSET('Hygiene Data'!$E$12,0,10*ROW('Hygiene Data'!E187))="","",OFFSET('Hygiene Data'!$E$12,0,10*ROW('Hygiene Data'!E187)))</f>
        <v/>
      </c>
      <c r="DT193" s="353" t="str">
        <f ca="1">+IF(OFFSET('Hygiene Data'!$E$13,0,10*ROW('Hygiene Data'!E187))="","",OFFSET('Hygiene Data'!$E$13,0,10*ROW('Hygiene Data'!E187)))</f>
        <v/>
      </c>
      <c r="DU193" s="353" t="str">
        <f ca="1">+IF(OFFSET('Hygiene Data'!$F$11,0,10*ROW('Hygiene Data'!F187))="","",OFFSET('Hygiene Data'!$F$11,0,10*ROW('Hygiene Data'!F187)))</f>
        <v/>
      </c>
      <c r="DV193" s="353" t="str">
        <f ca="1">+IF(OFFSET('Hygiene Data'!$F$12,0,10*ROW('Hygiene Data'!F187))="","",OFFSET('Hygiene Data'!$F$12,0,10*ROW('Hygiene Data'!F187)))</f>
        <v/>
      </c>
      <c r="DW193" s="353" t="str">
        <f ca="1">+IF(OFFSET('Hygiene Data'!$F$13,0,10*ROW('Hygiene Data'!F187))="","",OFFSET('Hygiene Data'!$F$13,0,10*ROW('Hygiene Data'!F187)))</f>
        <v/>
      </c>
      <c r="DX193" s="353" t="str">
        <f ca="1">+IF(OFFSET('Hygiene Data'!$G$11,0,10*ROW('Hygiene Data'!G187))="","",OFFSET('Hygiene Data'!$G$11,0,10*ROW('Hygiene Data'!G187)))</f>
        <v/>
      </c>
      <c r="DY193" s="353" t="str">
        <f ca="1">+IF(OFFSET('Hygiene Data'!$G$12,0,10*ROW('Hygiene Data'!G187))="","",OFFSET('Hygiene Data'!$G$12,0,10*ROW('Hygiene Data'!G187)))</f>
        <v/>
      </c>
      <c r="DZ193" s="353" t="str">
        <f ca="1">+IF(OFFSET('Hygiene Data'!$G$13,0,10*ROW('Hygiene Data'!G187))="","",OFFSET('Hygiene Data'!$G$13,0,10*ROW('Hygiene Data'!G187)))</f>
        <v/>
      </c>
      <c r="EA193" s="353" t="str">
        <f ca="1">+IF(OFFSET('Hygiene Data'!$H$11,0,10*ROW('Hygiene Data'!H187))="","",OFFSET('Hygiene Data'!$H$11,0,10*ROW('Hygiene Data'!H187)))</f>
        <v/>
      </c>
      <c r="EB193" s="353" t="str">
        <f ca="1">+IF(OFFSET('Hygiene Data'!$H$12,0,10*ROW('Hygiene Data'!H187))="","",OFFSET('Hygiene Data'!$H$12,0,10*ROW('Hygiene Data'!H187)))</f>
        <v/>
      </c>
      <c r="EC193" s="353" t="str">
        <f ca="1">+IF(OFFSET('Hygiene Data'!$H$13,0,10*ROW('Hygiene Data'!H187))="","",OFFSET('Hygiene Data'!$H$13,0,10*ROW('Hygiene Data'!H187)))</f>
        <v/>
      </c>
      <c r="ED193" s="353" t="str">
        <f ca="1">+IF(OFFSET('Hygiene Data'!$I$11,0,10*ROW('Hygiene Data'!I187))="","",OFFSET('Hygiene Data'!$I$11,0,10*ROW('Hygiene Data'!I187)))</f>
        <v/>
      </c>
      <c r="EE193" s="353" t="str">
        <f ca="1">+IF(OFFSET('Hygiene Data'!$I$12,0,10*ROW('Hygiene Data'!I187))="","",OFFSET('Hygiene Data'!$I$12,0,10*ROW('Hygiene Data'!I187)))</f>
        <v/>
      </c>
      <c r="EF193" s="353" t="str">
        <f ca="1">+IF(OFFSET('Hygiene Data'!$I$13,0,10*ROW('Hygiene Data'!I187))="","",OFFSET('Hygiene Data'!$I$13,0,10*ROW('Hygiene Data'!I187)))</f>
        <v/>
      </c>
    </row>
    <row r="194" spans="1:136" x14ac:dyDescent="0.25">
      <c r="A194" s="462" t="str">
        <f ca="1">+IF(OFFSET('Water Data'!$B$2,0,10*ROW('Water Data'!E188))="","",OFFSET('Water Data'!$B$2,0,10*ROW('Water Data'!E188)))</f>
        <v/>
      </c>
      <c r="B194" s="46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89" t="str">
        <f t="shared" ca="1" si="2"/>
        <v/>
      </c>
      <c r="D194" s="49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3" t="str">
        <f ca="1">+IF(OFFSET('Water Data'!$D$27,0,10*ROW('Water Data'!D188))="","",OFFSET('Water Data'!$D$27,0,10*ROW('Water Data'!D188)))</f>
        <v/>
      </c>
      <c r="BT194" s="353" t="str">
        <f ca="1">+IF(OFFSET('Water Data'!$D$28,0,10*ROW('Water Data'!D188))="","",OFFSET('Water Data'!$D$28,0,10*ROW('Water Data'!D188)))</f>
        <v/>
      </c>
      <c r="BU194" s="353" t="str">
        <f ca="1">+IF(OFFSET('Water Data'!$D$29,0,10*ROW('Water Data'!D188))="","",OFFSET('Water Data'!$D$29,0,10*ROW('Water Data'!D188)))</f>
        <v/>
      </c>
      <c r="BV194" s="353" t="str">
        <f ca="1">+IF(OFFSET('Water Data'!$E$27,0,10*ROW('Water Data'!E188))="","",OFFSET('Water Data'!$E$27,0,10*ROW('Water Data'!E188)))</f>
        <v/>
      </c>
      <c r="BW194" s="353" t="str">
        <f ca="1">+IF(OFFSET('Water Data'!$E$28,0,10*ROW('Water Data'!E188))="","",OFFSET('Water Data'!$E$28,0,10*ROW('Water Data'!E188)))</f>
        <v/>
      </c>
      <c r="BX194" s="353" t="str">
        <f ca="1">+IF(OFFSET('Water Data'!$E$29,0,10*ROW('Water Data'!E188))="","",OFFSET('Water Data'!$E$29,0,10*ROW('Water Data'!E188)))</f>
        <v/>
      </c>
      <c r="BY194" s="353" t="str">
        <f ca="1">+IF(OFFSET('Water Data'!$F$27,0,10*ROW('Water Data'!F188))="","",OFFSET('Water Data'!$F$27,0,10*ROW('Water Data'!F188)))</f>
        <v/>
      </c>
      <c r="BZ194" s="353" t="str">
        <f ca="1">+IF(OFFSET('Water Data'!$F$28,0,10*ROW('Water Data'!F188))="","",OFFSET('Water Data'!$F$28,0,10*ROW('Water Data'!F188)))</f>
        <v/>
      </c>
      <c r="CA194" s="353" t="str">
        <f ca="1">+IF(OFFSET('Water Data'!$F$29,0,10*ROW('Water Data'!F188))="","",OFFSET('Water Data'!$F$29,0,10*ROW('Water Data'!F188)))</f>
        <v/>
      </c>
      <c r="CB194" s="353" t="str">
        <f ca="1">+IF(OFFSET('Water Data'!$G$27,0,10*ROW('Water Data'!G188))="","",OFFSET('Water Data'!$G$27,0,10*ROW('Water Data'!G188)))</f>
        <v/>
      </c>
      <c r="CC194" s="353" t="str">
        <f ca="1">+IF(OFFSET('Water Data'!$G$28,0,10*ROW('Water Data'!G188))="","",OFFSET('Water Data'!$G$28,0,10*ROW('Water Data'!G188)))</f>
        <v/>
      </c>
      <c r="CD194" s="353" t="str">
        <f ca="1">+IF(OFFSET('Water Data'!$G$29,0,10*ROW('Water Data'!G188))="","",OFFSET('Water Data'!$G$29,0,10*ROW('Water Data'!G188)))</f>
        <v/>
      </c>
      <c r="CE194" s="353" t="str">
        <f ca="1">+IF(OFFSET('Water Data'!$H$27,0,10*ROW('Water Data'!H188))="","",OFFSET('Water Data'!$H$27,0,10*ROW('Water Data'!H188)))</f>
        <v/>
      </c>
      <c r="CF194" s="353" t="str">
        <f ca="1">+IF(OFFSET('Water Data'!$H$28,0,10*ROW('Water Data'!H188))="","",OFFSET('Water Data'!$H$28,0,10*ROW('Water Data'!H188)))</f>
        <v/>
      </c>
      <c r="CG194" s="353" t="str">
        <f ca="1">+IF(OFFSET('Water Data'!$H$29,0,10*ROW('Water Data'!H188))="","",OFFSET('Water Data'!$H$29,0,10*ROW('Water Data'!H188)))</f>
        <v/>
      </c>
      <c r="CH194" s="353" t="str">
        <f ca="1">+IF(OFFSET('Water Data'!$I$27,0,10*ROW('Water Data'!I188))="","",OFFSET('Water Data'!$I$27,0,10*ROW('Water Data'!I188)))</f>
        <v/>
      </c>
      <c r="CI194" s="353" t="str">
        <f ca="1">+IF(OFFSET('Water Data'!$I$28,0,10*ROW('Water Data'!I188))="","",OFFSET('Water Data'!$I$28,0,10*ROW('Water Data'!I188)))</f>
        <v/>
      </c>
      <c r="CJ194" s="353" t="str">
        <f ca="1">+IF(OFFSET('Water Data'!$I$29,0,10*ROW('Water Data'!I188))="","",OFFSET('Water Data'!$I$29,0,10*ROW('Water Data'!I188)))</f>
        <v/>
      </c>
      <c r="CK194" s="353" t="str">
        <f ca="1">+IF(OFFSET('Sanitation Data'!$D$28,0,10*ROW('Sanitation Data'!D188))="","",OFFSET('Sanitation Data'!$D$28,0,10*ROW('Sanitation Data'!D188)))</f>
        <v/>
      </c>
      <c r="CL194" s="353" t="str">
        <f ca="1">+IF(OFFSET('Sanitation Data'!$D$29,0,10*ROW('Sanitation Data'!D188))="","",OFFSET('Sanitation Data'!$D$29,0,10*ROW('Sanitation Data'!D188)))</f>
        <v/>
      </c>
      <c r="CM194" s="353" t="str">
        <f ca="1">+IF(OFFSET('Sanitation Data'!$D$30,0,10*ROW('Sanitation Data'!D188))="","",OFFSET('Sanitation Data'!$D$30,0,10*ROW('Sanitation Data'!D188)))</f>
        <v/>
      </c>
      <c r="CN194" s="353" t="str">
        <f ca="1">+IF(OFFSET('Sanitation Data'!$D$31,0,10*ROW('Sanitation Data'!D188))="","",OFFSET('Sanitation Data'!$D$31,0,10*ROW('Sanitation Data'!D188)))</f>
        <v/>
      </c>
      <c r="CO194" s="353" t="str">
        <f ca="1">+IF(OFFSET('Sanitation Data'!$D$32,0,10*ROW('Sanitation Data'!D188))="","",OFFSET('Sanitation Data'!$D$32,0,10*ROW('Sanitation Data'!D188)))</f>
        <v/>
      </c>
      <c r="CP194" s="353" t="str">
        <f ca="1">+IF(OFFSET('Sanitation Data'!$E$28,0,10*ROW('Sanitation Data'!E188))="","",OFFSET('Sanitation Data'!$E$28,0,10*ROW('Sanitation Data'!E188)))</f>
        <v/>
      </c>
      <c r="CQ194" s="353" t="str">
        <f ca="1">+IF(OFFSET('Sanitation Data'!$E$29,0,10*ROW('Sanitation Data'!E188))="","",OFFSET('Sanitation Data'!$E$29,0,10*ROW('Sanitation Data'!E188)))</f>
        <v/>
      </c>
      <c r="CR194" s="353" t="str">
        <f ca="1">+IF(OFFSET('Sanitation Data'!$E$30,0,10*ROW('Sanitation Data'!E188))="","",OFFSET('Sanitation Data'!$E$30,0,10*ROW('Sanitation Data'!E188)))</f>
        <v/>
      </c>
      <c r="CS194" s="353" t="str">
        <f ca="1">+IF(OFFSET('Sanitation Data'!$E$31,0,10*ROW('Sanitation Data'!E188))="","",OFFSET('Sanitation Data'!$E$31,0,10*ROW('Sanitation Data'!E188)))</f>
        <v/>
      </c>
      <c r="CT194" s="353" t="str">
        <f ca="1">+IF(OFFSET('Sanitation Data'!$E$32,0,10*ROW('Sanitation Data'!E188))="","",OFFSET('Sanitation Data'!$E$32,0,10*ROW('Sanitation Data'!E188)))</f>
        <v/>
      </c>
      <c r="CU194" s="353" t="str">
        <f ca="1">+IF(OFFSET('Sanitation Data'!$F$28,0,10*ROW('Sanitation Data'!F188))="","",OFFSET('Sanitation Data'!$F$28,0,10*ROW('Sanitation Data'!F188)))</f>
        <v/>
      </c>
      <c r="CV194" s="353" t="str">
        <f ca="1">+IF(OFFSET('Sanitation Data'!$F$29,0,10*ROW('Sanitation Data'!F188))="","",OFFSET('Sanitation Data'!$F$29,0,10*ROW('Sanitation Data'!F188)))</f>
        <v/>
      </c>
      <c r="CW194" s="353" t="str">
        <f ca="1">+IF(OFFSET('Sanitation Data'!$F$30,0,10*ROW('Sanitation Data'!F188))="","",OFFSET('Sanitation Data'!$F$30,0,10*ROW('Sanitation Data'!F188)))</f>
        <v/>
      </c>
      <c r="CX194" s="353" t="str">
        <f ca="1">+IF(OFFSET('Sanitation Data'!$F$31,0,10*ROW('Sanitation Data'!F188))="","",OFFSET('Sanitation Data'!$F$31,0,10*ROW('Sanitation Data'!F188)))</f>
        <v/>
      </c>
      <c r="CY194" s="353" t="str">
        <f ca="1">+IF(OFFSET('Sanitation Data'!$F$32,0,10*ROW('Sanitation Data'!F188))="","",OFFSET('Sanitation Data'!$F$32,0,10*ROW('Sanitation Data'!F188)))</f>
        <v/>
      </c>
      <c r="CZ194" s="353" t="str">
        <f ca="1">+IF(OFFSET('Sanitation Data'!$G$28,0,10*ROW('Sanitation Data'!G188))="","",OFFSET('Sanitation Data'!$G$28,0,10*ROW('Sanitation Data'!G188)))</f>
        <v/>
      </c>
      <c r="DA194" s="353" t="str">
        <f ca="1">+IF(OFFSET('Sanitation Data'!$G$29,0,10*ROW('Sanitation Data'!G188))="","",OFFSET('Sanitation Data'!$G$29,0,10*ROW('Sanitation Data'!G188)))</f>
        <v/>
      </c>
      <c r="DB194" s="353" t="str">
        <f ca="1">+IF(OFFSET('Sanitation Data'!$G$30,0,10*ROW('Sanitation Data'!G188))="","",OFFSET('Sanitation Data'!$G$30,0,10*ROW('Sanitation Data'!G188)))</f>
        <v/>
      </c>
      <c r="DC194" s="353" t="str">
        <f ca="1">+IF(OFFSET('Sanitation Data'!$G$31,0,10*ROW('Sanitation Data'!G188))="","",OFFSET('Sanitation Data'!$G$31,0,10*ROW('Sanitation Data'!G188)))</f>
        <v/>
      </c>
      <c r="DD194" s="353" t="str">
        <f ca="1">+IF(OFFSET('Sanitation Data'!$G$32,0,10*ROW('Sanitation Data'!G188))="","",OFFSET('Sanitation Data'!$G$32,0,10*ROW('Sanitation Data'!G188)))</f>
        <v/>
      </c>
      <c r="DE194" s="353" t="str">
        <f ca="1">+IF(OFFSET('Sanitation Data'!$H$28,0,10*ROW('Sanitation Data'!H188))="","",OFFSET('Sanitation Data'!$H$28,0,10*ROW('Sanitation Data'!H188)))</f>
        <v/>
      </c>
      <c r="DF194" s="353" t="str">
        <f ca="1">+IF(OFFSET('Sanitation Data'!$H$29,0,10*ROW('Sanitation Data'!H188))="","",OFFSET('Sanitation Data'!$H$29,0,10*ROW('Sanitation Data'!H188)))</f>
        <v/>
      </c>
      <c r="DG194" s="353" t="str">
        <f ca="1">+IF(OFFSET('Sanitation Data'!$H$30,0,10*ROW('Sanitation Data'!H188))="","",OFFSET('Sanitation Data'!$H$30,0,10*ROW('Sanitation Data'!H188)))</f>
        <v/>
      </c>
      <c r="DH194" s="353" t="str">
        <f ca="1">+IF(OFFSET('Sanitation Data'!$H$31,0,10*ROW('Sanitation Data'!H188))="","",OFFSET('Sanitation Data'!$H$31,0,10*ROW('Sanitation Data'!H188)))</f>
        <v/>
      </c>
      <c r="DI194" s="353" t="str">
        <f ca="1">+IF(OFFSET('Sanitation Data'!$H$32,0,10*ROW('Sanitation Data'!H188))="","",OFFSET('Sanitation Data'!$H$32,0,10*ROW('Sanitation Data'!H188)))</f>
        <v/>
      </c>
      <c r="DJ194" s="353" t="str">
        <f ca="1">+IF(OFFSET('Sanitation Data'!$I$28,0,10*ROW('Sanitation Data'!I188))="","",OFFSET('Sanitation Data'!$I$28,0,10*ROW('Sanitation Data'!I188)))</f>
        <v/>
      </c>
      <c r="DK194" s="353" t="str">
        <f ca="1">+IF(OFFSET('Sanitation Data'!$I$29,0,10*ROW('Sanitation Data'!I188))="","",OFFSET('Sanitation Data'!$I$29,0,10*ROW('Sanitation Data'!I188)))</f>
        <v/>
      </c>
      <c r="DL194" s="353" t="str">
        <f ca="1">+IF(OFFSET('Sanitation Data'!$I$30,0,10*ROW('Sanitation Data'!I188))="","",OFFSET('Sanitation Data'!$I$30,0,10*ROW('Sanitation Data'!I188)))</f>
        <v/>
      </c>
      <c r="DM194" s="353" t="str">
        <f ca="1">+IF(OFFSET('Sanitation Data'!$I$31,0,10*ROW('Sanitation Data'!I188))="","",OFFSET('Sanitation Data'!$I$31,0,10*ROW('Sanitation Data'!I188)))</f>
        <v/>
      </c>
      <c r="DN194" s="353" t="str">
        <f ca="1">+IF(OFFSET('Sanitation Data'!$I$32,0,10*ROW('Sanitation Data'!I188))="","",OFFSET('Sanitation Data'!$I$32,0,10*ROW('Sanitation Data'!I188)))</f>
        <v/>
      </c>
      <c r="DO194" s="353" t="str">
        <f ca="1">+IF(OFFSET('Hygiene Data'!$D$11,0,10*ROW('Hygiene Data'!D188))="","",OFFSET('Hygiene Data'!$D$11,0,10*ROW('Hygiene Data'!D188)))</f>
        <v/>
      </c>
      <c r="DP194" s="353" t="str">
        <f ca="1">+IF(OFFSET('Hygiene Data'!$D$12,0,10*ROW('Hygiene Data'!D188))="","",OFFSET('Hygiene Data'!$D$12,0,10*ROW('Hygiene Data'!D188)))</f>
        <v/>
      </c>
      <c r="DQ194" s="353" t="str">
        <f ca="1">+IF(OFFSET('Hygiene Data'!$D$13,0,10*ROW('Hygiene Data'!D188))="","",OFFSET('Hygiene Data'!$D$13,0,10*ROW('Hygiene Data'!D188)))</f>
        <v/>
      </c>
      <c r="DR194" s="353" t="str">
        <f ca="1">+IF(OFFSET('Hygiene Data'!$E$11,0,10*ROW('Hygiene Data'!E188))="","",OFFSET('Hygiene Data'!$E$11,0,10*ROW('Hygiene Data'!E188)))</f>
        <v/>
      </c>
      <c r="DS194" s="353" t="str">
        <f ca="1">+IF(OFFSET('Hygiene Data'!$E$12,0,10*ROW('Hygiene Data'!E188))="","",OFFSET('Hygiene Data'!$E$12,0,10*ROW('Hygiene Data'!E188)))</f>
        <v/>
      </c>
      <c r="DT194" s="353" t="str">
        <f ca="1">+IF(OFFSET('Hygiene Data'!$E$13,0,10*ROW('Hygiene Data'!E188))="","",OFFSET('Hygiene Data'!$E$13,0,10*ROW('Hygiene Data'!E188)))</f>
        <v/>
      </c>
      <c r="DU194" s="353" t="str">
        <f ca="1">+IF(OFFSET('Hygiene Data'!$F$11,0,10*ROW('Hygiene Data'!F188))="","",OFFSET('Hygiene Data'!$F$11,0,10*ROW('Hygiene Data'!F188)))</f>
        <v/>
      </c>
      <c r="DV194" s="353" t="str">
        <f ca="1">+IF(OFFSET('Hygiene Data'!$F$12,0,10*ROW('Hygiene Data'!F188))="","",OFFSET('Hygiene Data'!$F$12,0,10*ROW('Hygiene Data'!F188)))</f>
        <v/>
      </c>
      <c r="DW194" s="353" t="str">
        <f ca="1">+IF(OFFSET('Hygiene Data'!$F$13,0,10*ROW('Hygiene Data'!F188))="","",OFFSET('Hygiene Data'!$F$13,0,10*ROW('Hygiene Data'!F188)))</f>
        <v/>
      </c>
      <c r="DX194" s="353" t="str">
        <f ca="1">+IF(OFFSET('Hygiene Data'!$G$11,0,10*ROW('Hygiene Data'!G188))="","",OFFSET('Hygiene Data'!$G$11,0,10*ROW('Hygiene Data'!G188)))</f>
        <v/>
      </c>
      <c r="DY194" s="353" t="str">
        <f ca="1">+IF(OFFSET('Hygiene Data'!$G$12,0,10*ROW('Hygiene Data'!G188))="","",OFFSET('Hygiene Data'!$G$12,0,10*ROW('Hygiene Data'!G188)))</f>
        <v/>
      </c>
      <c r="DZ194" s="353" t="str">
        <f ca="1">+IF(OFFSET('Hygiene Data'!$G$13,0,10*ROW('Hygiene Data'!G188))="","",OFFSET('Hygiene Data'!$G$13,0,10*ROW('Hygiene Data'!G188)))</f>
        <v/>
      </c>
      <c r="EA194" s="353" t="str">
        <f ca="1">+IF(OFFSET('Hygiene Data'!$H$11,0,10*ROW('Hygiene Data'!H188))="","",OFFSET('Hygiene Data'!$H$11,0,10*ROW('Hygiene Data'!H188)))</f>
        <v/>
      </c>
      <c r="EB194" s="353" t="str">
        <f ca="1">+IF(OFFSET('Hygiene Data'!$H$12,0,10*ROW('Hygiene Data'!H188))="","",OFFSET('Hygiene Data'!$H$12,0,10*ROW('Hygiene Data'!H188)))</f>
        <v/>
      </c>
      <c r="EC194" s="353" t="str">
        <f ca="1">+IF(OFFSET('Hygiene Data'!$H$13,0,10*ROW('Hygiene Data'!H188))="","",OFFSET('Hygiene Data'!$H$13,0,10*ROW('Hygiene Data'!H188)))</f>
        <v/>
      </c>
      <c r="ED194" s="353" t="str">
        <f ca="1">+IF(OFFSET('Hygiene Data'!$I$11,0,10*ROW('Hygiene Data'!I188))="","",OFFSET('Hygiene Data'!$I$11,0,10*ROW('Hygiene Data'!I188)))</f>
        <v/>
      </c>
      <c r="EE194" s="353" t="str">
        <f ca="1">+IF(OFFSET('Hygiene Data'!$I$12,0,10*ROW('Hygiene Data'!I188))="","",OFFSET('Hygiene Data'!$I$12,0,10*ROW('Hygiene Data'!I188)))</f>
        <v/>
      </c>
      <c r="EF194" s="353" t="str">
        <f ca="1">+IF(OFFSET('Hygiene Data'!$I$13,0,10*ROW('Hygiene Data'!I188))="","",OFFSET('Hygiene Data'!$I$13,0,10*ROW('Hygiene Data'!I188)))</f>
        <v/>
      </c>
    </row>
    <row r="195" spans="1:136" x14ac:dyDescent="0.25">
      <c r="A195" s="462" t="str">
        <f ca="1">+IF(OFFSET('Water Data'!$B$2,0,10*ROW('Water Data'!E189))="","",OFFSET('Water Data'!$B$2,0,10*ROW('Water Data'!E189)))</f>
        <v/>
      </c>
      <c r="B195" s="46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89" t="str">
        <f t="shared" ca="1" si="2"/>
        <v/>
      </c>
      <c r="D195" s="49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3" t="str">
        <f ca="1">+IF(OFFSET('Water Data'!$D$27,0,10*ROW('Water Data'!D189))="","",OFFSET('Water Data'!$D$27,0,10*ROW('Water Data'!D189)))</f>
        <v/>
      </c>
      <c r="BT195" s="353" t="str">
        <f ca="1">+IF(OFFSET('Water Data'!$D$28,0,10*ROW('Water Data'!D189))="","",OFFSET('Water Data'!$D$28,0,10*ROW('Water Data'!D189)))</f>
        <v/>
      </c>
      <c r="BU195" s="353" t="str">
        <f ca="1">+IF(OFFSET('Water Data'!$D$29,0,10*ROW('Water Data'!D189))="","",OFFSET('Water Data'!$D$29,0,10*ROW('Water Data'!D189)))</f>
        <v/>
      </c>
      <c r="BV195" s="353" t="str">
        <f ca="1">+IF(OFFSET('Water Data'!$E$27,0,10*ROW('Water Data'!E189))="","",OFFSET('Water Data'!$E$27,0,10*ROW('Water Data'!E189)))</f>
        <v/>
      </c>
      <c r="BW195" s="353" t="str">
        <f ca="1">+IF(OFFSET('Water Data'!$E$28,0,10*ROW('Water Data'!E189))="","",OFFSET('Water Data'!$E$28,0,10*ROW('Water Data'!E189)))</f>
        <v/>
      </c>
      <c r="BX195" s="353" t="str">
        <f ca="1">+IF(OFFSET('Water Data'!$E$29,0,10*ROW('Water Data'!E189))="","",OFFSET('Water Data'!$E$29,0,10*ROW('Water Data'!E189)))</f>
        <v/>
      </c>
      <c r="BY195" s="353" t="str">
        <f ca="1">+IF(OFFSET('Water Data'!$F$27,0,10*ROW('Water Data'!F189))="","",OFFSET('Water Data'!$F$27,0,10*ROW('Water Data'!F189)))</f>
        <v/>
      </c>
      <c r="BZ195" s="353" t="str">
        <f ca="1">+IF(OFFSET('Water Data'!$F$28,0,10*ROW('Water Data'!F189))="","",OFFSET('Water Data'!$F$28,0,10*ROW('Water Data'!F189)))</f>
        <v/>
      </c>
      <c r="CA195" s="353" t="str">
        <f ca="1">+IF(OFFSET('Water Data'!$F$29,0,10*ROW('Water Data'!F189))="","",OFFSET('Water Data'!$F$29,0,10*ROW('Water Data'!F189)))</f>
        <v/>
      </c>
      <c r="CB195" s="353" t="str">
        <f ca="1">+IF(OFFSET('Water Data'!$G$27,0,10*ROW('Water Data'!G189))="","",OFFSET('Water Data'!$G$27,0,10*ROW('Water Data'!G189)))</f>
        <v/>
      </c>
      <c r="CC195" s="353" t="str">
        <f ca="1">+IF(OFFSET('Water Data'!$G$28,0,10*ROW('Water Data'!G189))="","",OFFSET('Water Data'!$G$28,0,10*ROW('Water Data'!G189)))</f>
        <v/>
      </c>
      <c r="CD195" s="353" t="str">
        <f ca="1">+IF(OFFSET('Water Data'!$G$29,0,10*ROW('Water Data'!G189))="","",OFFSET('Water Data'!$G$29,0,10*ROW('Water Data'!G189)))</f>
        <v/>
      </c>
      <c r="CE195" s="353" t="str">
        <f ca="1">+IF(OFFSET('Water Data'!$H$27,0,10*ROW('Water Data'!H189))="","",OFFSET('Water Data'!$H$27,0,10*ROW('Water Data'!H189)))</f>
        <v/>
      </c>
      <c r="CF195" s="353" t="str">
        <f ca="1">+IF(OFFSET('Water Data'!$H$28,0,10*ROW('Water Data'!H189))="","",OFFSET('Water Data'!$H$28,0,10*ROW('Water Data'!H189)))</f>
        <v/>
      </c>
      <c r="CG195" s="353" t="str">
        <f ca="1">+IF(OFFSET('Water Data'!$H$29,0,10*ROW('Water Data'!H189))="","",OFFSET('Water Data'!$H$29,0,10*ROW('Water Data'!H189)))</f>
        <v/>
      </c>
      <c r="CH195" s="353" t="str">
        <f ca="1">+IF(OFFSET('Water Data'!$I$27,0,10*ROW('Water Data'!I189))="","",OFFSET('Water Data'!$I$27,0,10*ROW('Water Data'!I189)))</f>
        <v/>
      </c>
      <c r="CI195" s="353" t="str">
        <f ca="1">+IF(OFFSET('Water Data'!$I$28,0,10*ROW('Water Data'!I189))="","",OFFSET('Water Data'!$I$28,0,10*ROW('Water Data'!I189)))</f>
        <v/>
      </c>
      <c r="CJ195" s="353" t="str">
        <f ca="1">+IF(OFFSET('Water Data'!$I$29,0,10*ROW('Water Data'!I189))="","",OFFSET('Water Data'!$I$29,0,10*ROW('Water Data'!I189)))</f>
        <v/>
      </c>
      <c r="CK195" s="353" t="str">
        <f ca="1">+IF(OFFSET('Sanitation Data'!$D$28,0,10*ROW('Sanitation Data'!D189))="","",OFFSET('Sanitation Data'!$D$28,0,10*ROW('Sanitation Data'!D189)))</f>
        <v/>
      </c>
      <c r="CL195" s="353" t="str">
        <f ca="1">+IF(OFFSET('Sanitation Data'!$D$29,0,10*ROW('Sanitation Data'!D189))="","",OFFSET('Sanitation Data'!$D$29,0,10*ROW('Sanitation Data'!D189)))</f>
        <v/>
      </c>
      <c r="CM195" s="353" t="str">
        <f ca="1">+IF(OFFSET('Sanitation Data'!$D$30,0,10*ROW('Sanitation Data'!D189))="","",OFFSET('Sanitation Data'!$D$30,0,10*ROW('Sanitation Data'!D189)))</f>
        <v/>
      </c>
      <c r="CN195" s="353" t="str">
        <f ca="1">+IF(OFFSET('Sanitation Data'!$D$31,0,10*ROW('Sanitation Data'!D189))="","",OFFSET('Sanitation Data'!$D$31,0,10*ROW('Sanitation Data'!D189)))</f>
        <v/>
      </c>
      <c r="CO195" s="353" t="str">
        <f ca="1">+IF(OFFSET('Sanitation Data'!$D$32,0,10*ROW('Sanitation Data'!D189))="","",OFFSET('Sanitation Data'!$D$32,0,10*ROW('Sanitation Data'!D189)))</f>
        <v/>
      </c>
      <c r="CP195" s="353" t="str">
        <f ca="1">+IF(OFFSET('Sanitation Data'!$E$28,0,10*ROW('Sanitation Data'!E189))="","",OFFSET('Sanitation Data'!$E$28,0,10*ROW('Sanitation Data'!E189)))</f>
        <v/>
      </c>
      <c r="CQ195" s="353" t="str">
        <f ca="1">+IF(OFFSET('Sanitation Data'!$E$29,0,10*ROW('Sanitation Data'!E189))="","",OFFSET('Sanitation Data'!$E$29,0,10*ROW('Sanitation Data'!E189)))</f>
        <v/>
      </c>
      <c r="CR195" s="353" t="str">
        <f ca="1">+IF(OFFSET('Sanitation Data'!$E$30,0,10*ROW('Sanitation Data'!E189))="","",OFFSET('Sanitation Data'!$E$30,0,10*ROW('Sanitation Data'!E189)))</f>
        <v/>
      </c>
      <c r="CS195" s="353" t="str">
        <f ca="1">+IF(OFFSET('Sanitation Data'!$E$31,0,10*ROW('Sanitation Data'!E189))="","",OFFSET('Sanitation Data'!$E$31,0,10*ROW('Sanitation Data'!E189)))</f>
        <v/>
      </c>
      <c r="CT195" s="353" t="str">
        <f ca="1">+IF(OFFSET('Sanitation Data'!$E$32,0,10*ROW('Sanitation Data'!E189))="","",OFFSET('Sanitation Data'!$E$32,0,10*ROW('Sanitation Data'!E189)))</f>
        <v/>
      </c>
      <c r="CU195" s="353" t="str">
        <f ca="1">+IF(OFFSET('Sanitation Data'!$F$28,0,10*ROW('Sanitation Data'!F189))="","",OFFSET('Sanitation Data'!$F$28,0,10*ROW('Sanitation Data'!F189)))</f>
        <v/>
      </c>
      <c r="CV195" s="353" t="str">
        <f ca="1">+IF(OFFSET('Sanitation Data'!$F$29,0,10*ROW('Sanitation Data'!F189))="","",OFFSET('Sanitation Data'!$F$29,0,10*ROW('Sanitation Data'!F189)))</f>
        <v/>
      </c>
      <c r="CW195" s="353" t="str">
        <f ca="1">+IF(OFFSET('Sanitation Data'!$F$30,0,10*ROW('Sanitation Data'!F189))="","",OFFSET('Sanitation Data'!$F$30,0,10*ROW('Sanitation Data'!F189)))</f>
        <v/>
      </c>
      <c r="CX195" s="353" t="str">
        <f ca="1">+IF(OFFSET('Sanitation Data'!$F$31,0,10*ROW('Sanitation Data'!F189))="","",OFFSET('Sanitation Data'!$F$31,0,10*ROW('Sanitation Data'!F189)))</f>
        <v/>
      </c>
      <c r="CY195" s="353" t="str">
        <f ca="1">+IF(OFFSET('Sanitation Data'!$F$32,0,10*ROW('Sanitation Data'!F189))="","",OFFSET('Sanitation Data'!$F$32,0,10*ROW('Sanitation Data'!F189)))</f>
        <v/>
      </c>
      <c r="CZ195" s="353" t="str">
        <f ca="1">+IF(OFFSET('Sanitation Data'!$G$28,0,10*ROW('Sanitation Data'!G189))="","",OFFSET('Sanitation Data'!$G$28,0,10*ROW('Sanitation Data'!G189)))</f>
        <v/>
      </c>
      <c r="DA195" s="353" t="str">
        <f ca="1">+IF(OFFSET('Sanitation Data'!$G$29,0,10*ROW('Sanitation Data'!G189))="","",OFFSET('Sanitation Data'!$G$29,0,10*ROW('Sanitation Data'!G189)))</f>
        <v/>
      </c>
      <c r="DB195" s="353" t="str">
        <f ca="1">+IF(OFFSET('Sanitation Data'!$G$30,0,10*ROW('Sanitation Data'!G189))="","",OFFSET('Sanitation Data'!$G$30,0,10*ROW('Sanitation Data'!G189)))</f>
        <v/>
      </c>
      <c r="DC195" s="353" t="str">
        <f ca="1">+IF(OFFSET('Sanitation Data'!$G$31,0,10*ROW('Sanitation Data'!G189))="","",OFFSET('Sanitation Data'!$G$31,0,10*ROW('Sanitation Data'!G189)))</f>
        <v/>
      </c>
      <c r="DD195" s="353" t="str">
        <f ca="1">+IF(OFFSET('Sanitation Data'!$G$32,0,10*ROW('Sanitation Data'!G189))="","",OFFSET('Sanitation Data'!$G$32,0,10*ROW('Sanitation Data'!G189)))</f>
        <v/>
      </c>
      <c r="DE195" s="353" t="str">
        <f ca="1">+IF(OFFSET('Sanitation Data'!$H$28,0,10*ROW('Sanitation Data'!H189))="","",OFFSET('Sanitation Data'!$H$28,0,10*ROW('Sanitation Data'!H189)))</f>
        <v/>
      </c>
      <c r="DF195" s="353" t="str">
        <f ca="1">+IF(OFFSET('Sanitation Data'!$H$29,0,10*ROW('Sanitation Data'!H189))="","",OFFSET('Sanitation Data'!$H$29,0,10*ROW('Sanitation Data'!H189)))</f>
        <v/>
      </c>
      <c r="DG195" s="353" t="str">
        <f ca="1">+IF(OFFSET('Sanitation Data'!$H$30,0,10*ROW('Sanitation Data'!H189))="","",OFFSET('Sanitation Data'!$H$30,0,10*ROW('Sanitation Data'!H189)))</f>
        <v/>
      </c>
      <c r="DH195" s="353" t="str">
        <f ca="1">+IF(OFFSET('Sanitation Data'!$H$31,0,10*ROW('Sanitation Data'!H189))="","",OFFSET('Sanitation Data'!$H$31,0,10*ROW('Sanitation Data'!H189)))</f>
        <v/>
      </c>
      <c r="DI195" s="353" t="str">
        <f ca="1">+IF(OFFSET('Sanitation Data'!$H$32,0,10*ROW('Sanitation Data'!H189))="","",OFFSET('Sanitation Data'!$H$32,0,10*ROW('Sanitation Data'!H189)))</f>
        <v/>
      </c>
      <c r="DJ195" s="353" t="str">
        <f ca="1">+IF(OFFSET('Sanitation Data'!$I$28,0,10*ROW('Sanitation Data'!I189))="","",OFFSET('Sanitation Data'!$I$28,0,10*ROW('Sanitation Data'!I189)))</f>
        <v/>
      </c>
      <c r="DK195" s="353" t="str">
        <f ca="1">+IF(OFFSET('Sanitation Data'!$I$29,0,10*ROW('Sanitation Data'!I189))="","",OFFSET('Sanitation Data'!$I$29,0,10*ROW('Sanitation Data'!I189)))</f>
        <v/>
      </c>
      <c r="DL195" s="353" t="str">
        <f ca="1">+IF(OFFSET('Sanitation Data'!$I$30,0,10*ROW('Sanitation Data'!I189))="","",OFFSET('Sanitation Data'!$I$30,0,10*ROW('Sanitation Data'!I189)))</f>
        <v/>
      </c>
      <c r="DM195" s="353" t="str">
        <f ca="1">+IF(OFFSET('Sanitation Data'!$I$31,0,10*ROW('Sanitation Data'!I189))="","",OFFSET('Sanitation Data'!$I$31,0,10*ROW('Sanitation Data'!I189)))</f>
        <v/>
      </c>
      <c r="DN195" s="353" t="str">
        <f ca="1">+IF(OFFSET('Sanitation Data'!$I$32,0,10*ROW('Sanitation Data'!I189))="","",OFFSET('Sanitation Data'!$I$32,0,10*ROW('Sanitation Data'!I189)))</f>
        <v/>
      </c>
      <c r="DO195" s="353" t="str">
        <f ca="1">+IF(OFFSET('Hygiene Data'!$D$11,0,10*ROW('Hygiene Data'!D189))="","",OFFSET('Hygiene Data'!$D$11,0,10*ROW('Hygiene Data'!D189)))</f>
        <v/>
      </c>
      <c r="DP195" s="353" t="str">
        <f ca="1">+IF(OFFSET('Hygiene Data'!$D$12,0,10*ROW('Hygiene Data'!D189))="","",OFFSET('Hygiene Data'!$D$12,0,10*ROW('Hygiene Data'!D189)))</f>
        <v/>
      </c>
      <c r="DQ195" s="353" t="str">
        <f ca="1">+IF(OFFSET('Hygiene Data'!$D$13,0,10*ROW('Hygiene Data'!D189))="","",OFFSET('Hygiene Data'!$D$13,0,10*ROW('Hygiene Data'!D189)))</f>
        <v/>
      </c>
      <c r="DR195" s="353" t="str">
        <f ca="1">+IF(OFFSET('Hygiene Data'!$E$11,0,10*ROW('Hygiene Data'!E189))="","",OFFSET('Hygiene Data'!$E$11,0,10*ROW('Hygiene Data'!E189)))</f>
        <v/>
      </c>
      <c r="DS195" s="353" t="str">
        <f ca="1">+IF(OFFSET('Hygiene Data'!$E$12,0,10*ROW('Hygiene Data'!E189))="","",OFFSET('Hygiene Data'!$E$12,0,10*ROW('Hygiene Data'!E189)))</f>
        <v/>
      </c>
      <c r="DT195" s="353" t="str">
        <f ca="1">+IF(OFFSET('Hygiene Data'!$E$13,0,10*ROW('Hygiene Data'!E189))="","",OFFSET('Hygiene Data'!$E$13,0,10*ROW('Hygiene Data'!E189)))</f>
        <v/>
      </c>
      <c r="DU195" s="353" t="str">
        <f ca="1">+IF(OFFSET('Hygiene Data'!$F$11,0,10*ROW('Hygiene Data'!F189))="","",OFFSET('Hygiene Data'!$F$11,0,10*ROW('Hygiene Data'!F189)))</f>
        <v/>
      </c>
      <c r="DV195" s="353" t="str">
        <f ca="1">+IF(OFFSET('Hygiene Data'!$F$12,0,10*ROW('Hygiene Data'!F189))="","",OFFSET('Hygiene Data'!$F$12,0,10*ROW('Hygiene Data'!F189)))</f>
        <v/>
      </c>
      <c r="DW195" s="353" t="str">
        <f ca="1">+IF(OFFSET('Hygiene Data'!$F$13,0,10*ROW('Hygiene Data'!F189))="","",OFFSET('Hygiene Data'!$F$13,0,10*ROW('Hygiene Data'!F189)))</f>
        <v/>
      </c>
      <c r="DX195" s="353" t="str">
        <f ca="1">+IF(OFFSET('Hygiene Data'!$G$11,0,10*ROW('Hygiene Data'!G189))="","",OFFSET('Hygiene Data'!$G$11,0,10*ROW('Hygiene Data'!G189)))</f>
        <v/>
      </c>
      <c r="DY195" s="353" t="str">
        <f ca="1">+IF(OFFSET('Hygiene Data'!$G$12,0,10*ROW('Hygiene Data'!G189))="","",OFFSET('Hygiene Data'!$G$12,0,10*ROW('Hygiene Data'!G189)))</f>
        <v/>
      </c>
      <c r="DZ195" s="353" t="str">
        <f ca="1">+IF(OFFSET('Hygiene Data'!$G$13,0,10*ROW('Hygiene Data'!G189))="","",OFFSET('Hygiene Data'!$G$13,0,10*ROW('Hygiene Data'!G189)))</f>
        <v/>
      </c>
      <c r="EA195" s="353" t="str">
        <f ca="1">+IF(OFFSET('Hygiene Data'!$H$11,0,10*ROW('Hygiene Data'!H189))="","",OFFSET('Hygiene Data'!$H$11,0,10*ROW('Hygiene Data'!H189)))</f>
        <v/>
      </c>
      <c r="EB195" s="353" t="str">
        <f ca="1">+IF(OFFSET('Hygiene Data'!$H$12,0,10*ROW('Hygiene Data'!H189))="","",OFFSET('Hygiene Data'!$H$12,0,10*ROW('Hygiene Data'!H189)))</f>
        <v/>
      </c>
      <c r="EC195" s="353" t="str">
        <f ca="1">+IF(OFFSET('Hygiene Data'!$H$13,0,10*ROW('Hygiene Data'!H189))="","",OFFSET('Hygiene Data'!$H$13,0,10*ROW('Hygiene Data'!H189)))</f>
        <v/>
      </c>
      <c r="ED195" s="353" t="str">
        <f ca="1">+IF(OFFSET('Hygiene Data'!$I$11,0,10*ROW('Hygiene Data'!I189))="","",OFFSET('Hygiene Data'!$I$11,0,10*ROW('Hygiene Data'!I189)))</f>
        <v/>
      </c>
      <c r="EE195" s="353" t="str">
        <f ca="1">+IF(OFFSET('Hygiene Data'!$I$12,0,10*ROW('Hygiene Data'!I189))="","",OFFSET('Hygiene Data'!$I$12,0,10*ROW('Hygiene Data'!I189)))</f>
        <v/>
      </c>
      <c r="EF195" s="353" t="str">
        <f ca="1">+IF(OFFSET('Hygiene Data'!$I$13,0,10*ROW('Hygiene Data'!I189))="","",OFFSET('Hygiene Data'!$I$13,0,10*ROW('Hygiene Data'!I189)))</f>
        <v/>
      </c>
    </row>
    <row r="196" spans="1:136" x14ac:dyDescent="0.25">
      <c r="A196" s="462" t="str">
        <f ca="1">+IF(OFFSET('Water Data'!$B$2,0,10*ROW('Water Data'!E190))="","",OFFSET('Water Data'!$B$2,0,10*ROW('Water Data'!E190)))</f>
        <v/>
      </c>
      <c r="B196" s="46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89" t="str">
        <f t="shared" ca="1" si="2"/>
        <v/>
      </c>
      <c r="D196" s="49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3" t="str">
        <f ca="1">+IF(OFFSET('Water Data'!$D$27,0,10*ROW('Water Data'!D190))="","",OFFSET('Water Data'!$D$27,0,10*ROW('Water Data'!D190)))</f>
        <v/>
      </c>
      <c r="BT196" s="353" t="str">
        <f ca="1">+IF(OFFSET('Water Data'!$D$28,0,10*ROW('Water Data'!D190))="","",OFFSET('Water Data'!$D$28,0,10*ROW('Water Data'!D190)))</f>
        <v/>
      </c>
      <c r="BU196" s="353" t="str">
        <f ca="1">+IF(OFFSET('Water Data'!$D$29,0,10*ROW('Water Data'!D190))="","",OFFSET('Water Data'!$D$29,0,10*ROW('Water Data'!D190)))</f>
        <v/>
      </c>
      <c r="BV196" s="353" t="str">
        <f ca="1">+IF(OFFSET('Water Data'!$E$27,0,10*ROW('Water Data'!E190))="","",OFFSET('Water Data'!$E$27,0,10*ROW('Water Data'!E190)))</f>
        <v/>
      </c>
      <c r="BW196" s="353" t="str">
        <f ca="1">+IF(OFFSET('Water Data'!$E$28,0,10*ROW('Water Data'!E190))="","",OFFSET('Water Data'!$E$28,0,10*ROW('Water Data'!E190)))</f>
        <v/>
      </c>
      <c r="BX196" s="353" t="str">
        <f ca="1">+IF(OFFSET('Water Data'!$E$29,0,10*ROW('Water Data'!E190))="","",OFFSET('Water Data'!$E$29,0,10*ROW('Water Data'!E190)))</f>
        <v/>
      </c>
      <c r="BY196" s="353" t="str">
        <f ca="1">+IF(OFFSET('Water Data'!$F$27,0,10*ROW('Water Data'!F190))="","",OFFSET('Water Data'!$F$27,0,10*ROW('Water Data'!F190)))</f>
        <v/>
      </c>
      <c r="BZ196" s="353" t="str">
        <f ca="1">+IF(OFFSET('Water Data'!$F$28,0,10*ROW('Water Data'!F190))="","",OFFSET('Water Data'!$F$28,0,10*ROW('Water Data'!F190)))</f>
        <v/>
      </c>
      <c r="CA196" s="353" t="str">
        <f ca="1">+IF(OFFSET('Water Data'!$F$29,0,10*ROW('Water Data'!F190))="","",OFFSET('Water Data'!$F$29,0,10*ROW('Water Data'!F190)))</f>
        <v/>
      </c>
      <c r="CB196" s="353" t="str">
        <f ca="1">+IF(OFFSET('Water Data'!$G$27,0,10*ROW('Water Data'!G190))="","",OFFSET('Water Data'!$G$27,0,10*ROW('Water Data'!G190)))</f>
        <v/>
      </c>
      <c r="CC196" s="353" t="str">
        <f ca="1">+IF(OFFSET('Water Data'!$G$28,0,10*ROW('Water Data'!G190))="","",OFFSET('Water Data'!$G$28,0,10*ROW('Water Data'!G190)))</f>
        <v/>
      </c>
      <c r="CD196" s="353" t="str">
        <f ca="1">+IF(OFFSET('Water Data'!$G$29,0,10*ROW('Water Data'!G190))="","",OFFSET('Water Data'!$G$29,0,10*ROW('Water Data'!G190)))</f>
        <v/>
      </c>
      <c r="CE196" s="353" t="str">
        <f ca="1">+IF(OFFSET('Water Data'!$H$27,0,10*ROW('Water Data'!H190))="","",OFFSET('Water Data'!$H$27,0,10*ROW('Water Data'!H190)))</f>
        <v/>
      </c>
      <c r="CF196" s="353" t="str">
        <f ca="1">+IF(OFFSET('Water Data'!$H$28,0,10*ROW('Water Data'!H190))="","",OFFSET('Water Data'!$H$28,0,10*ROW('Water Data'!H190)))</f>
        <v/>
      </c>
      <c r="CG196" s="353" t="str">
        <f ca="1">+IF(OFFSET('Water Data'!$H$29,0,10*ROW('Water Data'!H190))="","",OFFSET('Water Data'!$H$29,0,10*ROW('Water Data'!H190)))</f>
        <v/>
      </c>
      <c r="CH196" s="353" t="str">
        <f ca="1">+IF(OFFSET('Water Data'!$I$27,0,10*ROW('Water Data'!I190))="","",OFFSET('Water Data'!$I$27,0,10*ROW('Water Data'!I190)))</f>
        <v/>
      </c>
      <c r="CI196" s="353" t="str">
        <f ca="1">+IF(OFFSET('Water Data'!$I$28,0,10*ROW('Water Data'!I190))="","",OFFSET('Water Data'!$I$28,0,10*ROW('Water Data'!I190)))</f>
        <v/>
      </c>
      <c r="CJ196" s="353" t="str">
        <f ca="1">+IF(OFFSET('Water Data'!$I$29,0,10*ROW('Water Data'!I190))="","",OFFSET('Water Data'!$I$29,0,10*ROW('Water Data'!I190)))</f>
        <v/>
      </c>
      <c r="CK196" s="353" t="str">
        <f ca="1">+IF(OFFSET('Sanitation Data'!$D$28,0,10*ROW('Sanitation Data'!D190))="","",OFFSET('Sanitation Data'!$D$28,0,10*ROW('Sanitation Data'!D190)))</f>
        <v/>
      </c>
      <c r="CL196" s="353" t="str">
        <f ca="1">+IF(OFFSET('Sanitation Data'!$D$29,0,10*ROW('Sanitation Data'!D190))="","",OFFSET('Sanitation Data'!$D$29,0,10*ROW('Sanitation Data'!D190)))</f>
        <v/>
      </c>
      <c r="CM196" s="353" t="str">
        <f ca="1">+IF(OFFSET('Sanitation Data'!$D$30,0,10*ROW('Sanitation Data'!D190))="","",OFFSET('Sanitation Data'!$D$30,0,10*ROW('Sanitation Data'!D190)))</f>
        <v/>
      </c>
      <c r="CN196" s="353" t="str">
        <f ca="1">+IF(OFFSET('Sanitation Data'!$D$31,0,10*ROW('Sanitation Data'!D190))="","",OFFSET('Sanitation Data'!$D$31,0,10*ROW('Sanitation Data'!D190)))</f>
        <v/>
      </c>
      <c r="CO196" s="353" t="str">
        <f ca="1">+IF(OFFSET('Sanitation Data'!$D$32,0,10*ROW('Sanitation Data'!D190))="","",OFFSET('Sanitation Data'!$D$32,0,10*ROW('Sanitation Data'!D190)))</f>
        <v/>
      </c>
      <c r="CP196" s="353" t="str">
        <f ca="1">+IF(OFFSET('Sanitation Data'!$E$28,0,10*ROW('Sanitation Data'!E190))="","",OFFSET('Sanitation Data'!$E$28,0,10*ROW('Sanitation Data'!E190)))</f>
        <v/>
      </c>
      <c r="CQ196" s="353" t="str">
        <f ca="1">+IF(OFFSET('Sanitation Data'!$E$29,0,10*ROW('Sanitation Data'!E190))="","",OFFSET('Sanitation Data'!$E$29,0,10*ROW('Sanitation Data'!E190)))</f>
        <v/>
      </c>
      <c r="CR196" s="353" t="str">
        <f ca="1">+IF(OFFSET('Sanitation Data'!$E$30,0,10*ROW('Sanitation Data'!E190))="","",OFFSET('Sanitation Data'!$E$30,0,10*ROW('Sanitation Data'!E190)))</f>
        <v/>
      </c>
      <c r="CS196" s="353" t="str">
        <f ca="1">+IF(OFFSET('Sanitation Data'!$E$31,0,10*ROW('Sanitation Data'!E190))="","",OFFSET('Sanitation Data'!$E$31,0,10*ROW('Sanitation Data'!E190)))</f>
        <v/>
      </c>
      <c r="CT196" s="353" t="str">
        <f ca="1">+IF(OFFSET('Sanitation Data'!$E$32,0,10*ROW('Sanitation Data'!E190))="","",OFFSET('Sanitation Data'!$E$32,0,10*ROW('Sanitation Data'!E190)))</f>
        <v/>
      </c>
      <c r="CU196" s="353" t="str">
        <f ca="1">+IF(OFFSET('Sanitation Data'!$F$28,0,10*ROW('Sanitation Data'!F190))="","",OFFSET('Sanitation Data'!$F$28,0,10*ROW('Sanitation Data'!F190)))</f>
        <v/>
      </c>
      <c r="CV196" s="353" t="str">
        <f ca="1">+IF(OFFSET('Sanitation Data'!$F$29,0,10*ROW('Sanitation Data'!F190))="","",OFFSET('Sanitation Data'!$F$29,0,10*ROW('Sanitation Data'!F190)))</f>
        <v/>
      </c>
      <c r="CW196" s="353" t="str">
        <f ca="1">+IF(OFFSET('Sanitation Data'!$F$30,0,10*ROW('Sanitation Data'!F190))="","",OFFSET('Sanitation Data'!$F$30,0,10*ROW('Sanitation Data'!F190)))</f>
        <v/>
      </c>
      <c r="CX196" s="353" t="str">
        <f ca="1">+IF(OFFSET('Sanitation Data'!$F$31,0,10*ROW('Sanitation Data'!F190))="","",OFFSET('Sanitation Data'!$F$31,0,10*ROW('Sanitation Data'!F190)))</f>
        <v/>
      </c>
      <c r="CY196" s="353" t="str">
        <f ca="1">+IF(OFFSET('Sanitation Data'!$F$32,0,10*ROW('Sanitation Data'!F190))="","",OFFSET('Sanitation Data'!$F$32,0,10*ROW('Sanitation Data'!F190)))</f>
        <v/>
      </c>
      <c r="CZ196" s="353" t="str">
        <f ca="1">+IF(OFFSET('Sanitation Data'!$G$28,0,10*ROW('Sanitation Data'!G190))="","",OFFSET('Sanitation Data'!$G$28,0,10*ROW('Sanitation Data'!G190)))</f>
        <v/>
      </c>
      <c r="DA196" s="353" t="str">
        <f ca="1">+IF(OFFSET('Sanitation Data'!$G$29,0,10*ROW('Sanitation Data'!G190))="","",OFFSET('Sanitation Data'!$G$29,0,10*ROW('Sanitation Data'!G190)))</f>
        <v/>
      </c>
      <c r="DB196" s="353" t="str">
        <f ca="1">+IF(OFFSET('Sanitation Data'!$G$30,0,10*ROW('Sanitation Data'!G190))="","",OFFSET('Sanitation Data'!$G$30,0,10*ROW('Sanitation Data'!G190)))</f>
        <v/>
      </c>
      <c r="DC196" s="353" t="str">
        <f ca="1">+IF(OFFSET('Sanitation Data'!$G$31,0,10*ROW('Sanitation Data'!G190))="","",OFFSET('Sanitation Data'!$G$31,0,10*ROW('Sanitation Data'!G190)))</f>
        <v/>
      </c>
      <c r="DD196" s="353" t="str">
        <f ca="1">+IF(OFFSET('Sanitation Data'!$G$32,0,10*ROW('Sanitation Data'!G190))="","",OFFSET('Sanitation Data'!$G$32,0,10*ROW('Sanitation Data'!G190)))</f>
        <v/>
      </c>
      <c r="DE196" s="353" t="str">
        <f ca="1">+IF(OFFSET('Sanitation Data'!$H$28,0,10*ROW('Sanitation Data'!H190))="","",OFFSET('Sanitation Data'!$H$28,0,10*ROW('Sanitation Data'!H190)))</f>
        <v/>
      </c>
      <c r="DF196" s="353" t="str">
        <f ca="1">+IF(OFFSET('Sanitation Data'!$H$29,0,10*ROW('Sanitation Data'!H190))="","",OFFSET('Sanitation Data'!$H$29,0,10*ROW('Sanitation Data'!H190)))</f>
        <v/>
      </c>
      <c r="DG196" s="353" t="str">
        <f ca="1">+IF(OFFSET('Sanitation Data'!$H$30,0,10*ROW('Sanitation Data'!H190))="","",OFFSET('Sanitation Data'!$H$30,0,10*ROW('Sanitation Data'!H190)))</f>
        <v/>
      </c>
      <c r="DH196" s="353" t="str">
        <f ca="1">+IF(OFFSET('Sanitation Data'!$H$31,0,10*ROW('Sanitation Data'!H190))="","",OFFSET('Sanitation Data'!$H$31,0,10*ROW('Sanitation Data'!H190)))</f>
        <v/>
      </c>
      <c r="DI196" s="353" t="str">
        <f ca="1">+IF(OFFSET('Sanitation Data'!$H$32,0,10*ROW('Sanitation Data'!H190))="","",OFFSET('Sanitation Data'!$H$32,0,10*ROW('Sanitation Data'!H190)))</f>
        <v/>
      </c>
      <c r="DJ196" s="353" t="str">
        <f ca="1">+IF(OFFSET('Sanitation Data'!$I$28,0,10*ROW('Sanitation Data'!I190))="","",OFFSET('Sanitation Data'!$I$28,0,10*ROW('Sanitation Data'!I190)))</f>
        <v/>
      </c>
      <c r="DK196" s="353" t="str">
        <f ca="1">+IF(OFFSET('Sanitation Data'!$I$29,0,10*ROW('Sanitation Data'!I190))="","",OFFSET('Sanitation Data'!$I$29,0,10*ROW('Sanitation Data'!I190)))</f>
        <v/>
      </c>
      <c r="DL196" s="353" t="str">
        <f ca="1">+IF(OFFSET('Sanitation Data'!$I$30,0,10*ROW('Sanitation Data'!I190))="","",OFFSET('Sanitation Data'!$I$30,0,10*ROW('Sanitation Data'!I190)))</f>
        <v/>
      </c>
      <c r="DM196" s="353" t="str">
        <f ca="1">+IF(OFFSET('Sanitation Data'!$I$31,0,10*ROW('Sanitation Data'!I190))="","",OFFSET('Sanitation Data'!$I$31,0,10*ROW('Sanitation Data'!I190)))</f>
        <v/>
      </c>
      <c r="DN196" s="353" t="str">
        <f ca="1">+IF(OFFSET('Sanitation Data'!$I$32,0,10*ROW('Sanitation Data'!I190))="","",OFFSET('Sanitation Data'!$I$32,0,10*ROW('Sanitation Data'!I190)))</f>
        <v/>
      </c>
      <c r="DO196" s="353" t="str">
        <f ca="1">+IF(OFFSET('Hygiene Data'!$D$11,0,10*ROW('Hygiene Data'!D190))="","",OFFSET('Hygiene Data'!$D$11,0,10*ROW('Hygiene Data'!D190)))</f>
        <v/>
      </c>
      <c r="DP196" s="353" t="str">
        <f ca="1">+IF(OFFSET('Hygiene Data'!$D$12,0,10*ROW('Hygiene Data'!D190))="","",OFFSET('Hygiene Data'!$D$12,0,10*ROW('Hygiene Data'!D190)))</f>
        <v/>
      </c>
      <c r="DQ196" s="353" t="str">
        <f ca="1">+IF(OFFSET('Hygiene Data'!$D$13,0,10*ROW('Hygiene Data'!D190))="","",OFFSET('Hygiene Data'!$D$13,0,10*ROW('Hygiene Data'!D190)))</f>
        <v/>
      </c>
      <c r="DR196" s="353" t="str">
        <f ca="1">+IF(OFFSET('Hygiene Data'!$E$11,0,10*ROW('Hygiene Data'!E190))="","",OFFSET('Hygiene Data'!$E$11,0,10*ROW('Hygiene Data'!E190)))</f>
        <v/>
      </c>
      <c r="DS196" s="353" t="str">
        <f ca="1">+IF(OFFSET('Hygiene Data'!$E$12,0,10*ROW('Hygiene Data'!E190))="","",OFFSET('Hygiene Data'!$E$12,0,10*ROW('Hygiene Data'!E190)))</f>
        <v/>
      </c>
      <c r="DT196" s="353" t="str">
        <f ca="1">+IF(OFFSET('Hygiene Data'!$E$13,0,10*ROW('Hygiene Data'!E190))="","",OFFSET('Hygiene Data'!$E$13,0,10*ROW('Hygiene Data'!E190)))</f>
        <v/>
      </c>
      <c r="DU196" s="353" t="str">
        <f ca="1">+IF(OFFSET('Hygiene Data'!$F$11,0,10*ROW('Hygiene Data'!F190))="","",OFFSET('Hygiene Data'!$F$11,0,10*ROW('Hygiene Data'!F190)))</f>
        <v/>
      </c>
      <c r="DV196" s="353" t="str">
        <f ca="1">+IF(OFFSET('Hygiene Data'!$F$12,0,10*ROW('Hygiene Data'!F190))="","",OFFSET('Hygiene Data'!$F$12,0,10*ROW('Hygiene Data'!F190)))</f>
        <v/>
      </c>
      <c r="DW196" s="353" t="str">
        <f ca="1">+IF(OFFSET('Hygiene Data'!$F$13,0,10*ROW('Hygiene Data'!F190))="","",OFFSET('Hygiene Data'!$F$13,0,10*ROW('Hygiene Data'!F190)))</f>
        <v/>
      </c>
      <c r="DX196" s="353" t="str">
        <f ca="1">+IF(OFFSET('Hygiene Data'!$G$11,0,10*ROW('Hygiene Data'!G190))="","",OFFSET('Hygiene Data'!$G$11,0,10*ROW('Hygiene Data'!G190)))</f>
        <v/>
      </c>
      <c r="DY196" s="353" t="str">
        <f ca="1">+IF(OFFSET('Hygiene Data'!$G$12,0,10*ROW('Hygiene Data'!G190))="","",OFFSET('Hygiene Data'!$G$12,0,10*ROW('Hygiene Data'!G190)))</f>
        <v/>
      </c>
      <c r="DZ196" s="353" t="str">
        <f ca="1">+IF(OFFSET('Hygiene Data'!$G$13,0,10*ROW('Hygiene Data'!G190))="","",OFFSET('Hygiene Data'!$G$13,0,10*ROW('Hygiene Data'!G190)))</f>
        <v/>
      </c>
      <c r="EA196" s="353" t="str">
        <f ca="1">+IF(OFFSET('Hygiene Data'!$H$11,0,10*ROW('Hygiene Data'!H190))="","",OFFSET('Hygiene Data'!$H$11,0,10*ROW('Hygiene Data'!H190)))</f>
        <v/>
      </c>
      <c r="EB196" s="353" t="str">
        <f ca="1">+IF(OFFSET('Hygiene Data'!$H$12,0,10*ROW('Hygiene Data'!H190))="","",OFFSET('Hygiene Data'!$H$12,0,10*ROW('Hygiene Data'!H190)))</f>
        <v/>
      </c>
      <c r="EC196" s="353" t="str">
        <f ca="1">+IF(OFFSET('Hygiene Data'!$H$13,0,10*ROW('Hygiene Data'!H190))="","",OFFSET('Hygiene Data'!$H$13,0,10*ROW('Hygiene Data'!H190)))</f>
        <v/>
      </c>
      <c r="ED196" s="353" t="str">
        <f ca="1">+IF(OFFSET('Hygiene Data'!$I$11,0,10*ROW('Hygiene Data'!I190))="","",OFFSET('Hygiene Data'!$I$11,0,10*ROW('Hygiene Data'!I190)))</f>
        <v/>
      </c>
      <c r="EE196" s="353" t="str">
        <f ca="1">+IF(OFFSET('Hygiene Data'!$I$12,0,10*ROW('Hygiene Data'!I190))="","",OFFSET('Hygiene Data'!$I$12,0,10*ROW('Hygiene Data'!I190)))</f>
        <v/>
      </c>
      <c r="EF196" s="353" t="str">
        <f ca="1">+IF(OFFSET('Hygiene Data'!$I$13,0,10*ROW('Hygiene Data'!I190))="","",OFFSET('Hygiene Data'!$I$13,0,10*ROW('Hygiene Data'!I190)))</f>
        <v/>
      </c>
    </row>
    <row r="197" spans="1:136" x14ac:dyDescent="0.25">
      <c r="A197" s="462" t="str">
        <f ca="1">+IF(OFFSET('Water Data'!$B$2,0,10*ROW('Water Data'!E191))="","",OFFSET('Water Data'!$B$2,0,10*ROW('Water Data'!E191)))</f>
        <v/>
      </c>
      <c r="B197" s="46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89" t="str">
        <f t="shared" ca="1" si="2"/>
        <v/>
      </c>
      <c r="D197" s="49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3" t="str">
        <f ca="1">+IF(OFFSET('Water Data'!$D$27,0,10*ROW('Water Data'!D191))="","",OFFSET('Water Data'!$D$27,0,10*ROW('Water Data'!D191)))</f>
        <v/>
      </c>
      <c r="BT197" s="353" t="str">
        <f ca="1">+IF(OFFSET('Water Data'!$D$28,0,10*ROW('Water Data'!D191))="","",OFFSET('Water Data'!$D$28,0,10*ROW('Water Data'!D191)))</f>
        <v/>
      </c>
      <c r="BU197" s="353" t="str">
        <f ca="1">+IF(OFFSET('Water Data'!$D$29,0,10*ROW('Water Data'!D191))="","",OFFSET('Water Data'!$D$29,0,10*ROW('Water Data'!D191)))</f>
        <v/>
      </c>
      <c r="BV197" s="353" t="str">
        <f ca="1">+IF(OFFSET('Water Data'!$E$27,0,10*ROW('Water Data'!E191))="","",OFFSET('Water Data'!$E$27,0,10*ROW('Water Data'!E191)))</f>
        <v/>
      </c>
      <c r="BW197" s="353" t="str">
        <f ca="1">+IF(OFFSET('Water Data'!$E$28,0,10*ROW('Water Data'!E191))="","",OFFSET('Water Data'!$E$28,0,10*ROW('Water Data'!E191)))</f>
        <v/>
      </c>
      <c r="BX197" s="353" t="str">
        <f ca="1">+IF(OFFSET('Water Data'!$E$29,0,10*ROW('Water Data'!E191))="","",OFFSET('Water Data'!$E$29,0,10*ROW('Water Data'!E191)))</f>
        <v/>
      </c>
      <c r="BY197" s="353" t="str">
        <f ca="1">+IF(OFFSET('Water Data'!$F$27,0,10*ROW('Water Data'!F191))="","",OFFSET('Water Data'!$F$27,0,10*ROW('Water Data'!F191)))</f>
        <v/>
      </c>
      <c r="BZ197" s="353" t="str">
        <f ca="1">+IF(OFFSET('Water Data'!$F$28,0,10*ROW('Water Data'!F191))="","",OFFSET('Water Data'!$F$28,0,10*ROW('Water Data'!F191)))</f>
        <v/>
      </c>
      <c r="CA197" s="353" t="str">
        <f ca="1">+IF(OFFSET('Water Data'!$F$29,0,10*ROW('Water Data'!F191))="","",OFFSET('Water Data'!$F$29,0,10*ROW('Water Data'!F191)))</f>
        <v/>
      </c>
      <c r="CB197" s="353" t="str">
        <f ca="1">+IF(OFFSET('Water Data'!$G$27,0,10*ROW('Water Data'!G191))="","",OFFSET('Water Data'!$G$27,0,10*ROW('Water Data'!G191)))</f>
        <v/>
      </c>
      <c r="CC197" s="353" t="str">
        <f ca="1">+IF(OFFSET('Water Data'!$G$28,0,10*ROW('Water Data'!G191))="","",OFFSET('Water Data'!$G$28,0,10*ROW('Water Data'!G191)))</f>
        <v/>
      </c>
      <c r="CD197" s="353" t="str">
        <f ca="1">+IF(OFFSET('Water Data'!$G$29,0,10*ROW('Water Data'!G191))="","",OFFSET('Water Data'!$G$29,0,10*ROW('Water Data'!G191)))</f>
        <v/>
      </c>
      <c r="CE197" s="353" t="str">
        <f ca="1">+IF(OFFSET('Water Data'!$H$27,0,10*ROW('Water Data'!H191))="","",OFFSET('Water Data'!$H$27,0,10*ROW('Water Data'!H191)))</f>
        <v/>
      </c>
      <c r="CF197" s="353" t="str">
        <f ca="1">+IF(OFFSET('Water Data'!$H$28,0,10*ROW('Water Data'!H191))="","",OFFSET('Water Data'!$H$28,0,10*ROW('Water Data'!H191)))</f>
        <v/>
      </c>
      <c r="CG197" s="353" t="str">
        <f ca="1">+IF(OFFSET('Water Data'!$H$29,0,10*ROW('Water Data'!H191))="","",OFFSET('Water Data'!$H$29,0,10*ROW('Water Data'!H191)))</f>
        <v/>
      </c>
      <c r="CH197" s="353" t="str">
        <f ca="1">+IF(OFFSET('Water Data'!$I$27,0,10*ROW('Water Data'!I191))="","",OFFSET('Water Data'!$I$27,0,10*ROW('Water Data'!I191)))</f>
        <v/>
      </c>
      <c r="CI197" s="353" t="str">
        <f ca="1">+IF(OFFSET('Water Data'!$I$28,0,10*ROW('Water Data'!I191))="","",OFFSET('Water Data'!$I$28,0,10*ROW('Water Data'!I191)))</f>
        <v/>
      </c>
      <c r="CJ197" s="353" t="str">
        <f ca="1">+IF(OFFSET('Water Data'!$I$29,0,10*ROW('Water Data'!I191))="","",OFFSET('Water Data'!$I$29,0,10*ROW('Water Data'!I191)))</f>
        <v/>
      </c>
      <c r="CK197" s="353" t="str">
        <f ca="1">+IF(OFFSET('Sanitation Data'!$D$28,0,10*ROW('Sanitation Data'!D191))="","",OFFSET('Sanitation Data'!$D$28,0,10*ROW('Sanitation Data'!D191)))</f>
        <v/>
      </c>
      <c r="CL197" s="353" t="str">
        <f ca="1">+IF(OFFSET('Sanitation Data'!$D$29,0,10*ROW('Sanitation Data'!D191))="","",OFFSET('Sanitation Data'!$D$29,0,10*ROW('Sanitation Data'!D191)))</f>
        <v/>
      </c>
      <c r="CM197" s="353" t="str">
        <f ca="1">+IF(OFFSET('Sanitation Data'!$D$30,0,10*ROW('Sanitation Data'!D191))="","",OFFSET('Sanitation Data'!$D$30,0,10*ROW('Sanitation Data'!D191)))</f>
        <v/>
      </c>
      <c r="CN197" s="353" t="str">
        <f ca="1">+IF(OFFSET('Sanitation Data'!$D$31,0,10*ROW('Sanitation Data'!D191))="","",OFFSET('Sanitation Data'!$D$31,0,10*ROW('Sanitation Data'!D191)))</f>
        <v/>
      </c>
      <c r="CO197" s="353" t="str">
        <f ca="1">+IF(OFFSET('Sanitation Data'!$D$32,0,10*ROW('Sanitation Data'!D191))="","",OFFSET('Sanitation Data'!$D$32,0,10*ROW('Sanitation Data'!D191)))</f>
        <v/>
      </c>
      <c r="CP197" s="353" t="str">
        <f ca="1">+IF(OFFSET('Sanitation Data'!$E$28,0,10*ROW('Sanitation Data'!E191))="","",OFFSET('Sanitation Data'!$E$28,0,10*ROW('Sanitation Data'!E191)))</f>
        <v/>
      </c>
      <c r="CQ197" s="353" t="str">
        <f ca="1">+IF(OFFSET('Sanitation Data'!$E$29,0,10*ROW('Sanitation Data'!E191))="","",OFFSET('Sanitation Data'!$E$29,0,10*ROW('Sanitation Data'!E191)))</f>
        <v/>
      </c>
      <c r="CR197" s="353" t="str">
        <f ca="1">+IF(OFFSET('Sanitation Data'!$E$30,0,10*ROW('Sanitation Data'!E191))="","",OFFSET('Sanitation Data'!$E$30,0,10*ROW('Sanitation Data'!E191)))</f>
        <v/>
      </c>
      <c r="CS197" s="353" t="str">
        <f ca="1">+IF(OFFSET('Sanitation Data'!$E$31,0,10*ROW('Sanitation Data'!E191))="","",OFFSET('Sanitation Data'!$E$31,0,10*ROW('Sanitation Data'!E191)))</f>
        <v/>
      </c>
      <c r="CT197" s="353" t="str">
        <f ca="1">+IF(OFFSET('Sanitation Data'!$E$32,0,10*ROW('Sanitation Data'!E191))="","",OFFSET('Sanitation Data'!$E$32,0,10*ROW('Sanitation Data'!E191)))</f>
        <v/>
      </c>
      <c r="CU197" s="353" t="str">
        <f ca="1">+IF(OFFSET('Sanitation Data'!$F$28,0,10*ROW('Sanitation Data'!F191))="","",OFFSET('Sanitation Data'!$F$28,0,10*ROW('Sanitation Data'!F191)))</f>
        <v/>
      </c>
      <c r="CV197" s="353" t="str">
        <f ca="1">+IF(OFFSET('Sanitation Data'!$F$29,0,10*ROW('Sanitation Data'!F191))="","",OFFSET('Sanitation Data'!$F$29,0,10*ROW('Sanitation Data'!F191)))</f>
        <v/>
      </c>
      <c r="CW197" s="353" t="str">
        <f ca="1">+IF(OFFSET('Sanitation Data'!$F$30,0,10*ROW('Sanitation Data'!F191))="","",OFFSET('Sanitation Data'!$F$30,0,10*ROW('Sanitation Data'!F191)))</f>
        <v/>
      </c>
      <c r="CX197" s="353" t="str">
        <f ca="1">+IF(OFFSET('Sanitation Data'!$F$31,0,10*ROW('Sanitation Data'!F191))="","",OFFSET('Sanitation Data'!$F$31,0,10*ROW('Sanitation Data'!F191)))</f>
        <v/>
      </c>
      <c r="CY197" s="353" t="str">
        <f ca="1">+IF(OFFSET('Sanitation Data'!$F$32,0,10*ROW('Sanitation Data'!F191))="","",OFFSET('Sanitation Data'!$F$32,0,10*ROW('Sanitation Data'!F191)))</f>
        <v/>
      </c>
      <c r="CZ197" s="353" t="str">
        <f ca="1">+IF(OFFSET('Sanitation Data'!$G$28,0,10*ROW('Sanitation Data'!G191))="","",OFFSET('Sanitation Data'!$G$28,0,10*ROW('Sanitation Data'!G191)))</f>
        <v/>
      </c>
      <c r="DA197" s="353" t="str">
        <f ca="1">+IF(OFFSET('Sanitation Data'!$G$29,0,10*ROW('Sanitation Data'!G191))="","",OFFSET('Sanitation Data'!$G$29,0,10*ROW('Sanitation Data'!G191)))</f>
        <v/>
      </c>
      <c r="DB197" s="353" t="str">
        <f ca="1">+IF(OFFSET('Sanitation Data'!$G$30,0,10*ROW('Sanitation Data'!G191))="","",OFFSET('Sanitation Data'!$G$30,0,10*ROW('Sanitation Data'!G191)))</f>
        <v/>
      </c>
      <c r="DC197" s="353" t="str">
        <f ca="1">+IF(OFFSET('Sanitation Data'!$G$31,0,10*ROW('Sanitation Data'!G191))="","",OFFSET('Sanitation Data'!$G$31,0,10*ROW('Sanitation Data'!G191)))</f>
        <v/>
      </c>
      <c r="DD197" s="353" t="str">
        <f ca="1">+IF(OFFSET('Sanitation Data'!$G$32,0,10*ROW('Sanitation Data'!G191))="","",OFFSET('Sanitation Data'!$G$32,0,10*ROW('Sanitation Data'!G191)))</f>
        <v/>
      </c>
      <c r="DE197" s="353" t="str">
        <f ca="1">+IF(OFFSET('Sanitation Data'!$H$28,0,10*ROW('Sanitation Data'!H191))="","",OFFSET('Sanitation Data'!$H$28,0,10*ROW('Sanitation Data'!H191)))</f>
        <v/>
      </c>
      <c r="DF197" s="353" t="str">
        <f ca="1">+IF(OFFSET('Sanitation Data'!$H$29,0,10*ROW('Sanitation Data'!H191))="","",OFFSET('Sanitation Data'!$H$29,0,10*ROW('Sanitation Data'!H191)))</f>
        <v/>
      </c>
      <c r="DG197" s="353" t="str">
        <f ca="1">+IF(OFFSET('Sanitation Data'!$H$30,0,10*ROW('Sanitation Data'!H191))="","",OFFSET('Sanitation Data'!$H$30,0,10*ROW('Sanitation Data'!H191)))</f>
        <v/>
      </c>
      <c r="DH197" s="353" t="str">
        <f ca="1">+IF(OFFSET('Sanitation Data'!$H$31,0,10*ROW('Sanitation Data'!H191))="","",OFFSET('Sanitation Data'!$H$31,0,10*ROW('Sanitation Data'!H191)))</f>
        <v/>
      </c>
      <c r="DI197" s="353" t="str">
        <f ca="1">+IF(OFFSET('Sanitation Data'!$H$32,0,10*ROW('Sanitation Data'!H191))="","",OFFSET('Sanitation Data'!$H$32,0,10*ROW('Sanitation Data'!H191)))</f>
        <v/>
      </c>
      <c r="DJ197" s="353" t="str">
        <f ca="1">+IF(OFFSET('Sanitation Data'!$I$28,0,10*ROW('Sanitation Data'!I191))="","",OFFSET('Sanitation Data'!$I$28,0,10*ROW('Sanitation Data'!I191)))</f>
        <v/>
      </c>
      <c r="DK197" s="353" t="str">
        <f ca="1">+IF(OFFSET('Sanitation Data'!$I$29,0,10*ROW('Sanitation Data'!I191))="","",OFFSET('Sanitation Data'!$I$29,0,10*ROW('Sanitation Data'!I191)))</f>
        <v/>
      </c>
      <c r="DL197" s="353" t="str">
        <f ca="1">+IF(OFFSET('Sanitation Data'!$I$30,0,10*ROW('Sanitation Data'!I191))="","",OFFSET('Sanitation Data'!$I$30,0,10*ROW('Sanitation Data'!I191)))</f>
        <v/>
      </c>
      <c r="DM197" s="353" t="str">
        <f ca="1">+IF(OFFSET('Sanitation Data'!$I$31,0,10*ROW('Sanitation Data'!I191))="","",OFFSET('Sanitation Data'!$I$31,0,10*ROW('Sanitation Data'!I191)))</f>
        <v/>
      </c>
      <c r="DN197" s="353" t="str">
        <f ca="1">+IF(OFFSET('Sanitation Data'!$I$32,0,10*ROW('Sanitation Data'!I191))="","",OFFSET('Sanitation Data'!$I$32,0,10*ROW('Sanitation Data'!I191)))</f>
        <v/>
      </c>
      <c r="DO197" s="353" t="str">
        <f ca="1">+IF(OFFSET('Hygiene Data'!$D$11,0,10*ROW('Hygiene Data'!D191))="","",OFFSET('Hygiene Data'!$D$11,0,10*ROW('Hygiene Data'!D191)))</f>
        <v/>
      </c>
      <c r="DP197" s="353" t="str">
        <f ca="1">+IF(OFFSET('Hygiene Data'!$D$12,0,10*ROW('Hygiene Data'!D191))="","",OFFSET('Hygiene Data'!$D$12,0,10*ROW('Hygiene Data'!D191)))</f>
        <v/>
      </c>
      <c r="DQ197" s="353" t="str">
        <f ca="1">+IF(OFFSET('Hygiene Data'!$D$13,0,10*ROW('Hygiene Data'!D191))="","",OFFSET('Hygiene Data'!$D$13,0,10*ROW('Hygiene Data'!D191)))</f>
        <v/>
      </c>
      <c r="DR197" s="353" t="str">
        <f ca="1">+IF(OFFSET('Hygiene Data'!$E$11,0,10*ROW('Hygiene Data'!E191))="","",OFFSET('Hygiene Data'!$E$11,0,10*ROW('Hygiene Data'!E191)))</f>
        <v/>
      </c>
      <c r="DS197" s="353" t="str">
        <f ca="1">+IF(OFFSET('Hygiene Data'!$E$12,0,10*ROW('Hygiene Data'!E191))="","",OFFSET('Hygiene Data'!$E$12,0,10*ROW('Hygiene Data'!E191)))</f>
        <v/>
      </c>
      <c r="DT197" s="353" t="str">
        <f ca="1">+IF(OFFSET('Hygiene Data'!$E$13,0,10*ROW('Hygiene Data'!E191))="","",OFFSET('Hygiene Data'!$E$13,0,10*ROW('Hygiene Data'!E191)))</f>
        <v/>
      </c>
      <c r="DU197" s="353" t="str">
        <f ca="1">+IF(OFFSET('Hygiene Data'!$F$11,0,10*ROW('Hygiene Data'!F191))="","",OFFSET('Hygiene Data'!$F$11,0,10*ROW('Hygiene Data'!F191)))</f>
        <v/>
      </c>
      <c r="DV197" s="353" t="str">
        <f ca="1">+IF(OFFSET('Hygiene Data'!$F$12,0,10*ROW('Hygiene Data'!F191))="","",OFFSET('Hygiene Data'!$F$12,0,10*ROW('Hygiene Data'!F191)))</f>
        <v/>
      </c>
      <c r="DW197" s="353" t="str">
        <f ca="1">+IF(OFFSET('Hygiene Data'!$F$13,0,10*ROW('Hygiene Data'!F191))="","",OFFSET('Hygiene Data'!$F$13,0,10*ROW('Hygiene Data'!F191)))</f>
        <v/>
      </c>
      <c r="DX197" s="353" t="str">
        <f ca="1">+IF(OFFSET('Hygiene Data'!$G$11,0,10*ROW('Hygiene Data'!G191))="","",OFFSET('Hygiene Data'!$G$11,0,10*ROW('Hygiene Data'!G191)))</f>
        <v/>
      </c>
      <c r="DY197" s="353" t="str">
        <f ca="1">+IF(OFFSET('Hygiene Data'!$G$12,0,10*ROW('Hygiene Data'!G191))="","",OFFSET('Hygiene Data'!$G$12,0,10*ROW('Hygiene Data'!G191)))</f>
        <v/>
      </c>
      <c r="DZ197" s="353" t="str">
        <f ca="1">+IF(OFFSET('Hygiene Data'!$G$13,0,10*ROW('Hygiene Data'!G191))="","",OFFSET('Hygiene Data'!$G$13,0,10*ROW('Hygiene Data'!G191)))</f>
        <v/>
      </c>
      <c r="EA197" s="353" t="str">
        <f ca="1">+IF(OFFSET('Hygiene Data'!$H$11,0,10*ROW('Hygiene Data'!H191))="","",OFFSET('Hygiene Data'!$H$11,0,10*ROW('Hygiene Data'!H191)))</f>
        <v/>
      </c>
      <c r="EB197" s="353" t="str">
        <f ca="1">+IF(OFFSET('Hygiene Data'!$H$12,0,10*ROW('Hygiene Data'!H191))="","",OFFSET('Hygiene Data'!$H$12,0,10*ROW('Hygiene Data'!H191)))</f>
        <v/>
      </c>
      <c r="EC197" s="353" t="str">
        <f ca="1">+IF(OFFSET('Hygiene Data'!$H$13,0,10*ROW('Hygiene Data'!H191))="","",OFFSET('Hygiene Data'!$H$13,0,10*ROW('Hygiene Data'!H191)))</f>
        <v/>
      </c>
      <c r="ED197" s="353" t="str">
        <f ca="1">+IF(OFFSET('Hygiene Data'!$I$11,0,10*ROW('Hygiene Data'!I191))="","",OFFSET('Hygiene Data'!$I$11,0,10*ROW('Hygiene Data'!I191)))</f>
        <v/>
      </c>
      <c r="EE197" s="353" t="str">
        <f ca="1">+IF(OFFSET('Hygiene Data'!$I$12,0,10*ROW('Hygiene Data'!I191))="","",OFFSET('Hygiene Data'!$I$12,0,10*ROW('Hygiene Data'!I191)))</f>
        <v/>
      </c>
      <c r="EF197" s="353" t="str">
        <f ca="1">+IF(OFFSET('Hygiene Data'!$I$13,0,10*ROW('Hygiene Data'!I191))="","",OFFSET('Hygiene Data'!$I$13,0,10*ROW('Hygiene Data'!I191)))</f>
        <v/>
      </c>
    </row>
    <row r="198" spans="1:136" x14ac:dyDescent="0.25">
      <c r="A198" s="462" t="str">
        <f ca="1">+IF(OFFSET('Water Data'!$B$2,0,10*ROW('Water Data'!E192))="","",OFFSET('Water Data'!$B$2,0,10*ROW('Water Data'!E192)))</f>
        <v/>
      </c>
      <c r="B198" s="46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89" t="str">
        <f t="shared" ca="1" si="2"/>
        <v/>
      </c>
      <c r="D198" s="49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3" t="str">
        <f ca="1">+IF(OFFSET('Water Data'!$D$27,0,10*ROW('Water Data'!D192))="","",OFFSET('Water Data'!$D$27,0,10*ROW('Water Data'!D192)))</f>
        <v/>
      </c>
      <c r="BT198" s="353" t="str">
        <f ca="1">+IF(OFFSET('Water Data'!$D$28,0,10*ROW('Water Data'!D192))="","",OFFSET('Water Data'!$D$28,0,10*ROW('Water Data'!D192)))</f>
        <v/>
      </c>
      <c r="BU198" s="353" t="str">
        <f ca="1">+IF(OFFSET('Water Data'!$D$29,0,10*ROW('Water Data'!D192))="","",OFFSET('Water Data'!$D$29,0,10*ROW('Water Data'!D192)))</f>
        <v/>
      </c>
      <c r="BV198" s="353" t="str">
        <f ca="1">+IF(OFFSET('Water Data'!$E$27,0,10*ROW('Water Data'!E192))="","",OFFSET('Water Data'!$E$27,0,10*ROW('Water Data'!E192)))</f>
        <v/>
      </c>
      <c r="BW198" s="353" t="str">
        <f ca="1">+IF(OFFSET('Water Data'!$E$28,0,10*ROW('Water Data'!E192))="","",OFFSET('Water Data'!$E$28,0,10*ROW('Water Data'!E192)))</f>
        <v/>
      </c>
      <c r="BX198" s="353" t="str">
        <f ca="1">+IF(OFFSET('Water Data'!$E$29,0,10*ROW('Water Data'!E192))="","",OFFSET('Water Data'!$E$29,0,10*ROW('Water Data'!E192)))</f>
        <v/>
      </c>
      <c r="BY198" s="353" t="str">
        <f ca="1">+IF(OFFSET('Water Data'!$F$27,0,10*ROW('Water Data'!F192))="","",OFFSET('Water Data'!$F$27,0,10*ROW('Water Data'!F192)))</f>
        <v/>
      </c>
      <c r="BZ198" s="353" t="str">
        <f ca="1">+IF(OFFSET('Water Data'!$F$28,0,10*ROW('Water Data'!F192))="","",OFFSET('Water Data'!$F$28,0,10*ROW('Water Data'!F192)))</f>
        <v/>
      </c>
      <c r="CA198" s="353" t="str">
        <f ca="1">+IF(OFFSET('Water Data'!$F$29,0,10*ROW('Water Data'!F192))="","",OFFSET('Water Data'!$F$29,0,10*ROW('Water Data'!F192)))</f>
        <v/>
      </c>
      <c r="CB198" s="353" t="str">
        <f ca="1">+IF(OFFSET('Water Data'!$G$27,0,10*ROW('Water Data'!G192))="","",OFFSET('Water Data'!$G$27,0,10*ROW('Water Data'!G192)))</f>
        <v/>
      </c>
      <c r="CC198" s="353" t="str">
        <f ca="1">+IF(OFFSET('Water Data'!$G$28,0,10*ROW('Water Data'!G192))="","",OFFSET('Water Data'!$G$28,0,10*ROW('Water Data'!G192)))</f>
        <v/>
      </c>
      <c r="CD198" s="353" t="str">
        <f ca="1">+IF(OFFSET('Water Data'!$G$29,0,10*ROW('Water Data'!G192))="","",OFFSET('Water Data'!$G$29,0,10*ROW('Water Data'!G192)))</f>
        <v/>
      </c>
      <c r="CE198" s="353" t="str">
        <f ca="1">+IF(OFFSET('Water Data'!$H$27,0,10*ROW('Water Data'!H192))="","",OFFSET('Water Data'!$H$27,0,10*ROW('Water Data'!H192)))</f>
        <v/>
      </c>
      <c r="CF198" s="353" t="str">
        <f ca="1">+IF(OFFSET('Water Data'!$H$28,0,10*ROW('Water Data'!H192))="","",OFFSET('Water Data'!$H$28,0,10*ROW('Water Data'!H192)))</f>
        <v/>
      </c>
      <c r="CG198" s="353" t="str">
        <f ca="1">+IF(OFFSET('Water Data'!$H$29,0,10*ROW('Water Data'!H192))="","",OFFSET('Water Data'!$H$29,0,10*ROW('Water Data'!H192)))</f>
        <v/>
      </c>
      <c r="CH198" s="353" t="str">
        <f ca="1">+IF(OFFSET('Water Data'!$I$27,0,10*ROW('Water Data'!I192))="","",OFFSET('Water Data'!$I$27,0,10*ROW('Water Data'!I192)))</f>
        <v/>
      </c>
      <c r="CI198" s="353" t="str">
        <f ca="1">+IF(OFFSET('Water Data'!$I$28,0,10*ROW('Water Data'!I192))="","",OFFSET('Water Data'!$I$28,0,10*ROW('Water Data'!I192)))</f>
        <v/>
      </c>
      <c r="CJ198" s="353" t="str">
        <f ca="1">+IF(OFFSET('Water Data'!$I$29,0,10*ROW('Water Data'!I192))="","",OFFSET('Water Data'!$I$29,0,10*ROW('Water Data'!I192)))</f>
        <v/>
      </c>
      <c r="CK198" s="353" t="str">
        <f ca="1">+IF(OFFSET('Sanitation Data'!$D$28,0,10*ROW('Sanitation Data'!D192))="","",OFFSET('Sanitation Data'!$D$28,0,10*ROW('Sanitation Data'!D192)))</f>
        <v/>
      </c>
      <c r="CL198" s="353" t="str">
        <f ca="1">+IF(OFFSET('Sanitation Data'!$D$29,0,10*ROW('Sanitation Data'!D192))="","",OFFSET('Sanitation Data'!$D$29,0,10*ROW('Sanitation Data'!D192)))</f>
        <v/>
      </c>
      <c r="CM198" s="353" t="str">
        <f ca="1">+IF(OFFSET('Sanitation Data'!$D$30,0,10*ROW('Sanitation Data'!D192))="","",OFFSET('Sanitation Data'!$D$30,0,10*ROW('Sanitation Data'!D192)))</f>
        <v/>
      </c>
      <c r="CN198" s="353" t="str">
        <f ca="1">+IF(OFFSET('Sanitation Data'!$D$31,0,10*ROW('Sanitation Data'!D192))="","",OFFSET('Sanitation Data'!$D$31,0,10*ROW('Sanitation Data'!D192)))</f>
        <v/>
      </c>
      <c r="CO198" s="353" t="str">
        <f ca="1">+IF(OFFSET('Sanitation Data'!$D$32,0,10*ROW('Sanitation Data'!D192))="","",OFFSET('Sanitation Data'!$D$32,0,10*ROW('Sanitation Data'!D192)))</f>
        <v/>
      </c>
      <c r="CP198" s="353" t="str">
        <f ca="1">+IF(OFFSET('Sanitation Data'!$E$28,0,10*ROW('Sanitation Data'!E192))="","",OFFSET('Sanitation Data'!$E$28,0,10*ROW('Sanitation Data'!E192)))</f>
        <v/>
      </c>
      <c r="CQ198" s="353" t="str">
        <f ca="1">+IF(OFFSET('Sanitation Data'!$E$29,0,10*ROW('Sanitation Data'!E192))="","",OFFSET('Sanitation Data'!$E$29,0,10*ROW('Sanitation Data'!E192)))</f>
        <v/>
      </c>
      <c r="CR198" s="353" t="str">
        <f ca="1">+IF(OFFSET('Sanitation Data'!$E$30,0,10*ROW('Sanitation Data'!E192))="","",OFFSET('Sanitation Data'!$E$30,0,10*ROW('Sanitation Data'!E192)))</f>
        <v/>
      </c>
      <c r="CS198" s="353" t="str">
        <f ca="1">+IF(OFFSET('Sanitation Data'!$E$31,0,10*ROW('Sanitation Data'!E192))="","",OFFSET('Sanitation Data'!$E$31,0,10*ROW('Sanitation Data'!E192)))</f>
        <v/>
      </c>
      <c r="CT198" s="353" t="str">
        <f ca="1">+IF(OFFSET('Sanitation Data'!$E$32,0,10*ROW('Sanitation Data'!E192))="","",OFFSET('Sanitation Data'!$E$32,0,10*ROW('Sanitation Data'!E192)))</f>
        <v/>
      </c>
      <c r="CU198" s="353" t="str">
        <f ca="1">+IF(OFFSET('Sanitation Data'!$F$28,0,10*ROW('Sanitation Data'!F192))="","",OFFSET('Sanitation Data'!$F$28,0,10*ROW('Sanitation Data'!F192)))</f>
        <v/>
      </c>
      <c r="CV198" s="353" t="str">
        <f ca="1">+IF(OFFSET('Sanitation Data'!$F$29,0,10*ROW('Sanitation Data'!F192))="","",OFFSET('Sanitation Data'!$F$29,0,10*ROW('Sanitation Data'!F192)))</f>
        <v/>
      </c>
      <c r="CW198" s="353" t="str">
        <f ca="1">+IF(OFFSET('Sanitation Data'!$F$30,0,10*ROW('Sanitation Data'!F192))="","",OFFSET('Sanitation Data'!$F$30,0,10*ROW('Sanitation Data'!F192)))</f>
        <v/>
      </c>
      <c r="CX198" s="353" t="str">
        <f ca="1">+IF(OFFSET('Sanitation Data'!$F$31,0,10*ROW('Sanitation Data'!F192))="","",OFFSET('Sanitation Data'!$F$31,0,10*ROW('Sanitation Data'!F192)))</f>
        <v/>
      </c>
      <c r="CY198" s="353" t="str">
        <f ca="1">+IF(OFFSET('Sanitation Data'!$F$32,0,10*ROW('Sanitation Data'!F192))="","",OFFSET('Sanitation Data'!$F$32,0,10*ROW('Sanitation Data'!F192)))</f>
        <v/>
      </c>
      <c r="CZ198" s="353" t="str">
        <f ca="1">+IF(OFFSET('Sanitation Data'!$G$28,0,10*ROW('Sanitation Data'!G192))="","",OFFSET('Sanitation Data'!$G$28,0,10*ROW('Sanitation Data'!G192)))</f>
        <v/>
      </c>
      <c r="DA198" s="353" t="str">
        <f ca="1">+IF(OFFSET('Sanitation Data'!$G$29,0,10*ROW('Sanitation Data'!G192))="","",OFFSET('Sanitation Data'!$G$29,0,10*ROW('Sanitation Data'!G192)))</f>
        <v/>
      </c>
      <c r="DB198" s="353" t="str">
        <f ca="1">+IF(OFFSET('Sanitation Data'!$G$30,0,10*ROW('Sanitation Data'!G192))="","",OFFSET('Sanitation Data'!$G$30,0,10*ROW('Sanitation Data'!G192)))</f>
        <v/>
      </c>
      <c r="DC198" s="353" t="str">
        <f ca="1">+IF(OFFSET('Sanitation Data'!$G$31,0,10*ROW('Sanitation Data'!G192))="","",OFFSET('Sanitation Data'!$G$31,0,10*ROW('Sanitation Data'!G192)))</f>
        <v/>
      </c>
      <c r="DD198" s="353" t="str">
        <f ca="1">+IF(OFFSET('Sanitation Data'!$G$32,0,10*ROW('Sanitation Data'!G192))="","",OFFSET('Sanitation Data'!$G$32,0,10*ROW('Sanitation Data'!G192)))</f>
        <v/>
      </c>
      <c r="DE198" s="353" t="str">
        <f ca="1">+IF(OFFSET('Sanitation Data'!$H$28,0,10*ROW('Sanitation Data'!H192))="","",OFFSET('Sanitation Data'!$H$28,0,10*ROW('Sanitation Data'!H192)))</f>
        <v/>
      </c>
      <c r="DF198" s="353" t="str">
        <f ca="1">+IF(OFFSET('Sanitation Data'!$H$29,0,10*ROW('Sanitation Data'!H192))="","",OFFSET('Sanitation Data'!$H$29,0,10*ROW('Sanitation Data'!H192)))</f>
        <v/>
      </c>
      <c r="DG198" s="353" t="str">
        <f ca="1">+IF(OFFSET('Sanitation Data'!$H$30,0,10*ROW('Sanitation Data'!H192))="","",OFFSET('Sanitation Data'!$H$30,0,10*ROW('Sanitation Data'!H192)))</f>
        <v/>
      </c>
      <c r="DH198" s="353" t="str">
        <f ca="1">+IF(OFFSET('Sanitation Data'!$H$31,0,10*ROW('Sanitation Data'!H192))="","",OFFSET('Sanitation Data'!$H$31,0,10*ROW('Sanitation Data'!H192)))</f>
        <v/>
      </c>
      <c r="DI198" s="353" t="str">
        <f ca="1">+IF(OFFSET('Sanitation Data'!$H$32,0,10*ROW('Sanitation Data'!H192))="","",OFFSET('Sanitation Data'!$H$32,0,10*ROW('Sanitation Data'!H192)))</f>
        <v/>
      </c>
      <c r="DJ198" s="353" t="str">
        <f ca="1">+IF(OFFSET('Sanitation Data'!$I$28,0,10*ROW('Sanitation Data'!I192))="","",OFFSET('Sanitation Data'!$I$28,0,10*ROW('Sanitation Data'!I192)))</f>
        <v/>
      </c>
      <c r="DK198" s="353" t="str">
        <f ca="1">+IF(OFFSET('Sanitation Data'!$I$29,0,10*ROW('Sanitation Data'!I192))="","",OFFSET('Sanitation Data'!$I$29,0,10*ROW('Sanitation Data'!I192)))</f>
        <v/>
      </c>
      <c r="DL198" s="353" t="str">
        <f ca="1">+IF(OFFSET('Sanitation Data'!$I$30,0,10*ROW('Sanitation Data'!I192))="","",OFFSET('Sanitation Data'!$I$30,0,10*ROW('Sanitation Data'!I192)))</f>
        <v/>
      </c>
      <c r="DM198" s="353" t="str">
        <f ca="1">+IF(OFFSET('Sanitation Data'!$I$31,0,10*ROW('Sanitation Data'!I192))="","",OFFSET('Sanitation Data'!$I$31,0,10*ROW('Sanitation Data'!I192)))</f>
        <v/>
      </c>
      <c r="DN198" s="353" t="str">
        <f ca="1">+IF(OFFSET('Sanitation Data'!$I$32,0,10*ROW('Sanitation Data'!I192))="","",OFFSET('Sanitation Data'!$I$32,0,10*ROW('Sanitation Data'!I192)))</f>
        <v/>
      </c>
      <c r="DO198" s="353" t="str">
        <f ca="1">+IF(OFFSET('Hygiene Data'!$D$11,0,10*ROW('Hygiene Data'!D192))="","",OFFSET('Hygiene Data'!$D$11,0,10*ROW('Hygiene Data'!D192)))</f>
        <v/>
      </c>
      <c r="DP198" s="353" t="str">
        <f ca="1">+IF(OFFSET('Hygiene Data'!$D$12,0,10*ROW('Hygiene Data'!D192))="","",OFFSET('Hygiene Data'!$D$12,0,10*ROW('Hygiene Data'!D192)))</f>
        <v/>
      </c>
      <c r="DQ198" s="353" t="str">
        <f ca="1">+IF(OFFSET('Hygiene Data'!$D$13,0,10*ROW('Hygiene Data'!D192))="","",OFFSET('Hygiene Data'!$D$13,0,10*ROW('Hygiene Data'!D192)))</f>
        <v/>
      </c>
      <c r="DR198" s="353" t="str">
        <f ca="1">+IF(OFFSET('Hygiene Data'!$E$11,0,10*ROW('Hygiene Data'!E192))="","",OFFSET('Hygiene Data'!$E$11,0,10*ROW('Hygiene Data'!E192)))</f>
        <v/>
      </c>
      <c r="DS198" s="353" t="str">
        <f ca="1">+IF(OFFSET('Hygiene Data'!$E$12,0,10*ROW('Hygiene Data'!E192))="","",OFFSET('Hygiene Data'!$E$12,0,10*ROW('Hygiene Data'!E192)))</f>
        <v/>
      </c>
      <c r="DT198" s="353" t="str">
        <f ca="1">+IF(OFFSET('Hygiene Data'!$E$13,0,10*ROW('Hygiene Data'!E192))="","",OFFSET('Hygiene Data'!$E$13,0,10*ROW('Hygiene Data'!E192)))</f>
        <v/>
      </c>
      <c r="DU198" s="353" t="str">
        <f ca="1">+IF(OFFSET('Hygiene Data'!$F$11,0,10*ROW('Hygiene Data'!F192))="","",OFFSET('Hygiene Data'!$F$11,0,10*ROW('Hygiene Data'!F192)))</f>
        <v/>
      </c>
      <c r="DV198" s="353" t="str">
        <f ca="1">+IF(OFFSET('Hygiene Data'!$F$12,0,10*ROW('Hygiene Data'!F192))="","",OFFSET('Hygiene Data'!$F$12,0,10*ROW('Hygiene Data'!F192)))</f>
        <v/>
      </c>
      <c r="DW198" s="353" t="str">
        <f ca="1">+IF(OFFSET('Hygiene Data'!$F$13,0,10*ROW('Hygiene Data'!F192))="","",OFFSET('Hygiene Data'!$F$13,0,10*ROW('Hygiene Data'!F192)))</f>
        <v/>
      </c>
      <c r="DX198" s="353" t="str">
        <f ca="1">+IF(OFFSET('Hygiene Data'!$G$11,0,10*ROW('Hygiene Data'!G192))="","",OFFSET('Hygiene Data'!$G$11,0,10*ROW('Hygiene Data'!G192)))</f>
        <v/>
      </c>
      <c r="DY198" s="353" t="str">
        <f ca="1">+IF(OFFSET('Hygiene Data'!$G$12,0,10*ROW('Hygiene Data'!G192))="","",OFFSET('Hygiene Data'!$G$12,0,10*ROW('Hygiene Data'!G192)))</f>
        <v/>
      </c>
      <c r="DZ198" s="353" t="str">
        <f ca="1">+IF(OFFSET('Hygiene Data'!$G$13,0,10*ROW('Hygiene Data'!G192))="","",OFFSET('Hygiene Data'!$G$13,0,10*ROW('Hygiene Data'!G192)))</f>
        <v/>
      </c>
      <c r="EA198" s="353" t="str">
        <f ca="1">+IF(OFFSET('Hygiene Data'!$H$11,0,10*ROW('Hygiene Data'!H192))="","",OFFSET('Hygiene Data'!$H$11,0,10*ROW('Hygiene Data'!H192)))</f>
        <v/>
      </c>
      <c r="EB198" s="353" t="str">
        <f ca="1">+IF(OFFSET('Hygiene Data'!$H$12,0,10*ROW('Hygiene Data'!H192))="","",OFFSET('Hygiene Data'!$H$12,0,10*ROW('Hygiene Data'!H192)))</f>
        <v/>
      </c>
      <c r="EC198" s="353" t="str">
        <f ca="1">+IF(OFFSET('Hygiene Data'!$H$13,0,10*ROW('Hygiene Data'!H192))="","",OFFSET('Hygiene Data'!$H$13,0,10*ROW('Hygiene Data'!H192)))</f>
        <v/>
      </c>
      <c r="ED198" s="353" t="str">
        <f ca="1">+IF(OFFSET('Hygiene Data'!$I$11,0,10*ROW('Hygiene Data'!I192))="","",OFFSET('Hygiene Data'!$I$11,0,10*ROW('Hygiene Data'!I192)))</f>
        <v/>
      </c>
      <c r="EE198" s="353" t="str">
        <f ca="1">+IF(OFFSET('Hygiene Data'!$I$12,0,10*ROW('Hygiene Data'!I192))="","",OFFSET('Hygiene Data'!$I$12,0,10*ROW('Hygiene Data'!I192)))</f>
        <v/>
      </c>
      <c r="EF198" s="353" t="str">
        <f ca="1">+IF(OFFSET('Hygiene Data'!$I$13,0,10*ROW('Hygiene Data'!I192))="","",OFFSET('Hygiene Data'!$I$13,0,10*ROW('Hygiene Data'!I192)))</f>
        <v/>
      </c>
    </row>
    <row r="199" spans="1:136" x14ac:dyDescent="0.25">
      <c r="A199" s="462" t="str">
        <f ca="1">+IF(OFFSET('Water Data'!$B$2,0,10*ROW('Water Data'!E193))="","",OFFSET('Water Data'!$B$2,0,10*ROW('Water Data'!E193)))</f>
        <v/>
      </c>
      <c r="B199" s="46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89" t="str">
        <f t="shared" ref="C199:C207" ca="1" si="3">+IF(ISNUMBER(VALUE(MID(A199,5,4))), VALUE(MID(A199, 5,4)),"")</f>
        <v/>
      </c>
      <c r="D199" s="49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3" t="str">
        <f ca="1">+IF(OFFSET('Water Data'!$D$27,0,10*ROW('Water Data'!D193))="","",OFFSET('Water Data'!$D$27,0,10*ROW('Water Data'!D193)))</f>
        <v/>
      </c>
      <c r="BT199" s="353" t="str">
        <f ca="1">+IF(OFFSET('Water Data'!$D$28,0,10*ROW('Water Data'!D193))="","",OFFSET('Water Data'!$D$28,0,10*ROW('Water Data'!D193)))</f>
        <v/>
      </c>
      <c r="BU199" s="353" t="str">
        <f ca="1">+IF(OFFSET('Water Data'!$D$29,0,10*ROW('Water Data'!D193))="","",OFFSET('Water Data'!$D$29,0,10*ROW('Water Data'!D193)))</f>
        <v/>
      </c>
      <c r="BV199" s="353" t="str">
        <f ca="1">+IF(OFFSET('Water Data'!$E$27,0,10*ROW('Water Data'!E193))="","",OFFSET('Water Data'!$E$27,0,10*ROW('Water Data'!E193)))</f>
        <v/>
      </c>
      <c r="BW199" s="353" t="str">
        <f ca="1">+IF(OFFSET('Water Data'!$E$28,0,10*ROW('Water Data'!E193))="","",OFFSET('Water Data'!$E$28,0,10*ROW('Water Data'!E193)))</f>
        <v/>
      </c>
      <c r="BX199" s="353" t="str">
        <f ca="1">+IF(OFFSET('Water Data'!$E$29,0,10*ROW('Water Data'!E193))="","",OFFSET('Water Data'!$E$29,0,10*ROW('Water Data'!E193)))</f>
        <v/>
      </c>
      <c r="BY199" s="353" t="str">
        <f ca="1">+IF(OFFSET('Water Data'!$F$27,0,10*ROW('Water Data'!F193))="","",OFFSET('Water Data'!$F$27,0,10*ROW('Water Data'!F193)))</f>
        <v/>
      </c>
      <c r="BZ199" s="353" t="str">
        <f ca="1">+IF(OFFSET('Water Data'!$F$28,0,10*ROW('Water Data'!F193))="","",OFFSET('Water Data'!$F$28,0,10*ROW('Water Data'!F193)))</f>
        <v/>
      </c>
      <c r="CA199" s="353" t="str">
        <f ca="1">+IF(OFFSET('Water Data'!$F$29,0,10*ROW('Water Data'!F193))="","",OFFSET('Water Data'!$F$29,0,10*ROW('Water Data'!F193)))</f>
        <v/>
      </c>
      <c r="CB199" s="353" t="str">
        <f ca="1">+IF(OFFSET('Water Data'!$G$27,0,10*ROW('Water Data'!G193))="","",OFFSET('Water Data'!$G$27,0,10*ROW('Water Data'!G193)))</f>
        <v/>
      </c>
      <c r="CC199" s="353" t="str">
        <f ca="1">+IF(OFFSET('Water Data'!$G$28,0,10*ROW('Water Data'!G193))="","",OFFSET('Water Data'!$G$28,0,10*ROW('Water Data'!G193)))</f>
        <v/>
      </c>
      <c r="CD199" s="353" t="str">
        <f ca="1">+IF(OFFSET('Water Data'!$G$29,0,10*ROW('Water Data'!G193))="","",OFFSET('Water Data'!$G$29,0,10*ROW('Water Data'!G193)))</f>
        <v/>
      </c>
      <c r="CE199" s="353" t="str">
        <f ca="1">+IF(OFFSET('Water Data'!$H$27,0,10*ROW('Water Data'!H193))="","",OFFSET('Water Data'!$H$27,0,10*ROW('Water Data'!H193)))</f>
        <v/>
      </c>
      <c r="CF199" s="353" t="str">
        <f ca="1">+IF(OFFSET('Water Data'!$H$28,0,10*ROW('Water Data'!H193))="","",OFFSET('Water Data'!$H$28,0,10*ROW('Water Data'!H193)))</f>
        <v/>
      </c>
      <c r="CG199" s="353" t="str">
        <f ca="1">+IF(OFFSET('Water Data'!$H$29,0,10*ROW('Water Data'!H193))="","",OFFSET('Water Data'!$H$29,0,10*ROW('Water Data'!H193)))</f>
        <v/>
      </c>
      <c r="CH199" s="353" t="str">
        <f ca="1">+IF(OFFSET('Water Data'!$I$27,0,10*ROW('Water Data'!I193))="","",OFFSET('Water Data'!$I$27,0,10*ROW('Water Data'!I193)))</f>
        <v/>
      </c>
      <c r="CI199" s="353" t="str">
        <f ca="1">+IF(OFFSET('Water Data'!$I$28,0,10*ROW('Water Data'!I193))="","",OFFSET('Water Data'!$I$28,0,10*ROW('Water Data'!I193)))</f>
        <v/>
      </c>
      <c r="CJ199" s="353" t="str">
        <f ca="1">+IF(OFFSET('Water Data'!$I$29,0,10*ROW('Water Data'!I193))="","",OFFSET('Water Data'!$I$29,0,10*ROW('Water Data'!I193)))</f>
        <v/>
      </c>
      <c r="CK199" s="353" t="str">
        <f ca="1">+IF(OFFSET('Sanitation Data'!$D$28,0,10*ROW('Sanitation Data'!D193))="","",OFFSET('Sanitation Data'!$D$28,0,10*ROW('Sanitation Data'!D193)))</f>
        <v/>
      </c>
      <c r="CL199" s="353" t="str">
        <f ca="1">+IF(OFFSET('Sanitation Data'!$D$29,0,10*ROW('Sanitation Data'!D193))="","",OFFSET('Sanitation Data'!$D$29,0,10*ROW('Sanitation Data'!D193)))</f>
        <v/>
      </c>
      <c r="CM199" s="353" t="str">
        <f ca="1">+IF(OFFSET('Sanitation Data'!$D$30,0,10*ROW('Sanitation Data'!D193))="","",OFFSET('Sanitation Data'!$D$30,0,10*ROW('Sanitation Data'!D193)))</f>
        <v/>
      </c>
      <c r="CN199" s="353" t="str">
        <f ca="1">+IF(OFFSET('Sanitation Data'!$D$31,0,10*ROW('Sanitation Data'!D193))="","",OFFSET('Sanitation Data'!$D$31,0,10*ROW('Sanitation Data'!D193)))</f>
        <v/>
      </c>
      <c r="CO199" s="353" t="str">
        <f ca="1">+IF(OFFSET('Sanitation Data'!$D$32,0,10*ROW('Sanitation Data'!D193))="","",OFFSET('Sanitation Data'!$D$32,0,10*ROW('Sanitation Data'!D193)))</f>
        <v/>
      </c>
      <c r="CP199" s="353" t="str">
        <f ca="1">+IF(OFFSET('Sanitation Data'!$E$28,0,10*ROW('Sanitation Data'!E193))="","",OFFSET('Sanitation Data'!$E$28,0,10*ROW('Sanitation Data'!E193)))</f>
        <v/>
      </c>
      <c r="CQ199" s="353" t="str">
        <f ca="1">+IF(OFFSET('Sanitation Data'!$E$29,0,10*ROW('Sanitation Data'!E193))="","",OFFSET('Sanitation Data'!$E$29,0,10*ROW('Sanitation Data'!E193)))</f>
        <v/>
      </c>
      <c r="CR199" s="353" t="str">
        <f ca="1">+IF(OFFSET('Sanitation Data'!$E$30,0,10*ROW('Sanitation Data'!E193))="","",OFFSET('Sanitation Data'!$E$30,0,10*ROW('Sanitation Data'!E193)))</f>
        <v/>
      </c>
      <c r="CS199" s="353" t="str">
        <f ca="1">+IF(OFFSET('Sanitation Data'!$E$31,0,10*ROW('Sanitation Data'!E193))="","",OFFSET('Sanitation Data'!$E$31,0,10*ROW('Sanitation Data'!E193)))</f>
        <v/>
      </c>
      <c r="CT199" s="353" t="str">
        <f ca="1">+IF(OFFSET('Sanitation Data'!$E$32,0,10*ROW('Sanitation Data'!E193))="","",OFFSET('Sanitation Data'!$E$32,0,10*ROW('Sanitation Data'!E193)))</f>
        <v/>
      </c>
      <c r="CU199" s="353" t="str">
        <f ca="1">+IF(OFFSET('Sanitation Data'!$F$28,0,10*ROW('Sanitation Data'!F193))="","",OFFSET('Sanitation Data'!$F$28,0,10*ROW('Sanitation Data'!F193)))</f>
        <v/>
      </c>
      <c r="CV199" s="353" t="str">
        <f ca="1">+IF(OFFSET('Sanitation Data'!$F$29,0,10*ROW('Sanitation Data'!F193))="","",OFFSET('Sanitation Data'!$F$29,0,10*ROW('Sanitation Data'!F193)))</f>
        <v/>
      </c>
      <c r="CW199" s="353" t="str">
        <f ca="1">+IF(OFFSET('Sanitation Data'!$F$30,0,10*ROW('Sanitation Data'!F193))="","",OFFSET('Sanitation Data'!$F$30,0,10*ROW('Sanitation Data'!F193)))</f>
        <v/>
      </c>
      <c r="CX199" s="353" t="str">
        <f ca="1">+IF(OFFSET('Sanitation Data'!$F$31,0,10*ROW('Sanitation Data'!F193))="","",OFFSET('Sanitation Data'!$F$31,0,10*ROW('Sanitation Data'!F193)))</f>
        <v/>
      </c>
      <c r="CY199" s="353" t="str">
        <f ca="1">+IF(OFFSET('Sanitation Data'!$F$32,0,10*ROW('Sanitation Data'!F193))="","",OFFSET('Sanitation Data'!$F$32,0,10*ROW('Sanitation Data'!F193)))</f>
        <v/>
      </c>
      <c r="CZ199" s="353" t="str">
        <f ca="1">+IF(OFFSET('Sanitation Data'!$G$28,0,10*ROW('Sanitation Data'!G193))="","",OFFSET('Sanitation Data'!$G$28,0,10*ROW('Sanitation Data'!G193)))</f>
        <v/>
      </c>
      <c r="DA199" s="353" t="str">
        <f ca="1">+IF(OFFSET('Sanitation Data'!$G$29,0,10*ROW('Sanitation Data'!G193))="","",OFFSET('Sanitation Data'!$G$29,0,10*ROW('Sanitation Data'!G193)))</f>
        <v/>
      </c>
      <c r="DB199" s="353" t="str">
        <f ca="1">+IF(OFFSET('Sanitation Data'!$G$30,0,10*ROW('Sanitation Data'!G193))="","",OFFSET('Sanitation Data'!$G$30,0,10*ROW('Sanitation Data'!G193)))</f>
        <v/>
      </c>
      <c r="DC199" s="353" t="str">
        <f ca="1">+IF(OFFSET('Sanitation Data'!$G$31,0,10*ROW('Sanitation Data'!G193))="","",OFFSET('Sanitation Data'!$G$31,0,10*ROW('Sanitation Data'!G193)))</f>
        <v/>
      </c>
      <c r="DD199" s="353" t="str">
        <f ca="1">+IF(OFFSET('Sanitation Data'!$G$32,0,10*ROW('Sanitation Data'!G193))="","",OFFSET('Sanitation Data'!$G$32,0,10*ROW('Sanitation Data'!G193)))</f>
        <v/>
      </c>
      <c r="DE199" s="353" t="str">
        <f ca="1">+IF(OFFSET('Sanitation Data'!$H$28,0,10*ROW('Sanitation Data'!H193))="","",OFFSET('Sanitation Data'!$H$28,0,10*ROW('Sanitation Data'!H193)))</f>
        <v/>
      </c>
      <c r="DF199" s="353" t="str">
        <f ca="1">+IF(OFFSET('Sanitation Data'!$H$29,0,10*ROW('Sanitation Data'!H193))="","",OFFSET('Sanitation Data'!$H$29,0,10*ROW('Sanitation Data'!H193)))</f>
        <v/>
      </c>
      <c r="DG199" s="353" t="str">
        <f ca="1">+IF(OFFSET('Sanitation Data'!$H$30,0,10*ROW('Sanitation Data'!H193))="","",OFFSET('Sanitation Data'!$H$30,0,10*ROW('Sanitation Data'!H193)))</f>
        <v/>
      </c>
      <c r="DH199" s="353" t="str">
        <f ca="1">+IF(OFFSET('Sanitation Data'!$H$31,0,10*ROW('Sanitation Data'!H193))="","",OFFSET('Sanitation Data'!$H$31,0,10*ROW('Sanitation Data'!H193)))</f>
        <v/>
      </c>
      <c r="DI199" s="353" t="str">
        <f ca="1">+IF(OFFSET('Sanitation Data'!$H$32,0,10*ROW('Sanitation Data'!H193))="","",OFFSET('Sanitation Data'!$H$32,0,10*ROW('Sanitation Data'!H193)))</f>
        <v/>
      </c>
      <c r="DJ199" s="353" t="str">
        <f ca="1">+IF(OFFSET('Sanitation Data'!$I$28,0,10*ROW('Sanitation Data'!I193))="","",OFFSET('Sanitation Data'!$I$28,0,10*ROW('Sanitation Data'!I193)))</f>
        <v/>
      </c>
      <c r="DK199" s="353" t="str">
        <f ca="1">+IF(OFFSET('Sanitation Data'!$I$29,0,10*ROW('Sanitation Data'!I193))="","",OFFSET('Sanitation Data'!$I$29,0,10*ROW('Sanitation Data'!I193)))</f>
        <v/>
      </c>
      <c r="DL199" s="353" t="str">
        <f ca="1">+IF(OFFSET('Sanitation Data'!$I$30,0,10*ROW('Sanitation Data'!I193))="","",OFFSET('Sanitation Data'!$I$30,0,10*ROW('Sanitation Data'!I193)))</f>
        <v/>
      </c>
      <c r="DM199" s="353" t="str">
        <f ca="1">+IF(OFFSET('Sanitation Data'!$I$31,0,10*ROW('Sanitation Data'!I193))="","",OFFSET('Sanitation Data'!$I$31,0,10*ROW('Sanitation Data'!I193)))</f>
        <v/>
      </c>
      <c r="DN199" s="353" t="str">
        <f ca="1">+IF(OFFSET('Sanitation Data'!$I$32,0,10*ROW('Sanitation Data'!I193))="","",OFFSET('Sanitation Data'!$I$32,0,10*ROW('Sanitation Data'!I193)))</f>
        <v/>
      </c>
      <c r="DO199" s="353" t="str">
        <f ca="1">+IF(OFFSET('Hygiene Data'!$D$11,0,10*ROW('Hygiene Data'!D193))="","",OFFSET('Hygiene Data'!$D$11,0,10*ROW('Hygiene Data'!D193)))</f>
        <v/>
      </c>
      <c r="DP199" s="353" t="str">
        <f ca="1">+IF(OFFSET('Hygiene Data'!$D$12,0,10*ROW('Hygiene Data'!D193))="","",OFFSET('Hygiene Data'!$D$12,0,10*ROW('Hygiene Data'!D193)))</f>
        <v/>
      </c>
      <c r="DQ199" s="353" t="str">
        <f ca="1">+IF(OFFSET('Hygiene Data'!$D$13,0,10*ROW('Hygiene Data'!D193))="","",OFFSET('Hygiene Data'!$D$13,0,10*ROW('Hygiene Data'!D193)))</f>
        <v/>
      </c>
      <c r="DR199" s="353" t="str">
        <f ca="1">+IF(OFFSET('Hygiene Data'!$E$11,0,10*ROW('Hygiene Data'!E193))="","",OFFSET('Hygiene Data'!$E$11,0,10*ROW('Hygiene Data'!E193)))</f>
        <v/>
      </c>
      <c r="DS199" s="353" t="str">
        <f ca="1">+IF(OFFSET('Hygiene Data'!$E$12,0,10*ROW('Hygiene Data'!E193))="","",OFFSET('Hygiene Data'!$E$12,0,10*ROW('Hygiene Data'!E193)))</f>
        <v/>
      </c>
      <c r="DT199" s="353" t="str">
        <f ca="1">+IF(OFFSET('Hygiene Data'!$E$13,0,10*ROW('Hygiene Data'!E193))="","",OFFSET('Hygiene Data'!$E$13,0,10*ROW('Hygiene Data'!E193)))</f>
        <v/>
      </c>
      <c r="DU199" s="353" t="str">
        <f ca="1">+IF(OFFSET('Hygiene Data'!$F$11,0,10*ROW('Hygiene Data'!F193))="","",OFFSET('Hygiene Data'!$F$11,0,10*ROW('Hygiene Data'!F193)))</f>
        <v/>
      </c>
      <c r="DV199" s="353" t="str">
        <f ca="1">+IF(OFFSET('Hygiene Data'!$F$12,0,10*ROW('Hygiene Data'!F193))="","",OFFSET('Hygiene Data'!$F$12,0,10*ROW('Hygiene Data'!F193)))</f>
        <v/>
      </c>
      <c r="DW199" s="353" t="str">
        <f ca="1">+IF(OFFSET('Hygiene Data'!$F$13,0,10*ROW('Hygiene Data'!F193))="","",OFFSET('Hygiene Data'!$F$13,0,10*ROW('Hygiene Data'!F193)))</f>
        <v/>
      </c>
      <c r="DX199" s="353" t="str">
        <f ca="1">+IF(OFFSET('Hygiene Data'!$G$11,0,10*ROW('Hygiene Data'!G193))="","",OFFSET('Hygiene Data'!$G$11,0,10*ROW('Hygiene Data'!G193)))</f>
        <v/>
      </c>
      <c r="DY199" s="353" t="str">
        <f ca="1">+IF(OFFSET('Hygiene Data'!$G$12,0,10*ROW('Hygiene Data'!G193))="","",OFFSET('Hygiene Data'!$G$12,0,10*ROW('Hygiene Data'!G193)))</f>
        <v/>
      </c>
      <c r="DZ199" s="353" t="str">
        <f ca="1">+IF(OFFSET('Hygiene Data'!$G$13,0,10*ROW('Hygiene Data'!G193))="","",OFFSET('Hygiene Data'!$G$13,0,10*ROW('Hygiene Data'!G193)))</f>
        <v/>
      </c>
      <c r="EA199" s="353" t="str">
        <f ca="1">+IF(OFFSET('Hygiene Data'!$H$11,0,10*ROW('Hygiene Data'!H193))="","",OFFSET('Hygiene Data'!$H$11,0,10*ROW('Hygiene Data'!H193)))</f>
        <v/>
      </c>
      <c r="EB199" s="353" t="str">
        <f ca="1">+IF(OFFSET('Hygiene Data'!$H$12,0,10*ROW('Hygiene Data'!H193))="","",OFFSET('Hygiene Data'!$H$12,0,10*ROW('Hygiene Data'!H193)))</f>
        <v/>
      </c>
      <c r="EC199" s="353" t="str">
        <f ca="1">+IF(OFFSET('Hygiene Data'!$H$13,0,10*ROW('Hygiene Data'!H193))="","",OFFSET('Hygiene Data'!$H$13,0,10*ROW('Hygiene Data'!H193)))</f>
        <v/>
      </c>
      <c r="ED199" s="353" t="str">
        <f ca="1">+IF(OFFSET('Hygiene Data'!$I$11,0,10*ROW('Hygiene Data'!I193))="","",OFFSET('Hygiene Data'!$I$11,0,10*ROW('Hygiene Data'!I193)))</f>
        <v/>
      </c>
      <c r="EE199" s="353" t="str">
        <f ca="1">+IF(OFFSET('Hygiene Data'!$I$12,0,10*ROW('Hygiene Data'!I193))="","",OFFSET('Hygiene Data'!$I$12,0,10*ROW('Hygiene Data'!I193)))</f>
        <v/>
      </c>
      <c r="EF199" s="353" t="str">
        <f ca="1">+IF(OFFSET('Hygiene Data'!$I$13,0,10*ROW('Hygiene Data'!I193))="","",OFFSET('Hygiene Data'!$I$13,0,10*ROW('Hygiene Data'!I193)))</f>
        <v/>
      </c>
    </row>
    <row r="200" spans="1:136" x14ac:dyDescent="0.25">
      <c r="A200" s="462" t="str">
        <f ca="1">+IF(OFFSET('Water Data'!$B$2,0,10*ROW('Water Data'!E194))="","",OFFSET('Water Data'!$B$2,0,10*ROW('Water Data'!E194)))</f>
        <v/>
      </c>
      <c r="B200" s="46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89" t="str">
        <f t="shared" ca="1" si="3"/>
        <v/>
      </c>
      <c r="D200" s="49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3" t="str">
        <f ca="1">+IF(OFFSET('Water Data'!$D$27,0,10*ROW('Water Data'!D194))="","",OFFSET('Water Data'!$D$27,0,10*ROW('Water Data'!D194)))</f>
        <v/>
      </c>
      <c r="BT200" s="353" t="str">
        <f ca="1">+IF(OFFSET('Water Data'!$D$28,0,10*ROW('Water Data'!D194))="","",OFFSET('Water Data'!$D$28,0,10*ROW('Water Data'!D194)))</f>
        <v/>
      </c>
      <c r="BU200" s="353" t="str">
        <f ca="1">+IF(OFFSET('Water Data'!$D$29,0,10*ROW('Water Data'!D194))="","",OFFSET('Water Data'!$D$29,0,10*ROW('Water Data'!D194)))</f>
        <v/>
      </c>
      <c r="BV200" s="353" t="str">
        <f ca="1">+IF(OFFSET('Water Data'!$E$27,0,10*ROW('Water Data'!E194))="","",OFFSET('Water Data'!$E$27,0,10*ROW('Water Data'!E194)))</f>
        <v/>
      </c>
      <c r="BW200" s="353" t="str">
        <f ca="1">+IF(OFFSET('Water Data'!$E$28,0,10*ROW('Water Data'!E194))="","",OFFSET('Water Data'!$E$28,0,10*ROW('Water Data'!E194)))</f>
        <v/>
      </c>
      <c r="BX200" s="353" t="str">
        <f ca="1">+IF(OFFSET('Water Data'!$E$29,0,10*ROW('Water Data'!E194))="","",OFFSET('Water Data'!$E$29,0,10*ROW('Water Data'!E194)))</f>
        <v/>
      </c>
      <c r="BY200" s="353" t="str">
        <f ca="1">+IF(OFFSET('Water Data'!$F$27,0,10*ROW('Water Data'!F194))="","",OFFSET('Water Data'!$F$27,0,10*ROW('Water Data'!F194)))</f>
        <v/>
      </c>
      <c r="BZ200" s="353" t="str">
        <f ca="1">+IF(OFFSET('Water Data'!$F$28,0,10*ROW('Water Data'!F194))="","",OFFSET('Water Data'!$F$28,0,10*ROW('Water Data'!F194)))</f>
        <v/>
      </c>
      <c r="CA200" s="353" t="str">
        <f ca="1">+IF(OFFSET('Water Data'!$F$29,0,10*ROW('Water Data'!F194))="","",OFFSET('Water Data'!$F$29,0,10*ROW('Water Data'!F194)))</f>
        <v/>
      </c>
      <c r="CB200" s="353" t="str">
        <f ca="1">+IF(OFFSET('Water Data'!$G$27,0,10*ROW('Water Data'!G194))="","",OFFSET('Water Data'!$G$27,0,10*ROW('Water Data'!G194)))</f>
        <v/>
      </c>
      <c r="CC200" s="353" t="str">
        <f ca="1">+IF(OFFSET('Water Data'!$G$28,0,10*ROW('Water Data'!G194))="","",OFFSET('Water Data'!$G$28,0,10*ROW('Water Data'!G194)))</f>
        <v/>
      </c>
      <c r="CD200" s="353" t="str">
        <f ca="1">+IF(OFFSET('Water Data'!$G$29,0,10*ROW('Water Data'!G194))="","",OFFSET('Water Data'!$G$29,0,10*ROW('Water Data'!G194)))</f>
        <v/>
      </c>
      <c r="CE200" s="353" t="str">
        <f ca="1">+IF(OFFSET('Water Data'!$H$27,0,10*ROW('Water Data'!H194))="","",OFFSET('Water Data'!$H$27,0,10*ROW('Water Data'!H194)))</f>
        <v/>
      </c>
      <c r="CF200" s="353" t="str">
        <f ca="1">+IF(OFFSET('Water Data'!$H$28,0,10*ROW('Water Data'!H194))="","",OFFSET('Water Data'!$H$28,0,10*ROW('Water Data'!H194)))</f>
        <v/>
      </c>
      <c r="CG200" s="353" t="str">
        <f ca="1">+IF(OFFSET('Water Data'!$H$29,0,10*ROW('Water Data'!H194))="","",OFFSET('Water Data'!$H$29,0,10*ROW('Water Data'!H194)))</f>
        <v/>
      </c>
      <c r="CH200" s="353" t="str">
        <f ca="1">+IF(OFFSET('Water Data'!$I$27,0,10*ROW('Water Data'!I194))="","",OFFSET('Water Data'!$I$27,0,10*ROW('Water Data'!I194)))</f>
        <v/>
      </c>
      <c r="CI200" s="353" t="str">
        <f ca="1">+IF(OFFSET('Water Data'!$I$28,0,10*ROW('Water Data'!I194))="","",OFFSET('Water Data'!$I$28,0,10*ROW('Water Data'!I194)))</f>
        <v/>
      </c>
      <c r="CJ200" s="353" t="str">
        <f ca="1">+IF(OFFSET('Water Data'!$I$29,0,10*ROW('Water Data'!I194))="","",OFFSET('Water Data'!$I$29,0,10*ROW('Water Data'!I194)))</f>
        <v/>
      </c>
      <c r="CK200" s="353" t="str">
        <f ca="1">+IF(OFFSET('Sanitation Data'!$D$28,0,10*ROW('Sanitation Data'!D194))="","",OFFSET('Sanitation Data'!$D$28,0,10*ROW('Sanitation Data'!D194)))</f>
        <v/>
      </c>
      <c r="CL200" s="353" t="str">
        <f ca="1">+IF(OFFSET('Sanitation Data'!$D$29,0,10*ROW('Sanitation Data'!D194))="","",OFFSET('Sanitation Data'!$D$29,0,10*ROW('Sanitation Data'!D194)))</f>
        <v/>
      </c>
      <c r="CM200" s="353" t="str">
        <f ca="1">+IF(OFFSET('Sanitation Data'!$D$30,0,10*ROW('Sanitation Data'!D194))="","",OFFSET('Sanitation Data'!$D$30,0,10*ROW('Sanitation Data'!D194)))</f>
        <v/>
      </c>
      <c r="CN200" s="353" t="str">
        <f ca="1">+IF(OFFSET('Sanitation Data'!$D$31,0,10*ROW('Sanitation Data'!D194))="","",OFFSET('Sanitation Data'!$D$31,0,10*ROW('Sanitation Data'!D194)))</f>
        <v/>
      </c>
      <c r="CO200" s="353" t="str">
        <f ca="1">+IF(OFFSET('Sanitation Data'!$D$32,0,10*ROW('Sanitation Data'!D194))="","",OFFSET('Sanitation Data'!$D$32,0,10*ROW('Sanitation Data'!D194)))</f>
        <v/>
      </c>
      <c r="CP200" s="353" t="str">
        <f ca="1">+IF(OFFSET('Sanitation Data'!$E$28,0,10*ROW('Sanitation Data'!E194))="","",OFFSET('Sanitation Data'!$E$28,0,10*ROW('Sanitation Data'!E194)))</f>
        <v/>
      </c>
      <c r="CQ200" s="353" t="str">
        <f ca="1">+IF(OFFSET('Sanitation Data'!$E$29,0,10*ROW('Sanitation Data'!E194))="","",OFFSET('Sanitation Data'!$E$29,0,10*ROW('Sanitation Data'!E194)))</f>
        <v/>
      </c>
      <c r="CR200" s="353" t="str">
        <f ca="1">+IF(OFFSET('Sanitation Data'!$E$30,0,10*ROW('Sanitation Data'!E194))="","",OFFSET('Sanitation Data'!$E$30,0,10*ROW('Sanitation Data'!E194)))</f>
        <v/>
      </c>
      <c r="CS200" s="353" t="str">
        <f ca="1">+IF(OFFSET('Sanitation Data'!$E$31,0,10*ROW('Sanitation Data'!E194))="","",OFFSET('Sanitation Data'!$E$31,0,10*ROW('Sanitation Data'!E194)))</f>
        <v/>
      </c>
      <c r="CT200" s="353" t="str">
        <f ca="1">+IF(OFFSET('Sanitation Data'!$E$32,0,10*ROW('Sanitation Data'!E194))="","",OFFSET('Sanitation Data'!$E$32,0,10*ROW('Sanitation Data'!E194)))</f>
        <v/>
      </c>
      <c r="CU200" s="353" t="str">
        <f ca="1">+IF(OFFSET('Sanitation Data'!$F$28,0,10*ROW('Sanitation Data'!F194))="","",OFFSET('Sanitation Data'!$F$28,0,10*ROW('Sanitation Data'!F194)))</f>
        <v/>
      </c>
      <c r="CV200" s="353" t="str">
        <f ca="1">+IF(OFFSET('Sanitation Data'!$F$29,0,10*ROW('Sanitation Data'!F194))="","",OFFSET('Sanitation Data'!$F$29,0,10*ROW('Sanitation Data'!F194)))</f>
        <v/>
      </c>
      <c r="CW200" s="353" t="str">
        <f ca="1">+IF(OFFSET('Sanitation Data'!$F$30,0,10*ROW('Sanitation Data'!F194))="","",OFFSET('Sanitation Data'!$F$30,0,10*ROW('Sanitation Data'!F194)))</f>
        <v/>
      </c>
      <c r="CX200" s="353" t="str">
        <f ca="1">+IF(OFFSET('Sanitation Data'!$F$31,0,10*ROW('Sanitation Data'!F194))="","",OFFSET('Sanitation Data'!$F$31,0,10*ROW('Sanitation Data'!F194)))</f>
        <v/>
      </c>
      <c r="CY200" s="353" t="str">
        <f ca="1">+IF(OFFSET('Sanitation Data'!$F$32,0,10*ROW('Sanitation Data'!F194))="","",OFFSET('Sanitation Data'!$F$32,0,10*ROW('Sanitation Data'!F194)))</f>
        <v/>
      </c>
      <c r="CZ200" s="353" t="str">
        <f ca="1">+IF(OFFSET('Sanitation Data'!$G$28,0,10*ROW('Sanitation Data'!G194))="","",OFFSET('Sanitation Data'!$G$28,0,10*ROW('Sanitation Data'!G194)))</f>
        <v/>
      </c>
      <c r="DA200" s="353" t="str">
        <f ca="1">+IF(OFFSET('Sanitation Data'!$G$29,0,10*ROW('Sanitation Data'!G194))="","",OFFSET('Sanitation Data'!$G$29,0,10*ROW('Sanitation Data'!G194)))</f>
        <v/>
      </c>
      <c r="DB200" s="353" t="str">
        <f ca="1">+IF(OFFSET('Sanitation Data'!$G$30,0,10*ROW('Sanitation Data'!G194))="","",OFFSET('Sanitation Data'!$G$30,0,10*ROW('Sanitation Data'!G194)))</f>
        <v/>
      </c>
      <c r="DC200" s="353" t="str">
        <f ca="1">+IF(OFFSET('Sanitation Data'!$G$31,0,10*ROW('Sanitation Data'!G194))="","",OFFSET('Sanitation Data'!$G$31,0,10*ROW('Sanitation Data'!G194)))</f>
        <v/>
      </c>
      <c r="DD200" s="353" t="str">
        <f ca="1">+IF(OFFSET('Sanitation Data'!$G$32,0,10*ROW('Sanitation Data'!G194))="","",OFFSET('Sanitation Data'!$G$32,0,10*ROW('Sanitation Data'!G194)))</f>
        <v/>
      </c>
      <c r="DE200" s="353" t="str">
        <f ca="1">+IF(OFFSET('Sanitation Data'!$H$28,0,10*ROW('Sanitation Data'!H194))="","",OFFSET('Sanitation Data'!$H$28,0,10*ROW('Sanitation Data'!H194)))</f>
        <v/>
      </c>
      <c r="DF200" s="353" t="str">
        <f ca="1">+IF(OFFSET('Sanitation Data'!$H$29,0,10*ROW('Sanitation Data'!H194))="","",OFFSET('Sanitation Data'!$H$29,0,10*ROW('Sanitation Data'!H194)))</f>
        <v/>
      </c>
      <c r="DG200" s="353" t="str">
        <f ca="1">+IF(OFFSET('Sanitation Data'!$H$30,0,10*ROW('Sanitation Data'!H194))="","",OFFSET('Sanitation Data'!$H$30,0,10*ROW('Sanitation Data'!H194)))</f>
        <v/>
      </c>
      <c r="DH200" s="353" t="str">
        <f ca="1">+IF(OFFSET('Sanitation Data'!$H$31,0,10*ROW('Sanitation Data'!H194))="","",OFFSET('Sanitation Data'!$H$31,0,10*ROW('Sanitation Data'!H194)))</f>
        <v/>
      </c>
      <c r="DI200" s="353" t="str">
        <f ca="1">+IF(OFFSET('Sanitation Data'!$H$32,0,10*ROW('Sanitation Data'!H194))="","",OFFSET('Sanitation Data'!$H$32,0,10*ROW('Sanitation Data'!H194)))</f>
        <v/>
      </c>
      <c r="DJ200" s="353" t="str">
        <f ca="1">+IF(OFFSET('Sanitation Data'!$I$28,0,10*ROW('Sanitation Data'!I194))="","",OFFSET('Sanitation Data'!$I$28,0,10*ROW('Sanitation Data'!I194)))</f>
        <v/>
      </c>
      <c r="DK200" s="353" t="str">
        <f ca="1">+IF(OFFSET('Sanitation Data'!$I$29,0,10*ROW('Sanitation Data'!I194))="","",OFFSET('Sanitation Data'!$I$29,0,10*ROW('Sanitation Data'!I194)))</f>
        <v/>
      </c>
      <c r="DL200" s="353" t="str">
        <f ca="1">+IF(OFFSET('Sanitation Data'!$I$30,0,10*ROW('Sanitation Data'!I194))="","",OFFSET('Sanitation Data'!$I$30,0,10*ROW('Sanitation Data'!I194)))</f>
        <v/>
      </c>
      <c r="DM200" s="353" t="str">
        <f ca="1">+IF(OFFSET('Sanitation Data'!$I$31,0,10*ROW('Sanitation Data'!I194))="","",OFFSET('Sanitation Data'!$I$31,0,10*ROW('Sanitation Data'!I194)))</f>
        <v/>
      </c>
      <c r="DN200" s="353" t="str">
        <f ca="1">+IF(OFFSET('Sanitation Data'!$I$32,0,10*ROW('Sanitation Data'!I194))="","",OFFSET('Sanitation Data'!$I$32,0,10*ROW('Sanitation Data'!I194)))</f>
        <v/>
      </c>
      <c r="DO200" s="353" t="str">
        <f ca="1">+IF(OFFSET('Hygiene Data'!$D$11,0,10*ROW('Hygiene Data'!D194))="","",OFFSET('Hygiene Data'!$D$11,0,10*ROW('Hygiene Data'!D194)))</f>
        <v/>
      </c>
      <c r="DP200" s="353" t="str">
        <f ca="1">+IF(OFFSET('Hygiene Data'!$D$12,0,10*ROW('Hygiene Data'!D194))="","",OFFSET('Hygiene Data'!$D$12,0,10*ROW('Hygiene Data'!D194)))</f>
        <v/>
      </c>
      <c r="DQ200" s="353" t="str">
        <f ca="1">+IF(OFFSET('Hygiene Data'!$D$13,0,10*ROW('Hygiene Data'!D194))="","",OFFSET('Hygiene Data'!$D$13,0,10*ROW('Hygiene Data'!D194)))</f>
        <v/>
      </c>
      <c r="DR200" s="353" t="str">
        <f ca="1">+IF(OFFSET('Hygiene Data'!$E$11,0,10*ROW('Hygiene Data'!E194))="","",OFFSET('Hygiene Data'!$E$11,0,10*ROW('Hygiene Data'!E194)))</f>
        <v/>
      </c>
      <c r="DS200" s="353" t="str">
        <f ca="1">+IF(OFFSET('Hygiene Data'!$E$12,0,10*ROW('Hygiene Data'!E194))="","",OFFSET('Hygiene Data'!$E$12,0,10*ROW('Hygiene Data'!E194)))</f>
        <v/>
      </c>
      <c r="DT200" s="353" t="str">
        <f ca="1">+IF(OFFSET('Hygiene Data'!$E$13,0,10*ROW('Hygiene Data'!E194))="","",OFFSET('Hygiene Data'!$E$13,0,10*ROW('Hygiene Data'!E194)))</f>
        <v/>
      </c>
      <c r="DU200" s="353" t="str">
        <f ca="1">+IF(OFFSET('Hygiene Data'!$F$11,0,10*ROW('Hygiene Data'!F194))="","",OFFSET('Hygiene Data'!$F$11,0,10*ROW('Hygiene Data'!F194)))</f>
        <v/>
      </c>
      <c r="DV200" s="353" t="str">
        <f ca="1">+IF(OFFSET('Hygiene Data'!$F$12,0,10*ROW('Hygiene Data'!F194))="","",OFFSET('Hygiene Data'!$F$12,0,10*ROW('Hygiene Data'!F194)))</f>
        <v/>
      </c>
      <c r="DW200" s="353" t="str">
        <f ca="1">+IF(OFFSET('Hygiene Data'!$F$13,0,10*ROW('Hygiene Data'!F194))="","",OFFSET('Hygiene Data'!$F$13,0,10*ROW('Hygiene Data'!F194)))</f>
        <v/>
      </c>
      <c r="DX200" s="353" t="str">
        <f ca="1">+IF(OFFSET('Hygiene Data'!$G$11,0,10*ROW('Hygiene Data'!G194))="","",OFFSET('Hygiene Data'!$G$11,0,10*ROW('Hygiene Data'!G194)))</f>
        <v/>
      </c>
      <c r="DY200" s="353" t="str">
        <f ca="1">+IF(OFFSET('Hygiene Data'!$G$12,0,10*ROW('Hygiene Data'!G194))="","",OFFSET('Hygiene Data'!$G$12,0,10*ROW('Hygiene Data'!G194)))</f>
        <v/>
      </c>
      <c r="DZ200" s="353" t="str">
        <f ca="1">+IF(OFFSET('Hygiene Data'!$G$13,0,10*ROW('Hygiene Data'!G194))="","",OFFSET('Hygiene Data'!$G$13,0,10*ROW('Hygiene Data'!G194)))</f>
        <v/>
      </c>
      <c r="EA200" s="353" t="str">
        <f ca="1">+IF(OFFSET('Hygiene Data'!$H$11,0,10*ROW('Hygiene Data'!H194))="","",OFFSET('Hygiene Data'!$H$11,0,10*ROW('Hygiene Data'!H194)))</f>
        <v/>
      </c>
      <c r="EB200" s="353" t="str">
        <f ca="1">+IF(OFFSET('Hygiene Data'!$H$12,0,10*ROW('Hygiene Data'!H194))="","",OFFSET('Hygiene Data'!$H$12,0,10*ROW('Hygiene Data'!H194)))</f>
        <v/>
      </c>
      <c r="EC200" s="353" t="str">
        <f ca="1">+IF(OFFSET('Hygiene Data'!$H$13,0,10*ROW('Hygiene Data'!H194))="","",OFFSET('Hygiene Data'!$H$13,0,10*ROW('Hygiene Data'!H194)))</f>
        <v/>
      </c>
      <c r="ED200" s="353" t="str">
        <f ca="1">+IF(OFFSET('Hygiene Data'!$I$11,0,10*ROW('Hygiene Data'!I194))="","",OFFSET('Hygiene Data'!$I$11,0,10*ROW('Hygiene Data'!I194)))</f>
        <v/>
      </c>
      <c r="EE200" s="353" t="str">
        <f ca="1">+IF(OFFSET('Hygiene Data'!$I$12,0,10*ROW('Hygiene Data'!I194))="","",OFFSET('Hygiene Data'!$I$12,0,10*ROW('Hygiene Data'!I194)))</f>
        <v/>
      </c>
      <c r="EF200" s="353" t="str">
        <f ca="1">+IF(OFFSET('Hygiene Data'!$I$13,0,10*ROW('Hygiene Data'!I194))="","",OFFSET('Hygiene Data'!$I$13,0,10*ROW('Hygiene Data'!I194)))</f>
        <v/>
      </c>
    </row>
    <row r="201" spans="1:136" x14ac:dyDescent="0.25">
      <c r="A201" s="462" t="str">
        <f ca="1">+IF(OFFSET('Water Data'!$B$2,0,10*ROW('Water Data'!E195))="","",OFFSET('Water Data'!$B$2,0,10*ROW('Water Data'!E195)))</f>
        <v/>
      </c>
      <c r="B201" s="46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89" t="str">
        <f t="shared" ca="1" si="3"/>
        <v/>
      </c>
      <c r="D201" s="49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3" t="str">
        <f ca="1">+IF(OFFSET('Water Data'!$D$27,0,10*ROW('Water Data'!D195))="","",OFFSET('Water Data'!$D$27,0,10*ROW('Water Data'!D195)))</f>
        <v/>
      </c>
      <c r="BT201" s="353" t="str">
        <f ca="1">+IF(OFFSET('Water Data'!$D$28,0,10*ROW('Water Data'!D195))="","",OFFSET('Water Data'!$D$28,0,10*ROW('Water Data'!D195)))</f>
        <v/>
      </c>
      <c r="BU201" s="353" t="str">
        <f ca="1">+IF(OFFSET('Water Data'!$D$29,0,10*ROW('Water Data'!D195))="","",OFFSET('Water Data'!$D$29,0,10*ROW('Water Data'!D195)))</f>
        <v/>
      </c>
      <c r="BV201" s="353" t="str">
        <f ca="1">+IF(OFFSET('Water Data'!$E$27,0,10*ROW('Water Data'!E195))="","",OFFSET('Water Data'!$E$27,0,10*ROW('Water Data'!E195)))</f>
        <v/>
      </c>
      <c r="BW201" s="353" t="str">
        <f ca="1">+IF(OFFSET('Water Data'!$E$28,0,10*ROW('Water Data'!E195))="","",OFFSET('Water Data'!$E$28,0,10*ROW('Water Data'!E195)))</f>
        <v/>
      </c>
      <c r="BX201" s="353" t="str">
        <f ca="1">+IF(OFFSET('Water Data'!$E$29,0,10*ROW('Water Data'!E195))="","",OFFSET('Water Data'!$E$29,0,10*ROW('Water Data'!E195)))</f>
        <v/>
      </c>
      <c r="BY201" s="353" t="str">
        <f ca="1">+IF(OFFSET('Water Data'!$F$27,0,10*ROW('Water Data'!F195))="","",OFFSET('Water Data'!$F$27,0,10*ROW('Water Data'!F195)))</f>
        <v/>
      </c>
      <c r="BZ201" s="353" t="str">
        <f ca="1">+IF(OFFSET('Water Data'!$F$28,0,10*ROW('Water Data'!F195))="","",OFFSET('Water Data'!$F$28,0,10*ROW('Water Data'!F195)))</f>
        <v/>
      </c>
      <c r="CA201" s="353" t="str">
        <f ca="1">+IF(OFFSET('Water Data'!$F$29,0,10*ROW('Water Data'!F195))="","",OFFSET('Water Data'!$F$29,0,10*ROW('Water Data'!F195)))</f>
        <v/>
      </c>
      <c r="CB201" s="353" t="str">
        <f ca="1">+IF(OFFSET('Water Data'!$G$27,0,10*ROW('Water Data'!G195))="","",OFFSET('Water Data'!$G$27,0,10*ROW('Water Data'!G195)))</f>
        <v/>
      </c>
      <c r="CC201" s="353" t="str">
        <f ca="1">+IF(OFFSET('Water Data'!$G$28,0,10*ROW('Water Data'!G195))="","",OFFSET('Water Data'!$G$28,0,10*ROW('Water Data'!G195)))</f>
        <v/>
      </c>
      <c r="CD201" s="353" t="str">
        <f ca="1">+IF(OFFSET('Water Data'!$G$29,0,10*ROW('Water Data'!G195))="","",OFFSET('Water Data'!$G$29,0,10*ROW('Water Data'!G195)))</f>
        <v/>
      </c>
      <c r="CE201" s="353" t="str">
        <f ca="1">+IF(OFFSET('Water Data'!$H$27,0,10*ROW('Water Data'!H195))="","",OFFSET('Water Data'!$H$27,0,10*ROW('Water Data'!H195)))</f>
        <v/>
      </c>
      <c r="CF201" s="353" t="str">
        <f ca="1">+IF(OFFSET('Water Data'!$H$28,0,10*ROW('Water Data'!H195))="","",OFFSET('Water Data'!$H$28,0,10*ROW('Water Data'!H195)))</f>
        <v/>
      </c>
      <c r="CG201" s="353" t="str">
        <f ca="1">+IF(OFFSET('Water Data'!$H$29,0,10*ROW('Water Data'!H195))="","",OFFSET('Water Data'!$H$29,0,10*ROW('Water Data'!H195)))</f>
        <v/>
      </c>
      <c r="CH201" s="353" t="str">
        <f ca="1">+IF(OFFSET('Water Data'!$I$27,0,10*ROW('Water Data'!I195))="","",OFFSET('Water Data'!$I$27,0,10*ROW('Water Data'!I195)))</f>
        <v/>
      </c>
      <c r="CI201" s="353" t="str">
        <f ca="1">+IF(OFFSET('Water Data'!$I$28,0,10*ROW('Water Data'!I195))="","",OFFSET('Water Data'!$I$28,0,10*ROW('Water Data'!I195)))</f>
        <v/>
      </c>
      <c r="CJ201" s="353" t="str">
        <f ca="1">+IF(OFFSET('Water Data'!$I$29,0,10*ROW('Water Data'!I195))="","",OFFSET('Water Data'!$I$29,0,10*ROW('Water Data'!I195)))</f>
        <v/>
      </c>
      <c r="CK201" s="353" t="str">
        <f ca="1">+IF(OFFSET('Sanitation Data'!$D$28,0,10*ROW('Sanitation Data'!D195))="","",OFFSET('Sanitation Data'!$D$28,0,10*ROW('Sanitation Data'!D195)))</f>
        <v/>
      </c>
      <c r="CL201" s="353" t="str">
        <f ca="1">+IF(OFFSET('Sanitation Data'!$D$29,0,10*ROW('Sanitation Data'!D195))="","",OFFSET('Sanitation Data'!$D$29,0,10*ROW('Sanitation Data'!D195)))</f>
        <v/>
      </c>
      <c r="CM201" s="353" t="str">
        <f ca="1">+IF(OFFSET('Sanitation Data'!$D$30,0,10*ROW('Sanitation Data'!D195))="","",OFFSET('Sanitation Data'!$D$30,0,10*ROW('Sanitation Data'!D195)))</f>
        <v/>
      </c>
      <c r="CN201" s="353" t="str">
        <f ca="1">+IF(OFFSET('Sanitation Data'!$D$31,0,10*ROW('Sanitation Data'!D195))="","",OFFSET('Sanitation Data'!$D$31,0,10*ROW('Sanitation Data'!D195)))</f>
        <v/>
      </c>
      <c r="CO201" s="353" t="str">
        <f ca="1">+IF(OFFSET('Sanitation Data'!$D$32,0,10*ROW('Sanitation Data'!D195))="","",OFFSET('Sanitation Data'!$D$32,0,10*ROW('Sanitation Data'!D195)))</f>
        <v/>
      </c>
      <c r="CP201" s="353" t="str">
        <f ca="1">+IF(OFFSET('Sanitation Data'!$E$28,0,10*ROW('Sanitation Data'!E195))="","",OFFSET('Sanitation Data'!$E$28,0,10*ROW('Sanitation Data'!E195)))</f>
        <v/>
      </c>
      <c r="CQ201" s="353" t="str">
        <f ca="1">+IF(OFFSET('Sanitation Data'!$E$29,0,10*ROW('Sanitation Data'!E195))="","",OFFSET('Sanitation Data'!$E$29,0,10*ROW('Sanitation Data'!E195)))</f>
        <v/>
      </c>
      <c r="CR201" s="353" t="str">
        <f ca="1">+IF(OFFSET('Sanitation Data'!$E$30,0,10*ROW('Sanitation Data'!E195))="","",OFFSET('Sanitation Data'!$E$30,0,10*ROW('Sanitation Data'!E195)))</f>
        <v/>
      </c>
      <c r="CS201" s="353" t="str">
        <f ca="1">+IF(OFFSET('Sanitation Data'!$E$31,0,10*ROW('Sanitation Data'!E195))="","",OFFSET('Sanitation Data'!$E$31,0,10*ROW('Sanitation Data'!E195)))</f>
        <v/>
      </c>
      <c r="CT201" s="353" t="str">
        <f ca="1">+IF(OFFSET('Sanitation Data'!$E$32,0,10*ROW('Sanitation Data'!E195))="","",OFFSET('Sanitation Data'!$E$32,0,10*ROW('Sanitation Data'!E195)))</f>
        <v/>
      </c>
      <c r="CU201" s="353" t="str">
        <f ca="1">+IF(OFFSET('Sanitation Data'!$F$28,0,10*ROW('Sanitation Data'!F195))="","",OFFSET('Sanitation Data'!$F$28,0,10*ROW('Sanitation Data'!F195)))</f>
        <v/>
      </c>
      <c r="CV201" s="353" t="str">
        <f ca="1">+IF(OFFSET('Sanitation Data'!$F$29,0,10*ROW('Sanitation Data'!F195))="","",OFFSET('Sanitation Data'!$F$29,0,10*ROW('Sanitation Data'!F195)))</f>
        <v/>
      </c>
      <c r="CW201" s="353" t="str">
        <f ca="1">+IF(OFFSET('Sanitation Data'!$F$30,0,10*ROW('Sanitation Data'!F195))="","",OFFSET('Sanitation Data'!$F$30,0,10*ROW('Sanitation Data'!F195)))</f>
        <v/>
      </c>
      <c r="CX201" s="353" t="str">
        <f ca="1">+IF(OFFSET('Sanitation Data'!$F$31,0,10*ROW('Sanitation Data'!F195))="","",OFFSET('Sanitation Data'!$F$31,0,10*ROW('Sanitation Data'!F195)))</f>
        <v/>
      </c>
      <c r="CY201" s="353" t="str">
        <f ca="1">+IF(OFFSET('Sanitation Data'!$F$32,0,10*ROW('Sanitation Data'!F195))="","",OFFSET('Sanitation Data'!$F$32,0,10*ROW('Sanitation Data'!F195)))</f>
        <v/>
      </c>
      <c r="CZ201" s="353" t="str">
        <f ca="1">+IF(OFFSET('Sanitation Data'!$G$28,0,10*ROW('Sanitation Data'!G195))="","",OFFSET('Sanitation Data'!$G$28,0,10*ROW('Sanitation Data'!G195)))</f>
        <v/>
      </c>
      <c r="DA201" s="353" t="str">
        <f ca="1">+IF(OFFSET('Sanitation Data'!$G$29,0,10*ROW('Sanitation Data'!G195))="","",OFFSET('Sanitation Data'!$G$29,0,10*ROW('Sanitation Data'!G195)))</f>
        <v/>
      </c>
      <c r="DB201" s="353" t="str">
        <f ca="1">+IF(OFFSET('Sanitation Data'!$G$30,0,10*ROW('Sanitation Data'!G195))="","",OFFSET('Sanitation Data'!$G$30,0,10*ROW('Sanitation Data'!G195)))</f>
        <v/>
      </c>
      <c r="DC201" s="353" t="str">
        <f ca="1">+IF(OFFSET('Sanitation Data'!$G$31,0,10*ROW('Sanitation Data'!G195))="","",OFFSET('Sanitation Data'!$G$31,0,10*ROW('Sanitation Data'!G195)))</f>
        <v/>
      </c>
      <c r="DD201" s="353" t="str">
        <f ca="1">+IF(OFFSET('Sanitation Data'!$G$32,0,10*ROW('Sanitation Data'!G195))="","",OFFSET('Sanitation Data'!$G$32,0,10*ROW('Sanitation Data'!G195)))</f>
        <v/>
      </c>
      <c r="DE201" s="353" t="str">
        <f ca="1">+IF(OFFSET('Sanitation Data'!$H$28,0,10*ROW('Sanitation Data'!H195))="","",OFFSET('Sanitation Data'!$H$28,0,10*ROW('Sanitation Data'!H195)))</f>
        <v/>
      </c>
      <c r="DF201" s="353" t="str">
        <f ca="1">+IF(OFFSET('Sanitation Data'!$H$29,0,10*ROW('Sanitation Data'!H195))="","",OFFSET('Sanitation Data'!$H$29,0,10*ROW('Sanitation Data'!H195)))</f>
        <v/>
      </c>
      <c r="DG201" s="353" t="str">
        <f ca="1">+IF(OFFSET('Sanitation Data'!$H$30,0,10*ROW('Sanitation Data'!H195))="","",OFFSET('Sanitation Data'!$H$30,0,10*ROW('Sanitation Data'!H195)))</f>
        <v/>
      </c>
      <c r="DH201" s="353" t="str">
        <f ca="1">+IF(OFFSET('Sanitation Data'!$H$31,0,10*ROW('Sanitation Data'!H195))="","",OFFSET('Sanitation Data'!$H$31,0,10*ROW('Sanitation Data'!H195)))</f>
        <v/>
      </c>
      <c r="DI201" s="353" t="str">
        <f ca="1">+IF(OFFSET('Sanitation Data'!$H$32,0,10*ROW('Sanitation Data'!H195))="","",OFFSET('Sanitation Data'!$H$32,0,10*ROW('Sanitation Data'!H195)))</f>
        <v/>
      </c>
      <c r="DJ201" s="353" t="str">
        <f ca="1">+IF(OFFSET('Sanitation Data'!$I$28,0,10*ROW('Sanitation Data'!I195))="","",OFFSET('Sanitation Data'!$I$28,0,10*ROW('Sanitation Data'!I195)))</f>
        <v/>
      </c>
      <c r="DK201" s="353" t="str">
        <f ca="1">+IF(OFFSET('Sanitation Data'!$I$29,0,10*ROW('Sanitation Data'!I195))="","",OFFSET('Sanitation Data'!$I$29,0,10*ROW('Sanitation Data'!I195)))</f>
        <v/>
      </c>
      <c r="DL201" s="353" t="str">
        <f ca="1">+IF(OFFSET('Sanitation Data'!$I$30,0,10*ROW('Sanitation Data'!I195))="","",OFFSET('Sanitation Data'!$I$30,0,10*ROW('Sanitation Data'!I195)))</f>
        <v/>
      </c>
      <c r="DM201" s="353" t="str">
        <f ca="1">+IF(OFFSET('Sanitation Data'!$I$31,0,10*ROW('Sanitation Data'!I195))="","",OFFSET('Sanitation Data'!$I$31,0,10*ROW('Sanitation Data'!I195)))</f>
        <v/>
      </c>
      <c r="DN201" s="353" t="str">
        <f ca="1">+IF(OFFSET('Sanitation Data'!$I$32,0,10*ROW('Sanitation Data'!I195))="","",OFFSET('Sanitation Data'!$I$32,0,10*ROW('Sanitation Data'!I195)))</f>
        <v/>
      </c>
      <c r="DO201" s="353" t="str">
        <f ca="1">+IF(OFFSET('Hygiene Data'!$D$11,0,10*ROW('Hygiene Data'!D195))="","",OFFSET('Hygiene Data'!$D$11,0,10*ROW('Hygiene Data'!D195)))</f>
        <v/>
      </c>
      <c r="DP201" s="353" t="str">
        <f ca="1">+IF(OFFSET('Hygiene Data'!$D$12,0,10*ROW('Hygiene Data'!D195))="","",OFFSET('Hygiene Data'!$D$12,0,10*ROW('Hygiene Data'!D195)))</f>
        <v/>
      </c>
      <c r="DQ201" s="353" t="str">
        <f ca="1">+IF(OFFSET('Hygiene Data'!$D$13,0,10*ROW('Hygiene Data'!D195))="","",OFFSET('Hygiene Data'!$D$13,0,10*ROW('Hygiene Data'!D195)))</f>
        <v/>
      </c>
      <c r="DR201" s="353" t="str">
        <f ca="1">+IF(OFFSET('Hygiene Data'!$E$11,0,10*ROW('Hygiene Data'!E195))="","",OFFSET('Hygiene Data'!$E$11,0,10*ROW('Hygiene Data'!E195)))</f>
        <v/>
      </c>
      <c r="DS201" s="353" t="str">
        <f ca="1">+IF(OFFSET('Hygiene Data'!$E$12,0,10*ROW('Hygiene Data'!E195))="","",OFFSET('Hygiene Data'!$E$12,0,10*ROW('Hygiene Data'!E195)))</f>
        <v/>
      </c>
      <c r="DT201" s="353" t="str">
        <f ca="1">+IF(OFFSET('Hygiene Data'!$E$13,0,10*ROW('Hygiene Data'!E195))="","",OFFSET('Hygiene Data'!$E$13,0,10*ROW('Hygiene Data'!E195)))</f>
        <v/>
      </c>
      <c r="DU201" s="353" t="str">
        <f ca="1">+IF(OFFSET('Hygiene Data'!$F$11,0,10*ROW('Hygiene Data'!F195))="","",OFFSET('Hygiene Data'!$F$11,0,10*ROW('Hygiene Data'!F195)))</f>
        <v/>
      </c>
      <c r="DV201" s="353" t="str">
        <f ca="1">+IF(OFFSET('Hygiene Data'!$F$12,0,10*ROW('Hygiene Data'!F195))="","",OFFSET('Hygiene Data'!$F$12,0,10*ROW('Hygiene Data'!F195)))</f>
        <v/>
      </c>
      <c r="DW201" s="353" t="str">
        <f ca="1">+IF(OFFSET('Hygiene Data'!$F$13,0,10*ROW('Hygiene Data'!F195))="","",OFFSET('Hygiene Data'!$F$13,0,10*ROW('Hygiene Data'!F195)))</f>
        <v/>
      </c>
      <c r="DX201" s="353" t="str">
        <f ca="1">+IF(OFFSET('Hygiene Data'!$G$11,0,10*ROW('Hygiene Data'!G195))="","",OFFSET('Hygiene Data'!$G$11,0,10*ROW('Hygiene Data'!G195)))</f>
        <v/>
      </c>
      <c r="DY201" s="353" t="str">
        <f ca="1">+IF(OFFSET('Hygiene Data'!$G$12,0,10*ROW('Hygiene Data'!G195))="","",OFFSET('Hygiene Data'!$G$12,0,10*ROW('Hygiene Data'!G195)))</f>
        <v/>
      </c>
      <c r="DZ201" s="353" t="str">
        <f ca="1">+IF(OFFSET('Hygiene Data'!$G$13,0,10*ROW('Hygiene Data'!G195))="","",OFFSET('Hygiene Data'!$G$13,0,10*ROW('Hygiene Data'!G195)))</f>
        <v/>
      </c>
      <c r="EA201" s="353" t="str">
        <f ca="1">+IF(OFFSET('Hygiene Data'!$H$11,0,10*ROW('Hygiene Data'!H195))="","",OFFSET('Hygiene Data'!$H$11,0,10*ROW('Hygiene Data'!H195)))</f>
        <v/>
      </c>
      <c r="EB201" s="353" t="str">
        <f ca="1">+IF(OFFSET('Hygiene Data'!$H$12,0,10*ROW('Hygiene Data'!H195))="","",OFFSET('Hygiene Data'!$H$12,0,10*ROW('Hygiene Data'!H195)))</f>
        <v/>
      </c>
      <c r="EC201" s="353" t="str">
        <f ca="1">+IF(OFFSET('Hygiene Data'!$H$13,0,10*ROW('Hygiene Data'!H195))="","",OFFSET('Hygiene Data'!$H$13,0,10*ROW('Hygiene Data'!H195)))</f>
        <v/>
      </c>
      <c r="ED201" s="353" t="str">
        <f ca="1">+IF(OFFSET('Hygiene Data'!$I$11,0,10*ROW('Hygiene Data'!I195))="","",OFFSET('Hygiene Data'!$I$11,0,10*ROW('Hygiene Data'!I195)))</f>
        <v/>
      </c>
      <c r="EE201" s="353" t="str">
        <f ca="1">+IF(OFFSET('Hygiene Data'!$I$12,0,10*ROW('Hygiene Data'!I195))="","",OFFSET('Hygiene Data'!$I$12,0,10*ROW('Hygiene Data'!I195)))</f>
        <v/>
      </c>
      <c r="EF201" s="353" t="str">
        <f ca="1">+IF(OFFSET('Hygiene Data'!$I$13,0,10*ROW('Hygiene Data'!I195))="","",OFFSET('Hygiene Data'!$I$13,0,10*ROW('Hygiene Data'!I195)))</f>
        <v/>
      </c>
    </row>
    <row r="202" spans="1:136" x14ac:dyDescent="0.25">
      <c r="A202" s="462" t="str">
        <f ca="1">+IF(OFFSET('Water Data'!$B$2,0,10*ROW('Water Data'!E196))="","",OFFSET('Water Data'!$B$2,0,10*ROW('Water Data'!E196)))</f>
        <v/>
      </c>
      <c r="B202" s="46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89" t="str">
        <f t="shared" ca="1" si="3"/>
        <v/>
      </c>
      <c r="D202" s="49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3" t="str">
        <f ca="1">+IF(OFFSET('Water Data'!$D$27,0,10*ROW('Water Data'!D196))="","",OFFSET('Water Data'!$D$27,0,10*ROW('Water Data'!D196)))</f>
        <v/>
      </c>
      <c r="BT202" s="353" t="str">
        <f ca="1">+IF(OFFSET('Water Data'!$D$28,0,10*ROW('Water Data'!D196))="","",OFFSET('Water Data'!$D$28,0,10*ROW('Water Data'!D196)))</f>
        <v/>
      </c>
      <c r="BU202" s="353" t="str">
        <f ca="1">+IF(OFFSET('Water Data'!$D$29,0,10*ROW('Water Data'!D196))="","",OFFSET('Water Data'!$D$29,0,10*ROW('Water Data'!D196)))</f>
        <v/>
      </c>
      <c r="BV202" s="353" t="str">
        <f ca="1">+IF(OFFSET('Water Data'!$E$27,0,10*ROW('Water Data'!E196))="","",OFFSET('Water Data'!$E$27,0,10*ROW('Water Data'!E196)))</f>
        <v/>
      </c>
      <c r="BW202" s="353" t="str">
        <f ca="1">+IF(OFFSET('Water Data'!$E$28,0,10*ROW('Water Data'!E196))="","",OFFSET('Water Data'!$E$28,0,10*ROW('Water Data'!E196)))</f>
        <v/>
      </c>
      <c r="BX202" s="353" t="str">
        <f ca="1">+IF(OFFSET('Water Data'!$E$29,0,10*ROW('Water Data'!E196))="","",OFFSET('Water Data'!$E$29,0,10*ROW('Water Data'!E196)))</f>
        <v/>
      </c>
      <c r="BY202" s="353" t="str">
        <f ca="1">+IF(OFFSET('Water Data'!$F$27,0,10*ROW('Water Data'!F196))="","",OFFSET('Water Data'!$F$27,0,10*ROW('Water Data'!F196)))</f>
        <v/>
      </c>
      <c r="BZ202" s="353" t="str">
        <f ca="1">+IF(OFFSET('Water Data'!$F$28,0,10*ROW('Water Data'!F196))="","",OFFSET('Water Data'!$F$28,0,10*ROW('Water Data'!F196)))</f>
        <v/>
      </c>
      <c r="CA202" s="353" t="str">
        <f ca="1">+IF(OFFSET('Water Data'!$F$29,0,10*ROW('Water Data'!F196))="","",OFFSET('Water Data'!$F$29,0,10*ROW('Water Data'!F196)))</f>
        <v/>
      </c>
      <c r="CB202" s="353" t="str">
        <f ca="1">+IF(OFFSET('Water Data'!$G$27,0,10*ROW('Water Data'!G196))="","",OFFSET('Water Data'!$G$27,0,10*ROW('Water Data'!G196)))</f>
        <v/>
      </c>
      <c r="CC202" s="353" t="str">
        <f ca="1">+IF(OFFSET('Water Data'!$G$28,0,10*ROW('Water Data'!G196))="","",OFFSET('Water Data'!$G$28,0,10*ROW('Water Data'!G196)))</f>
        <v/>
      </c>
      <c r="CD202" s="353" t="str">
        <f ca="1">+IF(OFFSET('Water Data'!$G$29,0,10*ROW('Water Data'!G196))="","",OFFSET('Water Data'!$G$29,0,10*ROW('Water Data'!G196)))</f>
        <v/>
      </c>
      <c r="CE202" s="353" t="str">
        <f ca="1">+IF(OFFSET('Water Data'!$H$27,0,10*ROW('Water Data'!H196))="","",OFFSET('Water Data'!$H$27,0,10*ROW('Water Data'!H196)))</f>
        <v/>
      </c>
      <c r="CF202" s="353" t="str">
        <f ca="1">+IF(OFFSET('Water Data'!$H$28,0,10*ROW('Water Data'!H196))="","",OFFSET('Water Data'!$H$28,0,10*ROW('Water Data'!H196)))</f>
        <v/>
      </c>
      <c r="CG202" s="353" t="str">
        <f ca="1">+IF(OFFSET('Water Data'!$H$29,0,10*ROW('Water Data'!H196))="","",OFFSET('Water Data'!$H$29,0,10*ROW('Water Data'!H196)))</f>
        <v/>
      </c>
      <c r="CH202" s="353" t="str">
        <f ca="1">+IF(OFFSET('Water Data'!$I$27,0,10*ROW('Water Data'!I196))="","",OFFSET('Water Data'!$I$27,0,10*ROW('Water Data'!I196)))</f>
        <v/>
      </c>
      <c r="CI202" s="353" t="str">
        <f ca="1">+IF(OFFSET('Water Data'!$I$28,0,10*ROW('Water Data'!I196))="","",OFFSET('Water Data'!$I$28,0,10*ROW('Water Data'!I196)))</f>
        <v/>
      </c>
      <c r="CJ202" s="353" t="str">
        <f ca="1">+IF(OFFSET('Water Data'!$I$29,0,10*ROW('Water Data'!I196))="","",OFFSET('Water Data'!$I$29,0,10*ROW('Water Data'!I196)))</f>
        <v/>
      </c>
      <c r="CK202" s="353" t="str">
        <f ca="1">+IF(OFFSET('Sanitation Data'!$D$28,0,10*ROW('Sanitation Data'!D196))="","",OFFSET('Sanitation Data'!$D$28,0,10*ROW('Sanitation Data'!D196)))</f>
        <v/>
      </c>
      <c r="CL202" s="353" t="str">
        <f ca="1">+IF(OFFSET('Sanitation Data'!$D$29,0,10*ROW('Sanitation Data'!D196))="","",OFFSET('Sanitation Data'!$D$29,0,10*ROW('Sanitation Data'!D196)))</f>
        <v/>
      </c>
      <c r="CM202" s="353" t="str">
        <f ca="1">+IF(OFFSET('Sanitation Data'!$D$30,0,10*ROW('Sanitation Data'!D196))="","",OFFSET('Sanitation Data'!$D$30,0,10*ROW('Sanitation Data'!D196)))</f>
        <v/>
      </c>
      <c r="CN202" s="353" t="str">
        <f ca="1">+IF(OFFSET('Sanitation Data'!$D$31,0,10*ROW('Sanitation Data'!D196))="","",OFFSET('Sanitation Data'!$D$31,0,10*ROW('Sanitation Data'!D196)))</f>
        <v/>
      </c>
      <c r="CO202" s="353" t="str">
        <f ca="1">+IF(OFFSET('Sanitation Data'!$D$32,0,10*ROW('Sanitation Data'!D196))="","",OFFSET('Sanitation Data'!$D$32,0,10*ROW('Sanitation Data'!D196)))</f>
        <v/>
      </c>
      <c r="CP202" s="353" t="str">
        <f ca="1">+IF(OFFSET('Sanitation Data'!$E$28,0,10*ROW('Sanitation Data'!E196))="","",OFFSET('Sanitation Data'!$E$28,0,10*ROW('Sanitation Data'!E196)))</f>
        <v/>
      </c>
      <c r="CQ202" s="353" t="str">
        <f ca="1">+IF(OFFSET('Sanitation Data'!$E$29,0,10*ROW('Sanitation Data'!E196))="","",OFFSET('Sanitation Data'!$E$29,0,10*ROW('Sanitation Data'!E196)))</f>
        <v/>
      </c>
      <c r="CR202" s="353" t="str">
        <f ca="1">+IF(OFFSET('Sanitation Data'!$E$30,0,10*ROW('Sanitation Data'!E196))="","",OFFSET('Sanitation Data'!$E$30,0,10*ROW('Sanitation Data'!E196)))</f>
        <v/>
      </c>
      <c r="CS202" s="353" t="str">
        <f ca="1">+IF(OFFSET('Sanitation Data'!$E$31,0,10*ROW('Sanitation Data'!E196))="","",OFFSET('Sanitation Data'!$E$31,0,10*ROW('Sanitation Data'!E196)))</f>
        <v/>
      </c>
      <c r="CT202" s="353" t="str">
        <f ca="1">+IF(OFFSET('Sanitation Data'!$E$32,0,10*ROW('Sanitation Data'!E196))="","",OFFSET('Sanitation Data'!$E$32,0,10*ROW('Sanitation Data'!E196)))</f>
        <v/>
      </c>
      <c r="CU202" s="353" t="str">
        <f ca="1">+IF(OFFSET('Sanitation Data'!$F$28,0,10*ROW('Sanitation Data'!F196))="","",OFFSET('Sanitation Data'!$F$28,0,10*ROW('Sanitation Data'!F196)))</f>
        <v/>
      </c>
      <c r="CV202" s="353" t="str">
        <f ca="1">+IF(OFFSET('Sanitation Data'!$F$29,0,10*ROW('Sanitation Data'!F196))="","",OFFSET('Sanitation Data'!$F$29,0,10*ROW('Sanitation Data'!F196)))</f>
        <v/>
      </c>
      <c r="CW202" s="353" t="str">
        <f ca="1">+IF(OFFSET('Sanitation Data'!$F$30,0,10*ROW('Sanitation Data'!F196))="","",OFFSET('Sanitation Data'!$F$30,0,10*ROW('Sanitation Data'!F196)))</f>
        <v/>
      </c>
      <c r="CX202" s="353" t="str">
        <f ca="1">+IF(OFFSET('Sanitation Data'!$F$31,0,10*ROW('Sanitation Data'!F196))="","",OFFSET('Sanitation Data'!$F$31,0,10*ROW('Sanitation Data'!F196)))</f>
        <v/>
      </c>
      <c r="CY202" s="353" t="str">
        <f ca="1">+IF(OFFSET('Sanitation Data'!$F$32,0,10*ROW('Sanitation Data'!F196))="","",OFFSET('Sanitation Data'!$F$32,0,10*ROW('Sanitation Data'!F196)))</f>
        <v/>
      </c>
      <c r="CZ202" s="353" t="str">
        <f ca="1">+IF(OFFSET('Sanitation Data'!$G$28,0,10*ROW('Sanitation Data'!G196))="","",OFFSET('Sanitation Data'!$G$28,0,10*ROW('Sanitation Data'!G196)))</f>
        <v/>
      </c>
      <c r="DA202" s="353" t="str">
        <f ca="1">+IF(OFFSET('Sanitation Data'!$G$29,0,10*ROW('Sanitation Data'!G196))="","",OFFSET('Sanitation Data'!$G$29,0,10*ROW('Sanitation Data'!G196)))</f>
        <v/>
      </c>
      <c r="DB202" s="353" t="str">
        <f ca="1">+IF(OFFSET('Sanitation Data'!$G$30,0,10*ROW('Sanitation Data'!G196))="","",OFFSET('Sanitation Data'!$G$30,0,10*ROW('Sanitation Data'!G196)))</f>
        <v/>
      </c>
      <c r="DC202" s="353" t="str">
        <f ca="1">+IF(OFFSET('Sanitation Data'!$G$31,0,10*ROW('Sanitation Data'!G196))="","",OFFSET('Sanitation Data'!$G$31,0,10*ROW('Sanitation Data'!G196)))</f>
        <v/>
      </c>
      <c r="DD202" s="353" t="str">
        <f ca="1">+IF(OFFSET('Sanitation Data'!$G$32,0,10*ROW('Sanitation Data'!G196))="","",OFFSET('Sanitation Data'!$G$32,0,10*ROW('Sanitation Data'!G196)))</f>
        <v/>
      </c>
      <c r="DE202" s="353" t="str">
        <f ca="1">+IF(OFFSET('Sanitation Data'!$H$28,0,10*ROW('Sanitation Data'!H196))="","",OFFSET('Sanitation Data'!$H$28,0,10*ROW('Sanitation Data'!H196)))</f>
        <v/>
      </c>
      <c r="DF202" s="353" t="str">
        <f ca="1">+IF(OFFSET('Sanitation Data'!$H$29,0,10*ROW('Sanitation Data'!H196))="","",OFFSET('Sanitation Data'!$H$29,0,10*ROW('Sanitation Data'!H196)))</f>
        <v/>
      </c>
      <c r="DG202" s="353" t="str">
        <f ca="1">+IF(OFFSET('Sanitation Data'!$H$30,0,10*ROW('Sanitation Data'!H196))="","",OFFSET('Sanitation Data'!$H$30,0,10*ROW('Sanitation Data'!H196)))</f>
        <v/>
      </c>
      <c r="DH202" s="353" t="str">
        <f ca="1">+IF(OFFSET('Sanitation Data'!$H$31,0,10*ROW('Sanitation Data'!H196))="","",OFFSET('Sanitation Data'!$H$31,0,10*ROW('Sanitation Data'!H196)))</f>
        <v/>
      </c>
      <c r="DI202" s="353" t="str">
        <f ca="1">+IF(OFFSET('Sanitation Data'!$H$32,0,10*ROW('Sanitation Data'!H196))="","",OFFSET('Sanitation Data'!$H$32,0,10*ROW('Sanitation Data'!H196)))</f>
        <v/>
      </c>
      <c r="DJ202" s="353" t="str">
        <f ca="1">+IF(OFFSET('Sanitation Data'!$I$28,0,10*ROW('Sanitation Data'!I196))="","",OFFSET('Sanitation Data'!$I$28,0,10*ROW('Sanitation Data'!I196)))</f>
        <v/>
      </c>
      <c r="DK202" s="353" t="str">
        <f ca="1">+IF(OFFSET('Sanitation Data'!$I$29,0,10*ROW('Sanitation Data'!I196))="","",OFFSET('Sanitation Data'!$I$29,0,10*ROW('Sanitation Data'!I196)))</f>
        <v/>
      </c>
      <c r="DL202" s="353" t="str">
        <f ca="1">+IF(OFFSET('Sanitation Data'!$I$30,0,10*ROW('Sanitation Data'!I196))="","",OFFSET('Sanitation Data'!$I$30,0,10*ROW('Sanitation Data'!I196)))</f>
        <v/>
      </c>
      <c r="DM202" s="353" t="str">
        <f ca="1">+IF(OFFSET('Sanitation Data'!$I$31,0,10*ROW('Sanitation Data'!I196))="","",OFFSET('Sanitation Data'!$I$31,0,10*ROW('Sanitation Data'!I196)))</f>
        <v/>
      </c>
      <c r="DN202" s="353" t="str">
        <f ca="1">+IF(OFFSET('Sanitation Data'!$I$32,0,10*ROW('Sanitation Data'!I196))="","",OFFSET('Sanitation Data'!$I$32,0,10*ROW('Sanitation Data'!I196)))</f>
        <v/>
      </c>
      <c r="DO202" s="353" t="str">
        <f ca="1">+IF(OFFSET('Hygiene Data'!$D$11,0,10*ROW('Hygiene Data'!D196))="","",OFFSET('Hygiene Data'!$D$11,0,10*ROW('Hygiene Data'!D196)))</f>
        <v/>
      </c>
      <c r="DP202" s="353" t="str">
        <f ca="1">+IF(OFFSET('Hygiene Data'!$D$12,0,10*ROW('Hygiene Data'!D196))="","",OFFSET('Hygiene Data'!$D$12,0,10*ROW('Hygiene Data'!D196)))</f>
        <v/>
      </c>
      <c r="DQ202" s="353" t="str">
        <f ca="1">+IF(OFFSET('Hygiene Data'!$D$13,0,10*ROW('Hygiene Data'!D196))="","",OFFSET('Hygiene Data'!$D$13,0,10*ROW('Hygiene Data'!D196)))</f>
        <v/>
      </c>
      <c r="DR202" s="353" t="str">
        <f ca="1">+IF(OFFSET('Hygiene Data'!$E$11,0,10*ROW('Hygiene Data'!E196))="","",OFFSET('Hygiene Data'!$E$11,0,10*ROW('Hygiene Data'!E196)))</f>
        <v/>
      </c>
      <c r="DS202" s="353" t="str">
        <f ca="1">+IF(OFFSET('Hygiene Data'!$E$12,0,10*ROW('Hygiene Data'!E196))="","",OFFSET('Hygiene Data'!$E$12,0,10*ROW('Hygiene Data'!E196)))</f>
        <v/>
      </c>
      <c r="DT202" s="353" t="str">
        <f ca="1">+IF(OFFSET('Hygiene Data'!$E$13,0,10*ROW('Hygiene Data'!E196))="","",OFFSET('Hygiene Data'!$E$13,0,10*ROW('Hygiene Data'!E196)))</f>
        <v/>
      </c>
      <c r="DU202" s="353" t="str">
        <f ca="1">+IF(OFFSET('Hygiene Data'!$F$11,0,10*ROW('Hygiene Data'!F196))="","",OFFSET('Hygiene Data'!$F$11,0,10*ROW('Hygiene Data'!F196)))</f>
        <v/>
      </c>
      <c r="DV202" s="353" t="str">
        <f ca="1">+IF(OFFSET('Hygiene Data'!$F$12,0,10*ROW('Hygiene Data'!F196))="","",OFFSET('Hygiene Data'!$F$12,0,10*ROW('Hygiene Data'!F196)))</f>
        <v/>
      </c>
      <c r="DW202" s="353" t="str">
        <f ca="1">+IF(OFFSET('Hygiene Data'!$F$13,0,10*ROW('Hygiene Data'!F196))="","",OFFSET('Hygiene Data'!$F$13,0,10*ROW('Hygiene Data'!F196)))</f>
        <v/>
      </c>
      <c r="DX202" s="353" t="str">
        <f ca="1">+IF(OFFSET('Hygiene Data'!$G$11,0,10*ROW('Hygiene Data'!G196))="","",OFFSET('Hygiene Data'!$G$11,0,10*ROW('Hygiene Data'!G196)))</f>
        <v/>
      </c>
      <c r="DY202" s="353" t="str">
        <f ca="1">+IF(OFFSET('Hygiene Data'!$G$12,0,10*ROW('Hygiene Data'!G196))="","",OFFSET('Hygiene Data'!$G$12,0,10*ROW('Hygiene Data'!G196)))</f>
        <v/>
      </c>
      <c r="DZ202" s="353" t="str">
        <f ca="1">+IF(OFFSET('Hygiene Data'!$G$13,0,10*ROW('Hygiene Data'!G196))="","",OFFSET('Hygiene Data'!$G$13,0,10*ROW('Hygiene Data'!G196)))</f>
        <v/>
      </c>
      <c r="EA202" s="353" t="str">
        <f ca="1">+IF(OFFSET('Hygiene Data'!$H$11,0,10*ROW('Hygiene Data'!H196))="","",OFFSET('Hygiene Data'!$H$11,0,10*ROW('Hygiene Data'!H196)))</f>
        <v/>
      </c>
      <c r="EB202" s="353" t="str">
        <f ca="1">+IF(OFFSET('Hygiene Data'!$H$12,0,10*ROW('Hygiene Data'!H196))="","",OFFSET('Hygiene Data'!$H$12,0,10*ROW('Hygiene Data'!H196)))</f>
        <v/>
      </c>
      <c r="EC202" s="353" t="str">
        <f ca="1">+IF(OFFSET('Hygiene Data'!$H$13,0,10*ROW('Hygiene Data'!H196))="","",OFFSET('Hygiene Data'!$H$13,0,10*ROW('Hygiene Data'!H196)))</f>
        <v/>
      </c>
      <c r="ED202" s="353" t="str">
        <f ca="1">+IF(OFFSET('Hygiene Data'!$I$11,0,10*ROW('Hygiene Data'!I196))="","",OFFSET('Hygiene Data'!$I$11,0,10*ROW('Hygiene Data'!I196)))</f>
        <v/>
      </c>
      <c r="EE202" s="353" t="str">
        <f ca="1">+IF(OFFSET('Hygiene Data'!$I$12,0,10*ROW('Hygiene Data'!I196))="","",OFFSET('Hygiene Data'!$I$12,0,10*ROW('Hygiene Data'!I196)))</f>
        <v/>
      </c>
      <c r="EF202" s="353" t="str">
        <f ca="1">+IF(OFFSET('Hygiene Data'!$I$13,0,10*ROW('Hygiene Data'!I196))="","",OFFSET('Hygiene Data'!$I$13,0,10*ROW('Hygiene Data'!I196)))</f>
        <v/>
      </c>
    </row>
    <row r="203" spans="1:136" x14ac:dyDescent="0.25">
      <c r="A203" s="462" t="str">
        <f ca="1">+IF(OFFSET('Water Data'!$B$2,0,10*ROW('Water Data'!E197))="","",OFFSET('Water Data'!$B$2,0,10*ROW('Water Data'!E197)))</f>
        <v/>
      </c>
      <c r="B203" s="46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89" t="str">
        <f t="shared" ca="1" si="3"/>
        <v/>
      </c>
      <c r="D203" s="49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3" t="str">
        <f ca="1">+IF(OFFSET('Water Data'!$D$27,0,10*ROW('Water Data'!D197))="","",OFFSET('Water Data'!$D$27,0,10*ROW('Water Data'!D197)))</f>
        <v/>
      </c>
      <c r="BT203" s="353" t="str">
        <f ca="1">+IF(OFFSET('Water Data'!$D$28,0,10*ROW('Water Data'!D197))="","",OFFSET('Water Data'!$D$28,0,10*ROW('Water Data'!D197)))</f>
        <v/>
      </c>
      <c r="BU203" s="353" t="str">
        <f ca="1">+IF(OFFSET('Water Data'!$D$29,0,10*ROW('Water Data'!D197))="","",OFFSET('Water Data'!$D$29,0,10*ROW('Water Data'!D197)))</f>
        <v/>
      </c>
      <c r="BV203" s="353" t="str">
        <f ca="1">+IF(OFFSET('Water Data'!$E$27,0,10*ROW('Water Data'!E197))="","",OFFSET('Water Data'!$E$27,0,10*ROW('Water Data'!E197)))</f>
        <v/>
      </c>
      <c r="BW203" s="353" t="str">
        <f ca="1">+IF(OFFSET('Water Data'!$E$28,0,10*ROW('Water Data'!E197))="","",OFFSET('Water Data'!$E$28,0,10*ROW('Water Data'!E197)))</f>
        <v/>
      </c>
      <c r="BX203" s="353" t="str">
        <f ca="1">+IF(OFFSET('Water Data'!$E$29,0,10*ROW('Water Data'!E197))="","",OFFSET('Water Data'!$E$29,0,10*ROW('Water Data'!E197)))</f>
        <v/>
      </c>
      <c r="BY203" s="353" t="str">
        <f ca="1">+IF(OFFSET('Water Data'!$F$27,0,10*ROW('Water Data'!F197))="","",OFFSET('Water Data'!$F$27,0,10*ROW('Water Data'!F197)))</f>
        <v/>
      </c>
      <c r="BZ203" s="353" t="str">
        <f ca="1">+IF(OFFSET('Water Data'!$F$28,0,10*ROW('Water Data'!F197))="","",OFFSET('Water Data'!$F$28,0,10*ROW('Water Data'!F197)))</f>
        <v/>
      </c>
      <c r="CA203" s="353" t="str">
        <f ca="1">+IF(OFFSET('Water Data'!$F$29,0,10*ROW('Water Data'!F197))="","",OFFSET('Water Data'!$F$29,0,10*ROW('Water Data'!F197)))</f>
        <v/>
      </c>
      <c r="CB203" s="353" t="str">
        <f ca="1">+IF(OFFSET('Water Data'!$G$27,0,10*ROW('Water Data'!G197))="","",OFFSET('Water Data'!$G$27,0,10*ROW('Water Data'!G197)))</f>
        <v/>
      </c>
      <c r="CC203" s="353" t="str">
        <f ca="1">+IF(OFFSET('Water Data'!$G$28,0,10*ROW('Water Data'!G197))="","",OFFSET('Water Data'!$G$28,0,10*ROW('Water Data'!G197)))</f>
        <v/>
      </c>
      <c r="CD203" s="353" t="str">
        <f ca="1">+IF(OFFSET('Water Data'!$G$29,0,10*ROW('Water Data'!G197))="","",OFFSET('Water Data'!$G$29,0,10*ROW('Water Data'!G197)))</f>
        <v/>
      </c>
      <c r="CE203" s="353" t="str">
        <f ca="1">+IF(OFFSET('Water Data'!$H$27,0,10*ROW('Water Data'!H197))="","",OFFSET('Water Data'!$H$27,0,10*ROW('Water Data'!H197)))</f>
        <v/>
      </c>
      <c r="CF203" s="353" t="str">
        <f ca="1">+IF(OFFSET('Water Data'!$H$28,0,10*ROW('Water Data'!H197))="","",OFFSET('Water Data'!$H$28,0,10*ROW('Water Data'!H197)))</f>
        <v/>
      </c>
      <c r="CG203" s="353" t="str">
        <f ca="1">+IF(OFFSET('Water Data'!$H$29,0,10*ROW('Water Data'!H197))="","",OFFSET('Water Data'!$H$29,0,10*ROW('Water Data'!H197)))</f>
        <v/>
      </c>
      <c r="CH203" s="353" t="str">
        <f ca="1">+IF(OFFSET('Water Data'!$I$27,0,10*ROW('Water Data'!I197))="","",OFFSET('Water Data'!$I$27,0,10*ROW('Water Data'!I197)))</f>
        <v/>
      </c>
      <c r="CI203" s="353" t="str">
        <f ca="1">+IF(OFFSET('Water Data'!$I$28,0,10*ROW('Water Data'!I197))="","",OFFSET('Water Data'!$I$28,0,10*ROW('Water Data'!I197)))</f>
        <v/>
      </c>
      <c r="CJ203" s="353" t="str">
        <f ca="1">+IF(OFFSET('Water Data'!$I$29,0,10*ROW('Water Data'!I197))="","",OFFSET('Water Data'!$I$29,0,10*ROW('Water Data'!I197)))</f>
        <v/>
      </c>
      <c r="CK203" s="353" t="str">
        <f ca="1">+IF(OFFSET('Sanitation Data'!$D$28,0,10*ROW('Sanitation Data'!D197))="","",OFFSET('Sanitation Data'!$D$28,0,10*ROW('Sanitation Data'!D197)))</f>
        <v/>
      </c>
      <c r="CL203" s="353" t="str">
        <f ca="1">+IF(OFFSET('Sanitation Data'!$D$29,0,10*ROW('Sanitation Data'!D197))="","",OFFSET('Sanitation Data'!$D$29,0,10*ROW('Sanitation Data'!D197)))</f>
        <v/>
      </c>
      <c r="CM203" s="353" t="str">
        <f ca="1">+IF(OFFSET('Sanitation Data'!$D$30,0,10*ROW('Sanitation Data'!D197))="","",OFFSET('Sanitation Data'!$D$30,0,10*ROW('Sanitation Data'!D197)))</f>
        <v/>
      </c>
      <c r="CN203" s="353" t="str">
        <f ca="1">+IF(OFFSET('Sanitation Data'!$D$31,0,10*ROW('Sanitation Data'!D197))="","",OFFSET('Sanitation Data'!$D$31,0,10*ROW('Sanitation Data'!D197)))</f>
        <v/>
      </c>
      <c r="CO203" s="353" t="str">
        <f ca="1">+IF(OFFSET('Sanitation Data'!$D$32,0,10*ROW('Sanitation Data'!D197))="","",OFFSET('Sanitation Data'!$D$32,0,10*ROW('Sanitation Data'!D197)))</f>
        <v/>
      </c>
      <c r="CP203" s="353" t="str">
        <f ca="1">+IF(OFFSET('Sanitation Data'!$E$28,0,10*ROW('Sanitation Data'!E197))="","",OFFSET('Sanitation Data'!$E$28,0,10*ROW('Sanitation Data'!E197)))</f>
        <v/>
      </c>
      <c r="CQ203" s="353" t="str">
        <f ca="1">+IF(OFFSET('Sanitation Data'!$E$29,0,10*ROW('Sanitation Data'!E197))="","",OFFSET('Sanitation Data'!$E$29,0,10*ROW('Sanitation Data'!E197)))</f>
        <v/>
      </c>
      <c r="CR203" s="353" t="str">
        <f ca="1">+IF(OFFSET('Sanitation Data'!$E$30,0,10*ROW('Sanitation Data'!E197))="","",OFFSET('Sanitation Data'!$E$30,0,10*ROW('Sanitation Data'!E197)))</f>
        <v/>
      </c>
      <c r="CS203" s="353" t="str">
        <f ca="1">+IF(OFFSET('Sanitation Data'!$E$31,0,10*ROW('Sanitation Data'!E197))="","",OFFSET('Sanitation Data'!$E$31,0,10*ROW('Sanitation Data'!E197)))</f>
        <v/>
      </c>
      <c r="CT203" s="353" t="str">
        <f ca="1">+IF(OFFSET('Sanitation Data'!$E$32,0,10*ROW('Sanitation Data'!E197))="","",OFFSET('Sanitation Data'!$E$32,0,10*ROW('Sanitation Data'!E197)))</f>
        <v/>
      </c>
      <c r="CU203" s="353" t="str">
        <f ca="1">+IF(OFFSET('Sanitation Data'!$F$28,0,10*ROW('Sanitation Data'!F197))="","",OFFSET('Sanitation Data'!$F$28,0,10*ROW('Sanitation Data'!F197)))</f>
        <v/>
      </c>
      <c r="CV203" s="353" t="str">
        <f ca="1">+IF(OFFSET('Sanitation Data'!$F$29,0,10*ROW('Sanitation Data'!F197))="","",OFFSET('Sanitation Data'!$F$29,0,10*ROW('Sanitation Data'!F197)))</f>
        <v/>
      </c>
      <c r="CW203" s="353" t="str">
        <f ca="1">+IF(OFFSET('Sanitation Data'!$F$30,0,10*ROW('Sanitation Data'!F197))="","",OFFSET('Sanitation Data'!$F$30,0,10*ROW('Sanitation Data'!F197)))</f>
        <v/>
      </c>
      <c r="CX203" s="353" t="str">
        <f ca="1">+IF(OFFSET('Sanitation Data'!$F$31,0,10*ROW('Sanitation Data'!F197))="","",OFFSET('Sanitation Data'!$F$31,0,10*ROW('Sanitation Data'!F197)))</f>
        <v/>
      </c>
      <c r="CY203" s="353" t="str">
        <f ca="1">+IF(OFFSET('Sanitation Data'!$F$32,0,10*ROW('Sanitation Data'!F197))="","",OFFSET('Sanitation Data'!$F$32,0,10*ROW('Sanitation Data'!F197)))</f>
        <v/>
      </c>
      <c r="CZ203" s="353" t="str">
        <f ca="1">+IF(OFFSET('Sanitation Data'!$G$28,0,10*ROW('Sanitation Data'!G197))="","",OFFSET('Sanitation Data'!$G$28,0,10*ROW('Sanitation Data'!G197)))</f>
        <v/>
      </c>
      <c r="DA203" s="353" t="str">
        <f ca="1">+IF(OFFSET('Sanitation Data'!$G$29,0,10*ROW('Sanitation Data'!G197))="","",OFFSET('Sanitation Data'!$G$29,0,10*ROW('Sanitation Data'!G197)))</f>
        <v/>
      </c>
      <c r="DB203" s="353" t="str">
        <f ca="1">+IF(OFFSET('Sanitation Data'!$G$30,0,10*ROW('Sanitation Data'!G197))="","",OFFSET('Sanitation Data'!$G$30,0,10*ROW('Sanitation Data'!G197)))</f>
        <v/>
      </c>
      <c r="DC203" s="353" t="str">
        <f ca="1">+IF(OFFSET('Sanitation Data'!$G$31,0,10*ROW('Sanitation Data'!G197))="","",OFFSET('Sanitation Data'!$G$31,0,10*ROW('Sanitation Data'!G197)))</f>
        <v/>
      </c>
      <c r="DD203" s="353" t="str">
        <f ca="1">+IF(OFFSET('Sanitation Data'!$G$32,0,10*ROW('Sanitation Data'!G197))="","",OFFSET('Sanitation Data'!$G$32,0,10*ROW('Sanitation Data'!G197)))</f>
        <v/>
      </c>
      <c r="DE203" s="353" t="str">
        <f ca="1">+IF(OFFSET('Sanitation Data'!$H$28,0,10*ROW('Sanitation Data'!H197))="","",OFFSET('Sanitation Data'!$H$28,0,10*ROW('Sanitation Data'!H197)))</f>
        <v/>
      </c>
      <c r="DF203" s="353" t="str">
        <f ca="1">+IF(OFFSET('Sanitation Data'!$H$29,0,10*ROW('Sanitation Data'!H197))="","",OFFSET('Sanitation Data'!$H$29,0,10*ROW('Sanitation Data'!H197)))</f>
        <v/>
      </c>
      <c r="DG203" s="353" t="str">
        <f ca="1">+IF(OFFSET('Sanitation Data'!$H$30,0,10*ROW('Sanitation Data'!H197))="","",OFFSET('Sanitation Data'!$H$30,0,10*ROW('Sanitation Data'!H197)))</f>
        <v/>
      </c>
      <c r="DH203" s="353" t="str">
        <f ca="1">+IF(OFFSET('Sanitation Data'!$H$31,0,10*ROW('Sanitation Data'!H197))="","",OFFSET('Sanitation Data'!$H$31,0,10*ROW('Sanitation Data'!H197)))</f>
        <v/>
      </c>
      <c r="DI203" s="353" t="str">
        <f ca="1">+IF(OFFSET('Sanitation Data'!$H$32,0,10*ROW('Sanitation Data'!H197))="","",OFFSET('Sanitation Data'!$H$32,0,10*ROW('Sanitation Data'!H197)))</f>
        <v/>
      </c>
      <c r="DJ203" s="353" t="str">
        <f ca="1">+IF(OFFSET('Sanitation Data'!$I$28,0,10*ROW('Sanitation Data'!I197))="","",OFFSET('Sanitation Data'!$I$28,0,10*ROW('Sanitation Data'!I197)))</f>
        <v/>
      </c>
      <c r="DK203" s="353" t="str">
        <f ca="1">+IF(OFFSET('Sanitation Data'!$I$29,0,10*ROW('Sanitation Data'!I197))="","",OFFSET('Sanitation Data'!$I$29,0,10*ROW('Sanitation Data'!I197)))</f>
        <v/>
      </c>
      <c r="DL203" s="353" t="str">
        <f ca="1">+IF(OFFSET('Sanitation Data'!$I$30,0,10*ROW('Sanitation Data'!I197))="","",OFFSET('Sanitation Data'!$I$30,0,10*ROW('Sanitation Data'!I197)))</f>
        <v/>
      </c>
      <c r="DM203" s="353" t="str">
        <f ca="1">+IF(OFFSET('Sanitation Data'!$I$31,0,10*ROW('Sanitation Data'!I197))="","",OFFSET('Sanitation Data'!$I$31,0,10*ROW('Sanitation Data'!I197)))</f>
        <v/>
      </c>
      <c r="DN203" s="353" t="str">
        <f ca="1">+IF(OFFSET('Sanitation Data'!$I$32,0,10*ROW('Sanitation Data'!I197))="","",OFFSET('Sanitation Data'!$I$32,0,10*ROW('Sanitation Data'!I197)))</f>
        <v/>
      </c>
      <c r="DO203" s="353" t="str">
        <f ca="1">+IF(OFFSET('Hygiene Data'!$D$11,0,10*ROW('Hygiene Data'!D197))="","",OFFSET('Hygiene Data'!$D$11,0,10*ROW('Hygiene Data'!D197)))</f>
        <v/>
      </c>
      <c r="DP203" s="353" t="str">
        <f ca="1">+IF(OFFSET('Hygiene Data'!$D$12,0,10*ROW('Hygiene Data'!D197))="","",OFFSET('Hygiene Data'!$D$12,0,10*ROW('Hygiene Data'!D197)))</f>
        <v/>
      </c>
      <c r="DQ203" s="353" t="str">
        <f ca="1">+IF(OFFSET('Hygiene Data'!$D$13,0,10*ROW('Hygiene Data'!D197))="","",OFFSET('Hygiene Data'!$D$13,0,10*ROW('Hygiene Data'!D197)))</f>
        <v/>
      </c>
      <c r="DR203" s="353" t="str">
        <f ca="1">+IF(OFFSET('Hygiene Data'!$E$11,0,10*ROW('Hygiene Data'!E197))="","",OFFSET('Hygiene Data'!$E$11,0,10*ROW('Hygiene Data'!E197)))</f>
        <v/>
      </c>
      <c r="DS203" s="353" t="str">
        <f ca="1">+IF(OFFSET('Hygiene Data'!$E$12,0,10*ROW('Hygiene Data'!E197))="","",OFFSET('Hygiene Data'!$E$12,0,10*ROW('Hygiene Data'!E197)))</f>
        <v/>
      </c>
      <c r="DT203" s="353" t="str">
        <f ca="1">+IF(OFFSET('Hygiene Data'!$E$13,0,10*ROW('Hygiene Data'!E197))="","",OFFSET('Hygiene Data'!$E$13,0,10*ROW('Hygiene Data'!E197)))</f>
        <v/>
      </c>
      <c r="DU203" s="353" t="str">
        <f ca="1">+IF(OFFSET('Hygiene Data'!$F$11,0,10*ROW('Hygiene Data'!F197))="","",OFFSET('Hygiene Data'!$F$11,0,10*ROW('Hygiene Data'!F197)))</f>
        <v/>
      </c>
      <c r="DV203" s="353" t="str">
        <f ca="1">+IF(OFFSET('Hygiene Data'!$F$12,0,10*ROW('Hygiene Data'!F197))="","",OFFSET('Hygiene Data'!$F$12,0,10*ROW('Hygiene Data'!F197)))</f>
        <v/>
      </c>
      <c r="DW203" s="353" t="str">
        <f ca="1">+IF(OFFSET('Hygiene Data'!$F$13,0,10*ROW('Hygiene Data'!F197))="","",OFFSET('Hygiene Data'!$F$13,0,10*ROW('Hygiene Data'!F197)))</f>
        <v/>
      </c>
      <c r="DX203" s="353" t="str">
        <f ca="1">+IF(OFFSET('Hygiene Data'!$G$11,0,10*ROW('Hygiene Data'!G197))="","",OFFSET('Hygiene Data'!$G$11,0,10*ROW('Hygiene Data'!G197)))</f>
        <v/>
      </c>
      <c r="DY203" s="353" t="str">
        <f ca="1">+IF(OFFSET('Hygiene Data'!$G$12,0,10*ROW('Hygiene Data'!G197))="","",OFFSET('Hygiene Data'!$G$12,0,10*ROW('Hygiene Data'!G197)))</f>
        <v/>
      </c>
      <c r="DZ203" s="353" t="str">
        <f ca="1">+IF(OFFSET('Hygiene Data'!$G$13,0,10*ROW('Hygiene Data'!G197))="","",OFFSET('Hygiene Data'!$G$13,0,10*ROW('Hygiene Data'!G197)))</f>
        <v/>
      </c>
      <c r="EA203" s="353" t="str">
        <f ca="1">+IF(OFFSET('Hygiene Data'!$H$11,0,10*ROW('Hygiene Data'!H197))="","",OFFSET('Hygiene Data'!$H$11,0,10*ROW('Hygiene Data'!H197)))</f>
        <v/>
      </c>
      <c r="EB203" s="353" t="str">
        <f ca="1">+IF(OFFSET('Hygiene Data'!$H$12,0,10*ROW('Hygiene Data'!H197))="","",OFFSET('Hygiene Data'!$H$12,0,10*ROW('Hygiene Data'!H197)))</f>
        <v/>
      </c>
      <c r="EC203" s="353" t="str">
        <f ca="1">+IF(OFFSET('Hygiene Data'!$H$13,0,10*ROW('Hygiene Data'!H197))="","",OFFSET('Hygiene Data'!$H$13,0,10*ROW('Hygiene Data'!H197)))</f>
        <v/>
      </c>
      <c r="ED203" s="353" t="str">
        <f ca="1">+IF(OFFSET('Hygiene Data'!$I$11,0,10*ROW('Hygiene Data'!I197))="","",OFFSET('Hygiene Data'!$I$11,0,10*ROW('Hygiene Data'!I197)))</f>
        <v/>
      </c>
      <c r="EE203" s="353" t="str">
        <f ca="1">+IF(OFFSET('Hygiene Data'!$I$12,0,10*ROW('Hygiene Data'!I197))="","",OFFSET('Hygiene Data'!$I$12,0,10*ROW('Hygiene Data'!I197)))</f>
        <v/>
      </c>
      <c r="EF203" s="353" t="str">
        <f ca="1">+IF(OFFSET('Hygiene Data'!$I$13,0,10*ROW('Hygiene Data'!I197))="","",OFFSET('Hygiene Data'!$I$13,0,10*ROW('Hygiene Data'!I197)))</f>
        <v/>
      </c>
    </row>
    <row r="204" spans="1:136" x14ac:dyDescent="0.25">
      <c r="A204" s="462" t="str">
        <f ca="1">+IF(OFFSET('Water Data'!$B$2,0,10*ROW('Water Data'!E198))="","",OFFSET('Water Data'!$B$2,0,10*ROW('Water Data'!E198)))</f>
        <v/>
      </c>
      <c r="B204" s="46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89" t="str">
        <f t="shared" ca="1" si="3"/>
        <v/>
      </c>
      <c r="D204" s="49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3" t="str">
        <f ca="1">+IF(OFFSET('Water Data'!$D$27,0,10*ROW('Water Data'!D198))="","",OFFSET('Water Data'!$D$27,0,10*ROW('Water Data'!D198)))</f>
        <v/>
      </c>
      <c r="BT204" s="353" t="str">
        <f ca="1">+IF(OFFSET('Water Data'!$D$28,0,10*ROW('Water Data'!D198))="","",OFFSET('Water Data'!$D$28,0,10*ROW('Water Data'!D198)))</f>
        <v/>
      </c>
      <c r="BU204" s="353" t="str">
        <f ca="1">+IF(OFFSET('Water Data'!$D$29,0,10*ROW('Water Data'!D198))="","",OFFSET('Water Data'!$D$29,0,10*ROW('Water Data'!D198)))</f>
        <v/>
      </c>
      <c r="BV204" s="353" t="str">
        <f ca="1">+IF(OFFSET('Water Data'!$E$27,0,10*ROW('Water Data'!E198))="","",OFFSET('Water Data'!$E$27,0,10*ROW('Water Data'!E198)))</f>
        <v/>
      </c>
      <c r="BW204" s="353" t="str">
        <f ca="1">+IF(OFFSET('Water Data'!$E$28,0,10*ROW('Water Data'!E198))="","",OFFSET('Water Data'!$E$28,0,10*ROW('Water Data'!E198)))</f>
        <v/>
      </c>
      <c r="BX204" s="353" t="str">
        <f ca="1">+IF(OFFSET('Water Data'!$E$29,0,10*ROW('Water Data'!E198))="","",OFFSET('Water Data'!$E$29,0,10*ROW('Water Data'!E198)))</f>
        <v/>
      </c>
      <c r="BY204" s="353" t="str">
        <f ca="1">+IF(OFFSET('Water Data'!$F$27,0,10*ROW('Water Data'!F198))="","",OFFSET('Water Data'!$F$27,0,10*ROW('Water Data'!F198)))</f>
        <v/>
      </c>
      <c r="BZ204" s="353" t="str">
        <f ca="1">+IF(OFFSET('Water Data'!$F$28,0,10*ROW('Water Data'!F198))="","",OFFSET('Water Data'!$F$28,0,10*ROW('Water Data'!F198)))</f>
        <v/>
      </c>
      <c r="CA204" s="353" t="str">
        <f ca="1">+IF(OFFSET('Water Data'!$F$29,0,10*ROW('Water Data'!F198))="","",OFFSET('Water Data'!$F$29,0,10*ROW('Water Data'!F198)))</f>
        <v/>
      </c>
      <c r="CB204" s="353" t="str">
        <f ca="1">+IF(OFFSET('Water Data'!$G$27,0,10*ROW('Water Data'!G198))="","",OFFSET('Water Data'!$G$27,0,10*ROW('Water Data'!G198)))</f>
        <v/>
      </c>
      <c r="CC204" s="353" t="str">
        <f ca="1">+IF(OFFSET('Water Data'!$G$28,0,10*ROW('Water Data'!G198))="","",OFFSET('Water Data'!$G$28,0,10*ROW('Water Data'!G198)))</f>
        <v/>
      </c>
      <c r="CD204" s="353" t="str">
        <f ca="1">+IF(OFFSET('Water Data'!$G$29,0,10*ROW('Water Data'!G198))="","",OFFSET('Water Data'!$G$29,0,10*ROW('Water Data'!G198)))</f>
        <v/>
      </c>
      <c r="CE204" s="353" t="str">
        <f ca="1">+IF(OFFSET('Water Data'!$H$27,0,10*ROW('Water Data'!H198))="","",OFFSET('Water Data'!$H$27,0,10*ROW('Water Data'!H198)))</f>
        <v/>
      </c>
      <c r="CF204" s="353" t="str">
        <f ca="1">+IF(OFFSET('Water Data'!$H$28,0,10*ROW('Water Data'!H198))="","",OFFSET('Water Data'!$H$28,0,10*ROW('Water Data'!H198)))</f>
        <v/>
      </c>
      <c r="CG204" s="353" t="str">
        <f ca="1">+IF(OFFSET('Water Data'!$H$29,0,10*ROW('Water Data'!H198))="","",OFFSET('Water Data'!$H$29,0,10*ROW('Water Data'!H198)))</f>
        <v/>
      </c>
      <c r="CH204" s="353" t="str">
        <f ca="1">+IF(OFFSET('Water Data'!$I$27,0,10*ROW('Water Data'!I198))="","",OFFSET('Water Data'!$I$27,0,10*ROW('Water Data'!I198)))</f>
        <v/>
      </c>
      <c r="CI204" s="353" t="str">
        <f ca="1">+IF(OFFSET('Water Data'!$I$28,0,10*ROW('Water Data'!I198))="","",OFFSET('Water Data'!$I$28,0,10*ROW('Water Data'!I198)))</f>
        <v/>
      </c>
      <c r="CJ204" s="353" t="str">
        <f ca="1">+IF(OFFSET('Water Data'!$I$29,0,10*ROW('Water Data'!I198))="","",OFFSET('Water Data'!$I$29,0,10*ROW('Water Data'!I198)))</f>
        <v/>
      </c>
      <c r="CK204" s="353" t="str">
        <f ca="1">+IF(OFFSET('Sanitation Data'!$D$28,0,10*ROW('Sanitation Data'!D198))="","",OFFSET('Sanitation Data'!$D$28,0,10*ROW('Sanitation Data'!D198)))</f>
        <v/>
      </c>
      <c r="CL204" s="353" t="str">
        <f ca="1">+IF(OFFSET('Sanitation Data'!$D$29,0,10*ROW('Sanitation Data'!D198))="","",OFFSET('Sanitation Data'!$D$29,0,10*ROW('Sanitation Data'!D198)))</f>
        <v/>
      </c>
      <c r="CM204" s="353" t="str">
        <f ca="1">+IF(OFFSET('Sanitation Data'!$D$30,0,10*ROW('Sanitation Data'!D198))="","",OFFSET('Sanitation Data'!$D$30,0,10*ROW('Sanitation Data'!D198)))</f>
        <v/>
      </c>
      <c r="CN204" s="353" t="str">
        <f ca="1">+IF(OFFSET('Sanitation Data'!$D$31,0,10*ROW('Sanitation Data'!D198))="","",OFFSET('Sanitation Data'!$D$31,0,10*ROW('Sanitation Data'!D198)))</f>
        <v/>
      </c>
      <c r="CO204" s="353" t="str">
        <f ca="1">+IF(OFFSET('Sanitation Data'!$D$32,0,10*ROW('Sanitation Data'!D198))="","",OFFSET('Sanitation Data'!$D$32,0,10*ROW('Sanitation Data'!D198)))</f>
        <v/>
      </c>
      <c r="CP204" s="353" t="str">
        <f ca="1">+IF(OFFSET('Sanitation Data'!$E$28,0,10*ROW('Sanitation Data'!E198))="","",OFFSET('Sanitation Data'!$E$28,0,10*ROW('Sanitation Data'!E198)))</f>
        <v/>
      </c>
      <c r="CQ204" s="353" t="str">
        <f ca="1">+IF(OFFSET('Sanitation Data'!$E$29,0,10*ROW('Sanitation Data'!E198))="","",OFFSET('Sanitation Data'!$E$29,0,10*ROW('Sanitation Data'!E198)))</f>
        <v/>
      </c>
      <c r="CR204" s="353" t="str">
        <f ca="1">+IF(OFFSET('Sanitation Data'!$E$30,0,10*ROW('Sanitation Data'!E198))="","",OFFSET('Sanitation Data'!$E$30,0,10*ROW('Sanitation Data'!E198)))</f>
        <v/>
      </c>
      <c r="CS204" s="353" t="str">
        <f ca="1">+IF(OFFSET('Sanitation Data'!$E$31,0,10*ROW('Sanitation Data'!E198))="","",OFFSET('Sanitation Data'!$E$31,0,10*ROW('Sanitation Data'!E198)))</f>
        <v/>
      </c>
      <c r="CT204" s="353" t="str">
        <f ca="1">+IF(OFFSET('Sanitation Data'!$E$32,0,10*ROW('Sanitation Data'!E198))="","",OFFSET('Sanitation Data'!$E$32,0,10*ROW('Sanitation Data'!E198)))</f>
        <v/>
      </c>
      <c r="CU204" s="353" t="str">
        <f ca="1">+IF(OFFSET('Sanitation Data'!$F$28,0,10*ROW('Sanitation Data'!F198))="","",OFFSET('Sanitation Data'!$F$28,0,10*ROW('Sanitation Data'!F198)))</f>
        <v/>
      </c>
      <c r="CV204" s="353" t="str">
        <f ca="1">+IF(OFFSET('Sanitation Data'!$F$29,0,10*ROW('Sanitation Data'!F198))="","",OFFSET('Sanitation Data'!$F$29,0,10*ROW('Sanitation Data'!F198)))</f>
        <v/>
      </c>
      <c r="CW204" s="353" t="str">
        <f ca="1">+IF(OFFSET('Sanitation Data'!$F$30,0,10*ROW('Sanitation Data'!F198))="","",OFFSET('Sanitation Data'!$F$30,0,10*ROW('Sanitation Data'!F198)))</f>
        <v/>
      </c>
      <c r="CX204" s="353" t="str">
        <f ca="1">+IF(OFFSET('Sanitation Data'!$F$31,0,10*ROW('Sanitation Data'!F198))="","",OFFSET('Sanitation Data'!$F$31,0,10*ROW('Sanitation Data'!F198)))</f>
        <v/>
      </c>
      <c r="CY204" s="353" t="str">
        <f ca="1">+IF(OFFSET('Sanitation Data'!$F$32,0,10*ROW('Sanitation Data'!F198))="","",OFFSET('Sanitation Data'!$F$32,0,10*ROW('Sanitation Data'!F198)))</f>
        <v/>
      </c>
      <c r="CZ204" s="353" t="str">
        <f ca="1">+IF(OFFSET('Sanitation Data'!$G$28,0,10*ROW('Sanitation Data'!G198))="","",OFFSET('Sanitation Data'!$G$28,0,10*ROW('Sanitation Data'!G198)))</f>
        <v/>
      </c>
      <c r="DA204" s="353" t="str">
        <f ca="1">+IF(OFFSET('Sanitation Data'!$G$29,0,10*ROW('Sanitation Data'!G198))="","",OFFSET('Sanitation Data'!$G$29,0,10*ROW('Sanitation Data'!G198)))</f>
        <v/>
      </c>
      <c r="DB204" s="353" t="str">
        <f ca="1">+IF(OFFSET('Sanitation Data'!$G$30,0,10*ROW('Sanitation Data'!G198))="","",OFFSET('Sanitation Data'!$G$30,0,10*ROW('Sanitation Data'!G198)))</f>
        <v/>
      </c>
      <c r="DC204" s="353" t="str">
        <f ca="1">+IF(OFFSET('Sanitation Data'!$G$31,0,10*ROW('Sanitation Data'!G198))="","",OFFSET('Sanitation Data'!$G$31,0,10*ROW('Sanitation Data'!G198)))</f>
        <v/>
      </c>
      <c r="DD204" s="353" t="str">
        <f ca="1">+IF(OFFSET('Sanitation Data'!$G$32,0,10*ROW('Sanitation Data'!G198))="","",OFFSET('Sanitation Data'!$G$32,0,10*ROW('Sanitation Data'!G198)))</f>
        <v/>
      </c>
      <c r="DE204" s="353" t="str">
        <f ca="1">+IF(OFFSET('Sanitation Data'!$H$28,0,10*ROW('Sanitation Data'!H198))="","",OFFSET('Sanitation Data'!$H$28,0,10*ROW('Sanitation Data'!H198)))</f>
        <v/>
      </c>
      <c r="DF204" s="353" t="str">
        <f ca="1">+IF(OFFSET('Sanitation Data'!$H$29,0,10*ROW('Sanitation Data'!H198))="","",OFFSET('Sanitation Data'!$H$29,0,10*ROW('Sanitation Data'!H198)))</f>
        <v/>
      </c>
      <c r="DG204" s="353" t="str">
        <f ca="1">+IF(OFFSET('Sanitation Data'!$H$30,0,10*ROW('Sanitation Data'!H198))="","",OFFSET('Sanitation Data'!$H$30,0,10*ROW('Sanitation Data'!H198)))</f>
        <v/>
      </c>
      <c r="DH204" s="353" t="str">
        <f ca="1">+IF(OFFSET('Sanitation Data'!$H$31,0,10*ROW('Sanitation Data'!H198))="","",OFFSET('Sanitation Data'!$H$31,0,10*ROW('Sanitation Data'!H198)))</f>
        <v/>
      </c>
      <c r="DI204" s="353" t="str">
        <f ca="1">+IF(OFFSET('Sanitation Data'!$H$32,0,10*ROW('Sanitation Data'!H198))="","",OFFSET('Sanitation Data'!$H$32,0,10*ROW('Sanitation Data'!H198)))</f>
        <v/>
      </c>
      <c r="DJ204" s="353" t="str">
        <f ca="1">+IF(OFFSET('Sanitation Data'!$I$28,0,10*ROW('Sanitation Data'!I198))="","",OFFSET('Sanitation Data'!$I$28,0,10*ROW('Sanitation Data'!I198)))</f>
        <v/>
      </c>
      <c r="DK204" s="353" t="str">
        <f ca="1">+IF(OFFSET('Sanitation Data'!$I$29,0,10*ROW('Sanitation Data'!I198))="","",OFFSET('Sanitation Data'!$I$29,0,10*ROW('Sanitation Data'!I198)))</f>
        <v/>
      </c>
      <c r="DL204" s="353" t="str">
        <f ca="1">+IF(OFFSET('Sanitation Data'!$I$30,0,10*ROW('Sanitation Data'!I198))="","",OFFSET('Sanitation Data'!$I$30,0,10*ROW('Sanitation Data'!I198)))</f>
        <v/>
      </c>
      <c r="DM204" s="353" t="str">
        <f ca="1">+IF(OFFSET('Sanitation Data'!$I$31,0,10*ROW('Sanitation Data'!I198))="","",OFFSET('Sanitation Data'!$I$31,0,10*ROW('Sanitation Data'!I198)))</f>
        <v/>
      </c>
      <c r="DN204" s="353" t="str">
        <f ca="1">+IF(OFFSET('Sanitation Data'!$I$32,0,10*ROW('Sanitation Data'!I198))="","",OFFSET('Sanitation Data'!$I$32,0,10*ROW('Sanitation Data'!I198)))</f>
        <v/>
      </c>
      <c r="DO204" s="353" t="str">
        <f ca="1">+IF(OFFSET('Hygiene Data'!$D$11,0,10*ROW('Hygiene Data'!D198))="","",OFFSET('Hygiene Data'!$D$11,0,10*ROW('Hygiene Data'!D198)))</f>
        <v/>
      </c>
      <c r="DP204" s="353" t="str">
        <f ca="1">+IF(OFFSET('Hygiene Data'!$D$12,0,10*ROW('Hygiene Data'!D198))="","",OFFSET('Hygiene Data'!$D$12,0,10*ROW('Hygiene Data'!D198)))</f>
        <v/>
      </c>
      <c r="DQ204" s="353" t="str">
        <f ca="1">+IF(OFFSET('Hygiene Data'!$D$13,0,10*ROW('Hygiene Data'!D198))="","",OFFSET('Hygiene Data'!$D$13,0,10*ROW('Hygiene Data'!D198)))</f>
        <v/>
      </c>
      <c r="DR204" s="353" t="str">
        <f ca="1">+IF(OFFSET('Hygiene Data'!$E$11,0,10*ROW('Hygiene Data'!E198))="","",OFFSET('Hygiene Data'!$E$11,0,10*ROW('Hygiene Data'!E198)))</f>
        <v/>
      </c>
      <c r="DS204" s="353" t="str">
        <f ca="1">+IF(OFFSET('Hygiene Data'!$E$12,0,10*ROW('Hygiene Data'!E198))="","",OFFSET('Hygiene Data'!$E$12,0,10*ROW('Hygiene Data'!E198)))</f>
        <v/>
      </c>
      <c r="DT204" s="353" t="str">
        <f ca="1">+IF(OFFSET('Hygiene Data'!$E$13,0,10*ROW('Hygiene Data'!E198))="","",OFFSET('Hygiene Data'!$E$13,0,10*ROW('Hygiene Data'!E198)))</f>
        <v/>
      </c>
      <c r="DU204" s="353" t="str">
        <f ca="1">+IF(OFFSET('Hygiene Data'!$F$11,0,10*ROW('Hygiene Data'!F198))="","",OFFSET('Hygiene Data'!$F$11,0,10*ROW('Hygiene Data'!F198)))</f>
        <v/>
      </c>
      <c r="DV204" s="353" t="str">
        <f ca="1">+IF(OFFSET('Hygiene Data'!$F$12,0,10*ROW('Hygiene Data'!F198))="","",OFFSET('Hygiene Data'!$F$12,0,10*ROW('Hygiene Data'!F198)))</f>
        <v/>
      </c>
      <c r="DW204" s="353" t="str">
        <f ca="1">+IF(OFFSET('Hygiene Data'!$F$13,0,10*ROW('Hygiene Data'!F198))="","",OFFSET('Hygiene Data'!$F$13,0,10*ROW('Hygiene Data'!F198)))</f>
        <v/>
      </c>
      <c r="DX204" s="353" t="str">
        <f ca="1">+IF(OFFSET('Hygiene Data'!$G$11,0,10*ROW('Hygiene Data'!G198))="","",OFFSET('Hygiene Data'!$G$11,0,10*ROW('Hygiene Data'!G198)))</f>
        <v/>
      </c>
      <c r="DY204" s="353" t="str">
        <f ca="1">+IF(OFFSET('Hygiene Data'!$G$12,0,10*ROW('Hygiene Data'!G198))="","",OFFSET('Hygiene Data'!$G$12,0,10*ROW('Hygiene Data'!G198)))</f>
        <v/>
      </c>
      <c r="DZ204" s="353" t="str">
        <f ca="1">+IF(OFFSET('Hygiene Data'!$G$13,0,10*ROW('Hygiene Data'!G198))="","",OFFSET('Hygiene Data'!$G$13,0,10*ROW('Hygiene Data'!G198)))</f>
        <v/>
      </c>
      <c r="EA204" s="353" t="str">
        <f ca="1">+IF(OFFSET('Hygiene Data'!$H$11,0,10*ROW('Hygiene Data'!H198))="","",OFFSET('Hygiene Data'!$H$11,0,10*ROW('Hygiene Data'!H198)))</f>
        <v/>
      </c>
      <c r="EB204" s="353" t="str">
        <f ca="1">+IF(OFFSET('Hygiene Data'!$H$12,0,10*ROW('Hygiene Data'!H198))="","",OFFSET('Hygiene Data'!$H$12,0,10*ROW('Hygiene Data'!H198)))</f>
        <v/>
      </c>
      <c r="EC204" s="353" t="str">
        <f ca="1">+IF(OFFSET('Hygiene Data'!$H$13,0,10*ROW('Hygiene Data'!H198))="","",OFFSET('Hygiene Data'!$H$13,0,10*ROW('Hygiene Data'!H198)))</f>
        <v/>
      </c>
      <c r="ED204" s="353" t="str">
        <f ca="1">+IF(OFFSET('Hygiene Data'!$I$11,0,10*ROW('Hygiene Data'!I198))="","",OFFSET('Hygiene Data'!$I$11,0,10*ROW('Hygiene Data'!I198)))</f>
        <v/>
      </c>
      <c r="EE204" s="353" t="str">
        <f ca="1">+IF(OFFSET('Hygiene Data'!$I$12,0,10*ROW('Hygiene Data'!I198))="","",OFFSET('Hygiene Data'!$I$12,0,10*ROW('Hygiene Data'!I198)))</f>
        <v/>
      </c>
      <c r="EF204" s="353" t="str">
        <f ca="1">+IF(OFFSET('Hygiene Data'!$I$13,0,10*ROW('Hygiene Data'!I198))="","",OFFSET('Hygiene Data'!$I$13,0,10*ROW('Hygiene Data'!I198)))</f>
        <v/>
      </c>
    </row>
    <row r="205" spans="1:136" x14ac:dyDescent="0.25">
      <c r="A205" s="462" t="str">
        <f ca="1">+IF(OFFSET('Water Data'!$B$2,0,10*ROW('Water Data'!E199))="","",OFFSET('Water Data'!$B$2,0,10*ROW('Water Data'!E199)))</f>
        <v/>
      </c>
      <c r="B205" s="46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89" t="str">
        <f t="shared" ca="1" si="3"/>
        <v/>
      </c>
      <c r="D205" s="49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3" t="str">
        <f ca="1">+IF(OFFSET('Water Data'!$D$27,0,10*ROW('Water Data'!D199))="","",OFFSET('Water Data'!$D$27,0,10*ROW('Water Data'!D199)))</f>
        <v/>
      </c>
      <c r="BT205" s="353" t="str">
        <f ca="1">+IF(OFFSET('Water Data'!$D$28,0,10*ROW('Water Data'!D199))="","",OFFSET('Water Data'!$D$28,0,10*ROW('Water Data'!D199)))</f>
        <v/>
      </c>
      <c r="BU205" s="353" t="str">
        <f ca="1">+IF(OFFSET('Water Data'!$D$29,0,10*ROW('Water Data'!D199))="","",OFFSET('Water Data'!$D$29,0,10*ROW('Water Data'!D199)))</f>
        <v/>
      </c>
      <c r="BV205" s="353" t="str">
        <f ca="1">+IF(OFFSET('Water Data'!$E$27,0,10*ROW('Water Data'!E199))="","",OFFSET('Water Data'!$E$27,0,10*ROW('Water Data'!E199)))</f>
        <v/>
      </c>
      <c r="BW205" s="353" t="str">
        <f ca="1">+IF(OFFSET('Water Data'!$E$28,0,10*ROW('Water Data'!E199))="","",OFFSET('Water Data'!$E$28,0,10*ROW('Water Data'!E199)))</f>
        <v/>
      </c>
      <c r="BX205" s="353" t="str">
        <f ca="1">+IF(OFFSET('Water Data'!$E$29,0,10*ROW('Water Data'!E199))="","",OFFSET('Water Data'!$E$29,0,10*ROW('Water Data'!E199)))</f>
        <v/>
      </c>
      <c r="BY205" s="353" t="str">
        <f ca="1">+IF(OFFSET('Water Data'!$F$27,0,10*ROW('Water Data'!F199))="","",OFFSET('Water Data'!$F$27,0,10*ROW('Water Data'!F199)))</f>
        <v/>
      </c>
      <c r="BZ205" s="353" t="str">
        <f ca="1">+IF(OFFSET('Water Data'!$F$28,0,10*ROW('Water Data'!F199))="","",OFFSET('Water Data'!$F$28,0,10*ROW('Water Data'!F199)))</f>
        <v/>
      </c>
      <c r="CA205" s="353" t="str">
        <f ca="1">+IF(OFFSET('Water Data'!$F$29,0,10*ROW('Water Data'!F199))="","",OFFSET('Water Data'!$F$29,0,10*ROW('Water Data'!F199)))</f>
        <v/>
      </c>
      <c r="CB205" s="353" t="str">
        <f ca="1">+IF(OFFSET('Water Data'!$G$27,0,10*ROW('Water Data'!G199))="","",OFFSET('Water Data'!$G$27,0,10*ROW('Water Data'!G199)))</f>
        <v/>
      </c>
      <c r="CC205" s="353" t="str">
        <f ca="1">+IF(OFFSET('Water Data'!$G$28,0,10*ROW('Water Data'!G199))="","",OFFSET('Water Data'!$G$28,0,10*ROW('Water Data'!G199)))</f>
        <v/>
      </c>
      <c r="CD205" s="353" t="str">
        <f ca="1">+IF(OFFSET('Water Data'!$G$29,0,10*ROW('Water Data'!G199))="","",OFFSET('Water Data'!$G$29,0,10*ROW('Water Data'!G199)))</f>
        <v/>
      </c>
      <c r="CE205" s="353" t="str">
        <f ca="1">+IF(OFFSET('Water Data'!$H$27,0,10*ROW('Water Data'!H199))="","",OFFSET('Water Data'!$H$27,0,10*ROW('Water Data'!H199)))</f>
        <v/>
      </c>
      <c r="CF205" s="353" t="str">
        <f ca="1">+IF(OFFSET('Water Data'!$H$28,0,10*ROW('Water Data'!H199))="","",OFFSET('Water Data'!$H$28,0,10*ROW('Water Data'!H199)))</f>
        <v/>
      </c>
      <c r="CG205" s="353" t="str">
        <f ca="1">+IF(OFFSET('Water Data'!$H$29,0,10*ROW('Water Data'!H199))="","",OFFSET('Water Data'!$H$29,0,10*ROW('Water Data'!H199)))</f>
        <v/>
      </c>
      <c r="CH205" s="353" t="str">
        <f ca="1">+IF(OFFSET('Water Data'!$I$27,0,10*ROW('Water Data'!I199))="","",OFFSET('Water Data'!$I$27,0,10*ROW('Water Data'!I199)))</f>
        <v/>
      </c>
      <c r="CI205" s="353" t="str">
        <f ca="1">+IF(OFFSET('Water Data'!$I$28,0,10*ROW('Water Data'!I199))="","",OFFSET('Water Data'!$I$28,0,10*ROW('Water Data'!I199)))</f>
        <v/>
      </c>
      <c r="CJ205" s="353" t="str">
        <f ca="1">+IF(OFFSET('Water Data'!$I$29,0,10*ROW('Water Data'!I199))="","",OFFSET('Water Data'!$I$29,0,10*ROW('Water Data'!I199)))</f>
        <v/>
      </c>
      <c r="CK205" s="353" t="str">
        <f ca="1">+IF(OFFSET('Sanitation Data'!$D$28,0,10*ROW('Sanitation Data'!D199))="","",OFFSET('Sanitation Data'!$D$28,0,10*ROW('Sanitation Data'!D199)))</f>
        <v/>
      </c>
      <c r="CL205" s="353" t="str">
        <f ca="1">+IF(OFFSET('Sanitation Data'!$D$29,0,10*ROW('Sanitation Data'!D199))="","",OFFSET('Sanitation Data'!$D$29,0,10*ROW('Sanitation Data'!D199)))</f>
        <v/>
      </c>
      <c r="CM205" s="353" t="str">
        <f ca="1">+IF(OFFSET('Sanitation Data'!$D$30,0,10*ROW('Sanitation Data'!D199))="","",OFFSET('Sanitation Data'!$D$30,0,10*ROW('Sanitation Data'!D199)))</f>
        <v/>
      </c>
      <c r="CN205" s="353" t="str">
        <f ca="1">+IF(OFFSET('Sanitation Data'!$D$31,0,10*ROW('Sanitation Data'!D199))="","",OFFSET('Sanitation Data'!$D$31,0,10*ROW('Sanitation Data'!D199)))</f>
        <v/>
      </c>
      <c r="CO205" s="353" t="str">
        <f ca="1">+IF(OFFSET('Sanitation Data'!$D$32,0,10*ROW('Sanitation Data'!D199))="","",OFFSET('Sanitation Data'!$D$32,0,10*ROW('Sanitation Data'!D199)))</f>
        <v/>
      </c>
      <c r="CP205" s="353" t="str">
        <f ca="1">+IF(OFFSET('Sanitation Data'!$E$28,0,10*ROW('Sanitation Data'!E199))="","",OFFSET('Sanitation Data'!$E$28,0,10*ROW('Sanitation Data'!E199)))</f>
        <v/>
      </c>
      <c r="CQ205" s="353" t="str">
        <f ca="1">+IF(OFFSET('Sanitation Data'!$E$29,0,10*ROW('Sanitation Data'!E199))="","",OFFSET('Sanitation Data'!$E$29,0,10*ROW('Sanitation Data'!E199)))</f>
        <v/>
      </c>
      <c r="CR205" s="353" t="str">
        <f ca="1">+IF(OFFSET('Sanitation Data'!$E$30,0,10*ROW('Sanitation Data'!E199))="","",OFFSET('Sanitation Data'!$E$30,0,10*ROW('Sanitation Data'!E199)))</f>
        <v/>
      </c>
      <c r="CS205" s="353" t="str">
        <f ca="1">+IF(OFFSET('Sanitation Data'!$E$31,0,10*ROW('Sanitation Data'!E199))="","",OFFSET('Sanitation Data'!$E$31,0,10*ROW('Sanitation Data'!E199)))</f>
        <v/>
      </c>
      <c r="CT205" s="353" t="str">
        <f ca="1">+IF(OFFSET('Sanitation Data'!$E$32,0,10*ROW('Sanitation Data'!E199))="","",OFFSET('Sanitation Data'!$E$32,0,10*ROW('Sanitation Data'!E199)))</f>
        <v/>
      </c>
      <c r="CU205" s="353" t="str">
        <f ca="1">+IF(OFFSET('Sanitation Data'!$F$28,0,10*ROW('Sanitation Data'!F199))="","",OFFSET('Sanitation Data'!$F$28,0,10*ROW('Sanitation Data'!F199)))</f>
        <v/>
      </c>
      <c r="CV205" s="353" t="str">
        <f ca="1">+IF(OFFSET('Sanitation Data'!$F$29,0,10*ROW('Sanitation Data'!F199))="","",OFFSET('Sanitation Data'!$F$29,0,10*ROW('Sanitation Data'!F199)))</f>
        <v/>
      </c>
      <c r="CW205" s="353" t="str">
        <f ca="1">+IF(OFFSET('Sanitation Data'!$F$30,0,10*ROW('Sanitation Data'!F199))="","",OFFSET('Sanitation Data'!$F$30,0,10*ROW('Sanitation Data'!F199)))</f>
        <v/>
      </c>
      <c r="CX205" s="353" t="str">
        <f ca="1">+IF(OFFSET('Sanitation Data'!$F$31,0,10*ROW('Sanitation Data'!F199))="","",OFFSET('Sanitation Data'!$F$31,0,10*ROW('Sanitation Data'!F199)))</f>
        <v/>
      </c>
      <c r="CY205" s="353" t="str">
        <f ca="1">+IF(OFFSET('Sanitation Data'!$F$32,0,10*ROW('Sanitation Data'!F199))="","",OFFSET('Sanitation Data'!$F$32,0,10*ROW('Sanitation Data'!F199)))</f>
        <v/>
      </c>
      <c r="CZ205" s="353" t="str">
        <f ca="1">+IF(OFFSET('Sanitation Data'!$G$28,0,10*ROW('Sanitation Data'!G199))="","",OFFSET('Sanitation Data'!$G$28,0,10*ROW('Sanitation Data'!G199)))</f>
        <v/>
      </c>
      <c r="DA205" s="353" t="str">
        <f ca="1">+IF(OFFSET('Sanitation Data'!$G$29,0,10*ROW('Sanitation Data'!G199))="","",OFFSET('Sanitation Data'!$G$29,0,10*ROW('Sanitation Data'!G199)))</f>
        <v/>
      </c>
      <c r="DB205" s="353" t="str">
        <f ca="1">+IF(OFFSET('Sanitation Data'!$G$30,0,10*ROW('Sanitation Data'!G199))="","",OFFSET('Sanitation Data'!$G$30,0,10*ROW('Sanitation Data'!G199)))</f>
        <v/>
      </c>
      <c r="DC205" s="353" t="str">
        <f ca="1">+IF(OFFSET('Sanitation Data'!$G$31,0,10*ROW('Sanitation Data'!G199))="","",OFFSET('Sanitation Data'!$G$31,0,10*ROW('Sanitation Data'!G199)))</f>
        <v/>
      </c>
      <c r="DD205" s="353" t="str">
        <f ca="1">+IF(OFFSET('Sanitation Data'!$G$32,0,10*ROW('Sanitation Data'!G199))="","",OFFSET('Sanitation Data'!$G$32,0,10*ROW('Sanitation Data'!G199)))</f>
        <v/>
      </c>
      <c r="DE205" s="353" t="str">
        <f ca="1">+IF(OFFSET('Sanitation Data'!$H$28,0,10*ROW('Sanitation Data'!H199))="","",OFFSET('Sanitation Data'!$H$28,0,10*ROW('Sanitation Data'!H199)))</f>
        <v/>
      </c>
      <c r="DF205" s="353" t="str">
        <f ca="1">+IF(OFFSET('Sanitation Data'!$H$29,0,10*ROW('Sanitation Data'!H199))="","",OFFSET('Sanitation Data'!$H$29,0,10*ROW('Sanitation Data'!H199)))</f>
        <v/>
      </c>
      <c r="DG205" s="353" t="str">
        <f ca="1">+IF(OFFSET('Sanitation Data'!$H$30,0,10*ROW('Sanitation Data'!H199))="","",OFFSET('Sanitation Data'!$H$30,0,10*ROW('Sanitation Data'!H199)))</f>
        <v/>
      </c>
      <c r="DH205" s="353" t="str">
        <f ca="1">+IF(OFFSET('Sanitation Data'!$H$31,0,10*ROW('Sanitation Data'!H199))="","",OFFSET('Sanitation Data'!$H$31,0,10*ROW('Sanitation Data'!H199)))</f>
        <v/>
      </c>
      <c r="DI205" s="353" t="str">
        <f ca="1">+IF(OFFSET('Sanitation Data'!$H$32,0,10*ROW('Sanitation Data'!H199))="","",OFFSET('Sanitation Data'!$H$32,0,10*ROW('Sanitation Data'!H199)))</f>
        <v/>
      </c>
      <c r="DJ205" s="353" t="str">
        <f ca="1">+IF(OFFSET('Sanitation Data'!$I$28,0,10*ROW('Sanitation Data'!I199))="","",OFFSET('Sanitation Data'!$I$28,0,10*ROW('Sanitation Data'!I199)))</f>
        <v/>
      </c>
      <c r="DK205" s="353" t="str">
        <f ca="1">+IF(OFFSET('Sanitation Data'!$I$29,0,10*ROW('Sanitation Data'!I199))="","",OFFSET('Sanitation Data'!$I$29,0,10*ROW('Sanitation Data'!I199)))</f>
        <v/>
      </c>
      <c r="DL205" s="353" t="str">
        <f ca="1">+IF(OFFSET('Sanitation Data'!$I$30,0,10*ROW('Sanitation Data'!I199))="","",OFFSET('Sanitation Data'!$I$30,0,10*ROW('Sanitation Data'!I199)))</f>
        <v/>
      </c>
      <c r="DM205" s="353" t="str">
        <f ca="1">+IF(OFFSET('Sanitation Data'!$I$31,0,10*ROW('Sanitation Data'!I199))="","",OFFSET('Sanitation Data'!$I$31,0,10*ROW('Sanitation Data'!I199)))</f>
        <v/>
      </c>
      <c r="DN205" s="353" t="str">
        <f ca="1">+IF(OFFSET('Sanitation Data'!$I$32,0,10*ROW('Sanitation Data'!I199))="","",OFFSET('Sanitation Data'!$I$32,0,10*ROW('Sanitation Data'!I199)))</f>
        <v/>
      </c>
      <c r="DO205" s="353" t="str">
        <f ca="1">+IF(OFFSET('Hygiene Data'!$D$11,0,10*ROW('Hygiene Data'!D199))="","",OFFSET('Hygiene Data'!$D$11,0,10*ROW('Hygiene Data'!D199)))</f>
        <v/>
      </c>
      <c r="DP205" s="353" t="str">
        <f ca="1">+IF(OFFSET('Hygiene Data'!$D$12,0,10*ROW('Hygiene Data'!D199))="","",OFFSET('Hygiene Data'!$D$12,0,10*ROW('Hygiene Data'!D199)))</f>
        <v/>
      </c>
      <c r="DQ205" s="353" t="str">
        <f ca="1">+IF(OFFSET('Hygiene Data'!$D$13,0,10*ROW('Hygiene Data'!D199))="","",OFFSET('Hygiene Data'!$D$13,0,10*ROW('Hygiene Data'!D199)))</f>
        <v/>
      </c>
      <c r="DR205" s="353" t="str">
        <f ca="1">+IF(OFFSET('Hygiene Data'!$E$11,0,10*ROW('Hygiene Data'!E199))="","",OFFSET('Hygiene Data'!$E$11,0,10*ROW('Hygiene Data'!E199)))</f>
        <v/>
      </c>
      <c r="DS205" s="353" t="str">
        <f ca="1">+IF(OFFSET('Hygiene Data'!$E$12,0,10*ROW('Hygiene Data'!E199))="","",OFFSET('Hygiene Data'!$E$12,0,10*ROW('Hygiene Data'!E199)))</f>
        <v/>
      </c>
      <c r="DT205" s="353" t="str">
        <f ca="1">+IF(OFFSET('Hygiene Data'!$E$13,0,10*ROW('Hygiene Data'!E199))="","",OFFSET('Hygiene Data'!$E$13,0,10*ROW('Hygiene Data'!E199)))</f>
        <v/>
      </c>
      <c r="DU205" s="353" t="str">
        <f ca="1">+IF(OFFSET('Hygiene Data'!$F$11,0,10*ROW('Hygiene Data'!F199))="","",OFFSET('Hygiene Data'!$F$11,0,10*ROW('Hygiene Data'!F199)))</f>
        <v/>
      </c>
      <c r="DV205" s="353" t="str">
        <f ca="1">+IF(OFFSET('Hygiene Data'!$F$12,0,10*ROW('Hygiene Data'!F199))="","",OFFSET('Hygiene Data'!$F$12,0,10*ROW('Hygiene Data'!F199)))</f>
        <v/>
      </c>
      <c r="DW205" s="353" t="str">
        <f ca="1">+IF(OFFSET('Hygiene Data'!$F$13,0,10*ROW('Hygiene Data'!F199))="","",OFFSET('Hygiene Data'!$F$13,0,10*ROW('Hygiene Data'!F199)))</f>
        <v/>
      </c>
      <c r="DX205" s="353" t="str">
        <f ca="1">+IF(OFFSET('Hygiene Data'!$G$11,0,10*ROW('Hygiene Data'!G199))="","",OFFSET('Hygiene Data'!$G$11,0,10*ROW('Hygiene Data'!G199)))</f>
        <v/>
      </c>
      <c r="DY205" s="353" t="str">
        <f ca="1">+IF(OFFSET('Hygiene Data'!$G$12,0,10*ROW('Hygiene Data'!G199))="","",OFFSET('Hygiene Data'!$G$12,0,10*ROW('Hygiene Data'!G199)))</f>
        <v/>
      </c>
      <c r="DZ205" s="353" t="str">
        <f ca="1">+IF(OFFSET('Hygiene Data'!$G$13,0,10*ROW('Hygiene Data'!G199))="","",OFFSET('Hygiene Data'!$G$13,0,10*ROW('Hygiene Data'!G199)))</f>
        <v/>
      </c>
      <c r="EA205" s="353" t="str">
        <f ca="1">+IF(OFFSET('Hygiene Data'!$H$11,0,10*ROW('Hygiene Data'!H199))="","",OFFSET('Hygiene Data'!$H$11,0,10*ROW('Hygiene Data'!H199)))</f>
        <v/>
      </c>
      <c r="EB205" s="353" t="str">
        <f ca="1">+IF(OFFSET('Hygiene Data'!$H$12,0,10*ROW('Hygiene Data'!H199))="","",OFFSET('Hygiene Data'!$H$12,0,10*ROW('Hygiene Data'!H199)))</f>
        <v/>
      </c>
      <c r="EC205" s="353" t="str">
        <f ca="1">+IF(OFFSET('Hygiene Data'!$H$13,0,10*ROW('Hygiene Data'!H199))="","",OFFSET('Hygiene Data'!$H$13,0,10*ROW('Hygiene Data'!H199)))</f>
        <v/>
      </c>
      <c r="ED205" s="353" t="str">
        <f ca="1">+IF(OFFSET('Hygiene Data'!$I$11,0,10*ROW('Hygiene Data'!I199))="","",OFFSET('Hygiene Data'!$I$11,0,10*ROW('Hygiene Data'!I199)))</f>
        <v/>
      </c>
      <c r="EE205" s="353" t="str">
        <f ca="1">+IF(OFFSET('Hygiene Data'!$I$12,0,10*ROW('Hygiene Data'!I199))="","",OFFSET('Hygiene Data'!$I$12,0,10*ROW('Hygiene Data'!I199)))</f>
        <v/>
      </c>
      <c r="EF205" s="353" t="str">
        <f ca="1">+IF(OFFSET('Hygiene Data'!$I$13,0,10*ROW('Hygiene Data'!I199))="","",OFFSET('Hygiene Data'!$I$13,0,10*ROW('Hygiene Data'!I199)))</f>
        <v/>
      </c>
    </row>
    <row r="206" spans="1:136" x14ac:dyDescent="0.25">
      <c r="A206" s="462" t="str">
        <f ca="1">+IF(OFFSET('Water Data'!$B$2,0,10*ROW('Water Data'!E200))="","",OFFSET('Water Data'!$B$2,0,10*ROW('Water Data'!E200)))</f>
        <v/>
      </c>
      <c r="B206" s="46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89" t="str">
        <f t="shared" ca="1" si="3"/>
        <v/>
      </c>
      <c r="D206" s="49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3" t="str">
        <f ca="1">+IF(OFFSET('Water Data'!$D$27,0,10*ROW('Water Data'!D200))="","",OFFSET('Water Data'!$D$27,0,10*ROW('Water Data'!D200)))</f>
        <v/>
      </c>
      <c r="BT206" s="353" t="str">
        <f ca="1">+IF(OFFSET('Water Data'!$D$28,0,10*ROW('Water Data'!D200))="","",OFFSET('Water Data'!$D$28,0,10*ROW('Water Data'!D200)))</f>
        <v/>
      </c>
      <c r="BU206" s="353" t="str">
        <f ca="1">+IF(OFFSET('Water Data'!$D$29,0,10*ROW('Water Data'!D200))="","",OFFSET('Water Data'!$D$29,0,10*ROW('Water Data'!D200)))</f>
        <v/>
      </c>
      <c r="BV206" s="353" t="str">
        <f ca="1">+IF(OFFSET('Water Data'!$E$27,0,10*ROW('Water Data'!E200))="","",OFFSET('Water Data'!$E$27,0,10*ROW('Water Data'!E200)))</f>
        <v/>
      </c>
      <c r="BW206" s="353" t="str">
        <f ca="1">+IF(OFFSET('Water Data'!$E$28,0,10*ROW('Water Data'!E200))="","",OFFSET('Water Data'!$E$28,0,10*ROW('Water Data'!E200)))</f>
        <v/>
      </c>
      <c r="BX206" s="353" t="str">
        <f ca="1">+IF(OFFSET('Water Data'!$E$29,0,10*ROW('Water Data'!E200))="","",OFFSET('Water Data'!$E$29,0,10*ROW('Water Data'!E200)))</f>
        <v/>
      </c>
      <c r="BY206" s="353" t="str">
        <f ca="1">+IF(OFFSET('Water Data'!$F$27,0,10*ROW('Water Data'!F200))="","",OFFSET('Water Data'!$F$27,0,10*ROW('Water Data'!F200)))</f>
        <v/>
      </c>
      <c r="BZ206" s="353" t="str">
        <f ca="1">+IF(OFFSET('Water Data'!$F$28,0,10*ROW('Water Data'!F200))="","",OFFSET('Water Data'!$F$28,0,10*ROW('Water Data'!F200)))</f>
        <v/>
      </c>
      <c r="CA206" s="353" t="str">
        <f ca="1">+IF(OFFSET('Water Data'!$F$29,0,10*ROW('Water Data'!F200))="","",OFFSET('Water Data'!$F$29,0,10*ROW('Water Data'!F200)))</f>
        <v/>
      </c>
      <c r="CB206" s="353" t="str">
        <f ca="1">+IF(OFFSET('Water Data'!$G$27,0,10*ROW('Water Data'!G200))="","",OFFSET('Water Data'!$G$27,0,10*ROW('Water Data'!G200)))</f>
        <v/>
      </c>
      <c r="CC206" s="353" t="str">
        <f ca="1">+IF(OFFSET('Water Data'!$G$28,0,10*ROW('Water Data'!G200))="","",OFFSET('Water Data'!$G$28,0,10*ROW('Water Data'!G200)))</f>
        <v/>
      </c>
      <c r="CD206" s="353" t="str">
        <f ca="1">+IF(OFFSET('Water Data'!$G$29,0,10*ROW('Water Data'!G200))="","",OFFSET('Water Data'!$G$29,0,10*ROW('Water Data'!G200)))</f>
        <v/>
      </c>
      <c r="CE206" s="353" t="str">
        <f ca="1">+IF(OFFSET('Water Data'!$H$27,0,10*ROW('Water Data'!H200))="","",OFFSET('Water Data'!$H$27,0,10*ROW('Water Data'!H200)))</f>
        <v/>
      </c>
      <c r="CF206" s="353" t="str">
        <f ca="1">+IF(OFFSET('Water Data'!$H$28,0,10*ROW('Water Data'!H200))="","",OFFSET('Water Data'!$H$28,0,10*ROW('Water Data'!H200)))</f>
        <v/>
      </c>
      <c r="CG206" s="353" t="str">
        <f ca="1">+IF(OFFSET('Water Data'!$H$29,0,10*ROW('Water Data'!H200))="","",OFFSET('Water Data'!$H$29,0,10*ROW('Water Data'!H200)))</f>
        <v/>
      </c>
      <c r="CH206" s="353" t="str">
        <f ca="1">+IF(OFFSET('Water Data'!$I$27,0,10*ROW('Water Data'!I200))="","",OFFSET('Water Data'!$I$27,0,10*ROW('Water Data'!I200)))</f>
        <v/>
      </c>
      <c r="CI206" s="353" t="str">
        <f ca="1">+IF(OFFSET('Water Data'!$I$28,0,10*ROW('Water Data'!I200))="","",OFFSET('Water Data'!$I$28,0,10*ROW('Water Data'!I200)))</f>
        <v/>
      </c>
      <c r="CJ206" s="353" t="str">
        <f ca="1">+IF(OFFSET('Water Data'!$I$29,0,10*ROW('Water Data'!I200))="","",OFFSET('Water Data'!$I$29,0,10*ROW('Water Data'!I200)))</f>
        <v/>
      </c>
      <c r="CK206" s="353" t="str">
        <f ca="1">+IF(OFFSET('Sanitation Data'!$D$28,0,10*ROW('Sanitation Data'!D200))="","",OFFSET('Sanitation Data'!$D$28,0,10*ROW('Sanitation Data'!D200)))</f>
        <v/>
      </c>
      <c r="CL206" s="353" t="str">
        <f ca="1">+IF(OFFSET('Sanitation Data'!$D$29,0,10*ROW('Sanitation Data'!D200))="","",OFFSET('Sanitation Data'!$D$29,0,10*ROW('Sanitation Data'!D200)))</f>
        <v/>
      </c>
      <c r="CM206" s="353" t="str">
        <f ca="1">+IF(OFFSET('Sanitation Data'!$D$30,0,10*ROW('Sanitation Data'!D200))="","",OFFSET('Sanitation Data'!$D$30,0,10*ROW('Sanitation Data'!D200)))</f>
        <v/>
      </c>
      <c r="CN206" s="353" t="str">
        <f ca="1">+IF(OFFSET('Sanitation Data'!$D$31,0,10*ROW('Sanitation Data'!D200))="","",OFFSET('Sanitation Data'!$D$31,0,10*ROW('Sanitation Data'!D200)))</f>
        <v/>
      </c>
      <c r="CO206" s="353" t="str">
        <f ca="1">+IF(OFFSET('Sanitation Data'!$D$32,0,10*ROW('Sanitation Data'!D200))="","",OFFSET('Sanitation Data'!$D$32,0,10*ROW('Sanitation Data'!D200)))</f>
        <v/>
      </c>
      <c r="CP206" s="353" t="str">
        <f ca="1">+IF(OFFSET('Sanitation Data'!$E$28,0,10*ROW('Sanitation Data'!E200))="","",OFFSET('Sanitation Data'!$E$28,0,10*ROW('Sanitation Data'!E200)))</f>
        <v/>
      </c>
      <c r="CQ206" s="353" t="str">
        <f ca="1">+IF(OFFSET('Sanitation Data'!$E$29,0,10*ROW('Sanitation Data'!E200))="","",OFFSET('Sanitation Data'!$E$29,0,10*ROW('Sanitation Data'!E200)))</f>
        <v/>
      </c>
      <c r="CR206" s="353" t="str">
        <f ca="1">+IF(OFFSET('Sanitation Data'!$E$30,0,10*ROW('Sanitation Data'!E200))="","",OFFSET('Sanitation Data'!$E$30,0,10*ROW('Sanitation Data'!E200)))</f>
        <v/>
      </c>
      <c r="CS206" s="353" t="str">
        <f ca="1">+IF(OFFSET('Sanitation Data'!$E$31,0,10*ROW('Sanitation Data'!E200))="","",OFFSET('Sanitation Data'!$E$31,0,10*ROW('Sanitation Data'!E200)))</f>
        <v/>
      </c>
      <c r="CT206" s="353" t="str">
        <f ca="1">+IF(OFFSET('Sanitation Data'!$E$32,0,10*ROW('Sanitation Data'!E200))="","",OFFSET('Sanitation Data'!$E$32,0,10*ROW('Sanitation Data'!E200)))</f>
        <v/>
      </c>
      <c r="CU206" s="353" t="str">
        <f ca="1">+IF(OFFSET('Sanitation Data'!$F$28,0,10*ROW('Sanitation Data'!F200))="","",OFFSET('Sanitation Data'!$F$28,0,10*ROW('Sanitation Data'!F200)))</f>
        <v/>
      </c>
      <c r="CV206" s="353" t="str">
        <f ca="1">+IF(OFFSET('Sanitation Data'!$F$29,0,10*ROW('Sanitation Data'!F200))="","",OFFSET('Sanitation Data'!$F$29,0,10*ROW('Sanitation Data'!F200)))</f>
        <v/>
      </c>
      <c r="CW206" s="353" t="str">
        <f ca="1">+IF(OFFSET('Sanitation Data'!$F$30,0,10*ROW('Sanitation Data'!F200))="","",OFFSET('Sanitation Data'!$F$30,0,10*ROW('Sanitation Data'!F200)))</f>
        <v/>
      </c>
      <c r="CX206" s="353" t="str">
        <f ca="1">+IF(OFFSET('Sanitation Data'!$F$31,0,10*ROW('Sanitation Data'!F200))="","",OFFSET('Sanitation Data'!$F$31,0,10*ROW('Sanitation Data'!F200)))</f>
        <v/>
      </c>
      <c r="CY206" s="353" t="str">
        <f ca="1">+IF(OFFSET('Sanitation Data'!$F$32,0,10*ROW('Sanitation Data'!F200))="","",OFFSET('Sanitation Data'!$F$32,0,10*ROW('Sanitation Data'!F200)))</f>
        <v/>
      </c>
      <c r="CZ206" s="353" t="str">
        <f ca="1">+IF(OFFSET('Sanitation Data'!$G$28,0,10*ROW('Sanitation Data'!G200))="","",OFFSET('Sanitation Data'!$G$28,0,10*ROW('Sanitation Data'!G200)))</f>
        <v/>
      </c>
      <c r="DA206" s="353" t="str">
        <f ca="1">+IF(OFFSET('Sanitation Data'!$G$29,0,10*ROW('Sanitation Data'!G200))="","",OFFSET('Sanitation Data'!$G$29,0,10*ROW('Sanitation Data'!G200)))</f>
        <v/>
      </c>
      <c r="DB206" s="353" t="str">
        <f ca="1">+IF(OFFSET('Sanitation Data'!$G$30,0,10*ROW('Sanitation Data'!G200))="","",OFFSET('Sanitation Data'!$G$30,0,10*ROW('Sanitation Data'!G200)))</f>
        <v/>
      </c>
      <c r="DC206" s="353" t="str">
        <f ca="1">+IF(OFFSET('Sanitation Data'!$G$31,0,10*ROW('Sanitation Data'!G200))="","",OFFSET('Sanitation Data'!$G$31,0,10*ROW('Sanitation Data'!G200)))</f>
        <v/>
      </c>
      <c r="DD206" s="353" t="str">
        <f ca="1">+IF(OFFSET('Sanitation Data'!$G$32,0,10*ROW('Sanitation Data'!G200))="","",OFFSET('Sanitation Data'!$G$32,0,10*ROW('Sanitation Data'!G200)))</f>
        <v/>
      </c>
      <c r="DE206" s="353" t="str">
        <f ca="1">+IF(OFFSET('Sanitation Data'!$H$28,0,10*ROW('Sanitation Data'!H200))="","",OFFSET('Sanitation Data'!$H$28,0,10*ROW('Sanitation Data'!H200)))</f>
        <v/>
      </c>
      <c r="DF206" s="353" t="str">
        <f ca="1">+IF(OFFSET('Sanitation Data'!$H$29,0,10*ROW('Sanitation Data'!H200))="","",OFFSET('Sanitation Data'!$H$29,0,10*ROW('Sanitation Data'!H200)))</f>
        <v/>
      </c>
      <c r="DG206" s="353" t="str">
        <f ca="1">+IF(OFFSET('Sanitation Data'!$H$30,0,10*ROW('Sanitation Data'!H200))="","",OFFSET('Sanitation Data'!$H$30,0,10*ROW('Sanitation Data'!H200)))</f>
        <v/>
      </c>
      <c r="DH206" s="353" t="str">
        <f ca="1">+IF(OFFSET('Sanitation Data'!$H$31,0,10*ROW('Sanitation Data'!H200))="","",OFFSET('Sanitation Data'!$H$31,0,10*ROW('Sanitation Data'!H200)))</f>
        <v/>
      </c>
      <c r="DI206" s="353" t="str">
        <f ca="1">+IF(OFFSET('Sanitation Data'!$H$32,0,10*ROW('Sanitation Data'!H200))="","",OFFSET('Sanitation Data'!$H$32,0,10*ROW('Sanitation Data'!H200)))</f>
        <v/>
      </c>
      <c r="DJ206" s="353" t="str">
        <f ca="1">+IF(OFFSET('Sanitation Data'!$I$28,0,10*ROW('Sanitation Data'!I200))="","",OFFSET('Sanitation Data'!$I$28,0,10*ROW('Sanitation Data'!I200)))</f>
        <v/>
      </c>
      <c r="DK206" s="353" t="str">
        <f ca="1">+IF(OFFSET('Sanitation Data'!$I$29,0,10*ROW('Sanitation Data'!I200))="","",OFFSET('Sanitation Data'!$I$29,0,10*ROW('Sanitation Data'!I200)))</f>
        <v/>
      </c>
      <c r="DL206" s="353" t="str">
        <f ca="1">+IF(OFFSET('Sanitation Data'!$I$30,0,10*ROW('Sanitation Data'!I200))="","",OFFSET('Sanitation Data'!$I$30,0,10*ROW('Sanitation Data'!I200)))</f>
        <v/>
      </c>
      <c r="DM206" s="353" t="str">
        <f ca="1">+IF(OFFSET('Sanitation Data'!$I$31,0,10*ROW('Sanitation Data'!I200))="","",OFFSET('Sanitation Data'!$I$31,0,10*ROW('Sanitation Data'!I200)))</f>
        <v/>
      </c>
      <c r="DN206" s="353" t="str">
        <f ca="1">+IF(OFFSET('Sanitation Data'!$I$32,0,10*ROW('Sanitation Data'!I200))="","",OFFSET('Sanitation Data'!$I$32,0,10*ROW('Sanitation Data'!I200)))</f>
        <v/>
      </c>
      <c r="DO206" s="353" t="str">
        <f ca="1">+IF(OFFSET('Hygiene Data'!$D$11,0,10*ROW('Hygiene Data'!D200))="","",OFFSET('Hygiene Data'!$D$11,0,10*ROW('Hygiene Data'!D200)))</f>
        <v/>
      </c>
      <c r="DP206" s="353" t="str">
        <f ca="1">+IF(OFFSET('Hygiene Data'!$D$12,0,10*ROW('Hygiene Data'!D200))="","",OFFSET('Hygiene Data'!$D$12,0,10*ROW('Hygiene Data'!D200)))</f>
        <v/>
      </c>
      <c r="DQ206" s="353" t="str">
        <f ca="1">+IF(OFFSET('Hygiene Data'!$D$13,0,10*ROW('Hygiene Data'!D200))="","",OFFSET('Hygiene Data'!$D$13,0,10*ROW('Hygiene Data'!D200)))</f>
        <v/>
      </c>
      <c r="DR206" s="353" t="str">
        <f ca="1">+IF(OFFSET('Hygiene Data'!$E$11,0,10*ROW('Hygiene Data'!E200))="","",OFFSET('Hygiene Data'!$E$11,0,10*ROW('Hygiene Data'!E200)))</f>
        <v/>
      </c>
      <c r="DS206" s="353" t="str">
        <f ca="1">+IF(OFFSET('Hygiene Data'!$E$12,0,10*ROW('Hygiene Data'!E200))="","",OFFSET('Hygiene Data'!$E$12,0,10*ROW('Hygiene Data'!E200)))</f>
        <v/>
      </c>
      <c r="DT206" s="353" t="str">
        <f ca="1">+IF(OFFSET('Hygiene Data'!$E$13,0,10*ROW('Hygiene Data'!E200))="","",OFFSET('Hygiene Data'!$E$13,0,10*ROW('Hygiene Data'!E200)))</f>
        <v/>
      </c>
      <c r="DU206" s="353" t="str">
        <f ca="1">+IF(OFFSET('Hygiene Data'!$F$11,0,10*ROW('Hygiene Data'!F200))="","",OFFSET('Hygiene Data'!$F$11,0,10*ROW('Hygiene Data'!F200)))</f>
        <v/>
      </c>
      <c r="DV206" s="353" t="str">
        <f ca="1">+IF(OFFSET('Hygiene Data'!$F$12,0,10*ROW('Hygiene Data'!F200))="","",OFFSET('Hygiene Data'!$F$12,0,10*ROW('Hygiene Data'!F200)))</f>
        <v/>
      </c>
      <c r="DW206" s="353" t="str">
        <f ca="1">+IF(OFFSET('Hygiene Data'!$F$13,0,10*ROW('Hygiene Data'!F200))="","",OFFSET('Hygiene Data'!$F$13,0,10*ROW('Hygiene Data'!F200)))</f>
        <v/>
      </c>
      <c r="DX206" s="353" t="str">
        <f ca="1">+IF(OFFSET('Hygiene Data'!$G$11,0,10*ROW('Hygiene Data'!G200))="","",OFFSET('Hygiene Data'!$G$11,0,10*ROW('Hygiene Data'!G200)))</f>
        <v/>
      </c>
      <c r="DY206" s="353" t="str">
        <f ca="1">+IF(OFFSET('Hygiene Data'!$G$12,0,10*ROW('Hygiene Data'!G200))="","",OFFSET('Hygiene Data'!$G$12,0,10*ROW('Hygiene Data'!G200)))</f>
        <v/>
      </c>
      <c r="DZ206" s="353" t="str">
        <f ca="1">+IF(OFFSET('Hygiene Data'!$G$13,0,10*ROW('Hygiene Data'!G200))="","",OFFSET('Hygiene Data'!$G$13,0,10*ROW('Hygiene Data'!G200)))</f>
        <v/>
      </c>
      <c r="EA206" s="353" t="str">
        <f ca="1">+IF(OFFSET('Hygiene Data'!$H$11,0,10*ROW('Hygiene Data'!H200))="","",OFFSET('Hygiene Data'!$H$11,0,10*ROW('Hygiene Data'!H200)))</f>
        <v/>
      </c>
      <c r="EB206" s="353" t="str">
        <f ca="1">+IF(OFFSET('Hygiene Data'!$H$12,0,10*ROW('Hygiene Data'!H200))="","",OFFSET('Hygiene Data'!$H$12,0,10*ROW('Hygiene Data'!H200)))</f>
        <v/>
      </c>
      <c r="EC206" s="353" t="str">
        <f ca="1">+IF(OFFSET('Hygiene Data'!$H$13,0,10*ROW('Hygiene Data'!H200))="","",OFFSET('Hygiene Data'!$H$13,0,10*ROW('Hygiene Data'!H200)))</f>
        <v/>
      </c>
      <c r="ED206" s="353" t="str">
        <f ca="1">+IF(OFFSET('Hygiene Data'!$I$11,0,10*ROW('Hygiene Data'!I200))="","",OFFSET('Hygiene Data'!$I$11,0,10*ROW('Hygiene Data'!I200)))</f>
        <v/>
      </c>
      <c r="EE206" s="353" t="str">
        <f ca="1">+IF(OFFSET('Hygiene Data'!$I$12,0,10*ROW('Hygiene Data'!I200))="","",OFFSET('Hygiene Data'!$I$12,0,10*ROW('Hygiene Data'!I200)))</f>
        <v/>
      </c>
      <c r="EF206" s="353" t="str">
        <f ca="1">+IF(OFFSET('Hygiene Data'!$I$13,0,10*ROW('Hygiene Data'!I200))="","",OFFSET('Hygiene Data'!$I$13,0,10*ROW('Hygiene Data'!I200)))</f>
        <v/>
      </c>
    </row>
    <row r="207" spans="1:136" x14ac:dyDescent="0.25">
      <c r="A207" s="462" t="str">
        <f ca="1">+IF(OFFSET('Water Data'!$B$2,0,10*ROW('Water Data'!E201))="","",OFFSET('Water Data'!$B$2,0,10*ROW('Water Data'!E201)))</f>
        <v/>
      </c>
      <c r="B207" s="46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89" t="str">
        <f t="shared" ca="1" si="3"/>
        <v/>
      </c>
      <c r="D207" s="49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3" t="str">
        <f ca="1">+IF(OFFSET('Water Data'!$D$27,0,10*ROW('Water Data'!D201))="","",OFFSET('Water Data'!$D$27,0,10*ROW('Water Data'!D201)))</f>
        <v/>
      </c>
      <c r="BT207" s="353" t="str">
        <f ca="1">+IF(OFFSET('Water Data'!$D$28,0,10*ROW('Water Data'!D201))="","",OFFSET('Water Data'!$D$28,0,10*ROW('Water Data'!D201)))</f>
        <v/>
      </c>
      <c r="BU207" s="353" t="str">
        <f ca="1">+IF(OFFSET('Water Data'!$D$29,0,10*ROW('Water Data'!D201))="","",OFFSET('Water Data'!$D$29,0,10*ROW('Water Data'!D201)))</f>
        <v/>
      </c>
      <c r="BV207" s="353" t="str">
        <f ca="1">+IF(OFFSET('Water Data'!$E$27,0,10*ROW('Water Data'!E201))="","",OFFSET('Water Data'!$E$27,0,10*ROW('Water Data'!E201)))</f>
        <v/>
      </c>
      <c r="BW207" s="353" t="str">
        <f ca="1">+IF(OFFSET('Water Data'!$E$28,0,10*ROW('Water Data'!E201))="","",OFFSET('Water Data'!$E$28,0,10*ROW('Water Data'!E201)))</f>
        <v/>
      </c>
      <c r="BX207" s="353" t="str">
        <f ca="1">+IF(OFFSET('Water Data'!$E$29,0,10*ROW('Water Data'!E201))="","",OFFSET('Water Data'!$E$29,0,10*ROW('Water Data'!E201)))</f>
        <v/>
      </c>
      <c r="BY207" s="353" t="str">
        <f ca="1">+IF(OFFSET('Water Data'!$F$27,0,10*ROW('Water Data'!F201))="","",OFFSET('Water Data'!$F$27,0,10*ROW('Water Data'!F201)))</f>
        <v/>
      </c>
      <c r="BZ207" s="353" t="str">
        <f ca="1">+IF(OFFSET('Water Data'!$F$28,0,10*ROW('Water Data'!F201))="","",OFFSET('Water Data'!$F$28,0,10*ROW('Water Data'!F201)))</f>
        <v/>
      </c>
      <c r="CA207" s="353" t="str">
        <f ca="1">+IF(OFFSET('Water Data'!$F$29,0,10*ROW('Water Data'!F201))="","",OFFSET('Water Data'!$F$29,0,10*ROW('Water Data'!F201)))</f>
        <v/>
      </c>
      <c r="CB207" s="353" t="str">
        <f ca="1">+IF(OFFSET('Water Data'!$G$27,0,10*ROW('Water Data'!G201))="","",OFFSET('Water Data'!$G$27,0,10*ROW('Water Data'!G201)))</f>
        <v/>
      </c>
      <c r="CC207" s="353" t="str">
        <f ca="1">+IF(OFFSET('Water Data'!$G$28,0,10*ROW('Water Data'!G201))="","",OFFSET('Water Data'!$G$28,0,10*ROW('Water Data'!G201)))</f>
        <v/>
      </c>
      <c r="CD207" s="353" t="str">
        <f ca="1">+IF(OFFSET('Water Data'!$G$29,0,10*ROW('Water Data'!G201))="","",OFFSET('Water Data'!$G$29,0,10*ROW('Water Data'!G201)))</f>
        <v/>
      </c>
      <c r="CE207" s="353" t="str">
        <f ca="1">+IF(OFFSET('Water Data'!$H$27,0,10*ROW('Water Data'!H201))="","",OFFSET('Water Data'!$H$27,0,10*ROW('Water Data'!H201)))</f>
        <v/>
      </c>
      <c r="CF207" s="353" t="str">
        <f ca="1">+IF(OFFSET('Water Data'!$H$28,0,10*ROW('Water Data'!H201))="","",OFFSET('Water Data'!$H$28,0,10*ROW('Water Data'!H201)))</f>
        <v/>
      </c>
      <c r="CG207" s="353" t="str">
        <f ca="1">+IF(OFFSET('Water Data'!$H$29,0,10*ROW('Water Data'!H201))="","",OFFSET('Water Data'!$H$29,0,10*ROW('Water Data'!H201)))</f>
        <v/>
      </c>
      <c r="CH207" s="353" t="str">
        <f ca="1">+IF(OFFSET('Water Data'!$I$27,0,10*ROW('Water Data'!I201))="","",OFFSET('Water Data'!$I$27,0,10*ROW('Water Data'!I201)))</f>
        <v/>
      </c>
      <c r="CI207" s="353" t="str">
        <f ca="1">+IF(OFFSET('Water Data'!$I$28,0,10*ROW('Water Data'!I201))="","",OFFSET('Water Data'!$I$28,0,10*ROW('Water Data'!I201)))</f>
        <v/>
      </c>
      <c r="CJ207" s="353" t="str">
        <f ca="1">+IF(OFFSET('Water Data'!$I$29,0,10*ROW('Water Data'!I201))="","",OFFSET('Water Data'!$I$29,0,10*ROW('Water Data'!I201)))</f>
        <v/>
      </c>
      <c r="CK207" s="353" t="str">
        <f ca="1">+IF(OFFSET('Sanitation Data'!$D$28,0,10*ROW('Sanitation Data'!D201))="","",OFFSET('Sanitation Data'!$D$28,0,10*ROW('Sanitation Data'!D201)))</f>
        <v/>
      </c>
      <c r="CL207" s="353" t="str">
        <f ca="1">+IF(OFFSET('Sanitation Data'!$D$29,0,10*ROW('Sanitation Data'!D201))="","",OFFSET('Sanitation Data'!$D$29,0,10*ROW('Sanitation Data'!D201)))</f>
        <v/>
      </c>
      <c r="CM207" s="353" t="str">
        <f ca="1">+IF(OFFSET('Sanitation Data'!$D$30,0,10*ROW('Sanitation Data'!D201))="","",OFFSET('Sanitation Data'!$D$30,0,10*ROW('Sanitation Data'!D201)))</f>
        <v/>
      </c>
      <c r="CN207" s="353" t="str">
        <f ca="1">+IF(OFFSET('Sanitation Data'!$D$31,0,10*ROW('Sanitation Data'!D201))="","",OFFSET('Sanitation Data'!$D$31,0,10*ROW('Sanitation Data'!D201)))</f>
        <v/>
      </c>
      <c r="CO207" s="353" t="str">
        <f ca="1">+IF(OFFSET('Sanitation Data'!$D$32,0,10*ROW('Sanitation Data'!D201))="","",OFFSET('Sanitation Data'!$D$32,0,10*ROW('Sanitation Data'!D201)))</f>
        <v/>
      </c>
      <c r="CP207" s="353" t="str">
        <f ca="1">+IF(OFFSET('Sanitation Data'!$E$28,0,10*ROW('Sanitation Data'!E201))="","",OFFSET('Sanitation Data'!$E$28,0,10*ROW('Sanitation Data'!E201)))</f>
        <v/>
      </c>
      <c r="CQ207" s="353" t="str">
        <f ca="1">+IF(OFFSET('Sanitation Data'!$E$29,0,10*ROW('Sanitation Data'!E201))="","",OFFSET('Sanitation Data'!$E$29,0,10*ROW('Sanitation Data'!E201)))</f>
        <v/>
      </c>
      <c r="CR207" s="353" t="str">
        <f ca="1">+IF(OFFSET('Sanitation Data'!$E$30,0,10*ROW('Sanitation Data'!E201))="","",OFFSET('Sanitation Data'!$E$30,0,10*ROW('Sanitation Data'!E201)))</f>
        <v/>
      </c>
      <c r="CS207" s="353" t="str">
        <f ca="1">+IF(OFFSET('Sanitation Data'!$E$31,0,10*ROW('Sanitation Data'!E201))="","",OFFSET('Sanitation Data'!$E$31,0,10*ROW('Sanitation Data'!E201)))</f>
        <v/>
      </c>
      <c r="CT207" s="353" t="str">
        <f ca="1">+IF(OFFSET('Sanitation Data'!$E$32,0,10*ROW('Sanitation Data'!E201))="","",OFFSET('Sanitation Data'!$E$32,0,10*ROW('Sanitation Data'!E201)))</f>
        <v/>
      </c>
      <c r="CU207" s="353" t="str">
        <f ca="1">+IF(OFFSET('Sanitation Data'!$F$28,0,10*ROW('Sanitation Data'!F201))="","",OFFSET('Sanitation Data'!$F$28,0,10*ROW('Sanitation Data'!F201)))</f>
        <v/>
      </c>
      <c r="CV207" s="353" t="str">
        <f ca="1">+IF(OFFSET('Sanitation Data'!$F$29,0,10*ROW('Sanitation Data'!F201))="","",OFFSET('Sanitation Data'!$F$29,0,10*ROW('Sanitation Data'!F201)))</f>
        <v/>
      </c>
      <c r="CW207" s="353" t="str">
        <f ca="1">+IF(OFFSET('Sanitation Data'!$F$30,0,10*ROW('Sanitation Data'!F201))="","",OFFSET('Sanitation Data'!$F$30,0,10*ROW('Sanitation Data'!F201)))</f>
        <v/>
      </c>
      <c r="CX207" s="353" t="str">
        <f ca="1">+IF(OFFSET('Sanitation Data'!$F$31,0,10*ROW('Sanitation Data'!F201))="","",OFFSET('Sanitation Data'!$F$31,0,10*ROW('Sanitation Data'!F201)))</f>
        <v/>
      </c>
      <c r="CY207" s="353" t="str">
        <f ca="1">+IF(OFFSET('Sanitation Data'!$F$32,0,10*ROW('Sanitation Data'!F201))="","",OFFSET('Sanitation Data'!$F$32,0,10*ROW('Sanitation Data'!F201)))</f>
        <v/>
      </c>
      <c r="CZ207" s="353" t="str">
        <f ca="1">+IF(OFFSET('Sanitation Data'!$G$28,0,10*ROW('Sanitation Data'!G201))="","",OFFSET('Sanitation Data'!$G$28,0,10*ROW('Sanitation Data'!G201)))</f>
        <v/>
      </c>
      <c r="DA207" s="353" t="str">
        <f ca="1">+IF(OFFSET('Sanitation Data'!$G$29,0,10*ROW('Sanitation Data'!G201))="","",OFFSET('Sanitation Data'!$G$29,0,10*ROW('Sanitation Data'!G201)))</f>
        <v/>
      </c>
      <c r="DB207" s="353" t="str">
        <f ca="1">+IF(OFFSET('Sanitation Data'!$G$30,0,10*ROW('Sanitation Data'!G201))="","",OFFSET('Sanitation Data'!$G$30,0,10*ROW('Sanitation Data'!G201)))</f>
        <v/>
      </c>
      <c r="DC207" s="353" t="str">
        <f ca="1">+IF(OFFSET('Sanitation Data'!$G$31,0,10*ROW('Sanitation Data'!G201))="","",OFFSET('Sanitation Data'!$G$31,0,10*ROW('Sanitation Data'!G201)))</f>
        <v/>
      </c>
      <c r="DD207" s="353" t="str">
        <f ca="1">+IF(OFFSET('Sanitation Data'!$G$32,0,10*ROW('Sanitation Data'!G201))="","",OFFSET('Sanitation Data'!$G$32,0,10*ROW('Sanitation Data'!G201)))</f>
        <v/>
      </c>
      <c r="DE207" s="353" t="str">
        <f ca="1">+IF(OFFSET('Sanitation Data'!$H$28,0,10*ROW('Sanitation Data'!H201))="","",OFFSET('Sanitation Data'!$H$28,0,10*ROW('Sanitation Data'!H201)))</f>
        <v/>
      </c>
      <c r="DF207" s="353" t="str">
        <f ca="1">+IF(OFFSET('Sanitation Data'!$H$29,0,10*ROW('Sanitation Data'!H201))="","",OFFSET('Sanitation Data'!$H$29,0,10*ROW('Sanitation Data'!H201)))</f>
        <v/>
      </c>
      <c r="DG207" s="353" t="str">
        <f ca="1">+IF(OFFSET('Sanitation Data'!$H$30,0,10*ROW('Sanitation Data'!H201))="","",OFFSET('Sanitation Data'!$H$30,0,10*ROW('Sanitation Data'!H201)))</f>
        <v/>
      </c>
      <c r="DH207" s="353" t="str">
        <f ca="1">+IF(OFFSET('Sanitation Data'!$H$31,0,10*ROW('Sanitation Data'!H201))="","",OFFSET('Sanitation Data'!$H$31,0,10*ROW('Sanitation Data'!H201)))</f>
        <v/>
      </c>
      <c r="DI207" s="353" t="str">
        <f ca="1">+IF(OFFSET('Sanitation Data'!$H$32,0,10*ROW('Sanitation Data'!H201))="","",OFFSET('Sanitation Data'!$H$32,0,10*ROW('Sanitation Data'!H201)))</f>
        <v/>
      </c>
      <c r="DJ207" s="353" t="str">
        <f ca="1">+IF(OFFSET('Sanitation Data'!$I$28,0,10*ROW('Sanitation Data'!I201))="","",OFFSET('Sanitation Data'!$I$28,0,10*ROW('Sanitation Data'!I201)))</f>
        <v/>
      </c>
      <c r="DK207" s="353" t="str">
        <f ca="1">+IF(OFFSET('Sanitation Data'!$I$29,0,10*ROW('Sanitation Data'!I201))="","",OFFSET('Sanitation Data'!$I$29,0,10*ROW('Sanitation Data'!I201)))</f>
        <v/>
      </c>
      <c r="DL207" s="353" t="str">
        <f ca="1">+IF(OFFSET('Sanitation Data'!$I$30,0,10*ROW('Sanitation Data'!I201))="","",OFFSET('Sanitation Data'!$I$30,0,10*ROW('Sanitation Data'!I201)))</f>
        <v/>
      </c>
      <c r="DM207" s="353" t="str">
        <f ca="1">+IF(OFFSET('Sanitation Data'!$I$31,0,10*ROW('Sanitation Data'!I201))="","",OFFSET('Sanitation Data'!$I$31,0,10*ROW('Sanitation Data'!I201)))</f>
        <v/>
      </c>
      <c r="DN207" s="353" t="str">
        <f ca="1">+IF(OFFSET('Sanitation Data'!$I$32,0,10*ROW('Sanitation Data'!I201))="","",OFFSET('Sanitation Data'!$I$32,0,10*ROW('Sanitation Data'!I201)))</f>
        <v/>
      </c>
      <c r="DO207" s="353" t="str">
        <f ca="1">+IF(OFFSET('Hygiene Data'!$D$11,0,10*ROW('Hygiene Data'!D201))="","",OFFSET('Hygiene Data'!$D$11,0,10*ROW('Hygiene Data'!D201)))</f>
        <v/>
      </c>
      <c r="DP207" s="353" t="str">
        <f ca="1">+IF(OFFSET('Hygiene Data'!$D$12,0,10*ROW('Hygiene Data'!D201))="","",OFFSET('Hygiene Data'!$D$12,0,10*ROW('Hygiene Data'!D201)))</f>
        <v/>
      </c>
      <c r="DQ207" s="353" t="str">
        <f ca="1">+IF(OFFSET('Hygiene Data'!$D$13,0,10*ROW('Hygiene Data'!D201))="","",OFFSET('Hygiene Data'!$D$13,0,10*ROW('Hygiene Data'!D201)))</f>
        <v/>
      </c>
      <c r="DR207" s="353" t="str">
        <f ca="1">+IF(OFFSET('Hygiene Data'!$E$11,0,10*ROW('Hygiene Data'!E201))="","",OFFSET('Hygiene Data'!$E$11,0,10*ROW('Hygiene Data'!E201)))</f>
        <v/>
      </c>
      <c r="DS207" s="353" t="str">
        <f ca="1">+IF(OFFSET('Hygiene Data'!$E$12,0,10*ROW('Hygiene Data'!E201))="","",OFFSET('Hygiene Data'!$E$12,0,10*ROW('Hygiene Data'!E201)))</f>
        <v/>
      </c>
      <c r="DT207" s="353" t="str">
        <f ca="1">+IF(OFFSET('Hygiene Data'!$E$13,0,10*ROW('Hygiene Data'!E201))="","",OFFSET('Hygiene Data'!$E$13,0,10*ROW('Hygiene Data'!E201)))</f>
        <v/>
      </c>
      <c r="DU207" s="353" t="str">
        <f ca="1">+IF(OFFSET('Hygiene Data'!$F$11,0,10*ROW('Hygiene Data'!F201))="","",OFFSET('Hygiene Data'!$F$11,0,10*ROW('Hygiene Data'!F201)))</f>
        <v/>
      </c>
      <c r="DV207" s="353" t="str">
        <f ca="1">+IF(OFFSET('Hygiene Data'!$F$12,0,10*ROW('Hygiene Data'!F201))="","",OFFSET('Hygiene Data'!$F$12,0,10*ROW('Hygiene Data'!F201)))</f>
        <v/>
      </c>
      <c r="DW207" s="353" t="str">
        <f ca="1">+IF(OFFSET('Hygiene Data'!$F$13,0,10*ROW('Hygiene Data'!F201))="","",OFFSET('Hygiene Data'!$F$13,0,10*ROW('Hygiene Data'!F201)))</f>
        <v/>
      </c>
      <c r="DX207" s="353" t="str">
        <f ca="1">+IF(OFFSET('Hygiene Data'!$G$11,0,10*ROW('Hygiene Data'!G201))="","",OFFSET('Hygiene Data'!$G$11,0,10*ROW('Hygiene Data'!G201)))</f>
        <v/>
      </c>
      <c r="DY207" s="353" t="str">
        <f ca="1">+IF(OFFSET('Hygiene Data'!$G$12,0,10*ROW('Hygiene Data'!G201))="","",OFFSET('Hygiene Data'!$G$12,0,10*ROW('Hygiene Data'!G201)))</f>
        <v/>
      </c>
      <c r="DZ207" s="353" t="str">
        <f ca="1">+IF(OFFSET('Hygiene Data'!$G$13,0,10*ROW('Hygiene Data'!G201))="","",OFFSET('Hygiene Data'!$G$13,0,10*ROW('Hygiene Data'!G201)))</f>
        <v/>
      </c>
      <c r="EA207" s="353" t="str">
        <f ca="1">+IF(OFFSET('Hygiene Data'!$H$11,0,10*ROW('Hygiene Data'!H201))="","",OFFSET('Hygiene Data'!$H$11,0,10*ROW('Hygiene Data'!H201)))</f>
        <v/>
      </c>
      <c r="EB207" s="353" t="str">
        <f ca="1">+IF(OFFSET('Hygiene Data'!$H$12,0,10*ROW('Hygiene Data'!H201))="","",OFFSET('Hygiene Data'!$H$12,0,10*ROW('Hygiene Data'!H201)))</f>
        <v/>
      </c>
      <c r="EC207" s="353" t="str">
        <f ca="1">+IF(OFFSET('Hygiene Data'!$H$13,0,10*ROW('Hygiene Data'!H201))="","",OFFSET('Hygiene Data'!$H$13,0,10*ROW('Hygiene Data'!H201)))</f>
        <v/>
      </c>
      <c r="ED207" s="353" t="str">
        <f ca="1">+IF(OFFSET('Hygiene Data'!$I$11,0,10*ROW('Hygiene Data'!I201))="","",OFFSET('Hygiene Data'!$I$11,0,10*ROW('Hygiene Data'!I201)))</f>
        <v/>
      </c>
      <c r="EE207" s="353" t="str">
        <f ca="1">+IF(OFFSET('Hygiene Data'!$I$12,0,10*ROW('Hygiene Data'!I201))="","",OFFSET('Hygiene Data'!$I$12,0,10*ROW('Hygiene Data'!I201)))</f>
        <v/>
      </c>
      <c r="EF207" s="353" t="str">
        <f ca="1">+IF(OFFSET('Hygiene Data'!$I$13,0,10*ROW('Hygiene Data'!I201))="","",OFFSET('Hygiene Data'!$I$13,0,10*ROW('Hygiene Data'!I201)))</f>
        <v/>
      </c>
    </row>
    <row r="208" spans="1:136" s="352" customFormat="1" x14ac:dyDescent="0.25">
      <c r="BA208" s="470"/>
    </row>
    <row r="209" spans="53:53" s="352" customFormat="1" x14ac:dyDescent="0.25">
      <c r="BA209" s="470"/>
    </row>
    <row r="210" spans="53:53" s="352" customFormat="1" x14ac:dyDescent="0.25">
      <c r="BA210" s="470"/>
    </row>
    <row r="211" spans="53:53" s="352" customFormat="1" x14ac:dyDescent="0.25">
      <c r="BA211" s="470"/>
    </row>
    <row r="212" spans="53:53" s="352" customFormat="1" x14ac:dyDescent="0.25">
      <c r="BA212" s="470"/>
    </row>
    <row r="213" spans="53:53" s="352" customFormat="1" x14ac:dyDescent="0.25">
      <c r="BA213" s="470"/>
    </row>
    <row r="214" spans="53:53" s="352" customFormat="1" x14ac:dyDescent="0.25">
      <c r="BA214" s="470"/>
    </row>
    <row r="215" spans="53:53" s="352" customFormat="1" x14ac:dyDescent="0.25">
      <c r="BA215" s="470"/>
    </row>
    <row r="216" spans="53:53" s="352" customFormat="1" x14ac:dyDescent="0.25">
      <c r="BA216" s="470"/>
    </row>
    <row r="217" spans="53:53" s="352" customFormat="1" x14ac:dyDescent="0.25">
      <c r="BA217" s="470"/>
    </row>
    <row r="218" spans="53:53" s="352" customFormat="1" x14ac:dyDescent="0.25">
      <c r="BA218" s="470"/>
    </row>
    <row r="219" spans="53:53" s="352" customFormat="1" x14ac:dyDescent="0.25">
      <c r="BA219" s="470"/>
    </row>
    <row r="220" spans="53:53" s="352" customFormat="1" x14ac:dyDescent="0.25">
      <c r="BA220" s="470"/>
    </row>
    <row r="221" spans="53:53" s="352" customFormat="1" x14ac:dyDescent="0.25">
      <c r="BA221" s="470"/>
    </row>
    <row r="222" spans="53:53" s="352" customFormat="1" x14ac:dyDescent="0.25">
      <c r="BA222" s="470"/>
    </row>
    <row r="223" spans="53:53" s="352" customFormat="1" x14ac:dyDescent="0.25">
      <c r="BA223" s="470"/>
    </row>
    <row r="224" spans="53:53" s="352" customFormat="1" x14ac:dyDescent="0.25">
      <c r="BA224" s="470"/>
    </row>
    <row r="225" spans="53:53" s="352" customFormat="1" x14ac:dyDescent="0.25">
      <c r="BA225" s="470"/>
    </row>
    <row r="226" spans="53:53" s="352" customFormat="1" x14ac:dyDescent="0.25">
      <c r="BA226" s="470"/>
    </row>
    <row r="227" spans="53:53" s="352" customFormat="1" x14ac:dyDescent="0.25">
      <c r="BA227" s="470"/>
    </row>
    <row r="228" spans="53:53" s="352" customFormat="1" x14ac:dyDescent="0.25">
      <c r="BA228" s="470"/>
    </row>
    <row r="229" spans="53:53" s="352" customFormat="1" x14ac:dyDescent="0.25">
      <c r="BA229" s="470"/>
    </row>
    <row r="230" spans="53:53" s="352" customFormat="1" x14ac:dyDescent="0.25">
      <c r="BA230" s="470"/>
    </row>
    <row r="231" spans="53:53" s="352" customFormat="1" x14ac:dyDescent="0.25">
      <c r="BA231" s="470"/>
    </row>
    <row r="232" spans="53:53" s="352" customFormat="1" x14ac:dyDescent="0.25">
      <c r="BA232" s="470"/>
    </row>
    <row r="233" spans="53:53" s="352" customFormat="1" x14ac:dyDescent="0.25">
      <c r="BA233" s="470"/>
    </row>
    <row r="234" spans="53:53" s="352" customFormat="1" x14ac:dyDescent="0.25">
      <c r="BA234" s="470"/>
    </row>
    <row r="235" spans="53:53" s="352" customFormat="1" x14ac:dyDescent="0.25">
      <c r="BA235" s="470"/>
    </row>
    <row r="236" spans="53:53" s="352" customFormat="1" x14ac:dyDescent="0.25">
      <c r="BA236" s="470"/>
    </row>
    <row r="237" spans="53:53" s="352" customFormat="1" x14ac:dyDescent="0.25">
      <c r="BA237" s="470"/>
    </row>
    <row r="238" spans="53:53" s="352" customFormat="1" x14ac:dyDescent="0.25">
      <c r="BA238" s="470"/>
    </row>
    <row r="239" spans="53:53" s="352" customFormat="1" x14ac:dyDescent="0.25">
      <c r="BA239" s="470"/>
    </row>
    <row r="240" spans="53:53" s="352" customFormat="1" x14ac:dyDescent="0.25">
      <c r="BA240" s="470"/>
    </row>
    <row r="241" spans="53:53" s="352" customFormat="1" x14ac:dyDescent="0.25">
      <c r="BA241" s="470"/>
    </row>
    <row r="242" spans="53:53" s="352" customFormat="1" x14ac:dyDescent="0.25">
      <c r="BA242" s="470"/>
    </row>
    <row r="243" spans="53:53" s="352" customFormat="1" x14ac:dyDescent="0.25">
      <c r="BA243" s="470"/>
    </row>
    <row r="244" spans="53:53" s="352" customFormat="1" x14ac:dyDescent="0.25">
      <c r="BA244" s="470"/>
    </row>
    <row r="245" spans="53:53" s="352" customFormat="1" x14ac:dyDescent="0.25">
      <c r="BA245" s="470"/>
    </row>
    <row r="246" spans="53:53" s="352" customFormat="1" x14ac:dyDescent="0.25">
      <c r="BA246" s="470"/>
    </row>
    <row r="247" spans="53:53" s="352" customFormat="1" x14ac:dyDescent="0.25">
      <c r="BA247" s="470"/>
    </row>
    <row r="248" spans="53:53" s="352" customFormat="1" x14ac:dyDescent="0.25">
      <c r="BA248" s="470"/>
    </row>
    <row r="249" spans="53:53" s="352" customFormat="1" x14ac:dyDescent="0.25">
      <c r="BA249" s="470"/>
    </row>
    <row r="250" spans="53:53" s="352" customFormat="1" x14ac:dyDescent="0.25">
      <c r="BA250" s="470"/>
    </row>
    <row r="251" spans="53:53" s="352" customFormat="1" x14ac:dyDescent="0.25">
      <c r="BA251" s="470"/>
    </row>
    <row r="252" spans="53:53" s="352" customFormat="1" x14ac:dyDescent="0.25">
      <c r="BA252" s="470"/>
    </row>
    <row r="253" spans="53:53" s="352" customFormat="1" x14ac:dyDescent="0.25">
      <c r="BA253" s="470"/>
    </row>
    <row r="254" spans="53:53" s="352" customFormat="1" x14ac:dyDescent="0.25">
      <c r="BA254" s="470"/>
    </row>
    <row r="255" spans="53:53" s="352" customFormat="1" x14ac:dyDescent="0.25">
      <c r="BA255" s="470"/>
    </row>
    <row r="256" spans="53:53" s="352" customFormat="1" x14ac:dyDescent="0.25">
      <c r="BA256" s="470"/>
    </row>
    <row r="257" spans="53:53" s="352" customFormat="1" x14ac:dyDescent="0.25">
      <c r="BA257" s="470"/>
    </row>
    <row r="258" spans="53:53" s="352" customFormat="1" x14ac:dyDescent="0.25">
      <c r="BA258" s="470"/>
    </row>
    <row r="259" spans="53:53" s="352" customFormat="1" x14ac:dyDescent="0.25">
      <c r="BA259" s="470"/>
    </row>
    <row r="260" spans="53:53" s="352" customFormat="1" x14ac:dyDescent="0.25">
      <c r="BA260" s="470"/>
    </row>
    <row r="261" spans="53:53" s="352" customFormat="1" x14ac:dyDescent="0.25">
      <c r="BA261" s="470"/>
    </row>
    <row r="262" spans="53:53" s="352" customFormat="1" x14ac:dyDescent="0.25">
      <c r="BA262" s="470"/>
    </row>
    <row r="263" spans="53:53" s="352" customFormat="1" x14ac:dyDescent="0.25">
      <c r="BA263" s="470"/>
    </row>
    <row r="264" spans="53:53" s="352" customFormat="1" x14ac:dyDescent="0.25">
      <c r="BA264" s="470"/>
    </row>
    <row r="265" spans="53:53" s="352" customFormat="1" x14ac:dyDescent="0.25">
      <c r="BA265" s="470"/>
    </row>
    <row r="266" spans="53:53" s="352" customFormat="1" x14ac:dyDescent="0.25">
      <c r="BA266" s="470"/>
    </row>
    <row r="267" spans="53:53" s="352" customFormat="1" x14ac:dyDescent="0.25">
      <c r="BA267" s="470"/>
    </row>
    <row r="268" spans="53:53" s="352" customFormat="1" x14ac:dyDescent="0.25">
      <c r="BA268" s="470"/>
    </row>
    <row r="269" spans="53:53" s="352" customFormat="1" x14ac:dyDescent="0.25">
      <c r="BA269" s="470"/>
    </row>
    <row r="270" spans="53:53" s="352" customFormat="1" x14ac:dyDescent="0.25">
      <c r="BA270" s="470"/>
    </row>
    <row r="271" spans="53:53" s="352" customFormat="1" x14ac:dyDescent="0.25">
      <c r="BA271" s="470"/>
    </row>
    <row r="272" spans="53:53" s="352" customFormat="1" x14ac:dyDescent="0.25">
      <c r="BA272" s="470"/>
    </row>
    <row r="273" spans="53:53" s="352" customFormat="1" x14ac:dyDescent="0.25">
      <c r="BA273" s="470"/>
    </row>
    <row r="274" spans="53:53" s="352" customFormat="1" x14ac:dyDescent="0.25">
      <c r="BA274" s="470"/>
    </row>
    <row r="275" spans="53:53" s="352" customFormat="1" x14ac:dyDescent="0.25">
      <c r="BA275" s="470"/>
    </row>
    <row r="276" spans="53:53" s="352" customFormat="1" x14ac:dyDescent="0.25">
      <c r="BA276" s="470"/>
    </row>
    <row r="277" spans="53:53" s="352" customFormat="1" x14ac:dyDescent="0.25">
      <c r="BA277" s="470"/>
    </row>
    <row r="278" spans="53:53" s="352" customFormat="1" x14ac:dyDescent="0.25">
      <c r="BA278" s="470"/>
    </row>
    <row r="279" spans="53:53" s="352" customFormat="1" x14ac:dyDescent="0.25">
      <c r="BA279" s="470"/>
    </row>
    <row r="280" spans="53:53" s="352" customFormat="1" x14ac:dyDescent="0.25">
      <c r="BA280" s="470"/>
    </row>
    <row r="281" spans="53:53" s="352" customFormat="1" x14ac:dyDescent="0.25">
      <c r="BA281" s="470"/>
    </row>
    <row r="282" spans="53:53" s="352" customFormat="1" x14ac:dyDescent="0.25">
      <c r="BA282" s="470"/>
    </row>
    <row r="283" spans="53:53" s="352" customFormat="1" x14ac:dyDescent="0.25">
      <c r="BA283" s="470"/>
    </row>
    <row r="284" spans="53:53" s="352" customFormat="1" x14ac:dyDescent="0.25">
      <c r="BA284" s="470"/>
    </row>
    <row r="285" spans="53:53" s="352" customFormat="1" x14ac:dyDescent="0.25">
      <c r="BA285" s="470"/>
    </row>
    <row r="286" spans="53:53" s="352" customFormat="1" x14ac:dyDescent="0.25">
      <c r="BA286" s="470"/>
    </row>
    <row r="287" spans="53:53" s="352" customFormat="1" x14ac:dyDescent="0.25">
      <c r="BA287" s="470"/>
    </row>
    <row r="288" spans="53:53" s="352" customFormat="1" x14ac:dyDescent="0.25">
      <c r="BA288" s="470"/>
    </row>
    <row r="289" spans="53:53" s="352" customFormat="1" x14ac:dyDescent="0.25">
      <c r="BA289" s="470"/>
    </row>
    <row r="290" spans="53:53" s="352" customFormat="1" x14ac:dyDescent="0.25">
      <c r="BA290" s="470"/>
    </row>
    <row r="291" spans="53:53" s="352" customFormat="1" x14ac:dyDescent="0.25">
      <c r="BA291" s="470"/>
    </row>
    <row r="292" spans="53:53" s="352" customFormat="1" x14ac:dyDescent="0.25">
      <c r="BA292" s="470"/>
    </row>
    <row r="293" spans="53:53" s="352" customFormat="1" x14ac:dyDescent="0.25">
      <c r="BA293" s="470"/>
    </row>
    <row r="294" spans="53:53" s="352" customFormat="1" x14ac:dyDescent="0.25">
      <c r="BA294" s="470"/>
    </row>
    <row r="295" spans="53:53" s="352" customFormat="1" x14ac:dyDescent="0.25">
      <c r="BA295" s="470"/>
    </row>
    <row r="296" spans="53:53" s="352" customFormat="1" x14ac:dyDescent="0.25">
      <c r="BA296" s="470"/>
    </row>
    <row r="297" spans="53:53" s="352" customFormat="1" x14ac:dyDescent="0.25">
      <c r="BA297" s="470"/>
    </row>
    <row r="298" spans="53:53" s="352" customFormat="1" x14ac:dyDescent="0.25">
      <c r="BA298" s="470"/>
    </row>
    <row r="299" spans="53:53" s="352" customFormat="1" x14ac:dyDescent="0.25">
      <c r="BA299" s="470"/>
    </row>
    <row r="300" spans="53:53" s="352" customFormat="1" x14ac:dyDescent="0.25">
      <c r="BA300" s="470"/>
    </row>
    <row r="301" spans="53:53" s="352" customFormat="1" x14ac:dyDescent="0.25">
      <c r="BA301" s="470"/>
    </row>
    <row r="302" spans="53:53" s="352" customFormat="1" x14ac:dyDescent="0.25">
      <c r="BA302" s="470"/>
    </row>
    <row r="303" spans="53:53" s="352" customFormat="1" x14ac:dyDescent="0.25">
      <c r="BA303" s="470"/>
    </row>
    <row r="304" spans="53:53" s="352" customFormat="1" x14ac:dyDescent="0.25">
      <c r="BA304" s="470"/>
    </row>
    <row r="305" spans="53:53" s="352" customFormat="1" x14ac:dyDescent="0.25">
      <c r="BA305" s="470"/>
    </row>
    <row r="306" spans="53:53" s="352" customFormat="1" x14ac:dyDescent="0.25">
      <c r="BA306" s="470"/>
    </row>
    <row r="307" spans="53:53" s="352" customFormat="1" x14ac:dyDescent="0.25">
      <c r="BA307" s="470"/>
    </row>
    <row r="308" spans="53:53" s="352" customFormat="1" x14ac:dyDescent="0.25">
      <c r="BA308" s="470"/>
    </row>
    <row r="309" spans="53:53" s="352" customFormat="1" x14ac:dyDescent="0.25">
      <c r="BA309" s="470"/>
    </row>
    <row r="310" spans="53:53" s="352" customFormat="1" x14ac:dyDescent="0.25">
      <c r="BA310" s="470"/>
    </row>
    <row r="311" spans="53:53" s="352" customFormat="1" x14ac:dyDescent="0.25">
      <c r="BA311" s="470"/>
    </row>
    <row r="312" spans="53:53" s="352" customFormat="1" x14ac:dyDescent="0.25">
      <c r="BA312" s="470"/>
    </row>
    <row r="313" spans="53:53" s="352" customFormat="1" x14ac:dyDescent="0.25">
      <c r="BA313" s="470"/>
    </row>
    <row r="314" spans="53:53" s="352" customFormat="1" x14ac:dyDescent="0.25">
      <c r="BA314" s="470"/>
    </row>
    <row r="315" spans="53:53" s="352" customFormat="1" x14ac:dyDescent="0.25">
      <c r="BA315" s="470"/>
    </row>
    <row r="316" spans="53:53" s="352" customFormat="1" x14ac:dyDescent="0.25">
      <c r="BA316" s="470"/>
    </row>
    <row r="317" spans="53:53" s="352" customFormat="1" x14ac:dyDescent="0.25">
      <c r="BA317" s="470"/>
    </row>
    <row r="318" spans="53:53" s="352" customFormat="1" x14ac:dyDescent="0.25">
      <c r="BA318" s="470"/>
    </row>
    <row r="319" spans="53:53" s="352" customFormat="1" x14ac:dyDescent="0.25">
      <c r="BA319" s="470"/>
    </row>
    <row r="320" spans="53:53" s="352" customFormat="1" x14ac:dyDescent="0.25">
      <c r="BA320" s="470"/>
    </row>
    <row r="321" spans="53:53" s="352" customFormat="1" x14ac:dyDescent="0.25">
      <c r="BA321" s="470"/>
    </row>
    <row r="322" spans="53:53" s="352" customFormat="1" x14ac:dyDescent="0.25">
      <c r="BA322" s="470"/>
    </row>
    <row r="323" spans="53:53" s="352" customFormat="1" x14ac:dyDescent="0.25">
      <c r="BA323" s="470"/>
    </row>
    <row r="324" spans="53:53" s="352" customFormat="1" x14ac:dyDescent="0.25">
      <c r="BA324" s="470"/>
    </row>
    <row r="325" spans="53:53" s="352" customFormat="1" x14ac:dyDescent="0.25">
      <c r="BA325" s="470"/>
    </row>
    <row r="326" spans="53:53" s="352" customFormat="1" x14ac:dyDescent="0.25">
      <c r="BA326" s="470"/>
    </row>
    <row r="327" spans="53:53" s="352" customFormat="1" x14ac:dyDescent="0.25">
      <c r="BA327" s="470"/>
    </row>
    <row r="328" spans="53:53" s="352" customFormat="1" x14ac:dyDescent="0.25">
      <c r="BA328" s="470"/>
    </row>
    <row r="329" spans="53:53" s="352" customFormat="1" x14ac:dyDescent="0.25">
      <c r="BA329" s="470"/>
    </row>
    <row r="330" spans="53:53" s="352" customFormat="1" x14ac:dyDescent="0.25">
      <c r="BA330" s="470"/>
    </row>
    <row r="331" spans="53:53" s="352" customFormat="1" x14ac:dyDescent="0.25">
      <c r="BA331" s="470"/>
    </row>
    <row r="332" spans="53:53" s="352" customFormat="1" x14ac:dyDescent="0.25">
      <c r="BA332" s="470"/>
    </row>
    <row r="333" spans="53:53" s="352" customFormat="1" x14ac:dyDescent="0.25">
      <c r="BA333" s="470"/>
    </row>
    <row r="334" spans="53:53" s="352" customFormat="1" x14ac:dyDescent="0.25">
      <c r="BA334" s="470"/>
    </row>
    <row r="335" spans="53:53" s="352" customFormat="1" x14ac:dyDescent="0.25">
      <c r="BA335" s="470"/>
    </row>
    <row r="336" spans="53:53" s="352" customFormat="1" x14ac:dyDescent="0.25">
      <c r="BA336" s="470"/>
    </row>
    <row r="337" spans="53:53" s="352" customFormat="1" x14ac:dyDescent="0.25">
      <c r="BA337" s="470"/>
    </row>
    <row r="338" spans="53:53" s="352" customFormat="1" x14ac:dyDescent="0.25">
      <c r="BA338" s="470"/>
    </row>
    <row r="339" spans="53:53" s="352" customFormat="1" x14ac:dyDescent="0.25">
      <c r="BA339" s="470"/>
    </row>
    <row r="340" spans="53:53" s="352" customFormat="1" x14ac:dyDescent="0.25">
      <c r="BA340" s="470"/>
    </row>
    <row r="341" spans="53:53" s="352" customFormat="1" x14ac:dyDescent="0.25">
      <c r="BA341" s="470"/>
    </row>
    <row r="342" spans="53:53" s="352" customFormat="1" x14ac:dyDescent="0.25">
      <c r="BA342" s="470"/>
    </row>
    <row r="343" spans="53:53" s="352" customFormat="1" x14ac:dyDescent="0.25">
      <c r="BA343" s="470"/>
    </row>
    <row r="344" spans="53:53" s="352" customFormat="1" x14ac:dyDescent="0.25">
      <c r="BA344" s="470"/>
    </row>
    <row r="345" spans="53:53" s="352" customFormat="1" x14ac:dyDescent="0.25">
      <c r="BA345" s="470"/>
    </row>
    <row r="346" spans="53:53" s="352" customFormat="1" x14ac:dyDescent="0.25">
      <c r="BA346" s="470"/>
    </row>
    <row r="347" spans="53:53" s="352" customFormat="1" x14ac:dyDescent="0.25">
      <c r="BA347" s="470"/>
    </row>
    <row r="348" spans="53:53" s="352" customFormat="1" x14ac:dyDescent="0.25">
      <c r="BA348" s="470"/>
    </row>
    <row r="349" spans="53:53" s="352" customFormat="1" x14ac:dyDescent="0.25">
      <c r="BA349" s="470"/>
    </row>
    <row r="350" spans="53:53" s="352" customFormat="1" x14ac:dyDescent="0.25">
      <c r="BA350" s="470"/>
    </row>
    <row r="351" spans="53:53" s="352" customFormat="1" x14ac:dyDescent="0.25">
      <c r="BA351" s="470"/>
    </row>
    <row r="352" spans="53:53" s="352" customFormat="1" x14ac:dyDescent="0.25">
      <c r="BA352" s="470"/>
    </row>
    <row r="353" spans="53:53" s="352" customFormat="1" x14ac:dyDescent="0.25">
      <c r="BA353" s="470"/>
    </row>
    <row r="354" spans="53:53" s="352" customFormat="1" x14ac:dyDescent="0.25">
      <c r="BA354" s="470"/>
    </row>
    <row r="355" spans="53:53" s="352" customFormat="1" x14ac:dyDescent="0.25">
      <c r="BA355" s="470"/>
    </row>
    <row r="356" spans="53:53" s="352" customFormat="1" x14ac:dyDescent="0.25">
      <c r="BA356" s="470"/>
    </row>
    <row r="357" spans="53:53" s="352" customFormat="1" x14ac:dyDescent="0.25">
      <c r="BA357" s="470"/>
    </row>
    <row r="358" spans="53:53" s="352" customFormat="1" x14ac:dyDescent="0.25">
      <c r="BA358" s="470"/>
    </row>
    <row r="359" spans="53:53" s="352" customFormat="1" x14ac:dyDescent="0.25">
      <c r="BA359" s="470"/>
    </row>
    <row r="360" spans="53:53" s="352" customFormat="1" x14ac:dyDescent="0.25">
      <c r="BA360" s="470"/>
    </row>
    <row r="361" spans="53:53" s="352" customFormat="1" x14ac:dyDescent="0.25">
      <c r="BA361" s="470"/>
    </row>
    <row r="362" spans="53:53" s="352" customFormat="1" x14ac:dyDescent="0.25">
      <c r="BA362" s="470"/>
    </row>
    <row r="363" spans="53:53" s="352" customFormat="1" x14ac:dyDescent="0.25">
      <c r="BA363" s="470"/>
    </row>
    <row r="364" spans="53:53" s="352" customFormat="1" x14ac:dyDescent="0.25">
      <c r="BA364" s="470"/>
    </row>
    <row r="365" spans="53:53" s="352" customFormat="1" x14ac:dyDescent="0.25">
      <c r="BA365" s="470"/>
    </row>
    <row r="366" spans="53:53" s="352" customFormat="1" x14ac:dyDescent="0.25">
      <c r="BA366" s="470"/>
    </row>
    <row r="367" spans="53:53" s="352" customFormat="1" x14ac:dyDescent="0.25">
      <c r="BA367" s="470"/>
    </row>
    <row r="368" spans="53:53" s="352" customFormat="1" x14ac:dyDescent="0.25">
      <c r="BA368" s="470"/>
    </row>
    <row r="369" spans="53:53" s="352" customFormat="1" x14ac:dyDescent="0.25">
      <c r="BA369" s="470"/>
    </row>
    <row r="370" spans="53:53" s="352" customFormat="1" x14ac:dyDescent="0.25">
      <c r="BA370" s="470"/>
    </row>
    <row r="371" spans="53:53" s="352" customFormat="1" x14ac:dyDescent="0.25">
      <c r="BA371" s="470"/>
    </row>
    <row r="372" spans="53:53" s="352" customFormat="1" x14ac:dyDescent="0.25">
      <c r="BA372" s="470"/>
    </row>
    <row r="373" spans="53:53" s="352" customFormat="1" x14ac:dyDescent="0.25">
      <c r="BA373" s="470"/>
    </row>
    <row r="374" spans="53:53" s="352" customFormat="1" x14ac:dyDescent="0.25">
      <c r="BA374" s="470"/>
    </row>
    <row r="375" spans="53:53" s="352" customFormat="1" x14ac:dyDescent="0.25">
      <c r="BA375" s="470"/>
    </row>
    <row r="376" spans="53:53" s="352" customFormat="1" x14ac:dyDescent="0.25">
      <c r="BA376" s="470"/>
    </row>
    <row r="377" spans="53:53" s="352" customFormat="1" x14ac:dyDescent="0.25">
      <c r="BA377" s="470"/>
    </row>
    <row r="378" spans="53:53" s="352" customFormat="1" x14ac:dyDescent="0.25">
      <c r="BA378" s="470"/>
    </row>
    <row r="379" spans="53:53" s="352" customFormat="1" x14ac:dyDescent="0.25">
      <c r="BA379" s="470"/>
    </row>
    <row r="380" spans="53:53" s="352" customFormat="1" x14ac:dyDescent="0.25">
      <c r="BA380" s="470"/>
    </row>
    <row r="381" spans="53:53" s="352" customFormat="1" x14ac:dyDescent="0.25">
      <c r="BA381" s="470"/>
    </row>
    <row r="382" spans="53:53" s="352" customFormat="1" x14ac:dyDescent="0.25">
      <c r="BA382" s="470"/>
    </row>
    <row r="383" spans="53:53" s="352" customFormat="1" x14ac:dyDescent="0.25">
      <c r="BA383" s="470"/>
    </row>
    <row r="384" spans="53:53" s="352" customFormat="1" x14ac:dyDescent="0.25">
      <c r="BA384" s="470"/>
    </row>
    <row r="385" spans="53:53" s="352" customFormat="1" x14ac:dyDescent="0.25">
      <c r="BA385" s="470"/>
    </row>
    <row r="386" spans="53:53" s="352" customFormat="1" x14ac:dyDescent="0.25">
      <c r="BA386" s="470"/>
    </row>
    <row r="387" spans="53:53" s="352" customFormat="1" x14ac:dyDescent="0.25">
      <c r="BA387" s="470"/>
    </row>
    <row r="388" spans="53:53" s="352" customFormat="1" x14ac:dyDescent="0.25">
      <c r="BA388" s="470"/>
    </row>
    <row r="389" spans="53:53" s="352" customFormat="1" x14ac:dyDescent="0.25">
      <c r="BA389" s="470"/>
    </row>
    <row r="390" spans="53:53" s="352" customFormat="1" x14ac:dyDescent="0.25">
      <c r="BA390" s="470"/>
    </row>
    <row r="391" spans="53:53" s="352" customFormat="1" x14ac:dyDescent="0.25">
      <c r="BA391" s="470"/>
    </row>
    <row r="392" spans="53:53" s="352" customFormat="1" x14ac:dyDescent="0.25">
      <c r="BA392" s="470"/>
    </row>
    <row r="393" spans="53:53" s="352" customFormat="1" x14ac:dyDescent="0.25">
      <c r="BA393" s="470"/>
    </row>
    <row r="394" spans="53:53" s="352" customFormat="1" x14ac:dyDescent="0.25">
      <c r="BA394" s="470"/>
    </row>
    <row r="395" spans="53:53" s="352" customFormat="1" x14ac:dyDescent="0.25">
      <c r="BA395" s="470"/>
    </row>
    <row r="396" spans="53:53" s="352" customFormat="1" x14ac:dyDescent="0.25">
      <c r="BA396" s="470"/>
    </row>
    <row r="397" spans="53:53" s="352" customFormat="1" x14ac:dyDescent="0.25">
      <c r="BA397" s="470"/>
    </row>
    <row r="398" spans="53:53" s="352" customFormat="1" x14ac:dyDescent="0.25">
      <c r="BA398" s="470"/>
    </row>
    <row r="399" spans="53:53" s="352" customFormat="1" x14ac:dyDescent="0.25">
      <c r="BA399" s="470"/>
    </row>
    <row r="400" spans="53:53" s="352" customFormat="1" x14ac:dyDescent="0.25">
      <c r="BA400" s="470"/>
    </row>
    <row r="401" spans="53:53" s="352" customFormat="1" x14ac:dyDescent="0.25">
      <c r="BA401" s="470"/>
    </row>
    <row r="402" spans="53:53" s="352" customFormat="1" x14ac:dyDescent="0.25">
      <c r="BA402" s="470"/>
    </row>
    <row r="403" spans="53:53" s="352" customFormat="1" x14ac:dyDescent="0.25">
      <c r="BA403" s="470"/>
    </row>
    <row r="404" spans="53:53" s="352" customFormat="1" x14ac:dyDescent="0.25">
      <c r="BA404" s="470"/>
    </row>
    <row r="405" spans="53:53" s="352" customFormat="1" x14ac:dyDescent="0.25">
      <c r="BA405" s="470"/>
    </row>
    <row r="406" spans="53:53" s="352" customFormat="1" x14ac:dyDescent="0.25">
      <c r="BA406" s="470"/>
    </row>
    <row r="407" spans="53:53" s="352" customFormat="1" x14ac:dyDescent="0.25">
      <c r="BA407" s="470"/>
    </row>
    <row r="408" spans="53:53" s="352" customFormat="1" x14ac:dyDescent="0.25">
      <c r="BA408" s="470"/>
    </row>
    <row r="409" spans="53:53" s="352" customFormat="1" x14ac:dyDescent="0.25">
      <c r="BA409" s="470"/>
    </row>
    <row r="410" spans="53:53" s="352" customFormat="1" x14ac:dyDescent="0.25">
      <c r="BA410" s="470"/>
    </row>
    <row r="411" spans="53:53" s="352" customFormat="1" x14ac:dyDescent="0.25">
      <c r="BA411" s="470"/>
    </row>
    <row r="412" spans="53:53" s="352" customFormat="1" x14ac:dyDescent="0.25">
      <c r="BA412" s="470"/>
    </row>
    <row r="413" spans="53:53" s="352" customFormat="1" x14ac:dyDescent="0.25">
      <c r="BA413" s="470"/>
    </row>
    <row r="414" spans="53:53" s="352" customFormat="1" x14ac:dyDescent="0.25">
      <c r="BA414" s="470"/>
    </row>
    <row r="415" spans="53:53" s="352" customFormat="1" x14ac:dyDescent="0.25">
      <c r="BA415" s="470"/>
    </row>
    <row r="416" spans="53:53" s="352" customFormat="1" x14ac:dyDescent="0.25">
      <c r="BA416" s="470"/>
    </row>
    <row r="417" spans="53:53" s="352" customFormat="1" x14ac:dyDescent="0.25">
      <c r="BA417" s="470"/>
    </row>
    <row r="418" spans="53:53" s="352" customFormat="1" x14ac:dyDescent="0.25">
      <c r="BA418" s="470"/>
    </row>
    <row r="419" spans="53:53" s="352" customFormat="1" x14ac:dyDescent="0.25">
      <c r="BA419" s="470"/>
    </row>
    <row r="420" spans="53:53" s="352" customFormat="1" x14ac:dyDescent="0.25">
      <c r="BA420" s="470"/>
    </row>
    <row r="421" spans="53:53" s="352" customFormat="1" x14ac:dyDescent="0.25">
      <c r="BA421" s="470"/>
    </row>
    <row r="422" spans="53:53" s="352" customFormat="1" x14ac:dyDescent="0.25">
      <c r="BA422" s="470"/>
    </row>
    <row r="423" spans="53:53" s="352" customFormat="1" x14ac:dyDescent="0.25">
      <c r="BA423" s="470"/>
    </row>
    <row r="424" spans="53:53" s="352" customFormat="1" x14ac:dyDescent="0.25">
      <c r="BA424" s="470"/>
    </row>
    <row r="425" spans="53:53" s="352" customFormat="1" x14ac:dyDescent="0.25">
      <c r="BA425" s="470"/>
    </row>
    <row r="426" spans="53:53" s="352" customFormat="1" x14ac:dyDescent="0.25">
      <c r="BA426" s="470"/>
    </row>
    <row r="427" spans="53:53" s="352" customFormat="1" x14ac:dyDescent="0.25">
      <c r="BA427" s="470"/>
    </row>
    <row r="428" spans="53:53" s="352" customFormat="1" x14ac:dyDescent="0.25">
      <c r="BA428" s="470"/>
    </row>
    <row r="429" spans="53:53" s="352" customFormat="1" x14ac:dyDescent="0.25">
      <c r="BA429" s="470"/>
    </row>
    <row r="430" spans="53:53" s="352" customFormat="1" x14ac:dyDescent="0.25">
      <c r="BA430" s="470"/>
    </row>
    <row r="431" spans="53:53" s="352" customFormat="1" x14ac:dyDescent="0.25">
      <c r="BA431" s="470"/>
    </row>
    <row r="432" spans="53:53" s="352" customFormat="1" x14ac:dyDescent="0.25">
      <c r="BA432" s="470"/>
    </row>
    <row r="433" spans="53:53" s="352" customFormat="1" x14ac:dyDescent="0.25">
      <c r="BA433" s="470"/>
    </row>
    <row r="434" spans="53:53" s="352" customFormat="1" x14ac:dyDescent="0.25">
      <c r="BA434" s="470"/>
    </row>
    <row r="435" spans="53:53" s="352" customFormat="1" x14ac:dyDescent="0.25">
      <c r="BA435" s="470"/>
    </row>
    <row r="436" spans="53:53" s="352" customFormat="1" x14ac:dyDescent="0.25">
      <c r="BA436" s="470"/>
    </row>
    <row r="437" spans="53:53" s="352" customFormat="1" x14ac:dyDescent="0.25">
      <c r="BA437" s="470"/>
    </row>
    <row r="438" spans="53:53" s="352" customFormat="1" x14ac:dyDescent="0.25">
      <c r="BA438" s="470"/>
    </row>
    <row r="439" spans="53:53" s="352" customFormat="1" x14ac:dyDescent="0.25">
      <c r="BA439" s="470"/>
    </row>
    <row r="440" spans="53:53" s="352" customFormat="1" x14ac:dyDescent="0.25">
      <c r="BA440" s="470"/>
    </row>
    <row r="441" spans="53:53" s="352" customFormat="1" x14ac:dyDescent="0.25">
      <c r="BA441" s="470"/>
    </row>
    <row r="442" spans="53:53" s="352" customFormat="1" x14ac:dyDescent="0.25">
      <c r="BA442" s="470"/>
    </row>
    <row r="443" spans="53:53" s="352" customFormat="1" x14ac:dyDescent="0.25">
      <c r="BA443" s="470"/>
    </row>
    <row r="444" spans="53:53" s="352" customFormat="1" x14ac:dyDescent="0.25">
      <c r="BA444" s="470"/>
    </row>
    <row r="445" spans="53:53" s="352" customFormat="1" x14ac:dyDescent="0.25">
      <c r="BA445" s="470"/>
    </row>
    <row r="446" spans="53:53" s="352" customFormat="1" x14ac:dyDescent="0.25">
      <c r="BA446" s="470"/>
    </row>
    <row r="447" spans="53:53" s="352" customFormat="1" x14ac:dyDescent="0.25">
      <c r="BA447" s="470"/>
    </row>
    <row r="448" spans="53:53" s="352" customFormat="1" x14ac:dyDescent="0.25">
      <c r="BA448" s="470"/>
    </row>
    <row r="449" spans="53:53" s="352" customFormat="1" x14ac:dyDescent="0.25">
      <c r="BA449" s="470"/>
    </row>
    <row r="450" spans="53:53" s="352" customFormat="1" x14ac:dyDescent="0.25">
      <c r="BA450" s="470"/>
    </row>
    <row r="451" spans="53:53" s="352" customFormat="1" x14ac:dyDescent="0.25">
      <c r="BA451" s="470"/>
    </row>
    <row r="452" spans="53:53" s="352" customFormat="1" x14ac:dyDescent="0.25">
      <c r="BA452" s="470"/>
    </row>
    <row r="453" spans="53:53" s="352" customFormat="1" x14ac:dyDescent="0.25">
      <c r="BA453" s="470"/>
    </row>
    <row r="454" spans="53:53" s="352" customFormat="1" x14ac:dyDescent="0.25">
      <c r="BA454" s="470"/>
    </row>
    <row r="455" spans="53:53" s="352" customFormat="1" x14ac:dyDescent="0.25">
      <c r="BA455" s="470"/>
    </row>
    <row r="456" spans="53:53" s="352" customFormat="1" x14ac:dyDescent="0.25">
      <c r="BA456" s="470"/>
    </row>
    <row r="457" spans="53:53" s="352" customFormat="1" x14ac:dyDescent="0.25">
      <c r="BA457" s="470"/>
    </row>
    <row r="458" spans="53:53" s="352" customFormat="1" x14ac:dyDescent="0.25">
      <c r="BA458" s="470"/>
    </row>
    <row r="459" spans="53:53" s="352" customFormat="1" x14ac:dyDescent="0.25">
      <c r="BA459" s="470"/>
    </row>
    <row r="460" spans="53:53" s="352" customFormat="1" x14ac:dyDescent="0.25">
      <c r="BA460" s="470"/>
    </row>
    <row r="461" spans="53:53" s="352" customFormat="1" x14ac:dyDescent="0.25">
      <c r="BA461" s="470"/>
    </row>
    <row r="462" spans="53:53" s="352" customFormat="1" x14ac:dyDescent="0.25">
      <c r="BA462" s="470"/>
    </row>
    <row r="463" spans="53:53" s="352" customFormat="1" x14ac:dyDescent="0.25">
      <c r="BA463" s="470"/>
    </row>
    <row r="464" spans="53:53" s="352" customFormat="1" x14ac:dyDescent="0.25">
      <c r="BA464" s="470"/>
    </row>
    <row r="465" spans="53:53" s="352" customFormat="1" x14ac:dyDescent="0.25">
      <c r="BA465" s="470"/>
    </row>
    <row r="466" spans="53:53" s="352" customFormat="1" x14ac:dyDescent="0.25">
      <c r="BA466" s="470"/>
    </row>
    <row r="467" spans="53:53" s="352" customFormat="1" x14ac:dyDescent="0.25">
      <c r="BA467" s="470"/>
    </row>
    <row r="468" spans="53:53" s="352" customFormat="1" x14ac:dyDescent="0.25">
      <c r="BA468" s="470"/>
    </row>
    <row r="469" spans="53:53" s="352" customFormat="1" x14ac:dyDescent="0.25">
      <c r="BA469" s="470"/>
    </row>
    <row r="470" spans="53:53" s="352" customFormat="1" x14ac:dyDescent="0.25">
      <c r="BA470" s="470"/>
    </row>
    <row r="471" spans="53:53" s="352" customFormat="1" x14ac:dyDescent="0.25">
      <c r="BA471" s="470"/>
    </row>
    <row r="472" spans="53:53" s="352" customFormat="1" x14ac:dyDescent="0.25">
      <c r="BA472" s="470"/>
    </row>
    <row r="473" spans="53:53" s="352" customFormat="1" x14ac:dyDescent="0.25">
      <c r="BA473" s="470"/>
    </row>
    <row r="474" spans="53:53" s="352" customFormat="1" x14ac:dyDescent="0.25">
      <c r="BA474" s="470"/>
    </row>
    <row r="475" spans="53:53" s="352" customFormat="1" x14ac:dyDescent="0.25">
      <c r="BA475" s="470"/>
    </row>
    <row r="476" spans="53:53" s="352" customFormat="1" x14ac:dyDescent="0.25">
      <c r="BA476" s="470"/>
    </row>
    <row r="477" spans="53:53" s="352" customFormat="1" x14ac:dyDescent="0.25">
      <c r="BA477" s="470"/>
    </row>
    <row r="478" spans="53:53" s="352" customFormat="1" x14ac:dyDescent="0.25">
      <c r="BA478" s="470"/>
    </row>
    <row r="479" spans="53:53" s="352" customFormat="1" x14ac:dyDescent="0.25">
      <c r="BA479" s="470"/>
    </row>
    <row r="480" spans="53:53" s="352" customFormat="1" x14ac:dyDescent="0.25">
      <c r="BA480" s="470"/>
    </row>
    <row r="481" spans="53:53" s="352" customFormat="1" x14ac:dyDescent="0.25">
      <c r="BA481" s="470"/>
    </row>
    <row r="482" spans="53:53" s="352" customFormat="1" x14ac:dyDescent="0.25">
      <c r="BA482" s="470"/>
    </row>
    <row r="483" spans="53:53" s="352" customFormat="1" x14ac:dyDescent="0.25">
      <c r="BA483" s="470"/>
    </row>
    <row r="484" spans="53:53" s="352" customFormat="1" x14ac:dyDescent="0.25">
      <c r="BA484" s="470"/>
    </row>
    <row r="485" spans="53:53" s="352" customFormat="1" x14ac:dyDescent="0.25">
      <c r="BA485" s="470"/>
    </row>
    <row r="486" spans="53:53" s="352" customFormat="1" x14ac:dyDescent="0.25">
      <c r="BA486" s="470"/>
    </row>
    <row r="487" spans="53:53" s="352" customFormat="1" x14ac:dyDescent="0.25">
      <c r="BA487" s="470"/>
    </row>
    <row r="488" spans="53:53" s="352" customFormat="1" x14ac:dyDescent="0.25">
      <c r="BA488" s="470"/>
    </row>
    <row r="489" spans="53:53" s="352" customFormat="1" x14ac:dyDescent="0.25">
      <c r="BA489" s="470"/>
    </row>
    <row r="490" spans="53:53" s="352" customFormat="1" x14ac:dyDescent="0.25">
      <c r="BA490" s="470"/>
    </row>
    <row r="491" spans="53:53" s="352" customFormat="1" x14ac:dyDescent="0.25">
      <c r="BA491" s="470"/>
    </row>
    <row r="492" spans="53:53" s="352" customFormat="1" x14ac:dyDescent="0.25">
      <c r="BA492" s="470"/>
    </row>
    <row r="493" spans="53:53" s="352" customFormat="1" x14ac:dyDescent="0.25">
      <c r="BA493" s="470"/>
    </row>
    <row r="494" spans="53:53" s="352" customFormat="1" x14ac:dyDescent="0.25">
      <c r="BA494" s="470"/>
    </row>
    <row r="495" spans="53:53" s="352" customFormat="1" x14ac:dyDescent="0.25">
      <c r="BA495" s="470"/>
    </row>
    <row r="496" spans="53:53" s="352" customFormat="1" x14ac:dyDescent="0.25">
      <c r="BA496" s="470"/>
    </row>
    <row r="497" spans="53:53" s="352" customFormat="1" x14ac:dyDescent="0.25">
      <c r="BA497" s="470"/>
    </row>
    <row r="498" spans="53:53" s="352" customFormat="1" x14ac:dyDescent="0.25">
      <c r="BA498" s="470"/>
    </row>
    <row r="499" spans="53:53" s="352" customFormat="1" x14ac:dyDescent="0.25">
      <c r="BA499" s="470"/>
    </row>
    <row r="500" spans="53:53" s="352" customFormat="1" x14ac:dyDescent="0.25">
      <c r="BA500" s="470"/>
    </row>
    <row r="501" spans="53:53" s="352" customFormat="1" x14ac:dyDescent="0.25">
      <c r="BA501" s="470"/>
    </row>
    <row r="502" spans="53:53" s="352" customFormat="1" x14ac:dyDescent="0.25">
      <c r="BA502" s="470"/>
    </row>
    <row r="503" spans="53:53" s="352" customFormat="1" x14ac:dyDescent="0.25">
      <c r="BA503" s="470"/>
    </row>
    <row r="504" spans="53:53" s="352" customFormat="1" x14ac:dyDescent="0.25">
      <c r="BA504" s="470"/>
    </row>
    <row r="505" spans="53:53" s="352" customFormat="1" x14ac:dyDescent="0.25">
      <c r="BA505" s="470"/>
    </row>
    <row r="506" spans="53:53" s="352" customFormat="1" x14ac:dyDescent="0.25">
      <c r="BA506" s="470"/>
    </row>
    <row r="507" spans="53:53" s="352" customFormat="1" x14ac:dyDescent="0.25">
      <c r="BA507" s="470"/>
    </row>
    <row r="508" spans="53:53" s="352" customFormat="1" x14ac:dyDescent="0.25">
      <c r="BA508" s="470"/>
    </row>
    <row r="509" spans="53:53" s="352" customFormat="1" x14ac:dyDescent="0.25">
      <c r="BA509" s="470"/>
    </row>
    <row r="510" spans="53:53" s="352" customFormat="1" x14ac:dyDescent="0.25">
      <c r="BA510" s="470"/>
    </row>
    <row r="511" spans="53:53" s="352" customFormat="1" x14ac:dyDescent="0.25">
      <c r="BA511" s="470"/>
    </row>
    <row r="512" spans="53:53" s="352" customFormat="1" x14ac:dyDescent="0.25">
      <c r="BA512" s="470"/>
    </row>
    <row r="513" spans="53:53" s="352" customFormat="1" x14ac:dyDescent="0.25">
      <c r="BA513" s="470"/>
    </row>
    <row r="514" spans="53:53" s="352" customFormat="1" x14ac:dyDescent="0.25">
      <c r="BA514" s="470"/>
    </row>
    <row r="515" spans="53:53" s="352" customFormat="1" x14ac:dyDescent="0.25">
      <c r="BA515" s="470"/>
    </row>
    <row r="516" spans="53:53" s="352" customFormat="1" x14ac:dyDescent="0.25">
      <c r="BA516" s="470"/>
    </row>
    <row r="517" spans="53:53" s="352" customFormat="1" x14ac:dyDescent="0.25">
      <c r="BA517" s="470"/>
    </row>
    <row r="518" spans="53:53" s="352" customFormat="1" x14ac:dyDescent="0.25">
      <c r="BA518" s="470"/>
    </row>
    <row r="519" spans="53:53" s="352" customFormat="1" x14ac:dyDescent="0.25">
      <c r="BA519" s="470"/>
    </row>
    <row r="520" spans="53:53" s="352" customFormat="1" x14ac:dyDescent="0.25">
      <c r="BA520" s="470"/>
    </row>
    <row r="521" spans="53:53" s="352" customFormat="1" x14ac:dyDescent="0.25">
      <c r="BA521" s="470"/>
    </row>
    <row r="522" spans="53:53" s="352" customFormat="1" x14ac:dyDescent="0.25">
      <c r="BA522" s="470"/>
    </row>
    <row r="523" spans="53:53" s="352" customFormat="1" x14ac:dyDescent="0.25">
      <c r="BA523" s="470"/>
    </row>
    <row r="524" spans="53:53" s="352" customFormat="1" x14ac:dyDescent="0.25">
      <c r="BA524" s="470"/>
    </row>
    <row r="525" spans="53:53" s="352" customFormat="1" x14ac:dyDescent="0.25">
      <c r="BA525" s="470"/>
    </row>
    <row r="526" spans="53:53" s="352" customFormat="1" x14ac:dyDescent="0.25">
      <c r="BA526" s="470"/>
    </row>
    <row r="527" spans="53:53" s="352" customFormat="1" x14ac:dyDescent="0.25">
      <c r="BA527" s="470"/>
    </row>
    <row r="528" spans="53:53" s="352" customFormat="1" x14ac:dyDescent="0.25">
      <c r="BA528" s="470"/>
    </row>
    <row r="529" spans="53:53" s="352" customFormat="1" x14ac:dyDescent="0.25">
      <c r="BA529" s="470"/>
    </row>
    <row r="530" spans="53:53" s="352" customFormat="1" x14ac:dyDescent="0.25">
      <c r="BA530" s="470"/>
    </row>
    <row r="531" spans="53:53" s="352" customFormat="1" x14ac:dyDescent="0.25">
      <c r="BA531" s="470"/>
    </row>
    <row r="532" spans="53:53" s="352" customFormat="1" x14ac:dyDescent="0.25">
      <c r="BA532" s="470"/>
    </row>
    <row r="533" spans="53:53" s="352" customFormat="1" x14ac:dyDescent="0.25">
      <c r="BA533" s="470"/>
    </row>
    <row r="534" spans="53:53" s="352" customFormat="1" x14ac:dyDescent="0.25">
      <c r="BA534" s="470"/>
    </row>
    <row r="535" spans="53:53" s="352" customFormat="1" x14ac:dyDescent="0.25">
      <c r="BA535" s="470"/>
    </row>
    <row r="536" spans="53:53" s="352" customFormat="1" x14ac:dyDescent="0.25">
      <c r="BA536" s="470"/>
    </row>
    <row r="537" spans="53:53" s="352" customFormat="1" x14ac:dyDescent="0.25">
      <c r="BA537" s="470"/>
    </row>
    <row r="538" spans="53:53" s="352" customFormat="1" x14ac:dyDescent="0.25">
      <c r="BA538" s="470"/>
    </row>
    <row r="539" spans="53:53" s="352" customFormat="1" x14ac:dyDescent="0.25">
      <c r="BA539" s="470"/>
    </row>
    <row r="540" spans="53:53" s="352" customFormat="1" x14ac:dyDescent="0.25">
      <c r="BA540" s="470"/>
    </row>
    <row r="541" spans="53:53" s="352" customFormat="1" x14ac:dyDescent="0.25">
      <c r="BA541" s="470"/>
    </row>
    <row r="542" spans="53:53" s="352" customFormat="1" x14ac:dyDescent="0.25">
      <c r="BA542" s="470"/>
    </row>
    <row r="543" spans="53:53" s="352" customFormat="1" x14ac:dyDescent="0.25">
      <c r="BA543" s="470"/>
    </row>
    <row r="544" spans="53:53" s="352" customFormat="1" x14ac:dyDescent="0.25">
      <c r="BA544" s="470"/>
    </row>
    <row r="545" spans="53:53" s="352" customFormat="1" x14ac:dyDescent="0.25">
      <c r="BA545" s="470"/>
    </row>
    <row r="546" spans="53:53" s="352" customFormat="1" x14ac:dyDescent="0.25">
      <c r="BA546" s="470"/>
    </row>
    <row r="547" spans="53:53" s="352" customFormat="1" x14ac:dyDescent="0.25">
      <c r="BA547" s="470"/>
    </row>
    <row r="548" spans="53:53" s="352" customFormat="1" x14ac:dyDescent="0.25">
      <c r="BA548" s="470"/>
    </row>
    <row r="549" spans="53:53" s="352" customFormat="1" x14ac:dyDescent="0.25">
      <c r="BA549" s="470"/>
    </row>
    <row r="550" spans="53:53" s="352" customFormat="1" x14ac:dyDescent="0.25">
      <c r="BA550" s="470"/>
    </row>
    <row r="551" spans="53:53" s="352" customFormat="1" x14ac:dyDescent="0.25">
      <c r="BA551" s="470"/>
    </row>
    <row r="552" spans="53:53" s="352" customFormat="1" x14ac:dyDescent="0.25">
      <c r="BA552" s="470"/>
    </row>
    <row r="553" spans="53:53" s="352" customFormat="1" x14ac:dyDescent="0.25">
      <c r="BA553" s="470"/>
    </row>
    <row r="554" spans="53:53" s="352" customFormat="1" x14ac:dyDescent="0.25">
      <c r="BA554" s="470"/>
    </row>
    <row r="555" spans="53:53" s="352" customFormat="1" x14ac:dyDescent="0.25">
      <c r="BA555" s="470"/>
    </row>
    <row r="556" spans="53:53" s="352" customFormat="1" x14ac:dyDescent="0.25">
      <c r="BA556" s="470"/>
    </row>
    <row r="557" spans="53:53" s="352" customFormat="1" x14ac:dyDescent="0.25">
      <c r="BA557" s="470"/>
    </row>
    <row r="558" spans="53:53" s="352" customFormat="1" x14ac:dyDescent="0.25">
      <c r="BA558" s="470"/>
    </row>
    <row r="559" spans="53:53" s="352" customFormat="1" x14ac:dyDescent="0.25">
      <c r="BA559" s="470"/>
    </row>
    <row r="560" spans="53:53" s="352" customFormat="1" x14ac:dyDescent="0.25">
      <c r="BA560" s="470"/>
    </row>
    <row r="561" spans="53:53" s="352" customFormat="1" x14ac:dyDescent="0.25">
      <c r="BA561" s="470"/>
    </row>
    <row r="562" spans="53:53" s="352" customFormat="1" x14ac:dyDescent="0.25">
      <c r="BA562" s="470"/>
    </row>
    <row r="563" spans="53:53" s="352" customFormat="1" x14ac:dyDescent="0.25">
      <c r="BA563" s="470"/>
    </row>
    <row r="564" spans="53:53" s="352" customFormat="1" x14ac:dyDescent="0.25">
      <c r="BA564" s="470"/>
    </row>
    <row r="565" spans="53:53" s="352" customFormat="1" x14ac:dyDescent="0.25">
      <c r="BA565" s="470"/>
    </row>
    <row r="566" spans="53:53" s="352" customFormat="1" x14ac:dyDescent="0.25">
      <c r="BA566" s="470"/>
    </row>
    <row r="567" spans="53:53" s="352" customFormat="1" x14ac:dyDescent="0.25">
      <c r="BA567" s="470"/>
    </row>
    <row r="568" spans="53:53" s="352" customFormat="1" x14ac:dyDescent="0.25">
      <c r="BA568" s="470"/>
    </row>
    <row r="569" spans="53:53" s="352" customFormat="1" x14ac:dyDescent="0.25">
      <c r="BA569" s="470"/>
    </row>
    <row r="570" spans="53:53" s="352" customFormat="1" x14ac:dyDescent="0.25">
      <c r="BA570" s="470"/>
    </row>
    <row r="571" spans="53:53" s="352" customFormat="1" x14ac:dyDescent="0.25">
      <c r="BA571" s="470"/>
    </row>
    <row r="572" spans="53:53" s="352" customFormat="1" x14ac:dyDescent="0.25">
      <c r="BA572" s="470"/>
    </row>
    <row r="573" spans="53:53" s="352" customFormat="1" x14ac:dyDescent="0.25">
      <c r="BA573" s="470"/>
    </row>
    <row r="574" spans="53:53" s="352" customFormat="1" x14ac:dyDescent="0.25">
      <c r="BA574" s="470"/>
    </row>
    <row r="575" spans="53:53" s="352" customFormat="1" x14ac:dyDescent="0.25">
      <c r="BA575" s="470"/>
    </row>
    <row r="576" spans="53:53" s="352" customFormat="1" x14ac:dyDescent="0.25">
      <c r="BA576" s="470"/>
    </row>
    <row r="577" spans="53:53" s="352" customFormat="1" x14ac:dyDescent="0.25">
      <c r="BA577" s="470"/>
    </row>
    <row r="578" spans="53:53" s="352" customFormat="1" x14ac:dyDescent="0.25">
      <c r="BA578" s="470"/>
    </row>
    <row r="579" spans="53:53" s="352" customFormat="1" x14ac:dyDescent="0.25">
      <c r="BA579" s="470"/>
    </row>
    <row r="580" spans="53:53" s="352" customFormat="1" x14ac:dyDescent="0.25">
      <c r="BA580" s="470"/>
    </row>
    <row r="581" spans="53:53" s="352" customFormat="1" x14ac:dyDescent="0.25">
      <c r="BA581" s="470"/>
    </row>
    <row r="582" spans="53:53" s="352" customFormat="1" x14ac:dyDescent="0.25">
      <c r="BA582" s="470"/>
    </row>
    <row r="583" spans="53:53" s="352" customFormat="1" x14ac:dyDescent="0.25">
      <c r="BA583" s="470"/>
    </row>
    <row r="584" spans="53:53" s="352" customFormat="1" x14ac:dyDescent="0.25">
      <c r="BA584" s="470"/>
    </row>
    <row r="585" spans="53:53" s="352" customFormat="1" x14ac:dyDescent="0.25">
      <c r="BA585" s="470"/>
    </row>
    <row r="586" spans="53:53" s="352" customFormat="1" x14ac:dyDescent="0.25">
      <c r="BA586" s="470"/>
    </row>
    <row r="587" spans="53:53" s="352" customFormat="1" x14ac:dyDescent="0.25">
      <c r="BA587" s="470"/>
    </row>
    <row r="588" spans="53:53" s="352" customFormat="1" x14ac:dyDescent="0.25">
      <c r="BA588" s="470"/>
    </row>
    <row r="589" spans="53:53" s="352" customFormat="1" x14ac:dyDescent="0.25">
      <c r="BA589" s="470"/>
    </row>
    <row r="590" spans="53:53" s="352" customFormat="1" x14ac:dyDescent="0.25">
      <c r="BA590" s="470"/>
    </row>
    <row r="591" spans="53:53" s="352" customFormat="1" x14ac:dyDescent="0.25">
      <c r="BA591" s="470"/>
    </row>
    <row r="592" spans="53:53" s="352" customFormat="1" x14ac:dyDescent="0.25">
      <c r="BA592" s="470"/>
    </row>
    <row r="593" spans="53:53" s="352" customFormat="1" x14ac:dyDescent="0.25">
      <c r="BA593" s="470"/>
    </row>
    <row r="594" spans="53:53" s="352" customFormat="1" x14ac:dyDescent="0.25">
      <c r="BA594" s="470"/>
    </row>
    <row r="595" spans="53:53" s="352" customFormat="1" x14ac:dyDescent="0.25">
      <c r="BA595" s="470"/>
    </row>
    <row r="596" spans="53:53" s="352" customFormat="1" x14ac:dyDescent="0.25">
      <c r="BA596" s="470"/>
    </row>
    <row r="597" spans="53:53" s="352" customFormat="1" x14ac:dyDescent="0.25">
      <c r="BA597" s="470"/>
    </row>
    <row r="598" spans="53:53" s="352" customFormat="1" x14ac:dyDescent="0.25">
      <c r="BA598" s="470"/>
    </row>
    <row r="599" spans="53:53" s="352" customFormat="1" x14ac:dyDescent="0.25">
      <c r="BA599" s="470"/>
    </row>
    <row r="600" spans="53:53" s="352" customFormat="1" x14ac:dyDescent="0.25">
      <c r="BA600" s="470"/>
    </row>
    <row r="601" spans="53:53" s="352" customFormat="1" x14ac:dyDescent="0.25">
      <c r="BA601" s="470"/>
    </row>
    <row r="602" spans="53:53" s="352" customFormat="1" x14ac:dyDescent="0.25">
      <c r="BA602" s="470"/>
    </row>
    <row r="603" spans="53:53" s="352" customFormat="1" x14ac:dyDescent="0.25">
      <c r="BA603" s="470"/>
    </row>
    <row r="604" spans="53:53" s="352" customFormat="1" x14ac:dyDescent="0.25">
      <c r="BA604" s="470"/>
    </row>
    <row r="605" spans="53:53" s="352" customFormat="1" x14ac:dyDescent="0.25">
      <c r="BA605" s="470"/>
    </row>
    <row r="606" spans="53:53" s="352" customFormat="1" x14ac:dyDescent="0.25">
      <c r="BA606" s="470"/>
    </row>
    <row r="607" spans="53:53" s="352" customFormat="1" x14ac:dyDescent="0.25">
      <c r="BA607" s="470"/>
    </row>
    <row r="608" spans="53:53" s="352" customFormat="1" x14ac:dyDescent="0.25">
      <c r="BA608" s="470"/>
    </row>
    <row r="609" spans="53:53" s="352" customFormat="1" x14ac:dyDescent="0.25">
      <c r="BA609" s="470"/>
    </row>
    <row r="610" spans="53:53" s="352" customFormat="1" x14ac:dyDescent="0.25">
      <c r="BA610" s="470"/>
    </row>
    <row r="611" spans="53:53" s="352" customFormat="1" x14ac:dyDescent="0.25">
      <c r="BA611" s="470"/>
    </row>
    <row r="612" spans="53:53" s="352" customFormat="1" x14ac:dyDescent="0.25">
      <c r="BA612" s="470"/>
    </row>
    <row r="613" spans="53:53" s="352" customFormat="1" x14ac:dyDescent="0.25">
      <c r="BA613" s="470"/>
    </row>
    <row r="614" spans="53:53" s="352" customFormat="1" x14ac:dyDescent="0.25">
      <c r="BA614" s="470"/>
    </row>
    <row r="615" spans="53:53" s="352" customFormat="1" x14ac:dyDescent="0.25">
      <c r="BA615" s="470"/>
    </row>
    <row r="616" spans="53:53" s="352" customFormat="1" x14ac:dyDescent="0.25">
      <c r="BA616" s="470"/>
    </row>
    <row r="617" spans="53:53" s="352" customFormat="1" x14ac:dyDescent="0.25">
      <c r="BA617" s="470"/>
    </row>
    <row r="618" spans="53:53" s="352" customFormat="1" x14ac:dyDescent="0.25">
      <c r="BA618" s="470"/>
    </row>
    <row r="619" spans="53:53" s="352" customFormat="1" x14ac:dyDescent="0.25">
      <c r="BA619" s="470"/>
    </row>
    <row r="620" spans="53:53" s="352" customFormat="1" x14ac:dyDescent="0.25">
      <c r="BA620" s="470"/>
    </row>
    <row r="621" spans="53:53" s="352" customFormat="1" x14ac:dyDescent="0.25">
      <c r="BA621" s="470"/>
    </row>
    <row r="622" spans="53:53" s="352" customFormat="1" x14ac:dyDescent="0.25">
      <c r="BA622" s="470"/>
    </row>
    <row r="623" spans="53:53" s="352" customFormat="1" x14ac:dyDescent="0.25">
      <c r="BA623" s="470"/>
    </row>
    <row r="624" spans="53:53" s="352" customFormat="1" x14ac:dyDescent="0.25">
      <c r="BA624" s="470"/>
    </row>
    <row r="625" spans="53:53" s="352" customFormat="1" x14ac:dyDescent="0.25">
      <c r="BA625" s="470"/>
    </row>
    <row r="626" spans="53:53" s="352" customFormat="1" x14ac:dyDescent="0.25">
      <c r="BA626" s="470"/>
    </row>
    <row r="627" spans="53:53" s="352" customFormat="1" x14ac:dyDescent="0.25">
      <c r="BA627" s="470"/>
    </row>
    <row r="628" spans="53:53" s="352" customFormat="1" x14ac:dyDescent="0.25">
      <c r="BA628" s="470"/>
    </row>
    <row r="629" spans="53:53" s="352" customFormat="1" x14ac:dyDescent="0.25">
      <c r="BA629" s="470"/>
    </row>
    <row r="630" spans="53:53" s="352" customFormat="1" x14ac:dyDescent="0.25">
      <c r="BA630" s="470"/>
    </row>
    <row r="631" spans="53:53" s="352" customFormat="1" x14ac:dyDescent="0.25">
      <c r="BA631" s="470"/>
    </row>
    <row r="632" spans="53:53" s="352" customFormat="1" x14ac:dyDescent="0.25">
      <c r="BA632" s="470"/>
    </row>
    <row r="633" spans="53:53" s="352" customFormat="1" x14ac:dyDescent="0.25">
      <c r="BA633" s="470"/>
    </row>
    <row r="634" spans="53:53" s="352" customFormat="1" x14ac:dyDescent="0.25">
      <c r="BA634" s="470"/>
    </row>
    <row r="635" spans="53:53" s="352" customFormat="1" x14ac:dyDescent="0.25">
      <c r="BA635" s="47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customWidth="1"/>
    <col min="34" max="39" width="7.796875" customWidth="1"/>
    <col min="40" max="41" width="1.09765625" customWidth="1"/>
    <col min="42" max="42" width="24.59765625" style="57" customWidth="1"/>
    <col min="43" max="43" width="29.59765625" customWidth="1"/>
    <col min="44" max="49" width="7.796875" customWidth="1"/>
    <col min="50" max="51" width="1.09765625" customWidth="1"/>
    <col min="52" max="52" width="24.59765625" style="57" customWidth="1"/>
    <col min="53" max="53" width="29.59765625" customWidth="1"/>
    <col min="54" max="59" width="7.796875" customWidth="1"/>
    <col min="60" max="61" width="1.09765625" customWidth="1"/>
    <col min="62" max="62" width="24.59765625" style="57" customWidth="1"/>
    <col min="63" max="63" width="29.59765625" customWidth="1"/>
    <col min="64" max="69" width="7.796875" customWidth="1"/>
    <col min="70" max="71" width="1.09765625" customWidth="1"/>
    <col min="72" max="72" width="24.59765625" style="57" customWidth="1"/>
    <col min="73" max="73" width="29.59765625"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 min="222" max="222" width="24.59765625" style="57" customWidth="1"/>
    <col min="223" max="223" width="29.59765625" customWidth="1"/>
    <col min="224" max="229" width="7.796875" customWidth="1"/>
    <col min="230" max="231" width="1.09765625" customWidth="1"/>
  </cols>
  <sheetData>
    <row r="1" spans="1:222" s="140" customFormat="1" ht="30" customHeight="1" x14ac:dyDescent="0.3">
      <c r="B1" s="589" t="str">
        <f>HLOOKUP(Introduction!$G$4,nametranslations,101,FALSE)</f>
        <v>Water in Schools</v>
      </c>
      <c r="C1" s="171" t="s">
        <v>184</v>
      </c>
      <c r="D1" s="149" t="str">
        <f>+Introduction!$C$7</f>
        <v>San Marino</v>
      </c>
      <c r="E1" s="149"/>
      <c r="F1" s="149"/>
      <c r="G1" s="149"/>
      <c r="H1" s="149"/>
      <c r="I1" s="153"/>
      <c r="J1" s="141"/>
      <c r="K1" s="141"/>
      <c r="L1" s="589" t="str">
        <f>HLOOKUP(Introduction!$G$4,nametranslations,101,FALSE)</f>
        <v>Water in Schools</v>
      </c>
      <c r="M1" s="171">
        <v>2019</v>
      </c>
      <c r="N1" s="149" t="str">
        <f>+Introduction!$C$7</f>
        <v>San Marino</v>
      </c>
      <c r="O1" s="149"/>
      <c r="P1" s="149"/>
      <c r="Q1" s="149"/>
      <c r="R1" s="149"/>
      <c r="S1" s="153"/>
      <c r="T1" s="141"/>
      <c r="U1" s="141"/>
      <c r="V1" s="589" t="str">
        <f>HLOOKUP(Introduction!$G$4,nametranslations,101,FALSE)</f>
        <v>Water in Schools</v>
      </c>
      <c r="W1" s="171">
        <v>2020</v>
      </c>
      <c r="X1" s="149" t="str">
        <f>+Introduction!$C$7</f>
        <v>San Marino</v>
      </c>
      <c r="Y1" s="149"/>
      <c r="Z1" s="149"/>
      <c r="AA1" s="149"/>
      <c r="AB1" s="149"/>
      <c r="AC1" s="153"/>
      <c r="AD1" s="141"/>
      <c r="AE1" s="141"/>
      <c r="AF1" s="589" t="str">
        <f>HLOOKUP(Introduction!$G$4,nametranslations,101,FALSE)</f>
        <v>Water in Schools</v>
      </c>
      <c r="AG1" s="171">
        <v>2021</v>
      </c>
      <c r="AH1" s="149" t="str">
        <f>+Introduction!$C$7</f>
        <v>San Marino</v>
      </c>
      <c r="AI1" s="149"/>
      <c r="AJ1" s="149"/>
      <c r="AK1" s="149"/>
      <c r="AL1" s="149"/>
      <c r="AM1" s="153"/>
      <c r="AN1" s="141"/>
      <c r="AO1" s="141"/>
      <c r="AP1" s="589" t="str">
        <f>HLOOKUP(Introduction!$G$4,nametranslations,101,FALSE)</f>
        <v>Water in Schools</v>
      </c>
      <c r="AQ1" s="171">
        <v>2021</v>
      </c>
      <c r="AR1" s="149" t="str">
        <f>+Introduction!$C$7</f>
        <v>San Marino</v>
      </c>
      <c r="AS1" s="149"/>
      <c r="AT1" s="149"/>
      <c r="AU1" s="149"/>
      <c r="AV1" s="149"/>
      <c r="AW1" s="153"/>
      <c r="AX1" s="141"/>
      <c r="AY1" s="141"/>
      <c r="AZ1" s="589" t="str">
        <f>HLOOKUP(Introduction!$G$4,nametranslations,101,FALSE)</f>
        <v>Water in Schools</v>
      </c>
      <c r="BA1" s="171">
        <v>2022</v>
      </c>
      <c r="BB1" s="149" t="str">
        <f>+Introduction!$C$7</f>
        <v>San Marino</v>
      </c>
      <c r="BC1" s="149"/>
      <c r="BD1" s="149"/>
      <c r="BE1" s="149"/>
      <c r="BF1" s="149"/>
      <c r="BG1" s="153"/>
      <c r="BH1" s="141"/>
      <c r="BI1" s="141"/>
      <c r="BJ1" s="589" t="str">
        <f>HLOOKUP(Introduction!$G$4,nametranslations,101,FALSE)</f>
        <v>Water in Schools</v>
      </c>
      <c r="BK1" s="171">
        <v>2023</v>
      </c>
      <c r="BL1" s="149" t="str">
        <f>+Introduction!$C$7</f>
        <v>San Marino</v>
      </c>
      <c r="BM1" s="149"/>
      <c r="BN1" s="149"/>
      <c r="BO1" s="149"/>
      <c r="BP1" s="149"/>
      <c r="BQ1" s="153"/>
      <c r="BR1" s="141"/>
      <c r="BS1" s="141"/>
      <c r="BT1" s="589" t="str">
        <f>HLOOKUP(Introduction!$G$4,nametranslations,101,FALSE)</f>
        <v>Water in Schools</v>
      </c>
      <c r="BU1" s="171">
        <v>2024</v>
      </c>
      <c r="BV1" s="149" t="str">
        <f>+Introduction!$C$7</f>
        <v>San Marino</v>
      </c>
      <c r="BW1" s="149"/>
      <c r="BX1" s="149"/>
      <c r="BY1" s="149"/>
      <c r="BZ1" s="149"/>
      <c r="CA1" s="153"/>
      <c r="CB1" s="141"/>
      <c r="CC1" s="141"/>
    </row>
    <row r="2" spans="1:222" s="140" customFormat="1" ht="30" customHeight="1" x14ac:dyDescent="0.3">
      <c r="A2" s="334" t="s">
        <v>202</v>
      </c>
      <c r="B2" s="150" t="s">
        <v>183</v>
      </c>
      <c r="C2" s="110" t="s">
        <v>149</v>
      </c>
      <c r="D2" s="110" t="s">
        <v>148</v>
      </c>
      <c r="E2" s="151"/>
      <c r="F2" s="151"/>
      <c r="G2" s="151"/>
      <c r="H2" s="151"/>
      <c r="I2" s="152"/>
      <c r="J2" s="141" t="s">
        <v>185</v>
      </c>
      <c r="K2" s="141"/>
      <c r="L2" s="150" t="s">
        <v>199</v>
      </c>
      <c r="M2" s="110" t="s">
        <v>149</v>
      </c>
      <c r="N2" s="110" t="s">
        <v>148</v>
      </c>
      <c r="O2" s="151"/>
      <c r="P2" s="151"/>
      <c r="Q2" s="151"/>
      <c r="R2" s="151"/>
      <c r="S2" s="152"/>
      <c r="T2" s="141" t="s">
        <v>185</v>
      </c>
      <c r="U2" s="141"/>
      <c r="V2" s="150" t="s">
        <v>200</v>
      </c>
      <c r="W2" s="110" t="s">
        <v>149</v>
      </c>
      <c r="X2" s="110" t="s">
        <v>148</v>
      </c>
      <c r="Y2" s="151"/>
      <c r="Z2" s="151"/>
      <c r="AA2" s="151"/>
      <c r="AB2" s="151"/>
      <c r="AC2" s="152"/>
      <c r="AD2" s="141" t="s">
        <v>185</v>
      </c>
      <c r="AE2" s="141"/>
      <c r="AF2" s="150" t="s">
        <v>205</v>
      </c>
      <c r="AG2" s="110" t="s">
        <v>149</v>
      </c>
      <c r="AH2" s="110" t="s">
        <v>206</v>
      </c>
      <c r="AI2" s="151"/>
      <c r="AJ2" s="151"/>
      <c r="AK2" s="151"/>
      <c r="AL2" s="151"/>
      <c r="AM2" s="152"/>
      <c r="AN2" s="141" t="s">
        <v>185</v>
      </c>
      <c r="AO2" s="141"/>
      <c r="AP2" s="150" t="s">
        <v>203</v>
      </c>
      <c r="AQ2" s="110" t="s">
        <v>149</v>
      </c>
      <c r="AR2" s="110" t="s">
        <v>148</v>
      </c>
      <c r="AS2" s="151"/>
      <c r="AT2" s="151"/>
      <c r="AU2" s="151"/>
      <c r="AV2" s="151"/>
      <c r="AW2" s="152"/>
      <c r="AX2" s="141" t="s">
        <v>185</v>
      </c>
      <c r="AY2" s="141"/>
      <c r="AZ2" s="150" t="s">
        <v>204</v>
      </c>
      <c r="BA2" s="110" t="s">
        <v>149</v>
      </c>
      <c r="BB2" s="110" t="s">
        <v>148</v>
      </c>
      <c r="BC2" s="151"/>
      <c r="BD2" s="151"/>
      <c r="BE2" s="151"/>
      <c r="BF2" s="151"/>
      <c r="BG2" s="152"/>
      <c r="BH2" s="141" t="s">
        <v>185</v>
      </c>
      <c r="BI2" s="141"/>
      <c r="BJ2" s="150" t="s">
        <v>221</v>
      </c>
      <c r="BK2" s="110" t="s">
        <v>149</v>
      </c>
      <c r="BL2" s="110" t="s">
        <v>148</v>
      </c>
      <c r="BM2" s="151"/>
      <c r="BN2" s="151"/>
      <c r="BO2" s="151"/>
      <c r="BP2" s="151"/>
      <c r="BQ2" s="152"/>
      <c r="BR2" s="141" t="s">
        <v>185</v>
      </c>
      <c r="BS2" s="141"/>
      <c r="BT2" s="150" t="s">
        <v>222</v>
      </c>
      <c r="BU2" s="110" t="s">
        <v>149</v>
      </c>
      <c r="BV2" s="110" t="s">
        <v>148</v>
      </c>
      <c r="BW2" s="151"/>
      <c r="BX2" s="151"/>
      <c r="BY2" s="151"/>
      <c r="BZ2" s="151"/>
      <c r="CA2" s="152"/>
      <c r="CB2" s="141" t="s">
        <v>185</v>
      </c>
      <c r="CC2" s="141"/>
    </row>
    <row r="3" spans="1:222" s="118" customFormat="1" ht="18" customHeight="1" x14ac:dyDescent="0.3">
      <c r="A3" s="334"/>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7"/>
      <c r="CN3" s="117"/>
      <c r="CX3" s="117"/>
      <c r="DH3" s="117"/>
      <c r="DR3" s="117"/>
      <c r="EB3" s="117"/>
      <c r="EL3" s="117"/>
      <c r="EV3" s="117"/>
      <c r="FF3" s="117"/>
      <c r="FP3" s="117"/>
      <c r="FZ3" s="117"/>
      <c r="GJ3" s="117"/>
      <c r="GT3" s="117"/>
      <c r="HD3" s="117"/>
      <c r="HN3" s="117"/>
    </row>
    <row r="4" spans="1:222" s="2" customFormat="1" x14ac:dyDescent="0.3">
      <c r="A4" s="610" t="str">
        <f>IF(ISBLANK('Data Summary'!A6),"",'Data Summary'!A6)</f>
        <v>SMR_2018_UIS</v>
      </c>
      <c r="B4" s="51" t="s">
        <v>179</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179</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179</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179</v>
      </c>
      <c r="AG4" s="61" t="str">
        <f>HLOOKUP(Introduction!$G$4,nametranslations,103,FALSE)</f>
        <v>No water source</v>
      </c>
      <c r="AH4" s="6">
        <f>IF(COUNTA(AH13)=0,"",AH13)</f>
        <v>0</v>
      </c>
      <c r="AI4" s="6" t="str">
        <f t="shared" ref="AI4:AM4" si="3">IF(COUNTA(AI13)=0,"",AI13)</f>
        <v/>
      </c>
      <c r="AJ4" s="6" t="str">
        <f t="shared" si="3"/>
        <v/>
      </c>
      <c r="AK4" s="6" t="str">
        <f t="shared" si="3"/>
        <v/>
      </c>
      <c r="AL4" s="6" t="str">
        <f t="shared" si="3"/>
        <v/>
      </c>
      <c r="AM4" s="22" t="str">
        <f t="shared" si="3"/>
        <v/>
      </c>
      <c r="AN4" s="16"/>
      <c r="AO4" s="16"/>
      <c r="AP4" s="51" t="s">
        <v>179</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179</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179</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179</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8"/>
      <c r="CN4" s="58"/>
      <c r="CX4" s="58"/>
      <c r="DH4" s="58"/>
      <c r="DR4" s="58"/>
      <c r="EB4" s="58"/>
      <c r="EL4" s="58"/>
      <c r="EV4" s="58"/>
      <c r="FF4" s="58"/>
      <c r="FP4" s="58"/>
      <c r="FZ4" s="58"/>
      <c r="GJ4" s="58"/>
      <c r="GT4" s="58"/>
      <c r="HD4" s="58"/>
      <c r="HN4" s="58"/>
    </row>
    <row r="5" spans="1:222" s="2" customFormat="1" x14ac:dyDescent="0.3">
      <c r="A5" s="610" t="str">
        <f ca="1">IF(ISBLANK('Data Summary'!A7),"",'Data Summary'!A7)</f>
        <v>SMR_2019_UIS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8"/>
      <c r="CN5" s="58"/>
      <c r="CX5" s="58"/>
      <c r="DH5" s="58"/>
      <c r="DR5" s="58"/>
      <c r="EB5" s="58"/>
      <c r="EL5" s="58"/>
      <c r="EV5" s="58"/>
      <c r="FF5" s="58"/>
      <c r="FP5" s="58"/>
      <c r="FZ5" s="58"/>
      <c r="GJ5" s="58"/>
      <c r="GT5" s="58"/>
      <c r="HD5" s="58"/>
      <c r="HN5" s="58"/>
    </row>
    <row r="6" spans="1:222" s="2" customFormat="1" x14ac:dyDescent="0.3">
      <c r="A6" s="610" t="str">
        <f ca="1">IF(ISBLANK('Data Summary'!A8),"",'Data Summary'!A8)</f>
        <v>SMR_2020_UIS</v>
      </c>
      <c r="B6" s="51" t="s">
        <v>179</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179</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179</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179</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t="s">
        <v>179</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179</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179</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179</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8"/>
      <c r="CN6" s="58"/>
      <c r="CX6" s="58"/>
      <c r="DH6" s="58"/>
      <c r="DR6" s="58"/>
      <c r="EB6" s="58"/>
      <c r="EL6" s="58"/>
      <c r="EV6" s="58"/>
      <c r="FF6" s="58"/>
      <c r="FP6" s="58"/>
      <c r="FZ6" s="58"/>
      <c r="GJ6" s="58"/>
      <c r="GT6" s="58"/>
      <c r="HD6" s="58"/>
      <c r="HN6" s="58"/>
    </row>
    <row r="7" spans="1:222" s="2" customFormat="1" x14ac:dyDescent="0.3">
      <c r="A7" s="610" t="str">
        <f ca="1">IF(ISBLANK('Data Summary'!A9),"",'Data Summary'!A9)</f>
        <v>SMR_2021_PWH</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8"/>
      <c r="CN7" s="58"/>
      <c r="CX7" s="58"/>
      <c r="DH7" s="58"/>
      <c r="DR7" s="58"/>
      <c r="EB7" s="58"/>
      <c r="EL7" s="58"/>
      <c r="EV7" s="58"/>
      <c r="FF7" s="58"/>
      <c r="FP7" s="58"/>
      <c r="FZ7" s="58"/>
      <c r="GJ7" s="58"/>
      <c r="GT7" s="58"/>
      <c r="HD7" s="58"/>
      <c r="HN7" s="58"/>
    </row>
    <row r="8" spans="1:222" s="2" customFormat="1" ht="15.6" customHeight="1" x14ac:dyDescent="0.3">
      <c r="A8" s="610" t="str">
        <f ca="1">IF(ISBLANK('Data Summary'!A10),"",'Data Summary'!A10)</f>
        <v>SMR_2021_UIS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8"/>
      <c r="CN8" s="58"/>
      <c r="CX8" s="58"/>
      <c r="DH8" s="58"/>
      <c r="DR8" s="58"/>
      <c r="EB8" s="58"/>
      <c r="EL8" s="58"/>
      <c r="EV8" s="58"/>
      <c r="FF8" s="58"/>
      <c r="FP8" s="58"/>
      <c r="FZ8" s="58"/>
      <c r="GJ8" s="58"/>
      <c r="GT8" s="58"/>
      <c r="HD8" s="58"/>
      <c r="HN8" s="58"/>
    </row>
    <row r="9" spans="1:222" s="599" customFormat="1" ht="21" customHeight="1" x14ac:dyDescent="0.3">
      <c r="A9" s="611" t="str">
        <f ca="1">IF(ISBLANK('Data Summary'!A11),"",'Data Summary'!A11)</f>
        <v>SMR_2022_UIS</v>
      </c>
      <c r="B9" s="592" t="s">
        <v>150</v>
      </c>
      <c r="C9" s="593" t="str">
        <f>HLOOKUP(Introduction!$G$4,nametranslations,76,FALSE)</f>
        <v>Basic (improved &amp; available)</v>
      </c>
      <c r="D9" s="594">
        <v>100</v>
      </c>
      <c r="E9" s="595"/>
      <c r="F9" s="595"/>
      <c r="G9" s="595"/>
      <c r="H9" s="595">
        <v>100</v>
      </c>
      <c r="I9" s="596">
        <v>100</v>
      </c>
      <c r="J9" s="597"/>
      <c r="K9" s="597"/>
      <c r="L9" s="592" t="s">
        <v>150</v>
      </c>
      <c r="M9" s="593" t="str">
        <f>HLOOKUP(Introduction!$G$4,nametranslations,76,FALSE)</f>
        <v>Basic (improved &amp; available)</v>
      </c>
      <c r="N9" s="594">
        <v>100</v>
      </c>
      <c r="O9" s="595"/>
      <c r="P9" s="595"/>
      <c r="Q9" s="595"/>
      <c r="R9" s="595">
        <v>100</v>
      </c>
      <c r="S9" s="596">
        <v>100</v>
      </c>
      <c r="T9" s="597"/>
      <c r="U9" s="597"/>
      <c r="V9" s="592" t="s">
        <v>150</v>
      </c>
      <c r="W9" s="593" t="str">
        <f>HLOOKUP(Introduction!$G$4,nametranslations,76,FALSE)</f>
        <v>Basic (improved &amp; available)</v>
      </c>
      <c r="X9" s="594">
        <v>100</v>
      </c>
      <c r="Y9" s="595"/>
      <c r="Z9" s="595"/>
      <c r="AA9" s="595"/>
      <c r="AB9" s="595">
        <v>100</v>
      </c>
      <c r="AC9" s="596">
        <v>100</v>
      </c>
      <c r="AD9" s="597"/>
      <c r="AE9" s="597"/>
      <c r="AF9" s="592" t="s">
        <v>150</v>
      </c>
      <c r="AG9" s="593" t="str">
        <f>HLOOKUP(Introduction!$G$4,nametranslations,76,FALSE)</f>
        <v>Basic (improved &amp; available)</v>
      </c>
      <c r="AH9" s="594">
        <v>100</v>
      </c>
      <c r="AI9" s="595"/>
      <c r="AJ9" s="595"/>
      <c r="AK9" s="595"/>
      <c r="AL9" s="595"/>
      <c r="AM9" s="596"/>
      <c r="AN9" s="597"/>
      <c r="AO9" s="597"/>
      <c r="AP9" s="592" t="s">
        <v>150</v>
      </c>
      <c r="AQ9" s="593" t="str">
        <f>HLOOKUP(Introduction!$G$4,nametranslations,76,FALSE)</f>
        <v>Basic (improved &amp; available)</v>
      </c>
      <c r="AR9" s="594">
        <v>100</v>
      </c>
      <c r="AS9" s="595"/>
      <c r="AT9" s="595"/>
      <c r="AU9" s="595"/>
      <c r="AV9" s="595">
        <v>100</v>
      </c>
      <c r="AW9" s="596">
        <v>100</v>
      </c>
      <c r="AX9" s="597"/>
      <c r="AY9" s="597"/>
      <c r="AZ9" s="592" t="s">
        <v>150</v>
      </c>
      <c r="BA9" s="593" t="str">
        <f>HLOOKUP(Introduction!$G$4,nametranslations,76,FALSE)</f>
        <v>Basic (improved &amp; available)</v>
      </c>
      <c r="BB9" s="594">
        <v>100</v>
      </c>
      <c r="BC9" s="595"/>
      <c r="BD9" s="595"/>
      <c r="BE9" s="595"/>
      <c r="BF9" s="595">
        <v>100</v>
      </c>
      <c r="BG9" s="596">
        <v>100</v>
      </c>
      <c r="BH9" s="597"/>
      <c r="BI9" s="597"/>
      <c r="BJ9" s="592" t="s">
        <v>150</v>
      </c>
      <c r="BK9" s="593" t="str">
        <f>HLOOKUP(Introduction!$G$4,nametranslations,76,FALSE)</f>
        <v>Basic (improved &amp; available)</v>
      </c>
      <c r="BL9" s="594">
        <v>100</v>
      </c>
      <c r="BM9" s="595"/>
      <c r="BN9" s="595"/>
      <c r="BO9" s="595"/>
      <c r="BP9" s="595">
        <v>100</v>
      </c>
      <c r="BQ9" s="596">
        <v>100</v>
      </c>
      <c r="BR9" s="597"/>
      <c r="BS9" s="597"/>
      <c r="BT9" s="592" t="s">
        <v>150</v>
      </c>
      <c r="BU9" s="593" t="str">
        <f>HLOOKUP(Introduction!$G$4,nametranslations,76,FALSE)</f>
        <v>Basic (improved &amp; available)</v>
      </c>
      <c r="BV9" s="594">
        <v>100</v>
      </c>
      <c r="BW9" s="595"/>
      <c r="BX9" s="595"/>
      <c r="BY9" s="595"/>
      <c r="BZ9" s="595">
        <v>100</v>
      </c>
      <c r="CA9" s="596">
        <v>100</v>
      </c>
      <c r="CB9" s="597"/>
      <c r="CC9" s="597"/>
      <c r="CD9" s="598"/>
      <c r="CN9" s="598"/>
      <c r="CX9" s="598"/>
      <c r="DH9" s="598"/>
      <c r="DR9" s="598"/>
      <c r="EB9" s="598"/>
      <c r="EL9" s="598"/>
      <c r="EV9" s="598"/>
      <c r="FF9" s="598"/>
      <c r="FP9" s="598"/>
      <c r="FZ9" s="598"/>
      <c r="GJ9" s="598"/>
      <c r="GT9" s="598"/>
      <c r="HD9" s="598"/>
      <c r="HN9" s="598"/>
    </row>
    <row r="10" spans="1:222" s="599" customFormat="1" ht="21" customHeight="1" x14ac:dyDescent="0.3">
      <c r="A10" s="611" t="str">
        <f ca="1">IF(ISBLANK('Data Summary'!A12),"",'Data Summary'!A12)</f>
        <v>SMR_2023_UIS</v>
      </c>
      <c r="B10" s="592"/>
      <c r="C10" s="593" t="str">
        <f>HLOOKUP(Introduction!$G$4,nametranslations,107,FALSE)</f>
        <v>Improved &amp; on-premises</v>
      </c>
      <c r="D10" s="600"/>
      <c r="E10" s="595"/>
      <c r="F10" s="595"/>
      <c r="G10" s="595"/>
      <c r="H10" s="595"/>
      <c r="I10" s="596"/>
      <c r="J10" s="597"/>
      <c r="K10" s="597"/>
      <c r="L10" s="592"/>
      <c r="M10" s="593" t="str">
        <f>HLOOKUP(Introduction!$G$4,nametranslations,107,FALSE)</f>
        <v>Improved &amp; on-premises</v>
      </c>
      <c r="N10" s="600"/>
      <c r="O10" s="595"/>
      <c r="P10" s="595"/>
      <c r="Q10" s="595"/>
      <c r="R10" s="595"/>
      <c r="S10" s="596"/>
      <c r="T10" s="597"/>
      <c r="U10" s="597"/>
      <c r="V10" s="592"/>
      <c r="W10" s="593" t="str">
        <f>HLOOKUP(Introduction!$G$4,nametranslations,107,FALSE)</f>
        <v>Improved &amp; on-premises</v>
      </c>
      <c r="X10" s="600"/>
      <c r="Y10" s="595"/>
      <c r="Z10" s="595"/>
      <c r="AA10" s="595"/>
      <c r="AB10" s="595"/>
      <c r="AC10" s="596"/>
      <c r="AD10" s="597"/>
      <c r="AE10" s="597"/>
      <c r="AF10" s="592"/>
      <c r="AG10" s="593" t="str">
        <f>HLOOKUP(Introduction!$G$4,nametranslations,107,FALSE)</f>
        <v>Improved &amp; on-premises</v>
      </c>
      <c r="AH10" s="600"/>
      <c r="AI10" s="595"/>
      <c r="AJ10" s="595"/>
      <c r="AK10" s="595"/>
      <c r="AL10" s="595"/>
      <c r="AM10" s="596"/>
      <c r="AN10" s="597"/>
      <c r="AO10" s="597"/>
      <c r="AP10" s="592"/>
      <c r="AQ10" s="593" t="str">
        <f>HLOOKUP(Introduction!$G$4,nametranslations,107,FALSE)</f>
        <v>Improved &amp; on-premises</v>
      </c>
      <c r="AR10" s="600"/>
      <c r="AS10" s="595"/>
      <c r="AT10" s="595"/>
      <c r="AU10" s="595"/>
      <c r="AV10" s="595"/>
      <c r="AW10" s="596"/>
      <c r="AX10" s="597"/>
      <c r="AY10" s="597"/>
      <c r="AZ10" s="592"/>
      <c r="BA10" s="593" t="str">
        <f>HLOOKUP(Introduction!$G$4,nametranslations,107,FALSE)</f>
        <v>Improved &amp; on-premises</v>
      </c>
      <c r="BB10" s="600"/>
      <c r="BC10" s="595"/>
      <c r="BD10" s="595"/>
      <c r="BE10" s="595"/>
      <c r="BF10" s="595"/>
      <c r="BG10" s="596"/>
      <c r="BH10" s="597"/>
      <c r="BI10" s="597"/>
      <c r="BJ10" s="592"/>
      <c r="BK10" s="593" t="str">
        <f>HLOOKUP(Introduction!$G$4,nametranslations,107,FALSE)</f>
        <v>Improved &amp; on-premises</v>
      </c>
      <c r="BL10" s="600"/>
      <c r="BM10" s="595"/>
      <c r="BN10" s="595"/>
      <c r="BO10" s="595"/>
      <c r="BP10" s="595"/>
      <c r="BQ10" s="596"/>
      <c r="BR10" s="597"/>
      <c r="BS10" s="597"/>
      <c r="BT10" s="592"/>
      <c r="BU10" s="593" t="str">
        <f>HLOOKUP(Introduction!$G$4,nametranslations,107,FALSE)</f>
        <v>Improved &amp; on-premises</v>
      </c>
      <c r="BV10" s="600"/>
      <c r="BW10" s="595"/>
      <c r="BX10" s="595"/>
      <c r="BY10" s="595"/>
      <c r="BZ10" s="595"/>
      <c r="CA10" s="596"/>
      <c r="CB10" s="597"/>
      <c r="CC10" s="597"/>
      <c r="CD10" s="598"/>
      <c r="CN10" s="598"/>
      <c r="CX10" s="598"/>
      <c r="DH10" s="598"/>
      <c r="DR10" s="598"/>
      <c r="EB10" s="598"/>
      <c r="EL10" s="598"/>
      <c r="EV10" s="598"/>
      <c r="FF10" s="598"/>
      <c r="FP10" s="598"/>
      <c r="FZ10" s="598"/>
      <c r="GJ10" s="598"/>
      <c r="GT10" s="598"/>
      <c r="HD10" s="598"/>
      <c r="HN10" s="598"/>
    </row>
    <row r="11" spans="1:222" s="599" customFormat="1" ht="21" customHeight="1" x14ac:dyDescent="0.3">
      <c r="A11" s="611" t="str">
        <f ca="1">IF(ISBLANK('Data Summary'!A13),"",'Data Summary'!A13)</f>
        <v>SMR_2024_UIS</v>
      </c>
      <c r="B11" s="592"/>
      <c r="C11" s="593" t="str">
        <f>HLOOKUP(Introduction!$G$4,nametranslations,108,FALSE)</f>
        <v>Improved, available &amp; on-premises</v>
      </c>
      <c r="D11" s="600"/>
      <c r="E11" s="595"/>
      <c r="F11" s="595"/>
      <c r="G11" s="595"/>
      <c r="H11" s="595"/>
      <c r="I11" s="596"/>
      <c r="J11" s="597"/>
      <c r="K11" s="597"/>
      <c r="L11" s="592"/>
      <c r="M11" s="593" t="str">
        <f>HLOOKUP(Introduction!$G$4,nametranslations,108,FALSE)</f>
        <v>Improved, available &amp; on-premises</v>
      </c>
      <c r="N11" s="600"/>
      <c r="O11" s="595"/>
      <c r="P11" s="595"/>
      <c r="Q11" s="595"/>
      <c r="R11" s="595"/>
      <c r="S11" s="596"/>
      <c r="T11" s="597"/>
      <c r="U11" s="597"/>
      <c r="V11" s="592"/>
      <c r="W11" s="593" t="str">
        <f>HLOOKUP(Introduction!$G$4,nametranslations,108,FALSE)</f>
        <v>Improved, available &amp; on-premises</v>
      </c>
      <c r="X11" s="600"/>
      <c r="Y11" s="595"/>
      <c r="Z11" s="595"/>
      <c r="AA11" s="595"/>
      <c r="AB11" s="595"/>
      <c r="AC11" s="596"/>
      <c r="AD11" s="597"/>
      <c r="AE11" s="597"/>
      <c r="AF11" s="592"/>
      <c r="AG11" s="593" t="str">
        <f>HLOOKUP(Introduction!$G$4,nametranslations,108,FALSE)</f>
        <v>Improved, available &amp; on-premises</v>
      </c>
      <c r="AH11" s="600"/>
      <c r="AI11" s="595"/>
      <c r="AJ11" s="595"/>
      <c r="AK11" s="595"/>
      <c r="AL11" s="595"/>
      <c r="AM11" s="596"/>
      <c r="AN11" s="597"/>
      <c r="AO11" s="597"/>
      <c r="AP11" s="592"/>
      <c r="AQ11" s="593" t="str">
        <f>HLOOKUP(Introduction!$G$4,nametranslations,108,FALSE)</f>
        <v>Improved, available &amp; on-premises</v>
      </c>
      <c r="AR11" s="600"/>
      <c r="AS11" s="595"/>
      <c r="AT11" s="595"/>
      <c r="AU11" s="595"/>
      <c r="AV11" s="595"/>
      <c r="AW11" s="596"/>
      <c r="AX11" s="597"/>
      <c r="AY11" s="597"/>
      <c r="AZ11" s="592"/>
      <c r="BA11" s="593" t="str">
        <f>HLOOKUP(Introduction!$G$4,nametranslations,108,FALSE)</f>
        <v>Improved, available &amp; on-premises</v>
      </c>
      <c r="BB11" s="600"/>
      <c r="BC11" s="595"/>
      <c r="BD11" s="595"/>
      <c r="BE11" s="595"/>
      <c r="BF11" s="595"/>
      <c r="BG11" s="596"/>
      <c r="BH11" s="597"/>
      <c r="BI11" s="597"/>
      <c r="BJ11" s="592"/>
      <c r="BK11" s="593" t="str">
        <f>HLOOKUP(Introduction!$G$4,nametranslations,108,FALSE)</f>
        <v>Improved, available &amp; on-premises</v>
      </c>
      <c r="BL11" s="600"/>
      <c r="BM11" s="595"/>
      <c r="BN11" s="595"/>
      <c r="BO11" s="595"/>
      <c r="BP11" s="595"/>
      <c r="BQ11" s="596"/>
      <c r="BR11" s="597"/>
      <c r="BS11" s="597"/>
      <c r="BT11" s="592"/>
      <c r="BU11" s="593" t="str">
        <f>HLOOKUP(Introduction!$G$4,nametranslations,108,FALSE)</f>
        <v>Improved, available &amp; on-premises</v>
      </c>
      <c r="BV11" s="600"/>
      <c r="BW11" s="595"/>
      <c r="BX11" s="595"/>
      <c r="BY11" s="595"/>
      <c r="BZ11" s="595"/>
      <c r="CA11" s="596"/>
      <c r="CB11" s="597"/>
      <c r="CC11" s="597"/>
      <c r="CD11" s="598"/>
      <c r="CN11" s="598"/>
      <c r="CX11" s="598"/>
      <c r="DH11" s="598"/>
      <c r="DR11" s="598"/>
      <c r="EB11" s="598"/>
      <c r="EL11" s="598"/>
      <c r="EV11" s="598"/>
      <c r="FF11" s="598"/>
      <c r="FP11" s="598"/>
      <c r="FZ11" s="598"/>
      <c r="GJ11" s="598"/>
      <c r="GT11" s="598"/>
      <c r="HD11" s="598"/>
      <c r="HN11" s="598"/>
    </row>
    <row r="12" spans="1:222" s="124" customFormat="1" ht="18" customHeight="1" x14ac:dyDescent="0.2">
      <c r="A12" s="586"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23"/>
      <c r="CN12" s="123"/>
      <c r="CX12" s="123"/>
      <c r="DH12" s="123"/>
      <c r="DR12" s="123"/>
      <c r="EB12" s="123"/>
      <c r="EL12" s="123"/>
      <c r="EV12" s="123"/>
      <c r="FF12" s="123"/>
      <c r="FP12" s="123"/>
      <c r="FZ12" s="123"/>
      <c r="GJ12" s="123"/>
      <c r="GT12" s="123"/>
      <c r="HD12" s="123"/>
      <c r="HN12" s="123"/>
    </row>
    <row r="13" spans="1:222" s="2" customFormat="1" ht="14.25" customHeight="1" x14ac:dyDescent="0.2">
      <c r="A13" s="586"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c r="AM13" s="25"/>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8"/>
      <c r="CN13" s="58"/>
      <c r="CX13" s="58"/>
      <c r="DH13" s="58"/>
      <c r="DR13" s="58"/>
      <c r="EB13" s="58"/>
      <c r="EL13" s="58"/>
      <c r="EV13" s="58"/>
      <c r="FF13" s="58"/>
      <c r="FP13" s="58"/>
      <c r="FZ13" s="58"/>
      <c r="GJ13" s="58"/>
      <c r="GT13" s="58"/>
      <c r="HD13" s="58"/>
      <c r="HN13" s="58"/>
    </row>
    <row r="14" spans="1:222" x14ac:dyDescent="0.3">
      <c r="A14" s="586"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row>
    <row r="15" spans="1:222" s="1" customFormat="1" x14ac:dyDescent="0.3">
      <c r="A15" s="586" t="str">
        <f ca="1">IF(ISBLANK('Data Summary'!A17),"",'Data Summary'!A17)</f>
        <v/>
      </c>
      <c r="B15" s="53" t="s">
        <v>179</v>
      </c>
      <c r="C15" s="4">
        <v>1</v>
      </c>
      <c r="D15" s="23">
        <v>100</v>
      </c>
      <c r="E15" s="63"/>
      <c r="F15" s="63"/>
      <c r="G15" s="63"/>
      <c r="H15" s="23">
        <v>100</v>
      </c>
      <c r="I15" s="25">
        <v>100</v>
      </c>
      <c r="J15" s="8"/>
      <c r="K15" s="8"/>
      <c r="L15" s="53" t="s">
        <v>179</v>
      </c>
      <c r="M15" s="4">
        <v>1</v>
      </c>
      <c r="N15" s="23">
        <v>100</v>
      </c>
      <c r="O15" s="63"/>
      <c r="P15" s="63"/>
      <c r="Q15" s="63"/>
      <c r="R15" s="23">
        <v>100</v>
      </c>
      <c r="S15" s="25">
        <v>100</v>
      </c>
      <c r="T15" s="8"/>
      <c r="U15" s="8"/>
      <c r="V15" s="53" t="s">
        <v>179</v>
      </c>
      <c r="W15" s="4">
        <v>1</v>
      </c>
      <c r="X15" s="23">
        <v>100</v>
      </c>
      <c r="Y15" s="63"/>
      <c r="Z15" s="63"/>
      <c r="AA15" s="63"/>
      <c r="AB15" s="23">
        <v>100</v>
      </c>
      <c r="AC15" s="25">
        <v>100</v>
      </c>
      <c r="AD15" s="8"/>
      <c r="AE15" s="8"/>
      <c r="AF15" s="53" t="s">
        <v>179</v>
      </c>
      <c r="AG15" s="4">
        <v>1</v>
      </c>
      <c r="AH15" s="23">
        <v>100</v>
      </c>
      <c r="AI15" s="63"/>
      <c r="AJ15" s="63"/>
      <c r="AK15" s="63"/>
      <c r="AL15" s="23"/>
      <c r="AM15" s="25"/>
      <c r="AN15" s="8"/>
      <c r="AO15" s="8"/>
      <c r="AP15" s="53" t="s">
        <v>179</v>
      </c>
      <c r="AQ15" s="4">
        <v>1</v>
      </c>
      <c r="AR15" s="23">
        <v>100</v>
      </c>
      <c r="AS15" s="63"/>
      <c r="AT15" s="63"/>
      <c r="AU15" s="63"/>
      <c r="AV15" s="23">
        <v>100</v>
      </c>
      <c r="AW15" s="25">
        <v>100</v>
      </c>
      <c r="AX15" s="8"/>
      <c r="AY15" s="8"/>
      <c r="AZ15" s="53" t="s">
        <v>179</v>
      </c>
      <c r="BA15" s="4">
        <v>1</v>
      </c>
      <c r="BB15" s="23">
        <v>100</v>
      </c>
      <c r="BC15" s="63"/>
      <c r="BD15" s="63"/>
      <c r="BE15" s="63"/>
      <c r="BF15" s="23">
        <v>100</v>
      </c>
      <c r="BG15" s="25">
        <v>100</v>
      </c>
      <c r="BH15" s="8"/>
      <c r="BI15" s="8"/>
      <c r="BJ15" s="53" t="s">
        <v>179</v>
      </c>
      <c r="BK15" s="4">
        <v>1</v>
      </c>
      <c r="BL15" s="23">
        <v>100</v>
      </c>
      <c r="BM15" s="63"/>
      <c r="BN15" s="63"/>
      <c r="BO15" s="63"/>
      <c r="BP15" s="23">
        <v>100</v>
      </c>
      <c r="BQ15" s="25">
        <v>100</v>
      </c>
      <c r="BR15" s="8"/>
      <c r="BS15" s="8"/>
      <c r="BT15" s="53" t="s">
        <v>179</v>
      </c>
      <c r="BU15" s="4">
        <v>1</v>
      </c>
      <c r="BV15" s="23">
        <v>100</v>
      </c>
      <c r="BW15" s="63"/>
      <c r="BX15" s="63"/>
      <c r="BY15" s="63"/>
      <c r="BZ15" s="23">
        <v>100</v>
      </c>
      <c r="CA15" s="25">
        <v>100</v>
      </c>
      <c r="CB15" s="8"/>
      <c r="CC15" s="8"/>
      <c r="CD15" s="59"/>
      <c r="CN15" s="59"/>
      <c r="CX15" s="59"/>
      <c r="DH15" s="59"/>
      <c r="DR15" s="59"/>
      <c r="EB15" s="59"/>
      <c r="EL15" s="59"/>
      <c r="EV15" s="59"/>
      <c r="FF15" s="59"/>
      <c r="FP15" s="59"/>
      <c r="FZ15" s="59"/>
      <c r="GJ15" s="59"/>
      <c r="GT15" s="59"/>
      <c r="HD15" s="59"/>
      <c r="HN15" s="59"/>
    </row>
    <row r="16" spans="1:222" s="1" customFormat="1" x14ac:dyDescent="0.3">
      <c r="A16" s="586"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9"/>
      <c r="CN16" s="59"/>
      <c r="CX16" s="59"/>
      <c r="DH16" s="59"/>
      <c r="DR16" s="59"/>
      <c r="EB16" s="59"/>
      <c r="EL16" s="59"/>
      <c r="EV16" s="59"/>
      <c r="FF16" s="59"/>
      <c r="FP16" s="59"/>
      <c r="FZ16" s="59"/>
      <c r="GJ16" s="59"/>
      <c r="GT16" s="59"/>
      <c r="HD16" s="59"/>
      <c r="HN16" s="59"/>
    </row>
    <row r="17" spans="1:222" s="1" customFormat="1" x14ac:dyDescent="0.3">
      <c r="A17" s="586"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9"/>
      <c r="CN17" s="59"/>
      <c r="CX17" s="59"/>
      <c r="DH17" s="59"/>
      <c r="DR17" s="59"/>
      <c r="EB17" s="59"/>
      <c r="EL17" s="59"/>
      <c r="EV17" s="59"/>
      <c r="FF17" s="59"/>
      <c r="FP17" s="59"/>
      <c r="FZ17" s="59"/>
      <c r="GJ17" s="59"/>
      <c r="GT17" s="59"/>
      <c r="HD17" s="59"/>
      <c r="HN17" s="59"/>
    </row>
    <row r="18" spans="1:222" s="1" customFormat="1" x14ac:dyDescent="0.3">
      <c r="A18" s="586"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9"/>
      <c r="CN18" s="59"/>
      <c r="CX18" s="59"/>
      <c r="DH18" s="59"/>
      <c r="DR18" s="59"/>
      <c r="EB18" s="59"/>
      <c r="EL18" s="59"/>
      <c r="EV18" s="59"/>
      <c r="FF18" s="59"/>
      <c r="FP18" s="59"/>
      <c r="FZ18" s="59"/>
      <c r="GJ18" s="59"/>
      <c r="GT18" s="59"/>
      <c r="HD18" s="59"/>
      <c r="HN18" s="59"/>
    </row>
    <row r="19" spans="1:222" s="1" customFormat="1" x14ac:dyDescent="0.3">
      <c r="A19" s="586"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9"/>
      <c r="CN19" s="59"/>
      <c r="CX19" s="59"/>
      <c r="DH19" s="59"/>
      <c r="DR19" s="59"/>
      <c r="EB19" s="59"/>
      <c r="EL19" s="59"/>
      <c r="EV19" s="59"/>
      <c r="FF19" s="59"/>
      <c r="FP19" s="59"/>
      <c r="FZ19" s="59"/>
      <c r="GJ19" s="59"/>
      <c r="GT19" s="59"/>
      <c r="HD19" s="59"/>
      <c r="HN19" s="59"/>
    </row>
    <row r="20" spans="1:222" s="1" customFormat="1" x14ac:dyDescent="0.3">
      <c r="A20" s="586"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9"/>
      <c r="CN20" s="59"/>
      <c r="CX20" s="59"/>
      <c r="DH20" s="59"/>
      <c r="DR20" s="59"/>
      <c r="EB20" s="59"/>
      <c r="EL20" s="59"/>
      <c r="EV20" s="59"/>
      <c r="FF20" s="59"/>
      <c r="FP20" s="59"/>
      <c r="FZ20" s="59"/>
      <c r="GJ20" s="59"/>
      <c r="GT20" s="59"/>
      <c r="HD20" s="59"/>
      <c r="HN20" s="59"/>
    </row>
    <row r="21" spans="1:222" s="1" customFormat="1" x14ac:dyDescent="0.3">
      <c r="A21" s="586"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9"/>
      <c r="CN21" s="59"/>
      <c r="CX21" s="59"/>
      <c r="DH21" s="59"/>
      <c r="DR21" s="59"/>
      <c r="EB21" s="59"/>
      <c r="EL21" s="59"/>
      <c r="EV21" s="59"/>
      <c r="FF21" s="59"/>
      <c r="FP21" s="59"/>
      <c r="FZ21" s="59"/>
      <c r="GJ21" s="59"/>
      <c r="GT21" s="59"/>
      <c r="HD21" s="59"/>
      <c r="HN21" s="59"/>
    </row>
    <row r="22" spans="1:222" s="1" customFormat="1" x14ac:dyDescent="0.3">
      <c r="A22" s="586"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9"/>
      <c r="CN22" s="59"/>
      <c r="CX22" s="59"/>
      <c r="DH22" s="59"/>
      <c r="DR22" s="59"/>
      <c r="EB22" s="59"/>
      <c r="EL22" s="59"/>
      <c r="EV22" s="59"/>
      <c r="FF22" s="59"/>
      <c r="FP22" s="59"/>
      <c r="FZ22" s="59"/>
      <c r="GJ22" s="59"/>
      <c r="GT22" s="59"/>
      <c r="HD22" s="59"/>
      <c r="HN22" s="59"/>
    </row>
    <row r="23" spans="1:222" s="1" customFormat="1" x14ac:dyDescent="0.3">
      <c r="A23" s="586"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9"/>
      <c r="CN23" s="59"/>
      <c r="CX23" s="59"/>
      <c r="DH23" s="59"/>
      <c r="DR23" s="59"/>
      <c r="EB23" s="59"/>
      <c r="EL23" s="59"/>
      <c r="EV23" s="59"/>
      <c r="FF23" s="59"/>
      <c r="FP23" s="59"/>
      <c r="FZ23" s="59"/>
      <c r="GJ23" s="59"/>
      <c r="GT23" s="59"/>
      <c r="HD23" s="59"/>
      <c r="HN23" s="59"/>
    </row>
    <row r="24" spans="1:222" s="1" customFormat="1" x14ac:dyDescent="0.3">
      <c r="A24" s="586"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9"/>
      <c r="CN24" s="59"/>
      <c r="CX24" s="59"/>
      <c r="DH24" s="59"/>
      <c r="DR24" s="59"/>
      <c r="EB24" s="59"/>
      <c r="EL24" s="59"/>
      <c r="EV24" s="59"/>
      <c r="FF24" s="59"/>
      <c r="FP24" s="59"/>
      <c r="FZ24" s="59"/>
      <c r="GJ24" s="59"/>
      <c r="GT24" s="59"/>
      <c r="HD24" s="59"/>
      <c r="HN24" s="59"/>
    </row>
    <row r="25" spans="1:222" s="1" customFormat="1" x14ac:dyDescent="0.3">
      <c r="A25" s="586"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9"/>
      <c r="CN25" s="59"/>
      <c r="CX25" s="59"/>
      <c r="DH25" s="59"/>
      <c r="DR25" s="59"/>
      <c r="EB25" s="59"/>
      <c r="EL25" s="59"/>
      <c r="EV25" s="59"/>
      <c r="FF25" s="59"/>
      <c r="FP25" s="59"/>
      <c r="FZ25" s="59"/>
      <c r="GJ25" s="59"/>
      <c r="GT25" s="59"/>
      <c r="HD25" s="59"/>
      <c r="HN25" s="59"/>
    </row>
    <row r="26" spans="1:222" s="1" customFormat="1" ht="83.25" customHeight="1" x14ac:dyDescent="0.3">
      <c r="A26" s="586" t="str">
        <f ca="1">IF(ISBLANK('Data Summary'!A28),"",'Data Summary'!A28)</f>
        <v/>
      </c>
      <c r="B26" s="54" t="str">
        <f>HLOOKUP(Introduction!$G$4,nametranslations,111,FALSE)</f>
        <v>Notes</v>
      </c>
      <c r="C26" s="331" t="s">
        <v>180</v>
      </c>
      <c r="D26" s="332"/>
      <c r="E26" s="332"/>
      <c r="F26" s="332"/>
      <c r="G26" s="332"/>
      <c r="H26" s="332"/>
      <c r="I26" s="333"/>
      <c r="J26" s="8"/>
      <c r="K26" s="8"/>
      <c r="L26" s="54" t="str">
        <f>HLOOKUP(Introduction!$G$4,nametranslations,111,FALSE)</f>
        <v>Notes</v>
      </c>
      <c r="M26" s="331" t="s">
        <v>180</v>
      </c>
      <c r="N26" s="332"/>
      <c r="O26" s="332"/>
      <c r="P26" s="332"/>
      <c r="Q26" s="332"/>
      <c r="R26" s="332"/>
      <c r="S26" s="333"/>
      <c r="T26" s="8"/>
      <c r="U26" s="8"/>
      <c r="V26" s="54" t="str">
        <f>HLOOKUP(Introduction!$G$4,nametranslations,111,FALSE)</f>
        <v>Notes</v>
      </c>
      <c r="W26" s="331" t="s">
        <v>180</v>
      </c>
      <c r="X26" s="332"/>
      <c r="Y26" s="332"/>
      <c r="Z26" s="332"/>
      <c r="AA26" s="332"/>
      <c r="AB26" s="332"/>
      <c r="AC26" s="333"/>
      <c r="AD26" s="8"/>
      <c r="AE26" s="8"/>
      <c r="AF26" s="54" t="str">
        <f>HLOOKUP(Introduction!$G$4,nametranslations,111,FALSE)</f>
        <v>Notes</v>
      </c>
      <c r="AG26" s="331" t="s">
        <v>207</v>
      </c>
      <c r="AH26" s="332"/>
      <c r="AI26" s="332"/>
      <c r="AJ26" s="332"/>
      <c r="AK26" s="332"/>
      <c r="AL26" s="332"/>
      <c r="AM26" s="333"/>
      <c r="AN26" s="8"/>
      <c r="AO26" s="8"/>
      <c r="AP26" s="54" t="str">
        <f>HLOOKUP(Introduction!$G$4,nametranslations,111,FALSE)</f>
        <v>Notes</v>
      </c>
      <c r="AQ26" s="331" t="s">
        <v>180</v>
      </c>
      <c r="AR26" s="332"/>
      <c r="AS26" s="332"/>
      <c r="AT26" s="332"/>
      <c r="AU26" s="332"/>
      <c r="AV26" s="332"/>
      <c r="AW26" s="333"/>
      <c r="AX26" s="8"/>
      <c r="AY26" s="8"/>
      <c r="AZ26" s="54" t="str">
        <f>HLOOKUP(Introduction!$G$4,nametranslations,111,FALSE)</f>
        <v>Notes</v>
      </c>
      <c r="BA26" s="331" t="s">
        <v>180</v>
      </c>
      <c r="BB26" s="332"/>
      <c r="BC26" s="332"/>
      <c r="BD26" s="332"/>
      <c r="BE26" s="332"/>
      <c r="BF26" s="332"/>
      <c r="BG26" s="333"/>
      <c r="BH26" s="8"/>
      <c r="BI26" s="8"/>
      <c r="BJ26" s="54" t="str">
        <f>HLOOKUP(Introduction!$G$4,nametranslations,111,FALSE)</f>
        <v>Notes</v>
      </c>
      <c r="BK26" s="331" t="s">
        <v>180</v>
      </c>
      <c r="BL26" s="332"/>
      <c r="BM26" s="332"/>
      <c r="BN26" s="332"/>
      <c r="BO26" s="332"/>
      <c r="BP26" s="332"/>
      <c r="BQ26" s="333"/>
      <c r="BR26" s="8"/>
      <c r="BS26" s="8"/>
      <c r="BT26" s="54" t="str">
        <f>HLOOKUP(Introduction!$G$4,nametranslations,111,FALSE)</f>
        <v>Notes</v>
      </c>
      <c r="BU26" s="331" t="s">
        <v>180</v>
      </c>
      <c r="BV26" s="332"/>
      <c r="BW26" s="332"/>
      <c r="BX26" s="332"/>
      <c r="BY26" s="332"/>
      <c r="BZ26" s="332"/>
      <c r="CA26" s="333"/>
      <c r="CB26" s="8"/>
      <c r="CC26" s="8"/>
      <c r="CD26" s="59"/>
      <c r="CN26" s="59"/>
      <c r="CX26" s="59"/>
      <c r="DH26" s="59"/>
      <c r="DR26" s="59"/>
      <c r="EB26" s="59"/>
      <c r="EL26" s="59"/>
      <c r="EV26" s="59"/>
      <c r="FF26" s="59"/>
      <c r="FP26" s="59"/>
      <c r="FZ26" s="59"/>
      <c r="GJ26" s="59"/>
      <c r="GT26" s="59"/>
      <c r="HD26" s="59"/>
      <c r="HN26" s="59"/>
    </row>
    <row r="27" spans="1:22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c r="AM27" s="43"/>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9"/>
      <c r="CN27" s="59"/>
      <c r="CX27" s="59"/>
      <c r="DH27" s="59"/>
      <c r="DR27" s="59"/>
      <c r="EB27" s="59"/>
      <c r="EL27" s="59"/>
      <c r="EV27" s="59"/>
      <c r="FF27" s="59"/>
      <c r="FP27" s="59"/>
      <c r="FZ27" s="59"/>
      <c r="GJ27" s="59"/>
      <c r="GT27" s="59"/>
      <c r="HD27" s="59"/>
      <c r="HN27" s="59"/>
    </row>
    <row r="28" spans="1:22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c r="AM28" s="43"/>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9"/>
      <c r="CN28" s="59"/>
      <c r="CX28" s="59"/>
      <c r="DH28" s="59"/>
      <c r="DR28" s="59"/>
      <c r="EB28" s="59"/>
      <c r="EL28" s="59"/>
      <c r="EV28" s="59"/>
      <c r="FF28" s="59"/>
      <c r="FP28" s="59"/>
      <c r="FZ28" s="59"/>
      <c r="GJ28" s="59"/>
      <c r="GT28" s="59"/>
      <c r="HD28" s="59"/>
      <c r="HN28" s="59"/>
    </row>
    <row r="29" spans="1:222" ht="15.75" customHeight="1" x14ac:dyDescent="0.3">
      <c r="A29" s="168"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c r="AM29" s="43"/>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t="s">
        <v>142</v>
      </c>
      <c r="CA29" s="43" t="s">
        <v>142</v>
      </c>
      <c r="CB29" s="8"/>
      <c r="CC29" s="8"/>
    </row>
    <row r="30" spans="1:22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row>
    <row r="31" spans="1:22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row>
    <row r="32" spans="1:22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9">
    <mergeCell ref="BK26:BQ26"/>
    <mergeCell ref="BU26:CA26"/>
    <mergeCell ref="A2:A3"/>
    <mergeCell ref="BA26:BG26"/>
    <mergeCell ref="C26:I26"/>
    <mergeCell ref="AG26:AM26"/>
    <mergeCell ref="M26:S26"/>
    <mergeCell ref="W26:AC26"/>
    <mergeCell ref="AQ26:AW26"/>
  </mergeCells>
  <hyperlinks>
    <hyperlink ref="A4" location="myrangeW0" display="myrangeW0" xr:uid="{BDE9B4B3-6DA4-43DC-BF8F-9191E2764E96}"/>
    <hyperlink ref="A5" location="myrangeW1" display="myrangeW1" xr:uid="{DD05B50C-2A76-4B43-BD2A-02C6D0EC34B2}"/>
    <hyperlink ref="A6" location="myrangeW2" display="myrangeW2" xr:uid="{46AA24B3-7C1A-428E-9CE7-C2F97607197C}"/>
    <hyperlink ref="A7" location="myrangeW3" display="myrangeW3" xr:uid="{939EEF3D-0578-4FD1-BB9A-9ACF734B2740}"/>
    <hyperlink ref="A8" location="myrangeW4" display="myrangeW4" xr:uid="{CAB53E71-4907-4455-8C25-CA4BA7DD2185}"/>
    <hyperlink ref="A9" location="myrangeW5" display="myrangeW5" xr:uid="{2DE48768-1E9B-4B77-B198-ECEC7D367FF0}"/>
    <hyperlink ref="A10" location="myrangeW6" display="myrangeW6" xr:uid="{BC183763-76B2-4E05-94E5-909B60395C79}"/>
    <hyperlink ref="A11" location="myrangeW7" display="myrangeW7" xr:uid="{618256DC-0DCE-4FFA-A00B-F26140D4C24D}"/>
    <hyperlink ref="A12" location="myrangeW8" display="myrangeW8" xr:uid="{61F21060-CD0B-4A14-91B0-C35267DC7850}"/>
    <hyperlink ref="A13" location="myrangeW9" display="myrangeW9" xr:uid="{05EBD380-7294-41BE-9309-C848D61ECD3F}"/>
    <hyperlink ref="A14" location="myrangeW10" display="myrangeW10" xr:uid="{7C2436B3-0D5C-43A0-860A-29CAED763590}"/>
    <hyperlink ref="A15" location="myrangeW11" display="myrangeW11" xr:uid="{6C83BBC7-7C00-4F36-96B0-DF5963C46F32}"/>
    <hyperlink ref="A16" location="myrangeW12" display="myrangeW12" xr:uid="{2D74448C-3983-4D9E-A268-CDFE1D41631E}"/>
    <hyperlink ref="A17" location="myrangeW13" display="myrangeW13" xr:uid="{34B4A64E-4C2E-4729-B41C-CA6D0D889395}"/>
    <hyperlink ref="A18" location="myrangeW14" display="myrangeW14" xr:uid="{70EFDC91-B7D0-45D6-80D2-F30DA78839C9}"/>
    <hyperlink ref="A19" location="myrangeW15" display="myrangeW15" xr:uid="{50CAD127-2854-4AC7-AFAA-4D2D1F770C27}"/>
    <hyperlink ref="A20" location="myrangeW16" display="myrangeW16" xr:uid="{1551A1C6-63FE-42FB-8EAF-D6FE07E11D7A}"/>
    <hyperlink ref="A21" location="myrangeW17" display="myrangeW17" xr:uid="{9023DBDF-805F-4438-8AD7-05CF613A0CC4}"/>
    <hyperlink ref="A22" location="myrangeW18" display="myrangeW18" xr:uid="{B047EE64-61E2-4AEB-8643-E80CF3AF5BAC}"/>
    <hyperlink ref="A23" location="myrangeW19" display="myrangeW19" xr:uid="{382AD755-856C-4199-AF13-5BEA3C67347B}"/>
    <hyperlink ref="A24" location="myrangeW20" display="myrangeW20" xr:uid="{0E24BEEC-88E1-4B43-9A4F-2029B68F902D}"/>
    <hyperlink ref="A25" location="myrangeW21" display="myrangeW21" xr:uid="{2453D358-873A-4066-AB89-19079191B25E}"/>
    <hyperlink ref="A26" location="myrangeW22" display="myrangeW22" xr:uid="{56420CC1-DA6D-4064-B0A3-8113F013BA4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customWidth="1"/>
    <col min="34" max="39" width="7.796875" customWidth="1"/>
    <col min="40" max="41" width="1.09765625" customWidth="1"/>
    <col min="42" max="42" width="24.59765625" style="57" customWidth="1"/>
    <col min="43" max="43" width="29.59765625" customWidth="1"/>
    <col min="44" max="49" width="7.796875" customWidth="1"/>
    <col min="50" max="51" width="1.09765625" customWidth="1"/>
    <col min="52" max="52" width="24.59765625" style="57" customWidth="1"/>
    <col min="53" max="53" width="29.59765625" customWidth="1"/>
    <col min="54" max="59" width="7.796875" customWidth="1"/>
    <col min="60" max="61" width="1.09765625" customWidth="1"/>
    <col min="62" max="62" width="24.59765625" style="57" customWidth="1"/>
    <col min="63" max="63" width="29.59765625" customWidth="1"/>
    <col min="64" max="69" width="7.796875" customWidth="1"/>
    <col min="70" max="71" width="1.09765625" customWidth="1"/>
    <col min="72" max="72" width="24.59765625" style="57" customWidth="1"/>
    <col min="73" max="73" width="29.59765625"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 min="222" max="222" width="24.59765625" style="57" customWidth="1"/>
    <col min="223" max="223" width="29.59765625" customWidth="1"/>
    <col min="224" max="229" width="7.796875" customWidth="1"/>
    <col min="230" max="231" width="1.09765625" customWidth="1"/>
  </cols>
  <sheetData>
    <row r="1" spans="1:222" s="140" customFormat="1" ht="30" customHeight="1" x14ac:dyDescent="0.3">
      <c r="B1" s="590" t="str">
        <f>HLOOKUP(Introduction!$G$4,nametranslations,117,FALSE)</f>
        <v>Sanitation in Schools</v>
      </c>
      <c r="C1" s="172" t="s">
        <v>184</v>
      </c>
      <c r="D1" s="137" t="str">
        <f>+Introduction!$C$7</f>
        <v>San Marino</v>
      </c>
      <c r="E1" s="137"/>
      <c r="F1" s="137"/>
      <c r="G1" s="137"/>
      <c r="H1" s="137"/>
      <c r="I1" s="154"/>
      <c r="J1" s="138"/>
      <c r="K1" s="139"/>
      <c r="L1" s="590" t="str">
        <f>HLOOKUP(Introduction!$G$4,nametranslations,117,FALSE)</f>
        <v>Sanitation in Schools</v>
      </c>
      <c r="M1" s="172">
        <v>2019</v>
      </c>
      <c r="N1" s="137" t="str">
        <f>+Introduction!$C$7</f>
        <v>San Marino</v>
      </c>
      <c r="O1" s="137"/>
      <c r="P1" s="137"/>
      <c r="Q1" s="137"/>
      <c r="R1" s="137"/>
      <c r="S1" s="154"/>
      <c r="T1" s="138"/>
      <c r="U1" s="139"/>
      <c r="V1" s="590" t="str">
        <f>HLOOKUP(Introduction!$G$4,nametranslations,117,FALSE)</f>
        <v>Sanitation in Schools</v>
      </c>
      <c r="W1" s="172">
        <v>2020</v>
      </c>
      <c r="X1" s="137" t="str">
        <f>+Introduction!$C$7</f>
        <v>San Marino</v>
      </c>
      <c r="Y1" s="137"/>
      <c r="Z1" s="137"/>
      <c r="AA1" s="137"/>
      <c r="AB1" s="137"/>
      <c r="AC1" s="154"/>
      <c r="AD1" s="138"/>
      <c r="AE1" s="139"/>
      <c r="AF1" s="590" t="str">
        <f>HLOOKUP(Introduction!$G$4,nametranslations,117,FALSE)</f>
        <v>Sanitation in Schools</v>
      </c>
      <c r="AG1" s="172">
        <v>2021</v>
      </c>
      <c r="AH1" s="137" t="str">
        <f>+Introduction!$C$7</f>
        <v>San Marino</v>
      </c>
      <c r="AI1" s="137"/>
      <c r="AJ1" s="137"/>
      <c r="AK1" s="137"/>
      <c r="AL1" s="137"/>
      <c r="AM1" s="154"/>
      <c r="AN1" s="138"/>
      <c r="AO1" s="139"/>
      <c r="AP1" s="590" t="str">
        <f>HLOOKUP(Introduction!$G$4,nametranslations,117,FALSE)</f>
        <v>Sanitation in Schools</v>
      </c>
      <c r="AQ1" s="172">
        <v>2021</v>
      </c>
      <c r="AR1" s="137" t="str">
        <f>+Introduction!$C$7</f>
        <v>San Marino</v>
      </c>
      <c r="AS1" s="137"/>
      <c r="AT1" s="137"/>
      <c r="AU1" s="137"/>
      <c r="AV1" s="137"/>
      <c r="AW1" s="154"/>
      <c r="AX1" s="138"/>
      <c r="AY1" s="139"/>
      <c r="AZ1" s="590" t="str">
        <f>HLOOKUP(Introduction!$G$4,nametranslations,117,FALSE)</f>
        <v>Sanitation in Schools</v>
      </c>
      <c r="BA1" s="172">
        <v>2022</v>
      </c>
      <c r="BB1" s="137" t="str">
        <f>+Introduction!$C$7</f>
        <v>San Marino</v>
      </c>
      <c r="BC1" s="137"/>
      <c r="BD1" s="137"/>
      <c r="BE1" s="137"/>
      <c r="BF1" s="137"/>
      <c r="BG1" s="154"/>
      <c r="BH1" s="138"/>
      <c r="BI1" s="139"/>
      <c r="BJ1" s="590" t="str">
        <f>HLOOKUP(Introduction!$G$4,nametranslations,117,FALSE)</f>
        <v>Sanitation in Schools</v>
      </c>
      <c r="BK1" s="172">
        <v>2023</v>
      </c>
      <c r="BL1" s="137" t="str">
        <f>+Introduction!$C$7</f>
        <v>San Marino</v>
      </c>
      <c r="BM1" s="137"/>
      <c r="BN1" s="137"/>
      <c r="BO1" s="137"/>
      <c r="BP1" s="137"/>
      <c r="BQ1" s="154"/>
      <c r="BR1" s="138"/>
      <c r="BS1" s="139"/>
      <c r="BT1" s="590" t="str">
        <f>HLOOKUP(Introduction!$G$4,nametranslations,117,FALSE)</f>
        <v>Sanitation in Schools</v>
      </c>
      <c r="BU1" s="172">
        <v>2024</v>
      </c>
      <c r="BV1" s="137" t="str">
        <f>+Introduction!$C$7</f>
        <v>San Marino</v>
      </c>
      <c r="BW1" s="137"/>
      <c r="BX1" s="137"/>
      <c r="BY1" s="137"/>
      <c r="BZ1" s="137"/>
      <c r="CA1" s="154"/>
      <c r="CB1" s="138"/>
      <c r="CC1" s="139"/>
    </row>
    <row r="2" spans="1:222" s="140" customFormat="1" ht="30" customHeight="1" x14ac:dyDescent="0.3">
      <c r="A2" s="334" t="s">
        <v>202</v>
      </c>
      <c r="B2" s="143" t="s">
        <v>183</v>
      </c>
      <c r="C2" s="125" t="s">
        <v>149</v>
      </c>
      <c r="D2" s="125" t="s">
        <v>148</v>
      </c>
      <c r="E2" s="144"/>
      <c r="F2" s="144"/>
      <c r="G2" s="144"/>
      <c r="H2" s="144"/>
      <c r="I2" s="145"/>
      <c r="J2" s="141" t="s">
        <v>185</v>
      </c>
      <c r="K2" s="142"/>
      <c r="L2" s="143" t="s">
        <v>199</v>
      </c>
      <c r="M2" s="125" t="s">
        <v>149</v>
      </c>
      <c r="N2" s="125" t="s">
        <v>148</v>
      </c>
      <c r="O2" s="144"/>
      <c r="P2" s="144"/>
      <c r="Q2" s="144"/>
      <c r="R2" s="144"/>
      <c r="S2" s="145"/>
      <c r="T2" s="141" t="s">
        <v>185</v>
      </c>
      <c r="U2" s="142"/>
      <c r="V2" s="143" t="s">
        <v>200</v>
      </c>
      <c r="W2" s="125" t="s">
        <v>149</v>
      </c>
      <c r="X2" s="125" t="s">
        <v>148</v>
      </c>
      <c r="Y2" s="144"/>
      <c r="Z2" s="144"/>
      <c r="AA2" s="144"/>
      <c r="AB2" s="144"/>
      <c r="AC2" s="145"/>
      <c r="AD2" s="141" t="s">
        <v>185</v>
      </c>
      <c r="AE2" s="142"/>
      <c r="AF2" s="143" t="s">
        <v>205</v>
      </c>
      <c r="AG2" s="125" t="s">
        <v>149</v>
      </c>
      <c r="AH2" s="125" t="s">
        <v>206</v>
      </c>
      <c r="AI2" s="144"/>
      <c r="AJ2" s="144"/>
      <c r="AK2" s="144"/>
      <c r="AL2" s="144"/>
      <c r="AM2" s="145"/>
      <c r="AN2" s="141" t="s">
        <v>185</v>
      </c>
      <c r="AO2" s="142"/>
      <c r="AP2" s="143" t="s">
        <v>203</v>
      </c>
      <c r="AQ2" s="125" t="s">
        <v>149</v>
      </c>
      <c r="AR2" s="125" t="s">
        <v>148</v>
      </c>
      <c r="AS2" s="144"/>
      <c r="AT2" s="144"/>
      <c r="AU2" s="144"/>
      <c r="AV2" s="144"/>
      <c r="AW2" s="145"/>
      <c r="AX2" s="141" t="s">
        <v>185</v>
      </c>
      <c r="AY2" s="142"/>
      <c r="AZ2" s="143" t="s">
        <v>204</v>
      </c>
      <c r="BA2" s="125" t="s">
        <v>149</v>
      </c>
      <c r="BB2" s="125" t="s">
        <v>148</v>
      </c>
      <c r="BC2" s="144"/>
      <c r="BD2" s="144"/>
      <c r="BE2" s="144"/>
      <c r="BF2" s="144"/>
      <c r="BG2" s="145"/>
      <c r="BH2" s="141" t="s">
        <v>185</v>
      </c>
      <c r="BI2" s="142"/>
      <c r="BJ2" s="143" t="s">
        <v>221</v>
      </c>
      <c r="BK2" s="125" t="s">
        <v>149</v>
      </c>
      <c r="BL2" s="125" t="s">
        <v>148</v>
      </c>
      <c r="BM2" s="144"/>
      <c r="BN2" s="144"/>
      <c r="BO2" s="144"/>
      <c r="BP2" s="144"/>
      <c r="BQ2" s="145"/>
      <c r="BR2" s="141" t="s">
        <v>185</v>
      </c>
      <c r="BS2" s="142"/>
      <c r="BT2" s="143" t="s">
        <v>222</v>
      </c>
      <c r="BU2" s="125" t="s">
        <v>149</v>
      </c>
      <c r="BV2" s="125" t="s">
        <v>148</v>
      </c>
      <c r="BW2" s="144"/>
      <c r="BX2" s="144"/>
      <c r="BY2" s="144"/>
      <c r="BZ2" s="144"/>
      <c r="CA2" s="145"/>
      <c r="CB2" s="141" t="s">
        <v>185</v>
      </c>
      <c r="CC2" s="142"/>
    </row>
    <row r="3" spans="1:222" s="118" customFormat="1" ht="18" customHeight="1" x14ac:dyDescent="0.3">
      <c r="A3" s="334"/>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17"/>
      <c r="CN3" s="117"/>
      <c r="CX3" s="117"/>
      <c r="DH3" s="117"/>
      <c r="DR3" s="117"/>
      <c r="EB3" s="117"/>
      <c r="EL3" s="117"/>
      <c r="EV3" s="117"/>
      <c r="FF3" s="117"/>
      <c r="FP3" s="117"/>
      <c r="FZ3" s="117"/>
      <c r="GJ3" s="117"/>
      <c r="GT3" s="117"/>
      <c r="HD3" s="117"/>
      <c r="HN3" s="117"/>
    </row>
    <row r="4" spans="1:222" s="2" customFormat="1" x14ac:dyDescent="0.2">
      <c r="A4" s="612" t="str">
        <f>IF(ISBLANK('Data Summary'!A6),"",'Data Summary'!A6)</f>
        <v>SMR_2018_UIS</v>
      </c>
      <c r="B4" s="53" t="s">
        <v>179</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3" t="s">
        <v>179</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3" t="s">
        <v>179</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3" t="s">
        <v>179</v>
      </c>
      <c r="AG4" s="67" t="str">
        <f>HLOOKUP(Introduction!$G$4,nametranslations,118,FALSE)</f>
        <v>No facility</v>
      </c>
      <c r="AH4" s="6">
        <f t="shared" ref="AH4:AM4" si="3">IF(COUNTA(AH14)=0,"",AH14)</f>
        <v>0</v>
      </c>
      <c r="AI4" s="6" t="str">
        <f t="shared" si="3"/>
        <v/>
      </c>
      <c r="AJ4" s="6" t="str">
        <f t="shared" si="3"/>
        <v/>
      </c>
      <c r="AK4" s="6" t="str">
        <f t="shared" si="3"/>
        <v/>
      </c>
      <c r="AL4" s="6" t="str">
        <f t="shared" si="3"/>
        <v/>
      </c>
      <c r="AM4" s="22" t="str">
        <f t="shared" si="3"/>
        <v/>
      </c>
      <c r="AN4" s="16"/>
      <c r="AO4" s="11"/>
      <c r="AP4" s="53" t="s">
        <v>179</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3" t="s">
        <v>179</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3" t="s">
        <v>179</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3" t="s">
        <v>179</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8"/>
      <c r="CN4" s="58"/>
      <c r="CX4" s="58"/>
      <c r="DH4" s="58"/>
      <c r="DR4" s="58"/>
      <c r="EB4" s="58"/>
      <c r="EL4" s="58"/>
      <c r="EV4" s="58"/>
      <c r="FF4" s="58"/>
      <c r="FP4" s="58"/>
      <c r="FZ4" s="58"/>
      <c r="GJ4" s="58"/>
      <c r="GT4" s="58"/>
      <c r="HD4" s="58"/>
      <c r="HN4" s="58"/>
    </row>
    <row r="5" spans="1:222" s="2" customFormat="1" x14ac:dyDescent="0.3">
      <c r="A5" s="612" t="str">
        <f ca="1">IF(ISBLANK('Data Summary'!A7),"",'Data Summary'!A7)</f>
        <v>SMR_2019_UIS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8"/>
      <c r="CN5" s="58"/>
      <c r="CX5" s="58"/>
      <c r="DH5" s="58"/>
      <c r="DR5" s="58"/>
      <c r="EB5" s="58"/>
      <c r="EL5" s="58"/>
      <c r="EV5" s="58"/>
      <c r="FF5" s="58"/>
      <c r="FP5" s="58"/>
      <c r="FZ5" s="58"/>
      <c r="GJ5" s="58"/>
      <c r="GT5" s="58"/>
      <c r="HD5" s="58"/>
      <c r="HN5" s="58"/>
    </row>
    <row r="6" spans="1:222" s="2" customFormat="1" x14ac:dyDescent="0.2">
      <c r="A6" s="612" t="str">
        <f ca="1">IF(ISBLANK('Data Summary'!A8),"",'Data Summary'!A8)</f>
        <v>SMR_2020_UIS</v>
      </c>
      <c r="B6" s="53" t="s">
        <v>179</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3" t="s">
        <v>179</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3" t="s">
        <v>179</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3" t="s">
        <v>179</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3" t="s">
        <v>179</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3" t="s">
        <v>179</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3" t="s">
        <v>179</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3" t="s">
        <v>179</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8"/>
      <c r="CN6" s="58"/>
      <c r="CX6" s="58"/>
      <c r="DH6" s="58"/>
      <c r="DR6" s="58"/>
      <c r="EB6" s="58"/>
      <c r="EL6" s="58"/>
      <c r="EV6" s="58"/>
      <c r="FF6" s="58"/>
      <c r="FP6" s="58"/>
      <c r="FZ6" s="58"/>
      <c r="GJ6" s="58"/>
      <c r="GT6" s="58"/>
      <c r="HD6" s="58"/>
      <c r="HN6" s="58"/>
    </row>
    <row r="7" spans="1:222" s="2" customFormat="1" x14ac:dyDescent="0.3">
      <c r="A7" s="612" t="str">
        <f ca="1">IF(ISBLANK('Data Summary'!A9),"",'Data Summary'!A9)</f>
        <v>SMR_2021_PWH</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8"/>
      <c r="CN7" s="58"/>
      <c r="CX7" s="58"/>
      <c r="DH7" s="58"/>
      <c r="DR7" s="58"/>
      <c r="EB7" s="58"/>
      <c r="EL7" s="58"/>
      <c r="EV7" s="58"/>
      <c r="FF7" s="58"/>
      <c r="FP7" s="58"/>
      <c r="FZ7" s="58"/>
      <c r="GJ7" s="58"/>
      <c r="GT7" s="58"/>
      <c r="HD7" s="58"/>
      <c r="HN7" s="58"/>
    </row>
    <row r="8" spans="1:222" s="2" customFormat="1" x14ac:dyDescent="0.3">
      <c r="A8" s="612" t="str">
        <f ca="1">IF(ISBLANK('Data Summary'!A10),"",'Data Summary'!A10)</f>
        <v>SMR_2021_UIS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8"/>
      <c r="CN8" s="58"/>
      <c r="CX8" s="58"/>
      <c r="DH8" s="58"/>
      <c r="DR8" s="58"/>
      <c r="EB8" s="58"/>
      <c r="EL8" s="58"/>
      <c r="EV8" s="58"/>
      <c r="FF8" s="58"/>
      <c r="FP8" s="58"/>
      <c r="FZ8" s="58"/>
      <c r="GJ8" s="58"/>
      <c r="GT8" s="58"/>
      <c r="HD8" s="58"/>
      <c r="HN8" s="58"/>
    </row>
    <row r="9" spans="1:222" s="599" customFormat="1" ht="21" customHeight="1" x14ac:dyDescent="0.3">
      <c r="A9" s="613" t="str">
        <f ca="1">IF(ISBLANK('Data Summary'!A11),"",'Data Summary'!A11)</f>
        <v>SMR_2022_UIS</v>
      </c>
      <c r="B9" s="592"/>
      <c r="C9" s="602" t="str">
        <f>HLOOKUP(Introduction!$G$4,nametranslations,121,FALSE)</f>
        <v>Usable &amp; Single-sex</v>
      </c>
      <c r="D9" s="600"/>
      <c r="E9" s="600"/>
      <c r="F9" s="600"/>
      <c r="G9" s="600"/>
      <c r="H9" s="600"/>
      <c r="I9" s="603"/>
      <c r="J9" s="597"/>
      <c r="K9" s="604"/>
      <c r="L9" s="592"/>
      <c r="M9" s="602" t="str">
        <f>HLOOKUP(Introduction!$G$4,nametranslations,121,FALSE)</f>
        <v>Usable &amp; Single-sex</v>
      </c>
      <c r="N9" s="600"/>
      <c r="O9" s="600"/>
      <c r="P9" s="600"/>
      <c r="Q9" s="600"/>
      <c r="R9" s="600"/>
      <c r="S9" s="603"/>
      <c r="T9" s="597"/>
      <c r="U9" s="604"/>
      <c r="V9" s="592"/>
      <c r="W9" s="602" t="str">
        <f>HLOOKUP(Introduction!$G$4,nametranslations,121,FALSE)</f>
        <v>Usable &amp; Single-sex</v>
      </c>
      <c r="X9" s="600"/>
      <c r="Y9" s="600"/>
      <c r="Z9" s="600"/>
      <c r="AA9" s="600"/>
      <c r="AB9" s="600"/>
      <c r="AC9" s="603"/>
      <c r="AD9" s="597"/>
      <c r="AE9" s="604"/>
      <c r="AF9" s="592"/>
      <c r="AG9" s="602" t="str">
        <f>HLOOKUP(Introduction!$G$4,nametranslations,121,FALSE)</f>
        <v>Usable &amp; Single-sex</v>
      </c>
      <c r="AH9" s="600"/>
      <c r="AI9" s="600"/>
      <c r="AJ9" s="600"/>
      <c r="AK9" s="600"/>
      <c r="AL9" s="600"/>
      <c r="AM9" s="603"/>
      <c r="AN9" s="597"/>
      <c r="AO9" s="604"/>
      <c r="AP9" s="592"/>
      <c r="AQ9" s="602" t="str">
        <f>HLOOKUP(Introduction!$G$4,nametranslations,121,FALSE)</f>
        <v>Usable &amp; Single-sex</v>
      </c>
      <c r="AR9" s="600"/>
      <c r="AS9" s="600"/>
      <c r="AT9" s="600"/>
      <c r="AU9" s="600"/>
      <c r="AV9" s="600"/>
      <c r="AW9" s="603"/>
      <c r="AX9" s="597"/>
      <c r="AY9" s="604"/>
      <c r="AZ9" s="592"/>
      <c r="BA9" s="602" t="str">
        <f>HLOOKUP(Introduction!$G$4,nametranslations,121,FALSE)</f>
        <v>Usable &amp; Single-sex</v>
      </c>
      <c r="BB9" s="600"/>
      <c r="BC9" s="600"/>
      <c r="BD9" s="600"/>
      <c r="BE9" s="600"/>
      <c r="BF9" s="600"/>
      <c r="BG9" s="603"/>
      <c r="BH9" s="597"/>
      <c r="BI9" s="604"/>
      <c r="BJ9" s="592"/>
      <c r="BK9" s="602" t="str">
        <f>HLOOKUP(Introduction!$G$4,nametranslations,121,FALSE)</f>
        <v>Usable &amp; Single-sex</v>
      </c>
      <c r="BL9" s="600"/>
      <c r="BM9" s="600"/>
      <c r="BN9" s="600"/>
      <c r="BO9" s="600"/>
      <c r="BP9" s="600"/>
      <c r="BQ9" s="603"/>
      <c r="BR9" s="597"/>
      <c r="BS9" s="604"/>
      <c r="BT9" s="592"/>
      <c r="BU9" s="602" t="str">
        <f>HLOOKUP(Introduction!$G$4,nametranslations,121,FALSE)</f>
        <v>Usable &amp; Single-sex</v>
      </c>
      <c r="BV9" s="600"/>
      <c r="BW9" s="600"/>
      <c r="BX9" s="600"/>
      <c r="BY9" s="600"/>
      <c r="BZ9" s="600"/>
      <c r="CA9" s="603"/>
      <c r="CB9" s="597"/>
      <c r="CC9" s="604"/>
      <c r="CD9" s="598"/>
      <c r="CN9" s="598"/>
      <c r="CX9" s="598"/>
      <c r="DH9" s="598"/>
      <c r="DR9" s="598"/>
      <c r="EB9" s="598"/>
      <c r="EL9" s="598"/>
      <c r="EV9" s="598"/>
      <c r="FF9" s="598"/>
      <c r="FP9" s="598"/>
      <c r="FZ9" s="598"/>
      <c r="GJ9" s="598"/>
      <c r="GT9" s="598"/>
      <c r="HD9" s="598"/>
      <c r="HN9" s="598"/>
    </row>
    <row r="10" spans="1:222" s="2" customFormat="1" ht="21" customHeight="1" x14ac:dyDescent="0.3">
      <c r="A10" s="612" t="str">
        <f ca="1">IF(ISBLANK('Data Summary'!A12),"",'Data Summary'!A12)</f>
        <v>SMR_2023_UIS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8"/>
      <c r="CN10" s="58"/>
      <c r="CX10" s="58"/>
      <c r="DH10" s="58"/>
      <c r="DR10" s="58"/>
      <c r="EB10" s="58"/>
      <c r="EL10" s="58"/>
      <c r="EV10" s="58"/>
      <c r="FF10" s="58"/>
      <c r="FP10" s="58"/>
      <c r="FZ10" s="58"/>
      <c r="GJ10" s="58"/>
      <c r="GT10" s="58"/>
      <c r="HD10" s="58"/>
      <c r="HN10" s="58"/>
    </row>
    <row r="11" spans="1:222" s="599" customFormat="1" ht="21" customHeight="1" x14ac:dyDescent="0.3">
      <c r="A11" s="613" t="str">
        <f ca="1">IF(ISBLANK('Data Summary'!A13),"",'Data Summary'!A13)</f>
        <v>SMR_2024_UIS</v>
      </c>
      <c r="B11" s="592"/>
      <c r="C11" s="593" t="str">
        <f>HLOOKUP(Introduction!$G$4,nametranslations,154,FALSE)</f>
        <v>Improved &amp; single-sex</v>
      </c>
      <c r="D11" s="600"/>
      <c r="E11" s="595"/>
      <c r="F11" s="595"/>
      <c r="G11" s="595"/>
      <c r="H11" s="595"/>
      <c r="I11" s="596"/>
      <c r="J11" s="597"/>
      <c r="K11" s="604"/>
      <c r="L11" s="592"/>
      <c r="M11" s="593" t="str">
        <f>HLOOKUP(Introduction!$G$4,nametranslations,154,FALSE)</f>
        <v>Improved &amp; single-sex</v>
      </c>
      <c r="N11" s="600"/>
      <c r="O11" s="595"/>
      <c r="P11" s="595"/>
      <c r="Q11" s="595"/>
      <c r="R11" s="595"/>
      <c r="S11" s="596"/>
      <c r="T11" s="597"/>
      <c r="U11" s="604"/>
      <c r="V11" s="592"/>
      <c r="W11" s="593" t="str">
        <f>HLOOKUP(Introduction!$G$4,nametranslations,154,FALSE)</f>
        <v>Improved &amp; single-sex</v>
      </c>
      <c r="X11" s="600"/>
      <c r="Y11" s="595"/>
      <c r="Z11" s="595"/>
      <c r="AA11" s="595"/>
      <c r="AB11" s="595"/>
      <c r="AC11" s="596"/>
      <c r="AD11" s="597"/>
      <c r="AE11" s="604"/>
      <c r="AF11" s="592"/>
      <c r="AG11" s="593" t="str">
        <f>HLOOKUP(Introduction!$G$4,nametranslations,154,FALSE)</f>
        <v>Improved &amp; single-sex</v>
      </c>
      <c r="AH11" s="600"/>
      <c r="AI11" s="595"/>
      <c r="AJ11" s="595"/>
      <c r="AK11" s="595"/>
      <c r="AL11" s="595"/>
      <c r="AM11" s="596"/>
      <c r="AN11" s="597"/>
      <c r="AO11" s="604"/>
      <c r="AP11" s="592"/>
      <c r="AQ11" s="593" t="str">
        <f>HLOOKUP(Introduction!$G$4,nametranslations,154,FALSE)</f>
        <v>Improved &amp; single-sex</v>
      </c>
      <c r="AR11" s="600"/>
      <c r="AS11" s="595"/>
      <c r="AT11" s="595"/>
      <c r="AU11" s="595"/>
      <c r="AV11" s="595"/>
      <c r="AW11" s="596"/>
      <c r="AX11" s="597"/>
      <c r="AY11" s="604"/>
      <c r="AZ11" s="592"/>
      <c r="BA11" s="593" t="str">
        <f>HLOOKUP(Introduction!$G$4,nametranslations,154,FALSE)</f>
        <v>Improved &amp; single-sex</v>
      </c>
      <c r="BB11" s="600"/>
      <c r="BC11" s="595"/>
      <c r="BD11" s="595"/>
      <c r="BE11" s="595"/>
      <c r="BF11" s="595"/>
      <c r="BG11" s="596"/>
      <c r="BH11" s="597"/>
      <c r="BI11" s="604"/>
      <c r="BJ11" s="592"/>
      <c r="BK11" s="593" t="str">
        <f>HLOOKUP(Introduction!$G$4,nametranslations,154,FALSE)</f>
        <v>Improved &amp; single-sex</v>
      </c>
      <c r="BL11" s="600"/>
      <c r="BM11" s="595"/>
      <c r="BN11" s="595"/>
      <c r="BO11" s="595"/>
      <c r="BP11" s="595"/>
      <c r="BQ11" s="596"/>
      <c r="BR11" s="597"/>
      <c r="BS11" s="604"/>
      <c r="BT11" s="592"/>
      <c r="BU11" s="593" t="str">
        <f>HLOOKUP(Introduction!$G$4,nametranslations,154,FALSE)</f>
        <v>Improved &amp; single-sex</v>
      </c>
      <c r="BV11" s="600"/>
      <c r="BW11" s="595"/>
      <c r="BX11" s="595"/>
      <c r="BY11" s="595"/>
      <c r="BZ11" s="595"/>
      <c r="CA11" s="596"/>
      <c r="CB11" s="597"/>
      <c r="CC11" s="604"/>
      <c r="CD11" s="598"/>
      <c r="CN11" s="598"/>
      <c r="CX11" s="598"/>
      <c r="DH11" s="598"/>
      <c r="DR11" s="598"/>
      <c r="EB11" s="598"/>
      <c r="EL11" s="598"/>
      <c r="EV11" s="598"/>
      <c r="FF11" s="598"/>
      <c r="FP11" s="598"/>
      <c r="FZ11" s="598"/>
      <c r="GJ11" s="598"/>
      <c r="GT11" s="598"/>
      <c r="HD11" s="598"/>
      <c r="HN11" s="598"/>
    </row>
    <row r="12" spans="1:222" s="608" customFormat="1" ht="33" customHeight="1" x14ac:dyDescent="0.2">
      <c r="A12" s="601" t="str">
        <f ca="1">IF(ISBLANK('Data Summary'!A14),"",'Data Summary'!A14)</f>
        <v/>
      </c>
      <c r="B12" s="592" t="s">
        <v>151</v>
      </c>
      <c r="C12" s="593" t="str">
        <f>HLOOKUP(Introduction!$G$4,nametranslations,79,FALSE)</f>
        <v>Basic
(improved, usable &amp; single-sex)</v>
      </c>
      <c r="D12" s="605">
        <v>100</v>
      </c>
      <c r="E12" s="595"/>
      <c r="F12" s="595"/>
      <c r="G12" s="595"/>
      <c r="H12" s="605">
        <v>100</v>
      </c>
      <c r="I12" s="606">
        <v>100</v>
      </c>
      <c r="J12" s="597"/>
      <c r="K12" s="604"/>
      <c r="L12" s="592" t="s">
        <v>151</v>
      </c>
      <c r="M12" s="593" t="str">
        <f>HLOOKUP(Introduction!$G$4,nametranslations,79,FALSE)</f>
        <v>Basic
(improved, usable &amp; single-sex)</v>
      </c>
      <c r="N12" s="605">
        <v>100</v>
      </c>
      <c r="O12" s="595"/>
      <c r="P12" s="595"/>
      <c r="Q12" s="595"/>
      <c r="R12" s="605">
        <v>100</v>
      </c>
      <c r="S12" s="606">
        <v>100</v>
      </c>
      <c r="T12" s="597"/>
      <c r="U12" s="604"/>
      <c r="V12" s="592" t="s">
        <v>151</v>
      </c>
      <c r="W12" s="593" t="str">
        <f>HLOOKUP(Introduction!$G$4,nametranslations,79,FALSE)</f>
        <v>Basic
(improved, usable &amp; single-sex)</v>
      </c>
      <c r="X12" s="605">
        <v>100</v>
      </c>
      <c r="Y12" s="595"/>
      <c r="Z12" s="595"/>
      <c r="AA12" s="595"/>
      <c r="AB12" s="605">
        <v>100</v>
      </c>
      <c r="AC12" s="606">
        <v>100</v>
      </c>
      <c r="AD12" s="597"/>
      <c r="AE12" s="604"/>
      <c r="AF12" s="592" t="s">
        <v>151</v>
      </c>
      <c r="AG12" s="593" t="str">
        <f>HLOOKUP(Introduction!$G$4,nametranslations,79,FALSE)</f>
        <v>Basic
(improved, usable &amp; single-sex)</v>
      </c>
      <c r="AH12" s="605">
        <v>100</v>
      </c>
      <c r="AI12" s="595"/>
      <c r="AJ12" s="595"/>
      <c r="AK12" s="595"/>
      <c r="AL12" s="605"/>
      <c r="AM12" s="606"/>
      <c r="AN12" s="597"/>
      <c r="AO12" s="604"/>
      <c r="AP12" s="592" t="s">
        <v>151</v>
      </c>
      <c r="AQ12" s="593" t="str">
        <f>HLOOKUP(Introduction!$G$4,nametranslations,79,FALSE)</f>
        <v>Basic
(improved, usable &amp; single-sex)</v>
      </c>
      <c r="AR12" s="605">
        <v>100</v>
      </c>
      <c r="AS12" s="595"/>
      <c r="AT12" s="595"/>
      <c r="AU12" s="595"/>
      <c r="AV12" s="605">
        <v>100</v>
      </c>
      <c r="AW12" s="606">
        <v>100</v>
      </c>
      <c r="AX12" s="597"/>
      <c r="AY12" s="604"/>
      <c r="AZ12" s="592" t="s">
        <v>151</v>
      </c>
      <c r="BA12" s="593" t="str">
        <f>HLOOKUP(Introduction!$G$4,nametranslations,79,FALSE)</f>
        <v>Basic
(improved, usable &amp; single-sex)</v>
      </c>
      <c r="BB12" s="605">
        <v>100</v>
      </c>
      <c r="BC12" s="595"/>
      <c r="BD12" s="595"/>
      <c r="BE12" s="595"/>
      <c r="BF12" s="605">
        <v>100</v>
      </c>
      <c r="BG12" s="606">
        <v>100</v>
      </c>
      <c r="BH12" s="597"/>
      <c r="BI12" s="604"/>
      <c r="BJ12" s="592" t="s">
        <v>151</v>
      </c>
      <c r="BK12" s="593" t="str">
        <f>HLOOKUP(Introduction!$G$4,nametranslations,79,FALSE)</f>
        <v>Basic
(improved, usable &amp; single-sex)</v>
      </c>
      <c r="BL12" s="605">
        <v>100</v>
      </c>
      <c r="BM12" s="595"/>
      <c r="BN12" s="595"/>
      <c r="BO12" s="595"/>
      <c r="BP12" s="605">
        <v>100</v>
      </c>
      <c r="BQ12" s="606">
        <v>100</v>
      </c>
      <c r="BR12" s="597"/>
      <c r="BS12" s="604"/>
      <c r="BT12" s="592" t="s">
        <v>151</v>
      </c>
      <c r="BU12" s="593" t="str">
        <f>HLOOKUP(Introduction!$G$4,nametranslations,79,FALSE)</f>
        <v>Basic
(improved, usable &amp; single-sex)</v>
      </c>
      <c r="BV12" s="605">
        <v>100</v>
      </c>
      <c r="BW12" s="595"/>
      <c r="BX12" s="595"/>
      <c r="BY12" s="595"/>
      <c r="BZ12" s="605">
        <v>100</v>
      </c>
      <c r="CA12" s="606">
        <v>100</v>
      </c>
      <c r="CB12" s="597"/>
      <c r="CC12" s="604"/>
      <c r="CD12" s="607"/>
      <c r="CN12" s="607"/>
      <c r="CX12" s="607"/>
      <c r="DH12" s="607"/>
      <c r="DR12" s="607"/>
      <c r="EB12" s="607"/>
      <c r="EL12" s="607"/>
      <c r="EV12" s="607"/>
      <c r="FF12" s="607"/>
      <c r="FP12" s="607"/>
      <c r="FZ12" s="607"/>
      <c r="GJ12" s="607"/>
      <c r="GT12" s="607"/>
      <c r="HD12" s="607"/>
      <c r="HN12" s="607"/>
    </row>
    <row r="13" spans="1:222" s="118" customFormat="1" ht="18" customHeight="1" x14ac:dyDescent="0.3">
      <c r="A13" s="587"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c r="HN13" s="117"/>
    </row>
    <row r="14" spans="1:222" x14ac:dyDescent="0.3">
      <c r="A14" s="587"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c r="AM14" s="18"/>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row>
    <row r="15" spans="1:222" s="1" customFormat="1" x14ac:dyDescent="0.3">
      <c r="A15" s="587"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9"/>
      <c r="CN15" s="59"/>
      <c r="CX15" s="59"/>
      <c r="DH15" s="59"/>
      <c r="DR15" s="59"/>
      <c r="EB15" s="59"/>
      <c r="EL15" s="59"/>
      <c r="EV15" s="59"/>
      <c r="FF15" s="59"/>
      <c r="FP15" s="59"/>
      <c r="FZ15" s="59"/>
      <c r="GJ15" s="59"/>
      <c r="GT15" s="59"/>
      <c r="HD15" s="59"/>
      <c r="HN15" s="59"/>
    </row>
    <row r="16" spans="1:222" s="1" customFormat="1" x14ac:dyDescent="0.3">
      <c r="A16" s="587" t="str">
        <f ca="1">IF(ISBLANK('Data Summary'!A18),"",'Data Summary'!A18)</f>
        <v/>
      </c>
      <c r="B16" s="53" t="s">
        <v>179</v>
      </c>
      <c r="C16" s="4">
        <v>1</v>
      </c>
      <c r="D16" s="23">
        <v>100</v>
      </c>
      <c r="E16" s="63"/>
      <c r="F16" s="63"/>
      <c r="G16" s="63"/>
      <c r="H16" s="23">
        <v>100</v>
      </c>
      <c r="I16" s="25">
        <v>100</v>
      </c>
      <c r="J16" s="8"/>
      <c r="K16" s="10"/>
      <c r="L16" s="53" t="s">
        <v>179</v>
      </c>
      <c r="M16" s="4">
        <v>1</v>
      </c>
      <c r="N16" s="23">
        <v>100</v>
      </c>
      <c r="O16" s="63"/>
      <c r="P16" s="63"/>
      <c r="Q16" s="63"/>
      <c r="R16" s="23">
        <v>100</v>
      </c>
      <c r="S16" s="25">
        <v>100</v>
      </c>
      <c r="T16" s="8"/>
      <c r="U16" s="10"/>
      <c r="V16" s="53" t="s">
        <v>179</v>
      </c>
      <c r="W16" s="4">
        <v>1</v>
      </c>
      <c r="X16" s="23">
        <v>100</v>
      </c>
      <c r="Y16" s="63"/>
      <c r="Z16" s="63"/>
      <c r="AA16" s="63"/>
      <c r="AB16" s="23">
        <v>100</v>
      </c>
      <c r="AC16" s="25">
        <v>100</v>
      </c>
      <c r="AD16" s="8"/>
      <c r="AE16" s="10"/>
      <c r="AF16" s="53" t="s">
        <v>179</v>
      </c>
      <c r="AG16" s="4">
        <v>1</v>
      </c>
      <c r="AH16" s="23">
        <v>100</v>
      </c>
      <c r="AI16" s="63"/>
      <c r="AJ16" s="63"/>
      <c r="AK16" s="63"/>
      <c r="AL16" s="23"/>
      <c r="AM16" s="25"/>
      <c r="AN16" s="8"/>
      <c r="AO16" s="10"/>
      <c r="AP16" s="53" t="s">
        <v>179</v>
      </c>
      <c r="AQ16" s="4">
        <v>1</v>
      </c>
      <c r="AR16" s="23">
        <v>100</v>
      </c>
      <c r="AS16" s="63"/>
      <c r="AT16" s="63"/>
      <c r="AU16" s="63"/>
      <c r="AV16" s="23">
        <v>100</v>
      </c>
      <c r="AW16" s="25">
        <v>100</v>
      </c>
      <c r="AX16" s="8"/>
      <c r="AY16" s="10"/>
      <c r="AZ16" s="53" t="s">
        <v>179</v>
      </c>
      <c r="BA16" s="4">
        <v>1</v>
      </c>
      <c r="BB16" s="23">
        <v>100</v>
      </c>
      <c r="BC16" s="63"/>
      <c r="BD16" s="63"/>
      <c r="BE16" s="63"/>
      <c r="BF16" s="23">
        <v>100</v>
      </c>
      <c r="BG16" s="25">
        <v>100</v>
      </c>
      <c r="BH16" s="8"/>
      <c r="BI16" s="10"/>
      <c r="BJ16" s="53" t="s">
        <v>179</v>
      </c>
      <c r="BK16" s="4">
        <v>1</v>
      </c>
      <c r="BL16" s="23">
        <v>100</v>
      </c>
      <c r="BM16" s="63"/>
      <c r="BN16" s="63"/>
      <c r="BO16" s="63"/>
      <c r="BP16" s="23">
        <v>100</v>
      </c>
      <c r="BQ16" s="25">
        <v>100</v>
      </c>
      <c r="BR16" s="8"/>
      <c r="BS16" s="10"/>
      <c r="BT16" s="53" t="s">
        <v>179</v>
      </c>
      <c r="BU16" s="4">
        <v>1</v>
      </c>
      <c r="BV16" s="23">
        <v>100</v>
      </c>
      <c r="BW16" s="63"/>
      <c r="BX16" s="63"/>
      <c r="BY16" s="63"/>
      <c r="BZ16" s="23">
        <v>100</v>
      </c>
      <c r="CA16" s="25">
        <v>100</v>
      </c>
      <c r="CB16" s="8"/>
      <c r="CC16" s="10"/>
      <c r="CD16" s="59"/>
      <c r="CN16" s="59"/>
      <c r="CX16" s="59"/>
      <c r="DH16" s="59"/>
      <c r="DR16" s="59"/>
      <c r="EB16" s="59"/>
      <c r="EL16" s="59"/>
      <c r="EV16" s="59"/>
      <c r="FF16" s="59"/>
      <c r="FP16" s="59"/>
      <c r="FZ16" s="59"/>
      <c r="GJ16" s="59"/>
      <c r="GT16" s="59"/>
      <c r="HD16" s="59"/>
      <c r="HN16" s="59"/>
    </row>
    <row r="17" spans="1:222" s="1" customFormat="1" x14ac:dyDescent="0.3">
      <c r="A17" s="587"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9"/>
      <c r="CN17" s="59"/>
      <c r="CX17" s="59"/>
      <c r="DH17" s="59"/>
      <c r="DR17" s="59"/>
      <c r="EB17" s="59"/>
      <c r="EL17" s="59"/>
      <c r="EV17" s="59"/>
      <c r="FF17" s="59"/>
      <c r="FP17" s="59"/>
      <c r="FZ17" s="59"/>
      <c r="GJ17" s="59"/>
      <c r="GT17" s="59"/>
      <c r="HD17" s="59"/>
      <c r="HN17" s="59"/>
    </row>
    <row r="18" spans="1:222" s="1" customFormat="1" x14ac:dyDescent="0.3">
      <c r="A18" s="587"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9"/>
      <c r="CN18" s="59"/>
      <c r="CX18" s="59"/>
      <c r="DH18" s="59"/>
      <c r="DR18" s="59"/>
      <c r="EB18" s="59"/>
      <c r="EL18" s="59"/>
      <c r="EV18" s="59"/>
      <c r="FF18" s="59"/>
      <c r="FP18" s="59"/>
      <c r="FZ18" s="59"/>
      <c r="GJ18" s="59"/>
      <c r="GT18" s="59"/>
      <c r="HD18" s="59"/>
      <c r="HN18" s="59"/>
    </row>
    <row r="19" spans="1:222" s="1" customFormat="1" x14ac:dyDescent="0.3">
      <c r="A19" s="587"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9"/>
      <c r="CN19" s="59"/>
      <c r="CX19" s="59"/>
      <c r="DH19" s="59"/>
      <c r="DR19" s="59"/>
      <c r="EB19" s="59"/>
      <c r="EL19" s="59"/>
      <c r="EV19" s="59"/>
      <c r="FF19" s="59"/>
      <c r="FP19" s="59"/>
      <c r="FZ19" s="59"/>
      <c r="GJ19" s="59"/>
      <c r="GT19" s="59"/>
      <c r="HD19" s="59"/>
      <c r="HN19" s="59"/>
    </row>
    <row r="20" spans="1:222" s="1" customFormat="1" x14ac:dyDescent="0.3">
      <c r="A20" s="587"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9"/>
      <c r="CN20" s="59"/>
      <c r="CX20" s="59"/>
      <c r="DH20" s="59"/>
      <c r="DR20" s="59"/>
      <c r="EB20" s="59"/>
      <c r="EL20" s="59"/>
      <c r="EV20" s="59"/>
      <c r="FF20" s="59"/>
      <c r="FP20" s="59"/>
      <c r="FZ20" s="59"/>
      <c r="GJ20" s="59"/>
      <c r="GT20" s="59"/>
      <c r="HD20" s="59"/>
      <c r="HN20" s="59"/>
    </row>
    <row r="21" spans="1:222" s="1" customFormat="1" x14ac:dyDescent="0.3">
      <c r="A21" s="587"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9"/>
      <c r="CN21" s="59"/>
      <c r="CX21" s="59"/>
      <c r="DH21" s="59"/>
      <c r="DR21" s="59"/>
      <c r="EB21" s="59"/>
      <c r="EL21" s="59"/>
      <c r="EV21" s="59"/>
      <c r="FF21" s="59"/>
      <c r="FP21" s="59"/>
      <c r="FZ21" s="59"/>
      <c r="GJ21" s="59"/>
      <c r="GT21" s="59"/>
      <c r="HD21" s="59"/>
      <c r="HN21" s="59"/>
    </row>
    <row r="22" spans="1:222" s="1" customFormat="1" x14ac:dyDescent="0.3">
      <c r="A22" s="587"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9"/>
      <c r="CN22" s="59"/>
      <c r="CX22" s="59"/>
      <c r="DH22" s="59"/>
      <c r="DR22" s="59"/>
      <c r="EB22" s="59"/>
      <c r="EL22" s="59"/>
      <c r="EV22" s="59"/>
      <c r="FF22" s="59"/>
      <c r="FP22" s="59"/>
      <c r="FZ22" s="59"/>
      <c r="GJ22" s="59"/>
      <c r="GT22" s="59"/>
      <c r="HD22" s="59"/>
      <c r="HN22" s="59"/>
    </row>
    <row r="23" spans="1:222" s="1" customFormat="1" x14ac:dyDescent="0.3">
      <c r="A23" s="587"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9"/>
      <c r="CN23" s="59"/>
      <c r="CX23" s="59"/>
      <c r="DH23" s="59"/>
      <c r="DR23" s="59"/>
      <c r="EB23" s="59"/>
      <c r="EL23" s="59"/>
      <c r="EV23" s="59"/>
      <c r="FF23" s="59"/>
      <c r="FP23" s="59"/>
      <c r="FZ23" s="59"/>
      <c r="GJ23" s="59"/>
      <c r="GT23" s="59"/>
      <c r="HD23" s="59"/>
      <c r="HN23" s="59"/>
    </row>
    <row r="24" spans="1:222" s="1" customFormat="1" x14ac:dyDescent="0.3">
      <c r="A24" s="587"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9"/>
      <c r="CN24" s="59"/>
      <c r="CX24" s="59"/>
      <c r="DH24" s="59"/>
      <c r="DR24" s="59"/>
      <c r="EB24" s="59"/>
      <c r="EL24" s="59"/>
      <c r="EV24" s="59"/>
      <c r="FF24" s="59"/>
      <c r="FP24" s="59"/>
      <c r="FZ24" s="59"/>
      <c r="GJ24" s="59"/>
      <c r="GT24" s="59"/>
      <c r="HD24" s="59"/>
      <c r="HN24" s="59"/>
    </row>
    <row r="25" spans="1:222" s="1" customFormat="1" x14ac:dyDescent="0.3">
      <c r="A25" s="587"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9"/>
      <c r="CN25" s="59"/>
      <c r="CX25" s="59"/>
      <c r="DH25" s="59"/>
      <c r="DR25" s="59"/>
      <c r="EB25" s="59"/>
      <c r="EL25" s="59"/>
      <c r="EV25" s="59"/>
      <c r="FF25" s="59"/>
      <c r="FP25" s="59"/>
      <c r="FZ25" s="59"/>
      <c r="GJ25" s="59"/>
      <c r="GT25" s="59"/>
      <c r="HD25" s="59"/>
      <c r="HN25" s="59"/>
    </row>
    <row r="26" spans="1:222" s="1" customFormat="1" x14ac:dyDescent="0.3">
      <c r="A26" s="587"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9"/>
      <c r="CN26" s="59"/>
      <c r="CX26" s="59"/>
      <c r="DH26" s="59"/>
      <c r="DR26" s="59"/>
      <c r="EB26" s="59"/>
      <c r="EL26" s="59"/>
      <c r="EV26" s="59"/>
      <c r="FF26" s="59"/>
      <c r="FP26" s="59"/>
      <c r="FZ26" s="59"/>
      <c r="GJ26" s="59"/>
      <c r="GT26" s="59"/>
      <c r="HD26" s="59"/>
      <c r="HN26" s="59"/>
    </row>
    <row r="27" spans="1:222" s="1" customFormat="1" ht="93" customHeight="1" x14ac:dyDescent="0.3">
      <c r="A27" s="169" t="str">
        <f ca="1">IF(ISBLANK('Data Summary'!A29),"",'Data Summary'!A29)</f>
        <v/>
      </c>
      <c r="B27" s="54" t="str">
        <f>HLOOKUP(Introduction!$G$4,nametranslations,111,FALSE)</f>
        <v>Notes</v>
      </c>
      <c r="C27" s="331" t="s">
        <v>180</v>
      </c>
      <c r="D27" s="332"/>
      <c r="E27" s="332"/>
      <c r="F27" s="332"/>
      <c r="G27" s="332"/>
      <c r="H27" s="332"/>
      <c r="I27" s="333"/>
      <c r="J27" s="8"/>
      <c r="K27" s="10"/>
      <c r="L27" s="54" t="str">
        <f>HLOOKUP(Introduction!$G$4,nametranslations,111,FALSE)</f>
        <v>Notes</v>
      </c>
      <c r="M27" s="331" t="s">
        <v>180</v>
      </c>
      <c r="N27" s="332"/>
      <c r="O27" s="332"/>
      <c r="P27" s="332"/>
      <c r="Q27" s="332"/>
      <c r="R27" s="332"/>
      <c r="S27" s="333"/>
      <c r="T27" s="8"/>
      <c r="U27" s="10"/>
      <c r="V27" s="54" t="str">
        <f>HLOOKUP(Introduction!$G$4,nametranslations,111,FALSE)</f>
        <v>Notes</v>
      </c>
      <c r="W27" s="331" t="s">
        <v>180</v>
      </c>
      <c r="X27" s="332"/>
      <c r="Y27" s="332"/>
      <c r="Z27" s="332"/>
      <c r="AA27" s="332"/>
      <c r="AB27" s="332"/>
      <c r="AC27" s="333"/>
      <c r="AD27" s="8"/>
      <c r="AE27" s="10"/>
      <c r="AF27" s="54" t="str">
        <f>HLOOKUP(Introduction!$G$4,nametranslations,111,FALSE)</f>
        <v>Notes</v>
      </c>
      <c r="AG27" s="331" t="s">
        <v>207</v>
      </c>
      <c r="AH27" s="332"/>
      <c r="AI27" s="332"/>
      <c r="AJ27" s="332"/>
      <c r="AK27" s="332"/>
      <c r="AL27" s="332"/>
      <c r="AM27" s="333"/>
      <c r="AN27" s="8"/>
      <c r="AO27" s="10"/>
      <c r="AP27" s="54" t="str">
        <f>HLOOKUP(Introduction!$G$4,nametranslations,111,FALSE)</f>
        <v>Notes</v>
      </c>
      <c r="AQ27" s="331" t="s">
        <v>180</v>
      </c>
      <c r="AR27" s="332"/>
      <c r="AS27" s="332"/>
      <c r="AT27" s="332"/>
      <c r="AU27" s="332"/>
      <c r="AV27" s="332"/>
      <c r="AW27" s="333"/>
      <c r="AX27" s="8"/>
      <c r="AY27" s="10"/>
      <c r="AZ27" s="54" t="str">
        <f>HLOOKUP(Introduction!$G$4,nametranslations,111,FALSE)</f>
        <v>Notes</v>
      </c>
      <c r="BA27" s="331" t="s">
        <v>180</v>
      </c>
      <c r="BB27" s="332"/>
      <c r="BC27" s="332"/>
      <c r="BD27" s="332"/>
      <c r="BE27" s="332"/>
      <c r="BF27" s="332"/>
      <c r="BG27" s="333"/>
      <c r="BH27" s="8"/>
      <c r="BI27" s="10"/>
      <c r="BJ27" s="54" t="str">
        <f>HLOOKUP(Introduction!$G$4,nametranslations,111,FALSE)</f>
        <v>Notes</v>
      </c>
      <c r="BK27" s="331" t="s">
        <v>180</v>
      </c>
      <c r="BL27" s="332"/>
      <c r="BM27" s="332"/>
      <c r="BN27" s="332"/>
      <c r="BO27" s="332"/>
      <c r="BP27" s="332"/>
      <c r="BQ27" s="333"/>
      <c r="BR27" s="8"/>
      <c r="BS27" s="10"/>
      <c r="BT27" s="54" t="str">
        <f>HLOOKUP(Introduction!$G$4,nametranslations,111,FALSE)</f>
        <v>Notes</v>
      </c>
      <c r="BU27" s="331" t="s">
        <v>180</v>
      </c>
      <c r="BV27" s="332"/>
      <c r="BW27" s="332"/>
      <c r="BX27" s="332"/>
      <c r="BY27" s="332"/>
      <c r="BZ27" s="332"/>
      <c r="CA27" s="333"/>
      <c r="CB27" s="8"/>
      <c r="CC27" s="10"/>
      <c r="CD27" s="59"/>
      <c r="CN27" s="59"/>
      <c r="CX27" s="59"/>
      <c r="DH27" s="59"/>
      <c r="DR27" s="59"/>
      <c r="EB27" s="59"/>
      <c r="EL27" s="59"/>
      <c r="EV27" s="59"/>
      <c r="FF27" s="59"/>
      <c r="FP27" s="59"/>
      <c r="FZ27" s="59"/>
      <c r="GJ27" s="59"/>
      <c r="GT27" s="59"/>
      <c r="HD27" s="59"/>
      <c r="HN27" s="59"/>
    </row>
    <row r="28" spans="1:22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c r="AM28" s="43"/>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9"/>
      <c r="CN28" s="59"/>
      <c r="CX28" s="59"/>
      <c r="DH28" s="59"/>
      <c r="DR28" s="59"/>
      <c r="EB28" s="59"/>
      <c r="EL28" s="59"/>
      <c r="EV28" s="59"/>
      <c r="FF28" s="59"/>
      <c r="FP28" s="59"/>
      <c r="FZ28" s="59"/>
      <c r="GJ28" s="59"/>
      <c r="GT28" s="59"/>
      <c r="HD28" s="59"/>
      <c r="HN28" s="59"/>
    </row>
    <row r="29" spans="1:22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c r="AM29" s="43"/>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9"/>
      <c r="CN29" s="59"/>
      <c r="CX29" s="59"/>
      <c r="DH29" s="59"/>
      <c r="DR29" s="59"/>
      <c r="EB29" s="59"/>
      <c r="EL29" s="59"/>
      <c r="EV29" s="59"/>
      <c r="FF29" s="59"/>
      <c r="FP29" s="59"/>
      <c r="FZ29" s="59"/>
      <c r="GJ29" s="59"/>
      <c r="GT29" s="59"/>
      <c r="HD29" s="59"/>
      <c r="HN29" s="59"/>
    </row>
    <row r="30" spans="1:22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9"/>
      <c r="CN30" s="59"/>
      <c r="CX30" s="59"/>
      <c r="DH30" s="59"/>
      <c r="DR30" s="59"/>
      <c r="EB30" s="59"/>
      <c r="EL30" s="59"/>
      <c r="EV30" s="59"/>
      <c r="FF30" s="59"/>
      <c r="FP30" s="59"/>
      <c r="FZ30" s="59"/>
      <c r="GJ30" s="59"/>
      <c r="GT30" s="59"/>
      <c r="HD30" s="59"/>
      <c r="HN30" s="59"/>
    </row>
    <row r="31" spans="1:22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row>
    <row r="32" spans="1:222" ht="16.5" customHeight="1" x14ac:dyDescent="0.3">
      <c r="A32" s="169"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c r="AM32" s="43"/>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t="s">
        <v>142</v>
      </c>
      <c r="CA32" s="43" t="s">
        <v>142</v>
      </c>
      <c r="CB32" s="8"/>
      <c r="CC32" s="10"/>
    </row>
    <row r="33" spans="1:8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row>
    <row r="34" spans="1:8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row>
    <row r="35" spans="1:81" x14ac:dyDescent="0.3">
      <c r="A35" s="169" t="str">
        <f ca="1">IF(ISBLANK('Data Summary'!A37),"",'Data Summary'!A37)</f>
        <v/>
      </c>
    </row>
    <row r="36" spans="1:81" x14ac:dyDescent="0.3">
      <c r="A36" s="169" t="str">
        <f ca="1">IF(ISBLANK('Data Summary'!A38),"",'Data Summary'!A38)</f>
        <v/>
      </c>
    </row>
    <row r="37" spans="1:81" x14ac:dyDescent="0.3">
      <c r="A37" s="169" t="str">
        <f ca="1">IF(ISBLANK('Data Summary'!A39),"",'Data Summary'!A39)</f>
        <v/>
      </c>
    </row>
    <row r="38" spans="1:81" x14ac:dyDescent="0.3">
      <c r="A38" s="169" t="str">
        <f ca="1">IF(ISBLANK('Data Summary'!A40),"",'Data Summary'!A40)</f>
        <v/>
      </c>
    </row>
    <row r="39" spans="1:81" x14ac:dyDescent="0.3">
      <c r="A39" s="169" t="str">
        <f ca="1">IF(ISBLANK('Data Summary'!A41),"",'Data Summary'!A41)</f>
        <v/>
      </c>
    </row>
    <row r="40" spans="1:81" x14ac:dyDescent="0.3">
      <c r="A40" s="169" t="str">
        <f ca="1">IF(ISBLANK('Data Summary'!A42),"",'Data Summary'!A42)</f>
        <v/>
      </c>
    </row>
    <row r="41" spans="1:81" x14ac:dyDescent="0.3">
      <c r="A41" s="169" t="str">
        <f ca="1">IF(ISBLANK('Data Summary'!A43),"",'Data Summary'!A43)</f>
        <v/>
      </c>
    </row>
    <row r="42" spans="1:81" x14ac:dyDescent="0.3">
      <c r="A42" s="169" t="str">
        <f ca="1">IF(ISBLANK('Data Summary'!A44),"",'Data Summary'!A44)</f>
        <v/>
      </c>
    </row>
    <row r="43" spans="1:81" x14ac:dyDescent="0.3">
      <c r="A43" s="169" t="str">
        <f ca="1">IF(ISBLANK('Data Summary'!A45),"",'Data Summary'!A45)</f>
        <v/>
      </c>
    </row>
    <row r="44" spans="1:81" x14ac:dyDescent="0.3">
      <c r="A44" s="169" t="str">
        <f ca="1">IF(ISBLANK('Data Summary'!A46),"",'Data Summary'!A46)</f>
        <v/>
      </c>
    </row>
    <row r="45" spans="1:81" x14ac:dyDescent="0.3">
      <c r="A45" s="169" t="str">
        <f ca="1">IF(ISBLANK('Data Summary'!A47),"",'Data Summary'!A47)</f>
        <v/>
      </c>
    </row>
    <row r="46" spans="1:81" x14ac:dyDescent="0.3">
      <c r="A46" s="169" t="str">
        <f ca="1">IF(ISBLANK('Data Summary'!A48),"",'Data Summary'!A48)</f>
        <v/>
      </c>
    </row>
    <row r="47" spans="1:81" x14ac:dyDescent="0.3">
      <c r="A47" s="169" t="str">
        <f ca="1">IF(ISBLANK('Data Summary'!A49),"",'Data Summary'!A49)</f>
        <v/>
      </c>
    </row>
    <row r="48" spans="1:8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9">
    <mergeCell ref="BK27:BQ27"/>
    <mergeCell ref="BU27:CA27"/>
    <mergeCell ref="A2:A3"/>
    <mergeCell ref="BA27:BG27"/>
    <mergeCell ref="C27:I27"/>
    <mergeCell ref="AQ27:AW27"/>
    <mergeCell ref="M27:S27"/>
    <mergeCell ref="W27:AC27"/>
    <mergeCell ref="AG27:AM27"/>
  </mergeCells>
  <hyperlinks>
    <hyperlink ref="A4" location="myrangeS0" display="myrangeS0" xr:uid="{F256E56B-835B-49E2-AE77-E5CFEE1F6EA1}"/>
    <hyperlink ref="A5" location="myrangeS1" display="myrangeS1" xr:uid="{A3098472-B893-4051-9D52-832EBD0025B4}"/>
    <hyperlink ref="A6" location="myrangeS2" display="myrangeS2" xr:uid="{70352693-8E5E-49E2-B02A-CB1838113B64}"/>
    <hyperlink ref="A7" location="myrangeS3" display="myrangeS3" xr:uid="{5A665372-C96F-46C1-AA6A-0BFCCC4C8C33}"/>
    <hyperlink ref="A8" location="myrangeS4" display="myrangeS4" xr:uid="{0CD9EAF4-F53C-420F-AB8F-030D90C894CB}"/>
    <hyperlink ref="A9" location="myrangeS5" display="myrangeS5" xr:uid="{79B191A3-AA16-475F-AB90-442A15239A6B}"/>
    <hyperlink ref="A10" location="myrangeS6" display="myrangeS6" xr:uid="{6E85BB13-466B-4522-81EE-CD9286FF9ED4}"/>
    <hyperlink ref="A11" location="myrangeS7" display="myrangeS7" xr:uid="{2E459C1A-D2D1-4253-A0D7-D6D6660592AE}"/>
    <hyperlink ref="A12" location="myrangeS8" display="myrangeS8" xr:uid="{78872168-671F-460E-835E-CE4DA23F9503}"/>
    <hyperlink ref="A13" location="myrangeS9" display="myrangeS9" xr:uid="{22A0B1D9-C398-4EE9-8B14-7D4164D6BE48}"/>
    <hyperlink ref="A14" location="myrangeS10" display="myrangeS10" xr:uid="{3E8578C0-B745-4DA3-974D-3C523405C2C7}"/>
    <hyperlink ref="A15" location="myrangeS11" display="myrangeS11" xr:uid="{E789ABBD-0517-49F4-9E0A-F97DC81EB24C}"/>
    <hyperlink ref="A16" location="myrangeS12" display="myrangeS12" xr:uid="{ECC9F56A-30C9-4070-8AAF-4F22BBF7B084}"/>
    <hyperlink ref="A17" location="myrangeS13" display="myrangeS13" xr:uid="{FC463D4E-B79F-4D06-AEBE-174BE2D4E2DB}"/>
    <hyperlink ref="A18" location="myrangeS14" display="myrangeS14" xr:uid="{E981433F-1C00-4020-BCFB-D151DFF1A314}"/>
    <hyperlink ref="A19" location="myrangeS15" display="myrangeS15" xr:uid="{598D1D0F-5300-4C31-AB8E-76B41E40E874}"/>
    <hyperlink ref="A20" location="myrangeS16" display="myrangeS16" xr:uid="{6EC988FA-4373-43D7-9000-3C4AD55DE6B4}"/>
    <hyperlink ref="A21" location="myrangeS17" display="myrangeS17" xr:uid="{9B3B020B-1047-41C0-83A8-17AEBA2F63ED}"/>
    <hyperlink ref="A22" location="myrangeS18" display="myrangeS18" xr:uid="{BF0E9E9D-A833-495A-9115-C5227E8D7E94}"/>
    <hyperlink ref="A23" location="myrangeS19" display="myrangeS19" xr:uid="{74ABEEC9-310C-4965-A11D-F553BE1744AC}"/>
    <hyperlink ref="A24" location="myrangeS20" display="myrangeS20" xr:uid="{55E50936-ACCE-4B22-A5EA-D3A39CD2EC32}"/>
    <hyperlink ref="A25" location="myrangeS21" display="myrangeS21" xr:uid="{99870B52-7A6F-4691-B201-DAC84DD757B6}"/>
    <hyperlink ref="A26" location="myrangeS22" display="myrangeS22" xr:uid="{5AFBDA51-C6CC-4C10-923D-185F2710C1C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N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customWidth="1"/>
    <col min="34" max="39" width="7.796875" customWidth="1"/>
    <col min="40" max="41" width="1.09765625" customWidth="1"/>
    <col min="42" max="42" width="24.59765625" style="57" customWidth="1"/>
    <col min="43" max="43" width="29.59765625" customWidth="1"/>
    <col min="44" max="49" width="7.796875" customWidth="1"/>
    <col min="50" max="51" width="1.09765625" customWidth="1"/>
    <col min="52" max="52" width="24.59765625" style="57" customWidth="1"/>
    <col min="53" max="53" width="29.59765625" customWidth="1"/>
    <col min="54" max="59" width="7.796875" customWidth="1"/>
    <col min="60" max="61" width="1.09765625" customWidth="1"/>
    <col min="62" max="62" width="24.59765625" style="57" customWidth="1"/>
    <col min="63" max="63" width="29.59765625" customWidth="1"/>
    <col min="64" max="69" width="7.796875" customWidth="1"/>
    <col min="70" max="71" width="1.09765625" customWidth="1"/>
    <col min="72" max="72" width="24.59765625" style="57" customWidth="1"/>
    <col min="73" max="73" width="29.59765625"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 min="222" max="222" width="24.59765625" style="57" customWidth="1"/>
    <col min="223" max="223" width="29.59765625" customWidth="1"/>
    <col min="224" max="229" width="7.796875" customWidth="1"/>
    <col min="230" max="231" width="1.09765625" customWidth="1"/>
  </cols>
  <sheetData>
    <row r="1" spans="1:222" s="140" customFormat="1" ht="30" customHeight="1" x14ac:dyDescent="0.3">
      <c r="B1" s="591" t="str">
        <f>HLOOKUP(Introduction!$G$4,nametranslations,124,FALSE)</f>
        <v>Hygiene in Schools</v>
      </c>
      <c r="C1" s="173" t="s">
        <v>184</v>
      </c>
      <c r="D1" s="146" t="str">
        <f>+Introduction!$C$7</f>
        <v>San Marino</v>
      </c>
      <c r="E1" s="146"/>
      <c r="F1" s="146"/>
      <c r="G1" s="146"/>
      <c r="H1" s="146"/>
      <c r="I1" s="155"/>
      <c r="J1" s="138"/>
      <c r="K1" s="138"/>
      <c r="L1" s="591" t="str">
        <f>HLOOKUP(Introduction!$G$4,nametranslations,124,FALSE)</f>
        <v>Hygiene in Schools</v>
      </c>
      <c r="M1" s="173">
        <v>2019</v>
      </c>
      <c r="N1" s="146" t="str">
        <f>+Introduction!$C$7</f>
        <v>San Marino</v>
      </c>
      <c r="O1" s="146"/>
      <c r="P1" s="146"/>
      <c r="Q1" s="146"/>
      <c r="R1" s="146"/>
      <c r="S1" s="155"/>
      <c r="T1" s="138"/>
      <c r="U1" s="138"/>
      <c r="V1" s="591" t="str">
        <f>HLOOKUP(Introduction!$G$4,nametranslations,124,FALSE)</f>
        <v>Hygiene in Schools</v>
      </c>
      <c r="W1" s="173">
        <v>2020</v>
      </c>
      <c r="X1" s="146" t="str">
        <f>+Introduction!$C$7</f>
        <v>San Marino</v>
      </c>
      <c r="Y1" s="146"/>
      <c r="Z1" s="146"/>
      <c r="AA1" s="146"/>
      <c r="AB1" s="146"/>
      <c r="AC1" s="155"/>
      <c r="AD1" s="138"/>
      <c r="AE1" s="138"/>
      <c r="AF1" s="591" t="str">
        <f>HLOOKUP(Introduction!$G$4,nametranslations,124,FALSE)</f>
        <v>Hygiene in Schools</v>
      </c>
      <c r="AG1" s="173">
        <v>2021</v>
      </c>
      <c r="AH1" s="146" t="str">
        <f>+Introduction!$C$7</f>
        <v>San Marino</v>
      </c>
      <c r="AI1" s="146"/>
      <c r="AJ1" s="146"/>
      <c r="AK1" s="146"/>
      <c r="AL1" s="146"/>
      <c r="AM1" s="155"/>
      <c r="AN1" s="138"/>
      <c r="AO1" s="138"/>
      <c r="AP1" s="591" t="str">
        <f>HLOOKUP(Introduction!$G$4,nametranslations,124,FALSE)</f>
        <v>Hygiene in Schools</v>
      </c>
      <c r="AQ1" s="173">
        <v>2021</v>
      </c>
      <c r="AR1" s="146" t="str">
        <f>+Introduction!$C$7</f>
        <v>San Marino</v>
      </c>
      <c r="AS1" s="146"/>
      <c r="AT1" s="146"/>
      <c r="AU1" s="146"/>
      <c r="AV1" s="146"/>
      <c r="AW1" s="155"/>
      <c r="AX1" s="138"/>
      <c r="AY1" s="138"/>
      <c r="AZ1" s="591" t="str">
        <f>HLOOKUP(Introduction!$G$4,nametranslations,124,FALSE)</f>
        <v>Hygiene in Schools</v>
      </c>
      <c r="BA1" s="173">
        <v>2022</v>
      </c>
      <c r="BB1" s="146" t="str">
        <f>+Introduction!$C$7</f>
        <v>San Marino</v>
      </c>
      <c r="BC1" s="146"/>
      <c r="BD1" s="146"/>
      <c r="BE1" s="146"/>
      <c r="BF1" s="146"/>
      <c r="BG1" s="155"/>
      <c r="BH1" s="138"/>
      <c r="BI1" s="138"/>
      <c r="BJ1" s="591" t="str">
        <f>HLOOKUP(Introduction!$G$4,nametranslations,124,FALSE)</f>
        <v>Hygiene in Schools</v>
      </c>
      <c r="BK1" s="173">
        <v>2023</v>
      </c>
      <c r="BL1" s="146" t="str">
        <f>+Introduction!$C$7</f>
        <v>San Marino</v>
      </c>
      <c r="BM1" s="146"/>
      <c r="BN1" s="146"/>
      <c r="BO1" s="146"/>
      <c r="BP1" s="146"/>
      <c r="BQ1" s="155"/>
      <c r="BR1" s="138"/>
      <c r="BS1" s="138"/>
      <c r="BT1" s="591" t="str">
        <f>HLOOKUP(Introduction!$G$4,nametranslations,124,FALSE)</f>
        <v>Hygiene in Schools</v>
      </c>
      <c r="BU1" s="173">
        <v>2024</v>
      </c>
      <c r="BV1" s="146" t="str">
        <f>+Introduction!$C$7</f>
        <v>San Marino</v>
      </c>
      <c r="BW1" s="146"/>
      <c r="BX1" s="146"/>
      <c r="BY1" s="146"/>
      <c r="BZ1" s="146"/>
      <c r="CA1" s="155"/>
      <c r="CB1" s="138"/>
      <c r="CC1" s="138"/>
    </row>
    <row r="2" spans="1:222" s="140" customFormat="1" ht="30" customHeight="1" x14ac:dyDescent="0.3">
      <c r="A2" s="334" t="s">
        <v>202</v>
      </c>
      <c r="B2" s="147" t="s">
        <v>183</v>
      </c>
      <c r="C2" s="136" t="s">
        <v>149</v>
      </c>
      <c r="D2" s="136" t="s">
        <v>148</v>
      </c>
      <c r="E2" s="148"/>
      <c r="F2" s="148"/>
      <c r="G2" s="148"/>
      <c r="H2" s="148"/>
      <c r="I2" s="156"/>
      <c r="J2" s="141" t="s">
        <v>185</v>
      </c>
      <c r="K2" s="141"/>
      <c r="L2" s="147" t="s">
        <v>199</v>
      </c>
      <c r="M2" s="136" t="s">
        <v>149</v>
      </c>
      <c r="N2" s="136" t="s">
        <v>148</v>
      </c>
      <c r="O2" s="148"/>
      <c r="P2" s="148"/>
      <c r="Q2" s="148"/>
      <c r="R2" s="148"/>
      <c r="S2" s="156"/>
      <c r="T2" s="141" t="s">
        <v>185</v>
      </c>
      <c r="U2" s="141"/>
      <c r="V2" s="147" t="s">
        <v>200</v>
      </c>
      <c r="W2" s="136" t="s">
        <v>149</v>
      </c>
      <c r="X2" s="136" t="s">
        <v>148</v>
      </c>
      <c r="Y2" s="148"/>
      <c r="Z2" s="148"/>
      <c r="AA2" s="148"/>
      <c r="AB2" s="148"/>
      <c r="AC2" s="156"/>
      <c r="AD2" s="141" t="s">
        <v>185</v>
      </c>
      <c r="AE2" s="141"/>
      <c r="AF2" s="147" t="s">
        <v>205</v>
      </c>
      <c r="AG2" s="136" t="s">
        <v>149</v>
      </c>
      <c r="AH2" s="136" t="s">
        <v>206</v>
      </c>
      <c r="AI2" s="148"/>
      <c r="AJ2" s="148"/>
      <c r="AK2" s="148"/>
      <c r="AL2" s="148"/>
      <c r="AM2" s="156"/>
      <c r="AN2" s="141" t="s">
        <v>185</v>
      </c>
      <c r="AO2" s="141"/>
      <c r="AP2" s="147" t="s">
        <v>203</v>
      </c>
      <c r="AQ2" s="136" t="s">
        <v>149</v>
      </c>
      <c r="AR2" s="136" t="s">
        <v>148</v>
      </c>
      <c r="AS2" s="148"/>
      <c r="AT2" s="148"/>
      <c r="AU2" s="148"/>
      <c r="AV2" s="148"/>
      <c r="AW2" s="156"/>
      <c r="AX2" s="141" t="s">
        <v>185</v>
      </c>
      <c r="AY2" s="141"/>
      <c r="AZ2" s="147" t="s">
        <v>204</v>
      </c>
      <c r="BA2" s="136" t="s">
        <v>149</v>
      </c>
      <c r="BB2" s="136" t="s">
        <v>148</v>
      </c>
      <c r="BC2" s="148"/>
      <c r="BD2" s="148"/>
      <c r="BE2" s="148"/>
      <c r="BF2" s="148"/>
      <c r="BG2" s="156"/>
      <c r="BH2" s="141" t="s">
        <v>185</v>
      </c>
      <c r="BI2" s="141"/>
      <c r="BJ2" s="147" t="s">
        <v>221</v>
      </c>
      <c r="BK2" s="136" t="s">
        <v>149</v>
      </c>
      <c r="BL2" s="136" t="s">
        <v>148</v>
      </c>
      <c r="BM2" s="148"/>
      <c r="BN2" s="148"/>
      <c r="BO2" s="148"/>
      <c r="BP2" s="148"/>
      <c r="BQ2" s="156"/>
      <c r="BR2" s="141" t="s">
        <v>185</v>
      </c>
      <c r="BS2" s="141"/>
      <c r="BT2" s="147" t="s">
        <v>222</v>
      </c>
      <c r="BU2" s="136" t="s">
        <v>149</v>
      </c>
      <c r="BV2" s="136" t="s">
        <v>148</v>
      </c>
      <c r="BW2" s="148"/>
      <c r="BX2" s="148"/>
      <c r="BY2" s="148"/>
      <c r="BZ2" s="148"/>
      <c r="CA2" s="156"/>
      <c r="CB2" s="141" t="s">
        <v>185</v>
      </c>
      <c r="CC2" s="141"/>
    </row>
    <row r="3" spans="1:222" s="118" customFormat="1" ht="18" customHeight="1" x14ac:dyDescent="0.3">
      <c r="A3" s="334"/>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63" t="str">
        <f>HLOOKUP(Introduction!$G$4,nametranslations,152,FALSE)</f>
        <v>Definition</v>
      </c>
      <c r="BK3" s="164" t="str">
        <f>HLOOKUP(Introduction!$G$4,nametranslations,102,FALSE)</f>
        <v>Estimates (%)</v>
      </c>
      <c r="BL3" s="165" t="str">
        <f>HLOOKUP(Introduction!$G$4,nametranslations,24,FALSE)</f>
        <v>Total</v>
      </c>
      <c r="BM3" s="165" t="str">
        <f>HLOOKUP(Introduction!$G$4,nametranslations,26,FALSE)</f>
        <v>Urban</v>
      </c>
      <c r="BN3" s="165" t="str">
        <f>HLOOKUP(Introduction!$G$4,nametranslations,25,FALSE)</f>
        <v>Rural</v>
      </c>
      <c r="BO3" s="165" t="str">
        <f>HLOOKUP(Introduction!$G$4,nametranslations,27,FALSE)</f>
        <v>Pre-primary</v>
      </c>
      <c r="BP3" s="165" t="str">
        <f>HLOOKUP(Introduction!$G$4,nametranslations,28,FALSE)</f>
        <v>Primary</v>
      </c>
      <c r="BQ3" s="166" t="str">
        <f>HLOOKUP(Introduction!$G$4,nametranslations,29,FALSE)</f>
        <v>Secondary</v>
      </c>
      <c r="BR3" s="116"/>
      <c r="BS3" s="116"/>
      <c r="BT3" s="163" t="str">
        <f>HLOOKUP(Introduction!$G$4,nametranslations,152,FALSE)</f>
        <v>Definition</v>
      </c>
      <c r="BU3" s="164" t="str">
        <f>HLOOKUP(Introduction!$G$4,nametranslations,102,FALSE)</f>
        <v>Estimates (%)</v>
      </c>
      <c r="BV3" s="165" t="str">
        <f>HLOOKUP(Introduction!$G$4,nametranslations,24,FALSE)</f>
        <v>Total</v>
      </c>
      <c r="BW3" s="165" t="str">
        <f>HLOOKUP(Introduction!$G$4,nametranslations,26,FALSE)</f>
        <v>Urban</v>
      </c>
      <c r="BX3" s="165" t="str">
        <f>HLOOKUP(Introduction!$G$4,nametranslations,25,FALSE)</f>
        <v>Rural</v>
      </c>
      <c r="BY3" s="165" t="str">
        <f>HLOOKUP(Introduction!$G$4,nametranslations,27,FALSE)</f>
        <v>Pre-primary</v>
      </c>
      <c r="BZ3" s="165" t="str">
        <f>HLOOKUP(Introduction!$G$4,nametranslations,28,FALSE)</f>
        <v>Primary</v>
      </c>
      <c r="CA3" s="166" t="str">
        <f>HLOOKUP(Introduction!$G$4,nametranslations,29,FALSE)</f>
        <v>Secondary</v>
      </c>
      <c r="CB3" s="116"/>
      <c r="CC3" s="116"/>
      <c r="CD3" s="117"/>
      <c r="CN3" s="117"/>
      <c r="CX3" s="117"/>
      <c r="DH3" s="117"/>
      <c r="DR3" s="117"/>
      <c r="EB3" s="117"/>
      <c r="EL3" s="117"/>
      <c r="EV3" s="117"/>
      <c r="FF3" s="117"/>
      <c r="FP3" s="117"/>
      <c r="FZ3" s="117"/>
      <c r="GJ3" s="117"/>
      <c r="GT3" s="117"/>
      <c r="HD3" s="117"/>
      <c r="HN3" s="117"/>
    </row>
    <row r="4" spans="1:222" s="2" customFormat="1" x14ac:dyDescent="0.3">
      <c r="A4" s="614" t="str">
        <f>IF(ISBLANK('Data Summary'!A6),"",'Data Summary'!A6)</f>
        <v>SMR_2018_UIS</v>
      </c>
      <c r="B4" s="51" t="s">
        <v>179</v>
      </c>
      <c r="C4" s="39" t="str">
        <f>HLOOKUP(Introduction!$G$4,nametranslations,118,FALSE)</f>
        <v>No facility</v>
      </c>
      <c r="D4" s="63">
        <v>0</v>
      </c>
      <c r="E4" s="63"/>
      <c r="F4" s="63"/>
      <c r="G4" s="63"/>
      <c r="H4" s="63">
        <v>0</v>
      </c>
      <c r="I4" s="18">
        <v>0</v>
      </c>
      <c r="J4" s="16"/>
      <c r="K4" s="16"/>
      <c r="L4" s="51" t="s">
        <v>179</v>
      </c>
      <c r="M4" s="39" t="str">
        <f>HLOOKUP(Introduction!$G$4,nametranslations,118,FALSE)</f>
        <v>No facility</v>
      </c>
      <c r="N4" s="63">
        <v>0</v>
      </c>
      <c r="O4" s="63"/>
      <c r="P4" s="63"/>
      <c r="Q4" s="63"/>
      <c r="R4" s="63">
        <v>0</v>
      </c>
      <c r="S4" s="18">
        <v>0</v>
      </c>
      <c r="T4" s="16"/>
      <c r="U4" s="16"/>
      <c r="V4" s="51" t="s">
        <v>179</v>
      </c>
      <c r="W4" s="39" t="str">
        <f>HLOOKUP(Introduction!$G$4,nametranslations,118,FALSE)</f>
        <v>No facility</v>
      </c>
      <c r="X4" s="63">
        <v>0</v>
      </c>
      <c r="Y4" s="63"/>
      <c r="Z4" s="63"/>
      <c r="AA4" s="63"/>
      <c r="AB4" s="63">
        <v>0</v>
      </c>
      <c r="AC4" s="18">
        <v>0</v>
      </c>
      <c r="AD4" s="16"/>
      <c r="AE4" s="16"/>
      <c r="AF4" s="51" t="s">
        <v>179</v>
      </c>
      <c r="AG4" s="39" t="str">
        <f>HLOOKUP(Introduction!$G$4,nametranslations,118,FALSE)</f>
        <v>No facility</v>
      </c>
      <c r="AH4" s="63">
        <v>0</v>
      </c>
      <c r="AI4" s="63"/>
      <c r="AJ4" s="63"/>
      <c r="AK4" s="63"/>
      <c r="AL4" s="63"/>
      <c r="AM4" s="18"/>
      <c r="AN4" s="16"/>
      <c r="AO4" s="16"/>
      <c r="AP4" s="51" t="s">
        <v>179</v>
      </c>
      <c r="AQ4" s="39" t="str">
        <f>HLOOKUP(Introduction!$G$4,nametranslations,118,FALSE)</f>
        <v>No facility</v>
      </c>
      <c r="AR4" s="63">
        <v>0</v>
      </c>
      <c r="AS4" s="63"/>
      <c r="AT4" s="63"/>
      <c r="AU4" s="63"/>
      <c r="AV4" s="63">
        <v>0</v>
      </c>
      <c r="AW4" s="18">
        <v>0</v>
      </c>
      <c r="AX4" s="16"/>
      <c r="AY4" s="16"/>
      <c r="AZ4" s="51" t="s">
        <v>179</v>
      </c>
      <c r="BA4" s="39" t="str">
        <f>HLOOKUP(Introduction!$G$4,nametranslations,118,FALSE)</f>
        <v>No facility</v>
      </c>
      <c r="BB4" s="63">
        <v>0</v>
      </c>
      <c r="BC4" s="63"/>
      <c r="BD4" s="63"/>
      <c r="BE4" s="63"/>
      <c r="BF4" s="63">
        <v>0</v>
      </c>
      <c r="BG4" s="18">
        <v>0</v>
      </c>
      <c r="BH4" s="16"/>
      <c r="BI4" s="16"/>
      <c r="BJ4" s="51" t="s">
        <v>179</v>
      </c>
      <c r="BK4" s="39" t="str">
        <f>HLOOKUP(Introduction!$G$4,nametranslations,118,FALSE)</f>
        <v>No facility</v>
      </c>
      <c r="BL4" s="63">
        <v>0</v>
      </c>
      <c r="BM4" s="63"/>
      <c r="BN4" s="63"/>
      <c r="BO4" s="63"/>
      <c r="BP4" s="63">
        <v>0</v>
      </c>
      <c r="BQ4" s="18">
        <v>0</v>
      </c>
      <c r="BR4" s="16"/>
      <c r="BS4" s="16"/>
      <c r="BT4" s="51" t="s">
        <v>179</v>
      </c>
      <c r="BU4" s="39" t="str">
        <f>HLOOKUP(Introduction!$G$4,nametranslations,118,FALSE)</f>
        <v>No facility</v>
      </c>
      <c r="BV4" s="63">
        <v>0</v>
      </c>
      <c r="BW4" s="63"/>
      <c r="BX4" s="63"/>
      <c r="BY4" s="63"/>
      <c r="BZ4" s="63">
        <v>0</v>
      </c>
      <c r="CA4" s="18">
        <v>0</v>
      </c>
      <c r="CB4" s="16"/>
      <c r="CC4" s="16"/>
      <c r="CD4" s="58"/>
      <c r="CN4" s="58"/>
      <c r="CX4" s="58"/>
      <c r="DH4" s="58"/>
      <c r="DR4" s="58"/>
      <c r="EB4" s="58"/>
      <c r="EL4" s="58"/>
      <c r="EV4" s="58"/>
      <c r="FF4" s="58"/>
      <c r="FP4" s="58"/>
      <c r="FZ4" s="58"/>
      <c r="GJ4" s="58"/>
      <c r="GT4" s="58"/>
      <c r="HD4" s="58"/>
      <c r="HN4" s="58"/>
    </row>
    <row r="5" spans="1:222" s="2" customFormat="1" x14ac:dyDescent="0.3">
      <c r="A5" s="614" t="str">
        <f ca="1">IF(ISBLANK('Data Summary'!A7),"",'Data Summary'!A7)</f>
        <v>SMR_2019_UIS</v>
      </c>
      <c r="B5" s="51"/>
      <c r="C5" s="39" t="str">
        <f>HLOOKUP(Introduction!$G$4,nametranslations,74,FALSE)</f>
        <v>Facility</v>
      </c>
      <c r="D5" s="63">
        <v>100</v>
      </c>
      <c r="E5" s="63"/>
      <c r="F5" s="63"/>
      <c r="G5" s="63"/>
      <c r="H5" s="63">
        <v>100</v>
      </c>
      <c r="I5" s="18">
        <v>100</v>
      </c>
      <c r="J5" s="16"/>
      <c r="K5" s="16"/>
      <c r="L5" s="51"/>
      <c r="M5" s="39" t="str">
        <f>HLOOKUP(Introduction!$G$4,nametranslations,74,FALSE)</f>
        <v>Facility</v>
      </c>
      <c r="N5" s="63">
        <v>100</v>
      </c>
      <c r="O5" s="63"/>
      <c r="P5" s="63"/>
      <c r="Q5" s="63"/>
      <c r="R5" s="63">
        <v>100</v>
      </c>
      <c r="S5" s="18">
        <v>100</v>
      </c>
      <c r="T5" s="16"/>
      <c r="U5" s="16"/>
      <c r="V5" s="51"/>
      <c r="W5" s="39" t="str">
        <f>HLOOKUP(Introduction!$G$4,nametranslations,74,FALSE)</f>
        <v>Facility</v>
      </c>
      <c r="X5" s="63">
        <v>100</v>
      </c>
      <c r="Y5" s="63"/>
      <c r="Z5" s="63"/>
      <c r="AA5" s="63"/>
      <c r="AB5" s="63">
        <v>100</v>
      </c>
      <c r="AC5" s="18">
        <v>100</v>
      </c>
      <c r="AD5" s="16"/>
      <c r="AE5" s="16"/>
      <c r="AF5" s="51"/>
      <c r="AG5" s="39" t="str">
        <f>HLOOKUP(Introduction!$G$4,nametranslations,74,FALSE)</f>
        <v>Facility</v>
      </c>
      <c r="AH5" s="63">
        <v>100</v>
      </c>
      <c r="AI5" s="63"/>
      <c r="AJ5" s="63"/>
      <c r="AK5" s="63"/>
      <c r="AL5" s="63"/>
      <c r="AM5" s="18"/>
      <c r="AN5" s="16"/>
      <c r="AO5" s="16"/>
      <c r="AP5" s="51"/>
      <c r="AQ5" s="39" t="str">
        <f>HLOOKUP(Introduction!$G$4,nametranslations,74,FALSE)</f>
        <v>Facility</v>
      </c>
      <c r="AR5" s="63">
        <v>100</v>
      </c>
      <c r="AS5" s="63"/>
      <c r="AT5" s="63"/>
      <c r="AU5" s="63"/>
      <c r="AV5" s="63">
        <v>100</v>
      </c>
      <c r="AW5" s="18">
        <v>100</v>
      </c>
      <c r="AX5" s="16"/>
      <c r="AY5" s="16"/>
      <c r="AZ5" s="51"/>
      <c r="BA5" s="39" t="str">
        <f>HLOOKUP(Introduction!$G$4,nametranslations,74,FALSE)</f>
        <v>Facility</v>
      </c>
      <c r="BB5" s="63">
        <v>100</v>
      </c>
      <c r="BC5" s="63"/>
      <c r="BD5" s="63"/>
      <c r="BE5" s="63"/>
      <c r="BF5" s="63">
        <v>100</v>
      </c>
      <c r="BG5" s="18">
        <v>100</v>
      </c>
      <c r="BH5" s="16"/>
      <c r="BI5" s="16"/>
      <c r="BJ5" s="51"/>
      <c r="BK5" s="39" t="str">
        <f>HLOOKUP(Introduction!$G$4,nametranslations,74,FALSE)</f>
        <v>Facility</v>
      </c>
      <c r="BL5" s="63">
        <v>100</v>
      </c>
      <c r="BM5" s="63"/>
      <c r="BN5" s="63"/>
      <c r="BO5" s="63"/>
      <c r="BP5" s="63">
        <v>100</v>
      </c>
      <c r="BQ5" s="18">
        <v>100</v>
      </c>
      <c r="BR5" s="16"/>
      <c r="BS5" s="16"/>
      <c r="BT5" s="51"/>
      <c r="BU5" s="39" t="str">
        <f>HLOOKUP(Introduction!$G$4,nametranslations,74,FALSE)</f>
        <v>Facility</v>
      </c>
      <c r="BV5" s="63">
        <v>100</v>
      </c>
      <c r="BW5" s="63"/>
      <c r="BX5" s="63"/>
      <c r="BY5" s="63"/>
      <c r="BZ5" s="63">
        <v>100</v>
      </c>
      <c r="CA5" s="18">
        <v>100</v>
      </c>
      <c r="CB5" s="16"/>
      <c r="CC5" s="16"/>
      <c r="CD5" s="58"/>
      <c r="CN5" s="58"/>
      <c r="CX5" s="58"/>
      <c r="DH5" s="58"/>
      <c r="DR5" s="58"/>
      <c r="EB5" s="58"/>
      <c r="EL5" s="58"/>
      <c r="EV5" s="58"/>
      <c r="FF5" s="58"/>
      <c r="FP5" s="58"/>
      <c r="FZ5" s="58"/>
      <c r="GJ5" s="58"/>
      <c r="GT5" s="58"/>
      <c r="HD5" s="58"/>
      <c r="HN5" s="58"/>
    </row>
    <row r="6" spans="1:222" s="2" customFormat="1" ht="15.6" customHeight="1" x14ac:dyDescent="0.3">
      <c r="A6" s="614" t="str">
        <f ca="1">IF(ISBLANK('Data Summary'!A8),"",'Data Summary'!A8)</f>
        <v>SMR_2020_UIS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58"/>
      <c r="CN6" s="58"/>
      <c r="CX6" s="58"/>
      <c r="DH6" s="58"/>
      <c r="DR6" s="58"/>
      <c r="EB6" s="58"/>
      <c r="EL6" s="58"/>
      <c r="EV6" s="58"/>
      <c r="FF6" s="58"/>
      <c r="FP6" s="58"/>
      <c r="FZ6" s="58"/>
      <c r="GJ6" s="58"/>
      <c r="GT6" s="58"/>
      <c r="HD6" s="58"/>
      <c r="HN6" s="58"/>
    </row>
    <row r="7" spans="1:222" s="2" customFormat="1" x14ac:dyDescent="0.3">
      <c r="A7" s="614" t="str">
        <f ca="1">IF(ISBLANK('Data Summary'!A9),"",'Data Summary'!A9)</f>
        <v>SMR_2021_PWH</v>
      </c>
      <c r="B7" s="51" t="s">
        <v>179</v>
      </c>
      <c r="C7" s="40" t="str">
        <f>HLOOKUP(Introduction!$G$4,nametranslations,126,FALSE)</f>
        <v>Facility with water</v>
      </c>
      <c r="D7" s="63">
        <v>100</v>
      </c>
      <c r="E7" s="63"/>
      <c r="F7" s="63"/>
      <c r="G7" s="63"/>
      <c r="H7" s="63">
        <v>100</v>
      </c>
      <c r="I7" s="18">
        <v>100</v>
      </c>
      <c r="J7" s="16"/>
      <c r="K7" s="16"/>
      <c r="L7" s="51" t="s">
        <v>179</v>
      </c>
      <c r="M7" s="40" t="str">
        <f>HLOOKUP(Introduction!$G$4,nametranslations,126,FALSE)</f>
        <v>Facility with water</v>
      </c>
      <c r="N7" s="63">
        <v>100</v>
      </c>
      <c r="O7" s="63"/>
      <c r="P7" s="63"/>
      <c r="Q7" s="63"/>
      <c r="R7" s="63">
        <v>100</v>
      </c>
      <c r="S7" s="18">
        <v>100</v>
      </c>
      <c r="T7" s="16"/>
      <c r="U7" s="16"/>
      <c r="V7" s="51" t="s">
        <v>179</v>
      </c>
      <c r="W7" s="40" t="str">
        <f>HLOOKUP(Introduction!$G$4,nametranslations,126,FALSE)</f>
        <v>Facility with water</v>
      </c>
      <c r="X7" s="63">
        <v>100</v>
      </c>
      <c r="Y7" s="63"/>
      <c r="Z7" s="63"/>
      <c r="AA7" s="63"/>
      <c r="AB7" s="63">
        <v>100</v>
      </c>
      <c r="AC7" s="18">
        <v>100</v>
      </c>
      <c r="AD7" s="16"/>
      <c r="AE7" s="16"/>
      <c r="AF7" s="51" t="s">
        <v>179</v>
      </c>
      <c r="AG7" s="40" t="str">
        <f>HLOOKUP(Introduction!$G$4,nametranslations,126,FALSE)</f>
        <v>Facility with water</v>
      </c>
      <c r="AH7" s="63">
        <v>100</v>
      </c>
      <c r="AI7" s="63"/>
      <c r="AJ7" s="63"/>
      <c r="AK7" s="63"/>
      <c r="AL7" s="63"/>
      <c r="AM7" s="18"/>
      <c r="AN7" s="16"/>
      <c r="AO7" s="16"/>
      <c r="AP7" s="51" t="s">
        <v>179</v>
      </c>
      <c r="AQ7" s="40" t="str">
        <f>HLOOKUP(Introduction!$G$4,nametranslations,126,FALSE)</f>
        <v>Facility with water</v>
      </c>
      <c r="AR7" s="63">
        <v>100</v>
      </c>
      <c r="AS7" s="63"/>
      <c r="AT7" s="63"/>
      <c r="AU7" s="63"/>
      <c r="AV7" s="63">
        <v>100</v>
      </c>
      <c r="AW7" s="18">
        <v>100</v>
      </c>
      <c r="AX7" s="16"/>
      <c r="AY7" s="16"/>
      <c r="AZ7" s="51" t="s">
        <v>179</v>
      </c>
      <c r="BA7" s="40" t="str">
        <f>HLOOKUP(Introduction!$G$4,nametranslations,126,FALSE)</f>
        <v>Facility with water</v>
      </c>
      <c r="BB7" s="63">
        <v>100</v>
      </c>
      <c r="BC7" s="63"/>
      <c r="BD7" s="63"/>
      <c r="BE7" s="63"/>
      <c r="BF7" s="63">
        <v>100</v>
      </c>
      <c r="BG7" s="18">
        <v>100</v>
      </c>
      <c r="BH7" s="16"/>
      <c r="BI7" s="16"/>
      <c r="BJ7" s="51" t="s">
        <v>179</v>
      </c>
      <c r="BK7" s="40" t="str">
        <f>HLOOKUP(Introduction!$G$4,nametranslations,126,FALSE)</f>
        <v>Facility with water</v>
      </c>
      <c r="BL7" s="63">
        <v>100</v>
      </c>
      <c r="BM7" s="63"/>
      <c r="BN7" s="63"/>
      <c r="BO7" s="63"/>
      <c r="BP7" s="63">
        <v>100</v>
      </c>
      <c r="BQ7" s="18">
        <v>100</v>
      </c>
      <c r="BR7" s="16"/>
      <c r="BS7" s="16"/>
      <c r="BT7" s="51" t="s">
        <v>179</v>
      </c>
      <c r="BU7" s="40" t="str">
        <f>HLOOKUP(Introduction!$G$4,nametranslations,126,FALSE)</f>
        <v>Facility with water</v>
      </c>
      <c r="BV7" s="63">
        <v>100</v>
      </c>
      <c r="BW7" s="63"/>
      <c r="BX7" s="63"/>
      <c r="BY7" s="63"/>
      <c r="BZ7" s="63">
        <v>100</v>
      </c>
      <c r="CA7" s="18">
        <v>100</v>
      </c>
      <c r="CB7" s="16"/>
      <c r="CC7" s="16"/>
      <c r="CD7" s="58"/>
      <c r="CN7" s="58"/>
      <c r="CX7" s="58"/>
      <c r="DH7" s="58"/>
      <c r="DR7" s="58"/>
      <c r="EB7" s="58"/>
      <c r="EL7" s="58"/>
      <c r="EV7" s="58"/>
      <c r="FF7" s="58"/>
      <c r="FP7" s="58"/>
      <c r="FZ7" s="58"/>
      <c r="GJ7" s="58"/>
      <c r="GT7" s="58"/>
      <c r="HD7" s="58"/>
      <c r="HN7" s="58"/>
    </row>
    <row r="8" spans="1:222" s="2" customFormat="1" x14ac:dyDescent="0.3">
      <c r="A8" s="614" t="str">
        <f ca="1">IF(ISBLANK('Data Summary'!A10),"",'Data Summary'!A10)</f>
        <v>SMR_2021_UIS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58"/>
      <c r="CN8" s="58"/>
      <c r="CX8" s="58"/>
      <c r="DH8" s="58"/>
      <c r="DR8" s="58"/>
      <c r="EB8" s="58"/>
      <c r="EL8" s="58"/>
      <c r="EV8" s="58"/>
      <c r="FF8" s="58"/>
      <c r="FP8" s="58"/>
      <c r="FZ8" s="58"/>
      <c r="GJ8" s="58"/>
      <c r="GT8" s="58"/>
      <c r="HD8" s="58"/>
      <c r="HN8" s="58"/>
    </row>
    <row r="9" spans="1:222" s="599" customFormat="1" ht="20.399999999999999" x14ac:dyDescent="0.3">
      <c r="A9" s="615" t="str">
        <f ca="1">IF(ISBLANK('Data Summary'!A11),"",'Data Summary'!A11)</f>
        <v>SMR_2022_UIS</v>
      </c>
      <c r="B9" s="592" t="s">
        <v>152</v>
      </c>
      <c r="C9" s="609" t="str">
        <f>HLOOKUP(Introduction!$G$4,nametranslations,81,FALSE)</f>
        <v>Basic  
(facility with water &amp; soap)</v>
      </c>
      <c r="D9" s="600">
        <v>100</v>
      </c>
      <c r="E9" s="595"/>
      <c r="F9" s="595"/>
      <c r="G9" s="595"/>
      <c r="H9" s="595">
        <v>100</v>
      </c>
      <c r="I9" s="596">
        <v>100</v>
      </c>
      <c r="J9" s="597"/>
      <c r="K9" s="597"/>
      <c r="L9" s="592" t="s">
        <v>152</v>
      </c>
      <c r="M9" s="609" t="str">
        <f>HLOOKUP(Introduction!$G$4,nametranslations,81,FALSE)</f>
        <v>Basic  
(facility with water &amp; soap)</v>
      </c>
      <c r="N9" s="600">
        <v>100</v>
      </c>
      <c r="O9" s="595"/>
      <c r="P9" s="595"/>
      <c r="Q9" s="595"/>
      <c r="R9" s="595">
        <v>100</v>
      </c>
      <c r="S9" s="596">
        <v>100</v>
      </c>
      <c r="T9" s="597"/>
      <c r="U9" s="597"/>
      <c r="V9" s="592" t="s">
        <v>152</v>
      </c>
      <c r="W9" s="609" t="str">
        <f>HLOOKUP(Introduction!$G$4,nametranslations,81,FALSE)</f>
        <v>Basic  
(facility with water &amp; soap)</v>
      </c>
      <c r="X9" s="600">
        <v>100</v>
      </c>
      <c r="Y9" s="595"/>
      <c r="Z9" s="595"/>
      <c r="AA9" s="595"/>
      <c r="AB9" s="595">
        <v>100</v>
      </c>
      <c r="AC9" s="596">
        <v>100</v>
      </c>
      <c r="AD9" s="597"/>
      <c r="AE9" s="597"/>
      <c r="AF9" s="592" t="s">
        <v>152</v>
      </c>
      <c r="AG9" s="609" t="str">
        <f>HLOOKUP(Introduction!$G$4,nametranslations,81,FALSE)</f>
        <v>Basic  
(facility with water &amp; soap)</v>
      </c>
      <c r="AH9" s="600">
        <v>100</v>
      </c>
      <c r="AI9" s="595"/>
      <c r="AJ9" s="595"/>
      <c r="AK9" s="595"/>
      <c r="AL9" s="595"/>
      <c r="AM9" s="596"/>
      <c r="AN9" s="597"/>
      <c r="AO9" s="597"/>
      <c r="AP9" s="592" t="s">
        <v>152</v>
      </c>
      <c r="AQ9" s="609" t="str">
        <f>HLOOKUP(Introduction!$G$4,nametranslations,81,FALSE)</f>
        <v>Basic  
(facility with water &amp; soap)</v>
      </c>
      <c r="AR9" s="600">
        <v>100</v>
      </c>
      <c r="AS9" s="595"/>
      <c r="AT9" s="595"/>
      <c r="AU9" s="595"/>
      <c r="AV9" s="595">
        <v>100</v>
      </c>
      <c r="AW9" s="596">
        <v>100</v>
      </c>
      <c r="AX9" s="597"/>
      <c r="AY9" s="597"/>
      <c r="AZ9" s="592" t="s">
        <v>152</v>
      </c>
      <c r="BA9" s="609" t="str">
        <f>HLOOKUP(Introduction!$G$4,nametranslations,81,FALSE)</f>
        <v>Basic  
(facility with water &amp; soap)</v>
      </c>
      <c r="BB9" s="600">
        <v>100</v>
      </c>
      <c r="BC9" s="595"/>
      <c r="BD9" s="595"/>
      <c r="BE9" s="595"/>
      <c r="BF9" s="595">
        <v>100</v>
      </c>
      <c r="BG9" s="596">
        <v>100</v>
      </c>
      <c r="BH9" s="597"/>
      <c r="BI9" s="597"/>
      <c r="BJ9" s="592" t="s">
        <v>152</v>
      </c>
      <c r="BK9" s="609" t="str">
        <f>HLOOKUP(Introduction!$G$4,nametranslations,81,FALSE)</f>
        <v>Basic  
(facility with water &amp; soap)</v>
      </c>
      <c r="BL9" s="600">
        <v>100</v>
      </c>
      <c r="BM9" s="595"/>
      <c r="BN9" s="595"/>
      <c r="BO9" s="595"/>
      <c r="BP9" s="595">
        <v>100</v>
      </c>
      <c r="BQ9" s="596">
        <v>100</v>
      </c>
      <c r="BR9" s="597"/>
      <c r="BS9" s="597"/>
      <c r="BT9" s="592" t="s">
        <v>152</v>
      </c>
      <c r="BU9" s="609" t="str">
        <f>HLOOKUP(Introduction!$G$4,nametranslations,81,FALSE)</f>
        <v>Basic  
(facility with water &amp; soap)</v>
      </c>
      <c r="BV9" s="600">
        <v>100</v>
      </c>
      <c r="BW9" s="595"/>
      <c r="BX9" s="595"/>
      <c r="BY9" s="595"/>
      <c r="BZ9" s="595">
        <v>100</v>
      </c>
      <c r="CA9" s="596">
        <v>100</v>
      </c>
      <c r="CB9" s="597"/>
      <c r="CC9" s="597"/>
      <c r="CD9" s="598"/>
      <c r="CN9" s="598"/>
      <c r="CX9" s="598"/>
      <c r="DH9" s="598"/>
      <c r="DR9" s="598"/>
      <c r="EB9" s="598"/>
      <c r="EL9" s="598"/>
      <c r="EV9" s="598"/>
      <c r="FF9" s="598"/>
      <c r="FP9" s="598"/>
      <c r="FZ9" s="598"/>
      <c r="GJ9" s="598"/>
      <c r="GT9" s="598"/>
      <c r="HD9" s="598"/>
      <c r="HN9" s="598"/>
    </row>
    <row r="10" spans="1:222" s="1" customFormat="1" ht="86.55" customHeight="1" x14ac:dyDescent="0.3">
      <c r="A10" s="614" t="str">
        <f ca="1">IF(ISBLANK('Data Summary'!A12),"",'Data Summary'!A12)</f>
        <v>SMR_2023_UIS</v>
      </c>
      <c r="B10" s="54" t="str">
        <f>HLOOKUP(Introduction!$G$4,nametranslations,111,FALSE)</f>
        <v>Notes</v>
      </c>
      <c r="C10" s="331" t="s">
        <v>181</v>
      </c>
      <c r="D10" s="332"/>
      <c r="E10" s="332"/>
      <c r="F10" s="332"/>
      <c r="G10" s="332"/>
      <c r="H10" s="332"/>
      <c r="I10" s="333"/>
      <c r="J10" s="8"/>
      <c r="K10" s="8"/>
      <c r="L10" s="54" t="str">
        <f>HLOOKUP(Introduction!$G$4,nametranslations,111,FALSE)</f>
        <v>Notes</v>
      </c>
      <c r="M10" s="331" t="s">
        <v>181</v>
      </c>
      <c r="N10" s="332"/>
      <c r="O10" s="332"/>
      <c r="P10" s="332"/>
      <c r="Q10" s="332"/>
      <c r="R10" s="332"/>
      <c r="S10" s="333"/>
      <c r="T10" s="8"/>
      <c r="U10" s="8"/>
      <c r="V10" s="54" t="str">
        <f>HLOOKUP(Introduction!$G$4,nametranslations,111,FALSE)</f>
        <v>Notes</v>
      </c>
      <c r="W10" s="331" t="s">
        <v>181</v>
      </c>
      <c r="X10" s="332"/>
      <c r="Y10" s="332"/>
      <c r="Z10" s="332"/>
      <c r="AA10" s="332"/>
      <c r="AB10" s="332"/>
      <c r="AC10" s="333"/>
      <c r="AD10" s="8"/>
      <c r="AE10" s="8"/>
      <c r="AF10" s="54" t="str">
        <f>HLOOKUP(Introduction!$G$4,nametranslations,111,FALSE)</f>
        <v>Notes</v>
      </c>
      <c r="AG10" s="331" t="s">
        <v>208</v>
      </c>
      <c r="AH10" s="332"/>
      <c r="AI10" s="332"/>
      <c r="AJ10" s="332"/>
      <c r="AK10" s="332"/>
      <c r="AL10" s="332"/>
      <c r="AM10" s="333"/>
      <c r="AN10" s="8"/>
      <c r="AO10" s="8"/>
      <c r="AP10" s="54" t="str">
        <f>HLOOKUP(Introduction!$G$4,nametranslations,111,FALSE)</f>
        <v>Notes</v>
      </c>
      <c r="AQ10" s="331" t="s">
        <v>181</v>
      </c>
      <c r="AR10" s="332"/>
      <c r="AS10" s="332"/>
      <c r="AT10" s="332"/>
      <c r="AU10" s="332"/>
      <c r="AV10" s="332"/>
      <c r="AW10" s="333"/>
      <c r="AX10" s="8"/>
      <c r="AY10" s="8"/>
      <c r="AZ10" s="54" t="str">
        <f>HLOOKUP(Introduction!$G$4,nametranslations,111,FALSE)</f>
        <v>Notes</v>
      </c>
      <c r="BA10" s="331" t="s">
        <v>181</v>
      </c>
      <c r="BB10" s="332"/>
      <c r="BC10" s="332"/>
      <c r="BD10" s="332"/>
      <c r="BE10" s="332"/>
      <c r="BF10" s="332"/>
      <c r="BG10" s="333"/>
      <c r="BH10" s="8"/>
      <c r="BI10" s="8"/>
      <c r="BJ10" s="54" t="str">
        <f>HLOOKUP(Introduction!$G$4,nametranslations,111,FALSE)</f>
        <v>Notes</v>
      </c>
      <c r="BK10" s="331" t="s">
        <v>181</v>
      </c>
      <c r="BL10" s="332"/>
      <c r="BM10" s="332"/>
      <c r="BN10" s="332"/>
      <c r="BO10" s="332"/>
      <c r="BP10" s="332"/>
      <c r="BQ10" s="333"/>
      <c r="BR10" s="8"/>
      <c r="BS10" s="8"/>
      <c r="BT10" s="54" t="str">
        <f>HLOOKUP(Introduction!$G$4,nametranslations,111,FALSE)</f>
        <v>Notes</v>
      </c>
      <c r="BU10" s="331" t="s">
        <v>181</v>
      </c>
      <c r="BV10" s="332"/>
      <c r="BW10" s="332"/>
      <c r="BX10" s="332"/>
      <c r="BY10" s="332"/>
      <c r="BZ10" s="332"/>
      <c r="CA10" s="333"/>
      <c r="CB10" s="8"/>
      <c r="CC10" s="8"/>
      <c r="CD10" s="59"/>
      <c r="CN10" s="59"/>
      <c r="CX10" s="59"/>
      <c r="DH10" s="59"/>
      <c r="DR10" s="59"/>
      <c r="EB10" s="59"/>
      <c r="EL10" s="59"/>
      <c r="EV10" s="59"/>
      <c r="FF10" s="59"/>
      <c r="FP10" s="59"/>
      <c r="FZ10" s="59"/>
      <c r="GJ10" s="59"/>
      <c r="GT10" s="59"/>
      <c r="HD10" s="59"/>
      <c r="HN10" s="59"/>
    </row>
    <row r="11" spans="1:222" s="1" customFormat="1" ht="15.6" customHeight="1" x14ac:dyDescent="0.3">
      <c r="A11" s="614" t="str">
        <f ca="1">IF(ISBLANK('Data Summary'!A13),"",'Data Summary'!A13)</f>
        <v>SMR_2024_UIS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c r="AM11" s="43"/>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9"/>
      <c r="CN11" s="59"/>
      <c r="CX11" s="59"/>
      <c r="DH11" s="59"/>
      <c r="DR11" s="59"/>
      <c r="EB11" s="59"/>
      <c r="EL11" s="59"/>
      <c r="EV11" s="59"/>
      <c r="FF11" s="59"/>
      <c r="FP11" s="59"/>
      <c r="FZ11" s="59"/>
      <c r="GJ11" s="59"/>
      <c r="GT11" s="59"/>
      <c r="HD11" s="59"/>
      <c r="HN11" s="59"/>
    </row>
    <row r="12" spans="1:222" s="1" customFormat="1" ht="15" customHeight="1" x14ac:dyDescent="0.3">
      <c r="A12" s="588"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c r="AM12" s="43"/>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9"/>
      <c r="CN12" s="59"/>
      <c r="CX12" s="59"/>
      <c r="DH12" s="59"/>
      <c r="DR12" s="59"/>
      <c r="EB12" s="59"/>
      <c r="EL12" s="59"/>
      <c r="EV12" s="59"/>
      <c r="FF12" s="59"/>
      <c r="FP12" s="59"/>
      <c r="FZ12" s="59"/>
      <c r="GJ12" s="59"/>
      <c r="GT12" s="59"/>
      <c r="HD12" s="59"/>
      <c r="HN12" s="59"/>
    </row>
    <row r="13" spans="1:222" s="1" customFormat="1" ht="15" customHeight="1" x14ac:dyDescent="0.3">
      <c r="A13" s="588"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c r="AM13" s="43"/>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9"/>
      <c r="CN13" s="59"/>
      <c r="CX13" s="59"/>
      <c r="DH13" s="59"/>
      <c r="DR13" s="59"/>
      <c r="EB13" s="59"/>
      <c r="EL13" s="59"/>
      <c r="EV13" s="59"/>
      <c r="FF13" s="59"/>
      <c r="FP13" s="59"/>
      <c r="FZ13" s="59"/>
      <c r="GJ13" s="59"/>
      <c r="GT13" s="59"/>
      <c r="HD13" s="59"/>
      <c r="HN13" s="59"/>
    </row>
    <row r="14" spans="1:222" ht="15.75" customHeight="1" x14ac:dyDescent="0.3">
      <c r="A14" s="588"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row>
    <row r="15" spans="1:222" ht="15.75" customHeight="1" thickBot="1" x14ac:dyDescent="0.35">
      <c r="A15" s="588"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row>
    <row r="16" spans="1:222" x14ac:dyDescent="0.3">
      <c r="A16" s="588" t="str">
        <f ca="1">IF(ISBLANK('Data Summary'!A18),"",'Data Summary'!A18)</f>
        <v/>
      </c>
    </row>
    <row r="17" spans="1:1" x14ac:dyDescent="0.3">
      <c r="A17" s="588" t="str">
        <f ca="1">IF(ISBLANK('Data Summary'!A19),"",'Data Summary'!A19)</f>
        <v/>
      </c>
    </row>
    <row r="18" spans="1:1" x14ac:dyDescent="0.3">
      <c r="A18" s="588" t="str">
        <f ca="1">IF(ISBLANK('Data Summary'!A20),"",'Data Summary'!A20)</f>
        <v/>
      </c>
    </row>
    <row r="19" spans="1:1" x14ac:dyDescent="0.3">
      <c r="A19" s="588" t="str">
        <f ca="1">IF(ISBLANK('Data Summary'!A21),"",'Data Summary'!A21)</f>
        <v/>
      </c>
    </row>
    <row r="20" spans="1:1" x14ac:dyDescent="0.3">
      <c r="A20" s="588" t="str">
        <f ca="1">IF(ISBLANK('Data Summary'!A22),"",'Data Summary'!A22)</f>
        <v/>
      </c>
    </row>
    <row r="21" spans="1:1" x14ac:dyDescent="0.3">
      <c r="A21" s="588" t="str">
        <f ca="1">IF(ISBLANK('Data Summary'!A23),"",'Data Summary'!A23)</f>
        <v/>
      </c>
    </row>
    <row r="22" spans="1:1" x14ac:dyDescent="0.3">
      <c r="A22" s="588" t="str">
        <f ca="1">IF(ISBLANK('Data Summary'!A24),"",'Data Summary'!A24)</f>
        <v/>
      </c>
    </row>
    <row r="23" spans="1:1" x14ac:dyDescent="0.3">
      <c r="A23" s="588" t="str">
        <f ca="1">IF(ISBLANK('Data Summary'!A25),"",'Data Summary'!A25)</f>
        <v/>
      </c>
    </row>
    <row r="24" spans="1:1" x14ac:dyDescent="0.3">
      <c r="A24" s="588" t="str">
        <f ca="1">IF(ISBLANK('Data Summary'!A26),"",'Data Summary'!A26)</f>
        <v/>
      </c>
    </row>
    <row r="25" spans="1:1" x14ac:dyDescent="0.3">
      <c r="A25" s="588" t="str">
        <f ca="1">IF(ISBLANK('Data Summary'!A27),"",'Data Summary'!A27)</f>
        <v/>
      </c>
    </row>
    <row r="26" spans="1:1" x14ac:dyDescent="0.3">
      <c r="A26" s="588"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9">
    <mergeCell ref="BK10:BQ10"/>
    <mergeCell ref="BU10:CA10"/>
    <mergeCell ref="A2:A3"/>
    <mergeCell ref="BA10:BG10"/>
    <mergeCell ref="C10:I10"/>
    <mergeCell ref="AQ10:AW10"/>
    <mergeCell ref="M10:S10"/>
    <mergeCell ref="W10:AC10"/>
    <mergeCell ref="AG10:AM10"/>
  </mergeCells>
  <hyperlinks>
    <hyperlink ref="A4" location="myrangeH0" display="myrangeH0" xr:uid="{DA7C5AE0-EDBE-4BDD-96C8-11746ADDA07C}"/>
    <hyperlink ref="A5" location="myrangeH1" display="myrangeH1" xr:uid="{52477980-814B-4D4B-A7B8-03918D337B3A}"/>
    <hyperlink ref="A6" location="myrangeH2" display="myrangeH2" xr:uid="{CF72B427-8C6A-4321-8C68-FB606D6DA11F}"/>
    <hyperlink ref="A7" location="myrangeH3" display="myrangeH3" xr:uid="{DE24C537-C696-416D-8870-C6166D78AA4F}"/>
    <hyperlink ref="A8" location="myrangeH4" display="myrangeH4" xr:uid="{D4E70E35-78D6-4DDD-944B-B964EA7E99A9}"/>
    <hyperlink ref="A9" location="myrangeH5" display="myrangeH5" xr:uid="{F4C1A2E8-C1A2-4A7B-B47F-B85AD32F4A3A}"/>
    <hyperlink ref="A10" location="myrangeH6" display="myrangeH6" xr:uid="{B8E4B6DF-B9F8-4176-8908-110F914497CB}"/>
    <hyperlink ref="A11" location="myrangeH7" display="myrangeH7" xr:uid="{729972C0-8909-42C9-8FFA-F273CE6121BA}"/>
    <hyperlink ref="A12" location="myrangeH8" display="myrangeH8" xr:uid="{5B6B9692-05F2-436F-BEDE-AF0546633F56}"/>
    <hyperlink ref="A13" location="myrangeH9" display="myrangeH9" xr:uid="{D6EABBE9-6995-456B-9D20-DC6EC372923E}"/>
    <hyperlink ref="A14" location="myrangeH10" display="myrangeH10" xr:uid="{26AD1388-F1F2-4BB0-B1A3-9F3BB0EFBC8E}"/>
    <hyperlink ref="A15" location="myrangeH11" display="myrangeH11" xr:uid="{8ECD0799-98B5-449E-B6A8-FEAD96C7933B}"/>
    <hyperlink ref="A16" location="myrangeH12" display="myrangeH12" xr:uid="{BCC6259D-90B7-42E2-A74B-76039702ED33}"/>
    <hyperlink ref="A17" location="myrangeH13" display="myrangeH13" xr:uid="{025705E1-6B1D-4976-9D64-B9D4A80C6B7E}"/>
    <hyperlink ref="A18" location="myrangeH14" display="myrangeH14" xr:uid="{C27D3EE3-A59E-4A7E-B7F8-C19DC55EF4B0}"/>
    <hyperlink ref="A19" location="myrangeH15" display="myrangeH15" xr:uid="{83C8B407-EC7B-4EFB-94D9-CB1791D01624}"/>
    <hyperlink ref="A20" location="myrangeH16" display="myrangeH16" xr:uid="{8A96299C-C808-403C-95D8-8A83CE68BBFC}"/>
    <hyperlink ref="A21" location="myrangeH17" display="myrangeH17" xr:uid="{46C284F9-86ED-4D32-ACBC-6501EFF8639E}"/>
    <hyperlink ref="A22" location="myrangeH18" display="myrangeH18" xr:uid="{F4761FE2-9A79-4AA9-897C-FC44200AAFA8}"/>
    <hyperlink ref="A23" location="myrangeH19" display="myrangeH19" xr:uid="{41386F24-6E79-4AAC-AFAE-EACE297C1DE7}"/>
    <hyperlink ref="A24" location="myrangeH20" display="myrangeH20" xr:uid="{758FA2B7-F813-467A-8586-E5CF7CA9CED5}"/>
    <hyperlink ref="A25" location="myrangeH21" display="myrangeH21" xr:uid="{AC7AF61D-8285-4695-9FC9-704816C3F4CF}"/>
    <hyperlink ref="A26" location="myrangeH22" display="myrangeH22" xr:uid="{C2ED2454-B56D-4AE0-B70F-5819AB8AE31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59765625" style="48" customWidth="1"/>
    <col min="8" max="16384" width="9" style="48"/>
  </cols>
  <sheetData>
    <row r="2" spans="2:7" ht="21" x14ac:dyDescent="0.25">
      <c r="B2" s="44" t="str">
        <f>+Introduction!C7</f>
        <v>San Marino</v>
      </c>
      <c r="C2" s="45"/>
      <c r="D2" s="46"/>
      <c r="E2" s="46"/>
      <c r="F2" s="46"/>
      <c r="G2" s="47"/>
    </row>
    <row r="3" spans="2:7" ht="13.2" customHeight="1" x14ac:dyDescent="0.25">
      <c r="B3" s="570" t="str">
        <f>HLOOKUP(Introduction!$G$4,nametranslations,129,FALSE)</f>
        <v>POPULATION OF SCHOOL AGE CHILDREN</v>
      </c>
      <c r="C3" s="570" t="str">
        <f ca="1">HLOOKUP([1]Introduction!$G$4,nametranslations,152,FALSE)</f>
        <v>Definition</v>
      </c>
      <c r="D3" s="570" t="str">
        <f ca="1">HLOOKUP([1]Introduction!$G$4,nametranslations,152,FALSE)</f>
        <v>Definition</v>
      </c>
      <c r="E3" s="570" t="str">
        <f ca="1">HLOOKUP([1]Introduction!$G$4,nametranslations,152,FALSE)</f>
        <v>Definition</v>
      </c>
      <c r="F3" s="570" t="str">
        <f ca="1">HLOOKUP([1]Introduction!$G$4,nametranslations,152,FALSE)</f>
        <v>Definition</v>
      </c>
      <c r="G3" s="571" t="str">
        <f ca="1">HLOOKUP([1]Introduction!$G$4,nametranslations,152,FALSE)</f>
        <v>Definition</v>
      </c>
    </row>
    <row r="4" spans="2:7" x14ac:dyDescent="0.25">
      <c r="B4" s="572" t="str">
        <f>HLOOKUP(Introduction!$G$4,nametranslations,72,FALSE)</f>
        <v>Year</v>
      </c>
      <c r="C4" s="572" t="str">
        <f>HLOOKUP(Introduction!$G$4,nametranslations,130,FALSE)</f>
        <v>Total (a)</v>
      </c>
      <c r="D4" s="572" t="str">
        <f>HLOOKUP(Introduction!$G$4,nametranslations,131,FALSE)</f>
        <v>Urban % (b)</v>
      </c>
      <c r="E4" s="572" t="str">
        <f>HLOOKUP(Introduction!$G$4,nametranslations,132,FALSE)</f>
        <v>Pre-Primary (c)</v>
      </c>
      <c r="F4" s="572" t="str">
        <f>HLOOKUP(Introduction!$G$4,nametranslations,133,FALSE)</f>
        <v>Primary (c)</v>
      </c>
      <c r="G4" s="572" t="str">
        <f>HLOOKUP(Introduction!$G$4,nametranslations,134,FALSE)</f>
        <v>Secondary (c)</v>
      </c>
    </row>
    <row r="5" spans="2:7" x14ac:dyDescent="0.25">
      <c r="B5" s="174">
        <v>2000</v>
      </c>
      <c r="C5" s="322">
        <v>4578</v>
      </c>
      <c r="D5" s="200">
        <v>93.44000244140625</v>
      </c>
      <c r="E5" s="323">
        <v>1027</v>
      </c>
      <c r="F5" s="324">
        <v>1500</v>
      </c>
      <c r="G5" s="325">
        <v>2051</v>
      </c>
    </row>
    <row r="6" spans="2:7" x14ac:dyDescent="0.25">
      <c r="B6" s="175">
        <v>2001</v>
      </c>
      <c r="C6" s="201">
        <v>4281</v>
      </c>
      <c r="D6" s="202">
        <v>93.75</v>
      </c>
      <c r="E6" s="203">
        <v>855</v>
      </c>
      <c r="F6" s="204">
        <v>1353</v>
      </c>
      <c r="G6" s="205">
        <v>2073</v>
      </c>
    </row>
    <row r="7" spans="2:7" ht="13.2" customHeight="1" x14ac:dyDescent="0.25">
      <c r="B7" s="176">
        <v>2002</v>
      </c>
      <c r="C7" s="206">
        <v>4395</v>
      </c>
      <c r="D7" s="207">
        <v>93.925003051757813</v>
      </c>
      <c r="E7" s="208">
        <v>913</v>
      </c>
      <c r="F7" s="209">
        <v>1360</v>
      </c>
      <c r="G7" s="210">
        <v>2122</v>
      </c>
    </row>
    <row r="8" spans="2:7" x14ac:dyDescent="0.25">
      <c r="B8" s="177">
        <v>2003</v>
      </c>
      <c r="C8" s="211">
        <v>4496</v>
      </c>
      <c r="D8" s="212">
        <v>93.974998474121094</v>
      </c>
      <c r="E8" s="213">
        <v>956</v>
      </c>
      <c r="F8" s="214">
        <v>1410</v>
      </c>
      <c r="G8" s="215">
        <v>2130</v>
      </c>
    </row>
    <row r="9" spans="2:7" x14ac:dyDescent="0.25">
      <c r="B9" s="178">
        <v>2004</v>
      </c>
      <c r="C9" s="216">
        <v>4589</v>
      </c>
      <c r="D9" s="217">
        <v>94.154998779296875</v>
      </c>
      <c r="E9" s="218">
        <v>975</v>
      </c>
      <c r="F9" s="219">
        <v>1471</v>
      </c>
      <c r="G9" s="220">
        <v>2143</v>
      </c>
    </row>
    <row r="10" spans="2:7" x14ac:dyDescent="0.25">
      <c r="B10" s="179">
        <v>2005</v>
      </c>
      <c r="C10" s="221">
        <v>4685</v>
      </c>
      <c r="D10" s="222">
        <v>94.4530029296875</v>
      </c>
      <c r="E10" s="223">
        <v>1009</v>
      </c>
      <c r="F10" s="224">
        <v>1520</v>
      </c>
      <c r="G10" s="225">
        <v>2156</v>
      </c>
    </row>
    <row r="11" spans="2:7" x14ac:dyDescent="0.25">
      <c r="B11" s="180">
        <v>2006</v>
      </c>
      <c r="C11" s="226">
        <v>4800</v>
      </c>
      <c r="D11" s="227">
        <v>94.736000061035156</v>
      </c>
      <c r="E11" s="228">
        <v>988</v>
      </c>
      <c r="F11" s="229">
        <v>1581</v>
      </c>
      <c r="G11" s="230">
        <v>2231</v>
      </c>
    </row>
    <row r="12" spans="2:7" x14ac:dyDescent="0.25">
      <c r="B12" s="181">
        <v>2007</v>
      </c>
      <c r="C12" s="231">
        <v>4895</v>
      </c>
      <c r="D12" s="232">
        <v>95.007003784179688</v>
      </c>
      <c r="E12" s="233">
        <v>1013</v>
      </c>
      <c r="F12" s="234">
        <v>1614</v>
      </c>
      <c r="G12" s="235">
        <v>2268</v>
      </c>
    </row>
    <row r="13" spans="2:7" x14ac:dyDescent="0.25">
      <c r="B13" s="182">
        <v>2008</v>
      </c>
      <c r="C13" s="236">
        <v>4990</v>
      </c>
      <c r="D13" s="237">
        <v>95.263999938964844</v>
      </c>
      <c r="E13" s="238">
        <v>999</v>
      </c>
      <c r="F13" s="239">
        <v>1669</v>
      </c>
      <c r="G13" s="240">
        <v>2322</v>
      </c>
    </row>
    <row r="14" spans="2:7" x14ac:dyDescent="0.25">
      <c r="B14" s="183">
        <v>2009</v>
      </c>
      <c r="C14" s="241">
        <v>5073</v>
      </c>
      <c r="D14" s="242">
        <v>95.50799560546875</v>
      </c>
      <c r="E14" s="243">
        <v>994</v>
      </c>
      <c r="F14" s="244">
        <v>1687</v>
      </c>
      <c r="G14" s="245">
        <v>2392</v>
      </c>
    </row>
    <row r="15" spans="2:7" x14ac:dyDescent="0.25">
      <c r="B15" s="184">
        <v>2010</v>
      </c>
      <c r="C15" s="246">
        <v>5130</v>
      </c>
      <c r="D15" s="247">
        <v>95.740005493164063</v>
      </c>
      <c r="E15" s="248">
        <v>986</v>
      </c>
      <c r="F15" s="249">
        <v>1706</v>
      </c>
      <c r="G15" s="250">
        <v>2438</v>
      </c>
    </row>
    <row r="16" spans="2:7" x14ac:dyDescent="0.25">
      <c r="B16" s="185">
        <v>2011</v>
      </c>
      <c r="C16" s="251">
        <v>5173</v>
      </c>
      <c r="D16" s="252">
        <v>95.96099853515625</v>
      </c>
      <c r="E16" s="253">
        <v>981</v>
      </c>
      <c r="F16" s="254">
        <v>1698</v>
      </c>
      <c r="G16" s="255">
        <v>2494</v>
      </c>
    </row>
    <row r="17" spans="2:7" x14ac:dyDescent="0.25">
      <c r="B17" s="186">
        <v>2012</v>
      </c>
      <c r="C17" s="256">
        <v>5262</v>
      </c>
      <c r="D17" s="257">
        <v>96.170997619628906</v>
      </c>
      <c r="E17" s="258">
        <v>1032</v>
      </c>
      <c r="F17" s="259">
        <v>1687</v>
      </c>
      <c r="G17" s="260">
        <v>2543</v>
      </c>
    </row>
    <row r="18" spans="2:7" x14ac:dyDescent="0.25">
      <c r="B18" s="187">
        <v>2013</v>
      </c>
      <c r="C18" s="261">
        <v>5304</v>
      </c>
      <c r="D18" s="262">
        <v>96.370002746582031</v>
      </c>
      <c r="E18" s="263">
        <v>1046</v>
      </c>
      <c r="F18" s="264">
        <v>1649</v>
      </c>
      <c r="G18" s="265">
        <v>2609</v>
      </c>
    </row>
    <row r="19" spans="2:7" x14ac:dyDescent="0.25">
      <c r="B19" s="188">
        <v>2014</v>
      </c>
      <c r="C19" s="266">
        <v>5375</v>
      </c>
      <c r="D19" s="267">
        <v>96.558998107910156</v>
      </c>
      <c r="E19" s="268">
        <v>1068</v>
      </c>
      <c r="F19" s="269">
        <v>1665</v>
      </c>
      <c r="G19" s="270">
        <v>2642</v>
      </c>
    </row>
    <row r="20" spans="2:7" x14ac:dyDescent="0.25">
      <c r="B20" s="189">
        <v>2015</v>
      </c>
      <c r="C20" s="271">
        <v>5431</v>
      </c>
      <c r="D20" s="272">
        <v>96.738998413085938</v>
      </c>
      <c r="E20" s="273">
        <v>1050</v>
      </c>
      <c r="F20" s="274">
        <v>1699</v>
      </c>
      <c r="G20" s="275">
        <v>2682</v>
      </c>
    </row>
    <row r="21" spans="2:7" x14ac:dyDescent="0.25">
      <c r="B21" s="190">
        <v>2016</v>
      </c>
      <c r="C21" s="276">
        <v>5448</v>
      </c>
      <c r="D21" s="277">
        <v>96.910003662109375</v>
      </c>
      <c r="E21" s="278">
        <v>1018</v>
      </c>
      <c r="F21" s="279">
        <v>1710</v>
      </c>
      <c r="G21" s="280">
        <v>2720</v>
      </c>
    </row>
    <row r="22" spans="2:7" x14ac:dyDescent="0.25">
      <c r="B22" s="191">
        <v>2017</v>
      </c>
      <c r="C22" s="281">
        <v>5489</v>
      </c>
      <c r="D22" s="282">
        <v>97.071998596191406</v>
      </c>
      <c r="E22" s="283">
        <v>991</v>
      </c>
      <c r="F22" s="284">
        <v>1760</v>
      </c>
      <c r="G22" s="285">
        <v>2738</v>
      </c>
    </row>
    <row r="23" spans="2:7" x14ac:dyDescent="0.25">
      <c r="B23" s="192">
        <v>2018</v>
      </c>
      <c r="C23" s="286">
        <v>5483</v>
      </c>
      <c r="D23" s="287">
        <v>97.225997924804688</v>
      </c>
      <c r="E23" s="288">
        <v>958</v>
      </c>
      <c r="F23" s="289">
        <v>1785</v>
      </c>
      <c r="G23" s="290">
        <v>2740</v>
      </c>
    </row>
    <row r="24" spans="2:7" x14ac:dyDescent="0.25">
      <c r="B24" s="193">
        <v>2019</v>
      </c>
      <c r="C24" s="291">
        <v>5434</v>
      </c>
      <c r="D24" s="292">
        <v>97.368003845214844</v>
      </c>
      <c r="E24" s="293">
        <v>943</v>
      </c>
      <c r="F24" s="294">
        <v>1747</v>
      </c>
      <c r="G24" s="295">
        <v>2744</v>
      </c>
    </row>
    <row r="25" spans="2:7" x14ac:dyDescent="0.25">
      <c r="B25" s="194">
        <v>2020</v>
      </c>
      <c r="C25" s="296">
        <v>5375</v>
      </c>
      <c r="D25" s="297">
        <v>97.499000549316406</v>
      </c>
      <c r="E25" s="298">
        <v>882</v>
      </c>
      <c r="F25" s="299">
        <v>1698</v>
      </c>
      <c r="G25" s="300">
        <v>2795</v>
      </c>
    </row>
    <row r="26" spans="2:7" x14ac:dyDescent="0.25">
      <c r="B26" s="195">
        <v>2021</v>
      </c>
      <c r="C26" s="301">
        <v>5252</v>
      </c>
      <c r="D26" s="302">
        <v>97.6199951171875</v>
      </c>
      <c r="E26" s="303">
        <v>807</v>
      </c>
      <c r="F26" s="304">
        <v>1665</v>
      </c>
      <c r="G26" s="305">
        <v>2780</v>
      </c>
    </row>
    <row r="27" spans="2:7" x14ac:dyDescent="0.25">
      <c r="B27" s="196">
        <v>2022</v>
      </c>
      <c r="C27" s="306">
        <v>5183</v>
      </c>
      <c r="D27" s="307">
        <v>97.732002258300781</v>
      </c>
      <c r="E27" s="308">
        <v>770</v>
      </c>
      <c r="F27" s="309">
        <v>1600</v>
      </c>
      <c r="G27" s="310">
        <v>2813</v>
      </c>
    </row>
    <row r="28" spans="2:7" x14ac:dyDescent="0.25">
      <c r="B28" s="197">
        <v>2023</v>
      </c>
      <c r="C28" s="311">
        <v>5104</v>
      </c>
      <c r="D28" s="312">
        <v>97.83599853515625</v>
      </c>
      <c r="E28" s="313">
        <v>746</v>
      </c>
      <c r="F28" s="314">
        <v>1537</v>
      </c>
      <c r="G28" s="315">
        <v>2821</v>
      </c>
    </row>
    <row r="29" spans="2:7" x14ac:dyDescent="0.25">
      <c r="B29" s="198">
        <v>2024</v>
      </c>
      <c r="C29" s="316">
        <v>5008</v>
      </c>
      <c r="D29" s="317">
        <v>97.931999206542969</v>
      </c>
      <c r="E29" s="318">
        <v>748</v>
      </c>
      <c r="F29" s="319">
        <v>1484</v>
      </c>
      <c r="G29" s="320">
        <v>2776</v>
      </c>
    </row>
    <row r="30" spans="2:7" x14ac:dyDescent="0.25">
      <c r="B30" s="199">
        <v>2025</v>
      </c>
      <c r="C30" s="326">
        <v>5560</v>
      </c>
      <c r="D30" s="321">
        <v>98.021003723144531</v>
      </c>
      <c r="E30" s="327">
        <v>867</v>
      </c>
      <c r="F30" s="328">
        <v>1730</v>
      </c>
      <c r="G30" s="329">
        <v>2963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1F3B0-B318-4952-B0EC-42F4C48166BF}">
  <sheetPr codeName="Sheet1">
    <tabColor rgb="FFEAEAEA"/>
  </sheetPr>
  <dimension ref="B2:C15"/>
  <sheetViews>
    <sheetView showGridLines="0" zoomScaleNormal="100" workbookViewId="0"/>
  </sheetViews>
  <sheetFormatPr defaultRowHeight="15.6" x14ac:dyDescent="0.3"/>
  <cols>
    <col min="1" max="1" width="1.59765625" style="574" customWidth="1"/>
    <col min="2" max="2" width="15.59765625" style="574" customWidth="1"/>
    <col min="3" max="3" width="90.69921875" style="576" customWidth="1"/>
    <col min="4" max="16384" width="8.796875" style="574"/>
  </cols>
  <sheetData>
    <row r="2" spans="2:3" ht="48.75" customHeight="1" x14ac:dyDescent="0.3">
      <c r="B2" s="57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3" t="str">
        <f ca="1">HLOOKUP([1]Introduction!$G$4,nametranslations,72,FALSE)</f>
        <v>Year</v>
      </c>
    </row>
    <row r="3" spans="2:3" ht="6" customHeight="1" x14ac:dyDescent="0.3">
      <c r="B3" s="575"/>
    </row>
    <row r="4" spans="2:3" ht="30" customHeight="1" x14ac:dyDescent="0.3">
      <c r="B4" s="577" t="s">
        <v>187</v>
      </c>
      <c r="C4" s="578" t="str">
        <f>HLOOKUP(Introduction!$G$4,nametranslations,141,FALSE)</f>
        <v>The Excel spreadsheet has a series of tabs but for ease of reference the front page includes links to the key tabs.</v>
      </c>
    </row>
    <row r="5" spans="2:3" ht="50.25" customHeight="1" x14ac:dyDescent="0.3">
      <c r="B5" s="577" t="s">
        <v>47</v>
      </c>
      <c r="C5" s="57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7" t="s">
        <v>189</v>
      </c>
      <c r="C6" s="57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7" t="s">
        <v>191</v>
      </c>
      <c r="C7" s="57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7" t="s">
        <v>131</v>
      </c>
      <c r="C8" s="57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7" t="s">
        <v>193</v>
      </c>
      <c r="C9" s="57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7" t="s">
        <v>135</v>
      </c>
      <c r="C10" s="578" t="str">
        <f>HLOOKUP(Introduction!$G$4,nametranslations,147,FALSE)</f>
        <v>This tab provides estimates for school age population by school level from the UNESCO Institute for Statistics and the urban proportion of the total population from the UN Population Division.</v>
      </c>
    </row>
    <row r="11" spans="2:3" s="581" customFormat="1" ht="6.75" customHeight="1" x14ac:dyDescent="0.3">
      <c r="B11" s="579"/>
      <c r="C11" s="580"/>
    </row>
    <row r="12" spans="2:3" s="583" customFormat="1" ht="10.199999999999999" x14ac:dyDescent="0.2">
      <c r="B12" s="582" t="str">
        <f>HLOOKUP(Introduction!$G$4,nametranslations,148,FALSE)</f>
        <v xml:space="preserve">Country files are available for each country with data on the JMP website: https://washdata.org/data/downloads </v>
      </c>
    </row>
    <row r="13" spans="2:3" x14ac:dyDescent="0.3">
      <c r="B13" s="582" t="str">
        <f>HLOOKUP(Introduction!$G$4,nametranslations,149,FALSE)</f>
        <v>The JMP releases updated estimates every 2 years following consultations with national authorities: https://washdata.org/how-we-work/jmp-country-consultation</v>
      </c>
    </row>
    <row r="14" spans="2:3" x14ac:dyDescent="0.3">
      <c r="B14" s="584" t="str">
        <f>HLOOKUP(Introduction!$G$4,nametranslations,150,FALSE)</f>
        <v>Data flows in the country file</v>
      </c>
    </row>
    <row r="15" spans="2:3" ht="90.75" customHeight="1" x14ac:dyDescent="0.3">
      <c r="B15" s="58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3766336-9A13-49DB-89C3-B5475DB67DB7}"/>
    <hyperlink ref="B13" r:id="rId2" display="The JMP releases updated estimates every 2 years following consultations with national authorities: https://washdata.org/how-we-work/jmp-country-consultation" xr:uid="{D4D0741D-E43C-4DB7-9F86-47B086EBA8A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2026-09-10T09:19:51Z</dcterms:modified>
</cp:coreProperties>
</file>